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RN - Předběžné a v..." sheetId="2" r:id="rId2"/>
    <sheet name="SO 001 - Příprava území" sheetId="3" r:id="rId3"/>
    <sheet name="SO 101.1.ZH - Silnice II-231" sheetId="4" r:id="rId4"/>
    <sheet name="SO 101.2.ZH - Odvodnění (..." sheetId="5" r:id="rId5"/>
    <sheet name="SO 101.3.ZH - Propustek P..." sheetId="6" r:id="rId6"/>
    <sheet name="SO 101.4.ZH - Propustek P..." sheetId="7" r:id="rId7"/>
    <sheet name="SO 101.5.ZH - Výměna akti..." sheetId="8" r:id="rId8"/>
    <sheet name="SO 101.1.ZV - Silnice II-231" sheetId="9" r:id="rId9"/>
    <sheet name="SO 101.2.ZV - Odvodnění (..." sheetId="10" r:id="rId10"/>
    <sheet name="SO 101.3.ZV - Propustek P..." sheetId="11" r:id="rId11"/>
    <sheet name="SO 101.4.ZV - Výměna akti..." sheetId="12" r:id="rId12"/>
    <sheet name="SO 151.ZH - Dopravní znač..." sheetId="13" r:id="rId13"/>
    <sheet name="SO 151.ZV - Dopravní znač..." sheetId="14" r:id="rId14"/>
    <sheet name="SO 153 - Dopravní opatření" sheetId="15" r:id="rId15"/>
    <sheet name="SO 301.ZH - Odvodňovací z..." sheetId="16" r:id="rId16"/>
    <sheet name="SO 431.N - Pokládka trube..." sheetId="17" r:id="rId17"/>
  </sheets>
  <definedNames>
    <definedName name="_xlnm.Print_Area" localSheetId="0">'Rekapitulace stavby'!$D$4:$AO$76,'Rekapitulace stavby'!$C$82:$AQ$113</definedName>
    <definedName name="_xlnm._FilterDatabase" localSheetId="1" hidden="1">'000 - VRN - Předběžné a v...'!$C$130:$K$150</definedName>
    <definedName name="_xlnm.Print_Area" localSheetId="1">'000 - VRN - Předběžné a v...'!$C$4:$J$76,'000 - VRN - Předběžné a v...'!$C$82:$J$112,'000 - VRN - Předběžné a v...'!$C$118:$K$150</definedName>
    <definedName name="_xlnm._FilterDatabase" localSheetId="2" hidden="1">'SO 001 - Příprava území'!$C$126:$K$138</definedName>
    <definedName name="_xlnm.Print_Area" localSheetId="2">'SO 001 - Příprava území'!$C$4:$J$76,'SO 001 - Příprava území'!$C$82:$J$108,'SO 001 - Příprava území'!$C$114:$K$138</definedName>
    <definedName name="_xlnm._FilterDatabase" localSheetId="3" hidden="1">'SO 101.1.ZH - Silnice II-231'!$C$136:$K$479</definedName>
    <definedName name="_xlnm.Print_Area" localSheetId="3">'SO 101.1.ZH - Silnice II-231'!$C$4:$J$76,'SO 101.1.ZH - Silnice II-231'!$C$82:$J$116,'SO 101.1.ZH - Silnice II-231'!$C$122:$K$479</definedName>
    <definedName name="_xlnm._FilterDatabase" localSheetId="4" hidden="1">'SO 101.2.ZH - Odvodnění (...'!$C$134:$K$252</definedName>
    <definedName name="_xlnm.Print_Area" localSheetId="4">'SO 101.2.ZH - Odvodnění (...'!$C$4:$J$76,'SO 101.2.ZH - Odvodnění (...'!$C$82:$J$114,'SO 101.2.ZH - Odvodnění (...'!$C$120:$K$252</definedName>
    <definedName name="_xlnm._FilterDatabase" localSheetId="5" hidden="1">'SO 101.3.ZH - Propustek P...'!$C$136:$K$268</definedName>
    <definedName name="_xlnm.Print_Area" localSheetId="5">'SO 101.3.ZH - Propustek P...'!$C$4:$J$76,'SO 101.3.ZH - Propustek P...'!$C$82:$J$116,'SO 101.3.ZH - Propustek P...'!$C$122:$K$268</definedName>
    <definedName name="_xlnm._FilterDatabase" localSheetId="6" hidden="1">'SO 101.4.ZH - Propustek P...'!$C$136:$K$242</definedName>
    <definedName name="_xlnm.Print_Area" localSheetId="6">'SO 101.4.ZH - Propustek P...'!$C$4:$J$76,'SO 101.4.ZH - Propustek P...'!$C$82:$J$116,'SO 101.4.ZH - Propustek P...'!$C$122:$K$242</definedName>
    <definedName name="_xlnm._FilterDatabase" localSheetId="7" hidden="1">'SO 101.5.ZH - Výměna akti...'!$C$131:$K$199</definedName>
    <definedName name="_xlnm.Print_Area" localSheetId="7">'SO 101.5.ZH - Výměna akti...'!$C$4:$J$76,'SO 101.5.ZH - Výměna akti...'!$C$82:$J$111,'SO 101.5.ZH - Výměna akti...'!$C$117:$K$199</definedName>
    <definedName name="_xlnm._FilterDatabase" localSheetId="8" hidden="1">'SO 101.1.ZV - Silnice II-231'!$C$135:$K$352</definedName>
    <definedName name="_xlnm.Print_Area" localSheetId="8">'SO 101.1.ZV - Silnice II-231'!$C$4:$J$76,'SO 101.1.ZV - Silnice II-231'!$C$82:$J$115,'SO 101.1.ZV - Silnice II-231'!$C$121:$K$352</definedName>
    <definedName name="_xlnm._FilterDatabase" localSheetId="9" hidden="1">'SO 101.2.ZV - Odvodnění (...'!$C$134:$K$205</definedName>
    <definedName name="_xlnm.Print_Area" localSheetId="9">'SO 101.2.ZV - Odvodnění (...'!$C$4:$J$76,'SO 101.2.ZV - Odvodnění (...'!$C$82:$J$114,'SO 101.2.ZV - Odvodnění (...'!$C$120:$K$205</definedName>
    <definedName name="_xlnm._FilterDatabase" localSheetId="10" hidden="1">'SO 101.3.ZV - Propustek P...'!$C$134:$K$220</definedName>
    <definedName name="_xlnm.Print_Area" localSheetId="10">'SO 101.3.ZV - Propustek P...'!$C$4:$J$76,'SO 101.3.ZV - Propustek P...'!$C$82:$J$114,'SO 101.3.ZV - Propustek P...'!$C$120:$K$220</definedName>
    <definedName name="_xlnm._FilterDatabase" localSheetId="11" hidden="1">'SO 101.4.ZV - Výměna akti...'!$C$131:$K$165</definedName>
    <definedName name="_xlnm.Print_Area" localSheetId="11">'SO 101.4.ZV - Výměna akti...'!$C$4:$J$76,'SO 101.4.ZV - Výměna akti...'!$C$82:$J$111,'SO 101.4.ZV - Výměna akti...'!$C$117:$K$165</definedName>
    <definedName name="_xlnm._FilterDatabase" localSheetId="12" hidden="1">'SO 151.ZH - Dopravní znač...'!$C$126:$K$141</definedName>
    <definedName name="_xlnm.Print_Area" localSheetId="12">'SO 151.ZH - Dopravní znač...'!$C$4:$J$76,'SO 151.ZH - Dopravní znač...'!$C$82:$J$108,'SO 151.ZH - Dopravní znač...'!$C$114:$K$141</definedName>
    <definedName name="_xlnm._FilterDatabase" localSheetId="13" hidden="1">'SO 151.ZV - Dopravní znač...'!$C$126:$K$143</definedName>
    <definedName name="_xlnm.Print_Area" localSheetId="13">'SO 151.ZV - Dopravní znač...'!$C$4:$J$76,'SO 151.ZV - Dopravní znač...'!$C$82:$J$108,'SO 151.ZV - Dopravní znač...'!$C$114:$K$143</definedName>
    <definedName name="_xlnm._FilterDatabase" localSheetId="14" hidden="1">'SO 153 - Dopravní opatření'!$C$128:$K$266</definedName>
    <definedName name="_xlnm.Print_Area" localSheetId="14">'SO 153 - Dopravní opatření'!$C$4:$J$76,'SO 153 - Dopravní opatření'!$C$82:$J$110,'SO 153 - Dopravní opatření'!$C$116:$K$266</definedName>
    <definedName name="_xlnm._FilterDatabase" localSheetId="15" hidden="1">'SO 301.ZH - Odvodňovací z...'!$C$130:$K$343</definedName>
    <definedName name="_xlnm.Print_Area" localSheetId="15">'SO 301.ZH - Odvodňovací z...'!$C$4:$J$76,'SO 301.ZH - Odvodňovací z...'!$C$82:$J$112,'SO 301.ZH - Odvodňovací z...'!$C$118:$K$343</definedName>
    <definedName name="_xlnm._FilterDatabase" localSheetId="16" hidden="1">'SO 431.N - Pokládka trube...'!$C$128:$K$173</definedName>
    <definedName name="_xlnm.Print_Area" localSheetId="16">'SO 431.N - Pokládka trube...'!$C$4:$J$76,'SO 431.N - Pokládka trube...'!$C$82:$J$110,'SO 431.N - Pokládka trube...'!$C$116:$K$173</definedName>
    <definedName name="_xlnm.Print_Titles" localSheetId="0">'Rekapitulace stavby'!$92:$92</definedName>
    <definedName name="_xlnm.Print_Titles" localSheetId="1">'000 - VRN - Předběžné a v...'!$130:$130</definedName>
    <definedName name="_xlnm.Print_Titles" localSheetId="2">'SO 001 - Příprava území'!$126:$126</definedName>
    <definedName name="_xlnm.Print_Titles" localSheetId="3">'SO 101.1.ZH - Silnice II-231'!$136:$136</definedName>
    <definedName name="_xlnm.Print_Titles" localSheetId="4">'SO 101.2.ZH - Odvodnění (...'!$134:$134</definedName>
    <definedName name="_xlnm.Print_Titles" localSheetId="5">'SO 101.3.ZH - Propustek P...'!$136:$136</definedName>
    <definedName name="_xlnm.Print_Titles" localSheetId="6">'SO 101.4.ZH - Propustek P...'!$136:$136</definedName>
    <definedName name="_xlnm.Print_Titles" localSheetId="7">'SO 101.5.ZH - Výměna akti...'!$131:$131</definedName>
    <definedName name="_xlnm.Print_Titles" localSheetId="8">'SO 101.1.ZV - Silnice II-231'!$135:$135</definedName>
    <definedName name="_xlnm.Print_Titles" localSheetId="9">'SO 101.2.ZV - Odvodnění (...'!$134:$134</definedName>
    <definedName name="_xlnm.Print_Titles" localSheetId="10">'SO 101.3.ZV - Propustek P...'!$134:$134</definedName>
    <definedName name="_xlnm.Print_Titles" localSheetId="11">'SO 101.4.ZV - Výměna akti...'!$131:$131</definedName>
    <definedName name="_xlnm.Print_Titles" localSheetId="12">'SO 151.ZH - Dopravní znač...'!$126:$126</definedName>
    <definedName name="_xlnm.Print_Titles" localSheetId="13">'SO 151.ZV - Dopravní znač...'!$126:$126</definedName>
    <definedName name="_xlnm.Print_Titles" localSheetId="14">'SO 153 - Dopravní opatření'!$128:$128</definedName>
    <definedName name="_xlnm.Print_Titles" localSheetId="15">'SO 301.ZH - Odvodňovací z...'!$130:$130</definedName>
    <definedName name="_xlnm.Print_Titles" localSheetId="16">'SO 431.N - Pokládka trube...'!$128:$128</definedName>
  </definedNames>
  <calcPr fullCalcOnLoad="1"/>
</workbook>
</file>

<file path=xl/sharedStrings.xml><?xml version="1.0" encoding="utf-8"?>
<sst xmlns="http://schemas.openxmlformats.org/spreadsheetml/2006/main" count="19749" uniqueCount="1581">
  <si>
    <t>Export Komplet</t>
  </si>
  <si>
    <t/>
  </si>
  <si>
    <t>2.0</t>
  </si>
  <si>
    <t>ZAMOK</t>
  </si>
  <si>
    <t>False</t>
  </si>
  <si>
    <t>{27383f80-a484-404f-af98-97cf7032e44c}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</si>
  <si>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</si>
  <si>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</si>
  <si>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</si>
  <si>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</si>
  <si>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</si>
  <si>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</si>
  <si>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</si>
  <si>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</si>
  <si>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2020_03_31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</si>
  <si>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</si>
  <si>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</si>
  <si>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II/231 - Rekonstrukce ul. 28. října III. část</t>
  </si>
  <si>
    <t>KSO:</t>
  </si>
  <si>
    <t>CC-CZ:</t>
  </si>
  <si>
    <t>Místo:</t>
  </si>
  <si>
    <t>Tábor</t>
  </si>
  <si>
    <t>Datum:</t>
  </si>
  <si>
    <t>30. 6. 2020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</si>
  <si>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</si>
  <si>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</si>
  <si>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</si>
  <si>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</si>
  <si>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</si>
  <si>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</si>
  <si>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</si>
  <si>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Ing. Miloš Burianec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</si>
  <si>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</si>
  <si>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</si>
  <si>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</si>
  <si>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</si>
  <si>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</si>
  <si>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</si>
  <si>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</si>
  <si>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</si>
  <si>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</si>
  <si>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</si>
  <si>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</si>
  <si>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</si>
  <si>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</si>
  <si>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</si>
  <si>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</si>
  <si>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</si>
  <si>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</si>
  <si>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</si>
  <si>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</si>
  <si>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</si>
  <si>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</si>
  <si>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</si>
  <si>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</si>
  <si>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</si>
  <si>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</si>
  <si>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</si>
  <si>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</si>
  <si>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</si>
  <si>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</si>
  <si>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</si>
  <si>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</si>
  <si>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</si>
  <si>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</si>
  <si>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</si>
  <si>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</si>
  <si>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</si>
  <si>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</si>
  <si>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</si>
  <si>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</si>
  <si>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</si>
  <si>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</si>
  <si>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</si>
  <si>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</si>
  <si>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</si>
  <si>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</si>
  <si>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</si>
  <si>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</si>
  <si>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</si>
  <si>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</si>
  <si>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</si>
  <si>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VRN - Předběžné a všeobecné položky</t>
  </si>
  <si>
    <t>STA</t>
  </si>
  <si>
    <t>1</t>
  </si>
  <si>
    <t>{8df5e755-11be-4c24-a84d-c48179fb6ae3}</t>
  </si>
  <si>
    <t>2</t>
  </si>
  <si>
    <t>SO 001</t>
  </si>
  <si>
    <t>Příprava území</t>
  </si>
  <si>
    <t>{8d4edaab-4ac0-405b-8146-5fdea1864e8f}</t>
  </si>
  <si>
    <t>-1</t>
  </si>
  <si>
    <t>SO 101.ZH</t>
  </si>
  <si>
    <t>Silnice II/231 - S 7,5/90 (od km 1,710 do km 2,666)</t>
  </si>
  <si>
    <t>{f43de033-d5df-45cc-a329-40b91c6d2eaf}</t>
  </si>
  <si>
    <t>SO 101.1.ZH</t>
  </si>
  <si>
    <t>Silnice II/231</t>
  </si>
  <si>
    <t>Soupis</t>
  </si>
  <si>
    <t>{03769b74-6d8b-4bc6-b2b5-b19bfad18c40}</t>
  </si>
  <si>
    <t>SO 101.2.ZH</t>
  </si>
  <si>
    <t>Odvodnění (trativody, drenáže a žlaby)</t>
  </si>
  <si>
    <t>{75dc3f1f-b4c0-49ca-b9bb-6dd3468d1e5c}</t>
  </si>
  <si>
    <t>SO 101.3.ZH</t>
  </si>
  <si>
    <t>Propustek P1 - km 1,809 82</t>
  </si>
  <si>
    <t>{ee2f2f20-459a-4d05-bea8-a54d1206cc5d}</t>
  </si>
  <si>
    <t>SO 101.4.ZH</t>
  </si>
  <si>
    <t>Propustek P2 - km 2,530 53</t>
  </si>
  <si>
    <t>{5332de0e-446f-4c56-bf3a-d4229b625b66}</t>
  </si>
  <si>
    <t>SO 101.5.ZH</t>
  </si>
  <si>
    <t>Výměna aktivní zóny</t>
  </si>
  <si>
    <t>{653f3699-a212-4bae-b6e0-8e818c49e3f3}</t>
  </si>
  <si>
    <t>SO 101.ZV</t>
  </si>
  <si>
    <t>Silnice II/231 - S 7,5/90 (od km 2,660 do km 2,770)</t>
  </si>
  <si>
    <t>{3666f139-6236-43d4-b87f-8de12f446b9e}</t>
  </si>
  <si>
    <t>SO 101.1.ZV</t>
  </si>
  <si>
    <t>{c30bead8-7690-4a10-9857-ca358f755894}</t>
  </si>
  <si>
    <t>SO 101.2.ZV</t>
  </si>
  <si>
    <t>{d760d0d3-3555-4ae3-8789-1e8b5be2ff08}</t>
  </si>
  <si>
    <t>SO 101.3.ZV</t>
  </si>
  <si>
    <t>Propustek P3 - km 2,700 00</t>
  </si>
  <si>
    <t>{161fcc22-92c7-4f54-aaba-12b5a43f29c6}</t>
  </si>
  <si>
    <t>SO 101.4.ZV</t>
  </si>
  <si>
    <t>{a1ca614a-2cf6-4b69-bc9a-01b35bab2f41}</t>
  </si>
  <si>
    <t>SO 151.ZH</t>
  </si>
  <si>
    <t>Dopravní značení II/231 (od km 1,710 do km 2,660)</t>
  </si>
  <si>
    <t>{2e060fb9-2af0-4466-9de4-eaa2b72da7a6}</t>
  </si>
  <si>
    <t>SO 151.ZV</t>
  </si>
  <si>
    <t>Dopravní značení II/231 (od km 2,660 do km 2,770)</t>
  </si>
  <si>
    <t>{4bb9b633-ee1c-4bfe-b3bc-b681af5333b1}</t>
  </si>
  <si>
    <t>SO 153</t>
  </si>
  <si>
    <t>Dopravní opatření</t>
  </si>
  <si>
    <t>{9284eea0-2eb3-4d54-ad8a-cc2df37e7862}</t>
  </si>
  <si>
    <t>SO 301.ZH</t>
  </si>
  <si>
    <t>Odvodňovací zařízení a přípojky</t>
  </si>
  <si>
    <t>{fa2fba86-a00a-4458-a36e-7bc2f96581b6}</t>
  </si>
  <si>
    <t>SO 431.N</t>
  </si>
  <si>
    <t>Pokládka trubek pro optické kabely</t>
  </si>
  <si>
    <t>{48c04b3d-01cc-401c-baac-b1c571f65c8e}</t>
  </si>
  <si>
    <t>KRYCÍ LIST SOUPISU PRACÍ</t>
  </si>
  <si>
    <t>Objekt:</t>
  </si>
  <si>
    <t>000 - VRN - Předběžné a všeobecné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</si>
  <si>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</si>
  <si>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</si>
  <si>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</si>
  <si>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</si>
  <si>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</si>
  <si>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</si>
  <si>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</si>
  <si>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</si>
  <si>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</si>
  <si>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</si>
  <si>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</si>
  <si>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</si>
  <si>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</si>
  <si>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</si>
  <si>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</si>
  <si>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</si>
  <si>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</si>
  <si>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</si>
  <si>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</si>
  <si>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</si>
  <si>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</si>
  <si>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</si>
  <si>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</si>
  <si>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</si>
  <si>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</si>
  <si>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</si>
  <si>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</si>
  <si>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</si>
  <si>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</si>
  <si>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</si>
  <si>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</si>
  <si>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</si>
  <si>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</si>
  <si>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</si>
  <si>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</si>
  <si>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</si>
  <si>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</si>
  <si>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</si>
  <si>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</si>
  <si>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</si>
  <si>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012103000</t>
  </si>
  <si>
    <t>Geodetické práce před výstavbou</t>
  </si>
  <si>
    <t>Kč</t>
  </si>
  <si>
    <t>CS ÚRS 2020 01</t>
  </si>
  <si>
    <t>1024</t>
  </si>
  <si>
    <t>992017476</t>
  </si>
  <si>
    <t>012203000</t>
  </si>
  <si>
    <t xml:space="preserve">Geodetické práce při provádění stavby </t>
  </si>
  <si>
    <t>-1166675799</t>
  </si>
  <si>
    <t>3</t>
  </si>
  <si>
    <t>012303000</t>
  </si>
  <si>
    <t>Geodetické práce po výstavbě</t>
  </si>
  <si>
    <t>-924838447</t>
  </si>
  <si>
    <t>4</t>
  </si>
  <si>
    <t>012403001</t>
  </si>
  <si>
    <t>Geometrický plán</t>
  </si>
  <si>
    <t>-1180882450</t>
  </si>
  <si>
    <t>013244000</t>
  </si>
  <si>
    <t>Dokumentace pro provádění stavby</t>
  </si>
  <si>
    <t>-1588261941</t>
  </si>
  <si>
    <t>6</t>
  </si>
  <si>
    <t>013254000</t>
  </si>
  <si>
    <t>Dokumentace skutečného provedení stavby</t>
  </si>
  <si>
    <t>-701840433</t>
  </si>
  <si>
    <t>VRN3</t>
  </si>
  <si>
    <t>7</t>
  </si>
  <si>
    <t>030001000</t>
  </si>
  <si>
    <t>-1309607159</t>
  </si>
  <si>
    <t>VRN4</t>
  </si>
  <si>
    <t>Inženýrská činnost</t>
  </si>
  <si>
    <t>8</t>
  </si>
  <si>
    <t>040001000</t>
  </si>
  <si>
    <t>-1497657330</t>
  </si>
  <si>
    <t>9</t>
  </si>
  <si>
    <t>043194000</t>
  </si>
  <si>
    <t>Ostatní zkoušky</t>
  </si>
  <si>
    <t>-1092941431</t>
  </si>
  <si>
    <t>10</t>
  </si>
  <si>
    <t>043203000</t>
  </si>
  <si>
    <t>Měření, monitoring, rozbory bez rozlišení</t>
  </si>
  <si>
    <t>1208408099</t>
  </si>
  <si>
    <t>VRN9</t>
  </si>
  <si>
    <t>11</t>
  </si>
  <si>
    <t>091003000-1</t>
  </si>
  <si>
    <t>Ostatní náklady-1</t>
  </si>
  <si>
    <t>1374991608</t>
  </si>
  <si>
    <t>VV</t>
  </si>
  <si>
    <t>12</t>
  </si>
  <si>
    <t>091003000-2</t>
  </si>
  <si>
    <t>Ostatní náklady-2</t>
  </si>
  <si>
    <t>-2037043535</t>
  </si>
  <si>
    <t>SO 001 - Příprava území</t>
  </si>
  <si>
    <t>1 - Zemní práce</t>
  </si>
  <si>
    <t>Zemní práce</t>
  </si>
  <si>
    <t>111251203</t>
  </si>
  <si>
    <t>Odstranění křovin a stromů průměru kmene do 100 mm i s kořeny sklonu terénu přes 1:5 z celkové plochy přes 500 m2 strojně</t>
  </si>
  <si>
    <t>m2</t>
  </si>
  <si>
    <t>849711023</t>
  </si>
  <si>
    <t>112101122</t>
  </si>
  <si>
    <t>Odstranění stromů jehličnatých průměru kmene do 500 mm</t>
  </si>
  <si>
    <t>kus</t>
  </si>
  <si>
    <t>-1500855754</t>
  </si>
  <si>
    <t>112251102</t>
  </si>
  <si>
    <t>Odstranění pařezů D do 500 mm</t>
  </si>
  <si>
    <t>-207774522</t>
  </si>
  <si>
    <t>121151223</t>
  </si>
  <si>
    <t>Sejmutí lesní půdy plochy přes 500 m2 tl vrstvy do 200 mm strojně</t>
  </si>
  <si>
    <t>1808063782</t>
  </si>
  <si>
    <t>5545</t>
  </si>
  <si>
    <t>Součet</t>
  </si>
  <si>
    <t>162201406</t>
  </si>
  <si>
    <t>Vodorovné přemístění větví stromů jehličnatých do 1 km D kmene do 500 mm</t>
  </si>
  <si>
    <t>865104119</t>
  </si>
  <si>
    <t>162201416</t>
  </si>
  <si>
    <t>Vodorovné přemístění kmenů stromů jehličnatých do 1 km D kmene do 500 mm</t>
  </si>
  <si>
    <t>-483859886</t>
  </si>
  <si>
    <t>162201422</t>
  </si>
  <si>
    <t>Vodorovné přemístění pařezů do 1 km D do 500 mm</t>
  </si>
  <si>
    <t>-1137648939</t>
  </si>
  <si>
    <t>174251202</t>
  </si>
  <si>
    <t>Zásyp jam po pařezech D pařezů do 500 mm</t>
  </si>
  <si>
    <t>-1023367360</t>
  </si>
  <si>
    <t>SO 101.ZH - Silnice II/231 - S 7,5/90 (od km 1,710 do km 2,666)</t>
  </si>
  <si>
    <t>Soupis:</t>
  </si>
  <si>
    <t>SO 101.1.ZH - Silnice II/231</t>
  </si>
  <si>
    <t>HSV - Práce a dodávky HSV</t>
  </si>
  <si>
    <t xml:space="preserve">    1 - Zemní práce</t>
  </si>
  <si>
    <t xml:space="preserve">    3 - Svislé konstrukce</t>
  </si>
  <si>
    <t xml:space="preserve">    5 - Komunikace</t>
  </si>
  <si>
    <t xml:space="preserve">    9 - Ostatní konstrukce a práce</t>
  </si>
  <si>
    <t xml:space="preserve">    997 - Přesun sutě</t>
  </si>
  <si>
    <t xml:space="preserve">    998 - Přesun hmot</t>
  </si>
  <si>
    <t>HSV</t>
  </si>
  <si>
    <t>Práce a dodávky HSV</t>
  </si>
  <si>
    <t>113107224</t>
  </si>
  <si>
    <t>Odstranění podkladu z kameniva drceného tl 400 mm strojně pl přes 200 m2</t>
  </si>
  <si>
    <t>-194017531</t>
  </si>
  <si>
    <t>113107231</t>
  </si>
  <si>
    <t>Odstranění podkladu z betonu prostého tl 150 mm strojně pl přes 200 m2</t>
  </si>
  <si>
    <t>-561240826</t>
  </si>
  <si>
    <t>6587,58</t>
  </si>
  <si>
    <t>113154323</t>
  </si>
  <si>
    <t>Frézování živičného krytu tl 50 mm pruh š 1 m pl do 10000 m2 bez překážek v trase</t>
  </si>
  <si>
    <t>1572595457</t>
  </si>
  <si>
    <t>" 2 vrstvy 50mm"</t>
  </si>
  <si>
    <t>6104,6*2</t>
  </si>
  <si>
    <t>151257939</t>
  </si>
  <si>
    <t>"odvoz na mezideponie pro zpětné využití"7453</t>
  </si>
  <si>
    <t>"odvoz na skladku "3079,6</t>
  </si>
  <si>
    <t>122351107</t>
  </si>
  <si>
    <t>Odkopávky a prokopávky nezapažené v hornině třídy těžitelnosti II, skupiny 4 objem přes 5000 m3 strojně</t>
  </si>
  <si>
    <t>m3</t>
  </si>
  <si>
    <t>1880138240</t>
  </si>
  <si>
    <t>" odkop pro těleso PK"</t>
  </si>
  <si>
    <t>700*8*0,6</t>
  </si>
  <si>
    <t>132351102</t>
  </si>
  <si>
    <t>Hloubení rýh nezapažených  š do 800 mm v hornině třídy těžitelnosti II, skupiny 4 objem do 50 m3 strojně</t>
  </si>
  <si>
    <t>1380419415</t>
  </si>
  <si>
    <t>" hloubení rýh pro zárubní zed"</t>
  </si>
  <si>
    <t>0,7*0,5*129</t>
  </si>
  <si>
    <t>132351254</t>
  </si>
  <si>
    <t>Hloubení rýh nezapažených š do 2000 mm v hornině třídy těžitelnosti II, skupiny 4 objem do 500 m3 strojně</t>
  </si>
  <si>
    <t>-1353535321</t>
  </si>
  <si>
    <t>" výkop pro odvodňovací žlab"</t>
  </si>
  <si>
    <t>1,3*0,15*880,13</t>
  </si>
  <si>
    <t>162751135</t>
  </si>
  <si>
    <t>Vodorovné přemístění do 8000 m výkopku/sypaniny z horniny třídy těžitelnosti II, skupiny 4 a 5</t>
  </si>
  <si>
    <t>1102912139</t>
  </si>
  <si>
    <t>7453*0,1*2</t>
  </si>
  <si>
    <t>"dosypávka tělesa PK svahy násypů"</t>
  </si>
  <si>
    <t>1000*2,38*0,5</t>
  </si>
  <si>
    <t>162751137</t>
  </si>
  <si>
    <t>Vodorovné přemístění do 10000 m výkopku/sypaniny z horniny třídy těžitelnosti II, skupiny 4 a 5</t>
  </si>
  <si>
    <t>1792573955</t>
  </si>
  <si>
    <t>" sejmutí ornice"3079,6*0,1</t>
  </si>
  <si>
    <t>162751139</t>
  </si>
  <si>
    <t>Příplatek k vodorovnému přemístění výkopku/sypaniny z horniny třídy těžitelnosti II, skupiny 4 a 5 ZKD 1000 m přes 10000 m</t>
  </si>
  <si>
    <t>-1104262030</t>
  </si>
  <si>
    <t>3884,735*10 "Přepočtené koeficientem množství</t>
  </si>
  <si>
    <t>167151112</t>
  </si>
  <si>
    <t>Nakládání výkopku z hornin třídy těžitelnosti II, skupiny 4 a 5 přes 100 m3</t>
  </si>
  <si>
    <t>2100845866</t>
  </si>
  <si>
    <t>7453*0,1</t>
  </si>
  <si>
    <t>171151131</t>
  </si>
  <si>
    <t>Uložení sypaniny z hornin nesoudržných a soudržných střídavě do násypů zhutněných</t>
  </si>
  <si>
    <t>-1188786576</t>
  </si>
  <si>
    <t>" dosypávka pod opěrnou zídkou"</t>
  </si>
  <si>
    <t>129*3*0,8</t>
  </si>
  <si>
    <t>"dosypání svahu"</t>
  </si>
  <si>
    <t>100*3,5*0,4645</t>
  </si>
  <si>
    <t>"dosypávka podél odvod. žlabu"</t>
  </si>
  <si>
    <t>527*0,2*0,2</t>
  </si>
  <si>
    <t>13</t>
  </si>
  <si>
    <t>171152111</t>
  </si>
  <si>
    <t>Uložení sypaniny z hornin nesoudržných a sypkých do násypů zhutněných v aktivní zóně silnic a dálnic</t>
  </si>
  <si>
    <t>-65467827</t>
  </si>
  <si>
    <t>" dosypávka podloží kraji vozovky"</t>
  </si>
  <si>
    <t>956*3,5*0,3</t>
  </si>
  <si>
    <t>"dosypávka zemní krajnice"</t>
  </si>
  <si>
    <t>2700*0,5*0,45</t>
  </si>
  <si>
    <t>14</t>
  </si>
  <si>
    <t>M</t>
  </si>
  <si>
    <t>58331200</t>
  </si>
  <si>
    <t>štěrkopísek netříděný zásypový</t>
  </si>
  <si>
    <t>t</t>
  </si>
  <si>
    <t>-615772064</t>
  </si>
  <si>
    <t>2104,555*2 "Přepočtené koeficientem množství</t>
  </si>
  <si>
    <t>171201231</t>
  </si>
  <si>
    <t>Poplatek za uložení zeminy a kamení na recyklační skládce (skládkovné) kód odpadu 17 05 04</t>
  </si>
  <si>
    <t>1475001935</t>
  </si>
  <si>
    <t>3884,735*2 "Přepočtené koeficientem množství</t>
  </si>
  <si>
    <t>16</t>
  </si>
  <si>
    <t>171251201</t>
  </si>
  <si>
    <t>Uložení sypaniny na skládky nebo meziskládky</t>
  </si>
  <si>
    <t>-1902764202</t>
  </si>
  <si>
    <t>17</t>
  </si>
  <si>
    <t>181351113</t>
  </si>
  <si>
    <t>Rozprostření ornice tl vrstvy do 200 mm pl přes 500 m2 v rovině nebo ve svahu do 1:5 strojně</t>
  </si>
  <si>
    <t>2083111385</t>
  </si>
  <si>
    <t>18</t>
  </si>
  <si>
    <t>181951112</t>
  </si>
  <si>
    <t>Úprava pláně v hornině třídy těžitelnosti I, skupiny 1 až 3 se zhutněním</t>
  </si>
  <si>
    <t>761940160</t>
  </si>
  <si>
    <t>10703,5</t>
  </si>
  <si>
    <t>19</t>
  </si>
  <si>
    <t>182351133</t>
  </si>
  <si>
    <t>Rozprostření ornice pl přes 500 m2 ve svahu nad 1:5 tl vrstvy do 200 mm strojně</t>
  </si>
  <si>
    <t>-96412862</t>
  </si>
  <si>
    <t>20</t>
  </si>
  <si>
    <t>183405211</t>
  </si>
  <si>
    <t>Výsev trávníku hydroosevem na ornici</t>
  </si>
  <si>
    <t>292128715</t>
  </si>
  <si>
    <t>00572410</t>
  </si>
  <si>
    <t>osivo směs travní parková</t>
  </si>
  <si>
    <t>kg</t>
  </si>
  <si>
    <t>-2051095032</t>
  </si>
  <si>
    <t>7453*0,025 "Přepočtené koeficientem množství</t>
  </si>
  <si>
    <t>22</t>
  </si>
  <si>
    <t>185803211</t>
  </si>
  <si>
    <t>Uválcování trávníku v rovině a svahu do 1:5</t>
  </si>
  <si>
    <t>-1900611883</t>
  </si>
  <si>
    <t>Svislé konstrukce</t>
  </si>
  <si>
    <t>23</t>
  </si>
  <si>
    <t>339921134</t>
  </si>
  <si>
    <t>Osazování betonových palisád do betonového základu v řadě výšky prvku přes 1,5 m</t>
  </si>
  <si>
    <t>m</t>
  </si>
  <si>
    <t>-1881158758</t>
  </si>
  <si>
    <t>24</t>
  </si>
  <si>
    <t>BET.P12M01</t>
  </si>
  <si>
    <t>PALISÁDA MASIV betonová přírodní 17,5X20X120cm</t>
  </si>
  <si>
    <t>757286182</t>
  </si>
  <si>
    <t>129*5,9 "Přepočtené koeficientem množství</t>
  </si>
  <si>
    <t>25</t>
  </si>
  <si>
    <t>358315114</t>
  </si>
  <si>
    <t>Bourání stoky kompletní nebo vybourání otvorů z prostého betonu plochy do 4 m2</t>
  </si>
  <si>
    <t>1290096612</t>
  </si>
  <si>
    <t xml:space="preserve">"Vybourání stávajících čel včetně základu propustku pod sjezdem v km 2,012 09. </t>
  </si>
  <si>
    <t xml:space="preserve">"Umístění viz. příloha D.1.1.2a Situace PK - 1.díl a  D.1.1.2b Situace PK - 2.díl </t>
  </si>
  <si>
    <t xml:space="preserve">"((Plocha v půdorysu*výška)*počet) </t>
  </si>
  <si>
    <t xml:space="preserve">"((0,8*1,5)*2)*2,3=5,52 [A] </t>
  </si>
  <si>
    <t xml:space="preserve">" </t>
  </si>
  <si>
    <t xml:space="preserve">"Vybourání stávajících čel včetně základu propustku pod sjezdem v km 2,370 00. </t>
  </si>
  <si>
    <t xml:space="preserve">"((0,72*1,5)*2)*2,3=4,968 [B] </t>
  </si>
  <si>
    <t>"Celkem: A+B=10,488[C]</t>
  </si>
  <si>
    <t>5,52+4,968</t>
  </si>
  <si>
    <t>Komunikace</t>
  </si>
  <si>
    <t>26</t>
  </si>
  <si>
    <t>564851111</t>
  </si>
  <si>
    <t>Podklad ze štěrkodrtě ŠD tl 150 mm</t>
  </si>
  <si>
    <t>-1589369685</t>
  </si>
  <si>
    <t xml:space="preserve">"Prodloužení vrstvy štěrkodrti pod nezpevněnou krajnicí. </t>
  </si>
  <si>
    <t xml:space="preserve">"Úsek - šířka (levá+pravá)*délka: </t>
  </si>
  <si>
    <t>"km 2,660 00_2,800 00 - (0,4+1,3)*140=238,000 [F]</t>
  </si>
  <si>
    <t>238</t>
  </si>
  <si>
    <t>27</t>
  </si>
  <si>
    <t>564871111</t>
  </si>
  <si>
    <t>Podklad ze štěrkodrtě ŠD tl 250 mm</t>
  </si>
  <si>
    <t>-1332364004</t>
  </si>
  <si>
    <t xml:space="preserve">"Plocha (viz. položka 56314)+(rozšíření pod nezpevněnou krajnicí*délka úseku) </t>
  </si>
  <si>
    <t>"7139,5+((0,1+0,1)*1090)=7 357,500 [A]</t>
  </si>
  <si>
    <t>7357</t>
  </si>
  <si>
    <t>28</t>
  </si>
  <si>
    <t>564962111</t>
  </si>
  <si>
    <t>Podklad z mechanicky zpevněného kameniva MZK tl 200 mm</t>
  </si>
  <si>
    <t>152893253</t>
  </si>
  <si>
    <t xml:space="preserve">"Plocha (viz. položka 574E46)+(rozšíření pod nezpevněnou krajnicí*délka úseku) </t>
  </si>
  <si>
    <t>"6921,5+((0,1+0,1)*1090)=7 139,500 [A]</t>
  </si>
  <si>
    <t>7139</t>
  </si>
  <si>
    <t>29</t>
  </si>
  <si>
    <t>565135101</t>
  </si>
  <si>
    <t>Asfaltový beton vrstva podkladní ACP 16 (obalované kamenivo OKS) tl 50 mm š do 1,5 m</t>
  </si>
  <si>
    <t>1889320234</t>
  </si>
  <si>
    <t xml:space="preserve">"Plocha (viz. položka 574C68)+(rozšíření pod nezpevněnou krajnicí*délka úseku) </t>
  </si>
  <si>
    <t>"6812,5+((0,05+0,05)*1090)=6 921,500 [A]</t>
  </si>
  <si>
    <t>6921,5</t>
  </si>
  <si>
    <t>30</t>
  </si>
  <si>
    <t>569231111</t>
  </si>
  <si>
    <t>Zpevnění krajnic štěrkopískem nebo kamenivem těženým tl 100 mm</t>
  </si>
  <si>
    <t>-305120509</t>
  </si>
  <si>
    <t xml:space="preserve">"Nezpevněná krajnice </t>
  </si>
  <si>
    <t xml:space="preserve">"Frakce 0/32 tř. B. </t>
  </si>
  <si>
    <t xml:space="preserve">"úsek - délka*plocha v řezu (viz. D.1.1.2a,b Situace PK a D.1.1.4 Vzorové příčné řezy) </t>
  </si>
  <si>
    <t>"km 1,710 - 2,666 - 956*(0,06+0,06)=114,720 [F]</t>
  </si>
  <si>
    <t>114,7</t>
  </si>
  <si>
    <t>31</t>
  </si>
  <si>
    <t>573111112</t>
  </si>
  <si>
    <t>Postřik živičný infiltrační s posypem z asfaltu množství 1 kg/m2</t>
  </si>
  <si>
    <t>-195169613</t>
  </si>
  <si>
    <t xml:space="preserve">"Infiltrační postřik na vrstvu MZK. </t>
  </si>
  <si>
    <t xml:space="preserve">"Plocha viz. 56314: </t>
  </si>
  <si>
    <t>"7139,5=7 139,500 [A]</t>
  </si>
  <si>
    <t>32</t>
  </si>
  <si>
    <t>573211107</t>
  </si>
  <si>
    <t>Postřik živičný spojovací z asfaltu v množství 0,30 kg/m2</t>
  </si>
  <si>
    <t>-750136927</t>
  </si>
  <si>
    <t xml:space="preserve">"Spojovací postřik na ložní vrstvu ACL 22+. </t>
  </si>
  <si>
    <t xml:space="preserve">"Plocha viz. 574C68: </t>
  </si>
  <si>
    <t xml:space="preserve">"6812,5=6 812,500 [A] </t>
  </si>
  <si>
    <t xml:space="preserve">"Spojovocí postřik na podkladní vrstvu ACP 16+. </t>
  </si>
  <si>
    <t xml:space="preserve">"Plocha viz. 574E46: </t>
  </si>
  <si>
    <t xml:space="preserve">"6921,5=6 921,500 [B] </t>
  </si>
  <si>
    <t>"Celkem: A+B=13 734,000 [C]</t>
  </si>
  <si>
    <t>13734</t>
  </si>
  <si>
    <t>33</t>
  </si>
  <si>
    <t>577134111</t>
  </si>
  <si>
    <t>Asfaltový beton vrstva obrusná ACO 11 (ABS) tř. I tl 40 mm š do 3 m z nemodifikovaného asfaltu</t>
  </si>
  <si>
    <t>-118834708</t>
  </si>
  <si>
    <t xml:space="preserve">"Plocha změřena z přílohy ,,D.1.1.2a Situace PK - 1.díl a D.1.1.2b Situace PK - 2.díl"  </t>
  </si>
  <si>
    <t>"6703,5=6 703,500 [A]</t>
  </si>
  <si>
    <t>6703,5</t>
  </si>
  <si>
    <t>34</t>
  </si>
  <si>
    <t>577166111</t>
  </si>
  <si>
    <t>Asfaltový beton vrstva ložní ACL 22 (ABVH) tl 70 mm š do 3 m z nemodifikovaného asfaltu</t>
  </si>
  <si>
    <t>518433756</t>
  </si>
  <si>
    <t xml:space="preserve">"Plocha (viz. položka 574A34)+(rozšíření pod nezpevněnou krajnicí*délka úseku) </t>
  </si>
  <si>
    <t>"6703,5+((0,05+0,05)*1090)=6 812,500 [A]</t>
  </si>
  <si>
    <t>6812,5</t>
  </si>
  <si>
    <t>Ostatní konstrukce a práce</t>
  </si>
  <si>
    <t>35</t>
  </si>
  <si>
    <t>911111111</t>
  </si>
  <si>
    <t>Montáž zábradlí ocelového zabetonovaného</t>
  </si>
  <si>
    <t>1907066900</t>
  </si>
  <si>
    <t>36</t>
  </si>
  <si>
    <t>55391530.M01</t>
  </si>
  <si>
    <t>zábradlí z dílců kovových s nátěrem</t>
  </si>
  <si>
    <t>-1151550704</t>
  </si>
  <si>
    <t>2190,4</t>
  </si>
  <si>
    <t>37</t>
  </si>
  <si>
    <t>911331123</t>
  </si>
  <si>
    <t>Svodidlo ocelové jednostranné zádržnosti N2 se zaberaněním sloupků v rozmezí do 4 m</t>
  </si>
  <si>
    <t>1254286574</t>
  </si>
  <si>
    <t xml:space="preserve">"Umístění svodidel viz. D.1.1.2a Situace PK - 1.díl, D.1.1.2b Situace PK - 2.díl. </t>
  </si>
  <si>
    <t xml:space="preserve">"km 1,785 14 - km 1,961 14 levostranně,délka + náběhy: 168+(4+4)=176,000 [A] </t>
  </si>
  <si>
    <t xml:space="preserve">"km 2,516 87 - km 2,552 87 levostranně, délka + náběhy: 28+(4+4)=36,000 [B] </t>
  </si>
  <si>
    <t xml:space="preserve">"km 2,470 57 - km 2,595 57 pravostranně, délka + náběhy: 116+(4+4)=124,000 [C] </t>
  </si>
  <si>
    <t>"Celkem: A+B+C=336,000 [D]</t>
  </si>
  <si>
    <t>168+28+116</t>
  </si>
  <si>
    <t>38</t>
  </si>
  <si>
    <t>911331411</t>
  </si>
  <si>
    <t>Náběh ocelového svodidla jednostranný délky do 4 m se zaberaněním sloupků v rozmezí do 2 m</t>
  </si>
  <si>
    <t>-544946946</t>
  </si>
  <si>
    <t>4+4+4+4+4+4</t>
  </si>
  <si>
    <t>39</t>
  </si>
  <si>
    <t>912211121</t>
  </si>
  <si>
    <t>Montáž směrového sloupku z plastických hmot na svodidlo</t>
  </si>
  <si>
    <t>2088937140</t>
  </si>
  <si>
    <t xml:space="preserve">"Celkem 8 sloupků umístěných na svodidla: </t>
  </si>
  <si>
    <t>"8=8,000 [A]</t>
  </si>
  <si>
    <t>40</t>
  </si>
  <si>
    <t>40445153</t>
  </si>
  <si>
    <t>sloupek svodidlový plastový</t>
  </si>
  <si>
    <t>-505695678</t>
  </si>
  <si>
    <t>41</t>
  </si>
  <si>
    <t>916111123</t>
  </si>
  <si>
    <t>Osazení obruby z drobných kostek s boční opěrou do lože z betonu prostého</t>
  </si>
  <si>
    <t>2094719557</t>
  </si>
  <si>
    <t xml:space="preserve">"Linka z kostky žulové vel. 12 podél kamenné obruby, šířka 120 mm, výška 120 mm </t>
  </si>
  <si>
    <t xml:space="preserve">"Od ZÚ km 1,710 - 1,790 (oboustranně). </t>
  </si>
  <si>
    <t xml:space="preserve">"Délka viz. D.1.1.2a,b Situace PK 1-2.díl: </t>
  </si>
  <si>
    <t>"121,05=121,050 [A]</t>
  </si>
  <si>
    <t>121,05</t>
  </si>
  <si>
    <t>42</t>
  </si>
  <si>
    <t>583810010.M01</t>
  </si>
  <si>
    <t>kostka dlažební žula drobná 12/12</t>
  </si>
  <si>
    <t>-1568017214</t>
  </si>
  <si>
    <t>121,05*0,15*1,02</t>
  </si>
  <si>
    <t>43</t>
  </si>
  <si>
    <t>916131213</t>
  </si>
  <si>
    <t>Osazení silničního obrubníku betonového stojatého s boční opěrou do lože z betonu prostého</t>
  </si>
  <si>
    <t>-1366933068</t>
  </si>
  <si>
    <t xml:space="preserve">"Silniční betonový 15/25/100 </t>
  </si>
  <si>
    <t xml:space="preserve">"Od km 2,472 - 2,601 (pravostranně). </t>
  </si>
  <si>
    <t>"129=129,000 [A]</t>
  </si>
  <si>
    <t>129</t>
  </si>
  <si>
    <t>44</t>
  </si>
  <si>
    <t>59217031</t>
  </si>
  <si>
    <t>obrubník betonový silniční 1000x150x250mm</t>
  </si>
  <si>
    <t>1666287522</t>
  </si>
  <si>
    <t>129*1,05 "Přepočtené koeficientem množství</t>
  </si>
  <si>
    <t>45</t>
  </si>
  <si>
    <t>916231213</t>
  </si>
  <si>
    <t>Osazení chodníkového obrubníku betonového stojatého s boční opěrou do lože z betonu prostého</t>
  </si>
  <si>
    <t>474221027</t>
  </si>
  <si>
    <t xml:space="preserve">"Příložné desky 8/25/50 </t>
  </si>
  <si>
    <t xml:space="preserve">"Plocha viz. D.1.1.2a,b Situace PK 1-2.díl*tloušťka: </t>
  </si>
  <si>
    <t>"64,2*0,1=6,420 [A]</t>
  </si>
  <si>
    <t>6,42</t>
  </si>
  <si>
    <t>46</t>
  </si>
  <si>
    <t>59217016</t>
  </si>
  <si>
    <t>obrubník betonový chodníkový 1000x80x250mm</t>
  </si>
  <si>
    <t>328689469</t>
  </si>
  <si>
    <t>6,42*1,1 "Přepočtené koeficientem množství</t>
  </si>
  <si>
    <t>47</t>
  </si>
  <si>
    <t>916241213</t>
  </si>
  <si>
    <t>Osazení obrubníku kamenného stojatého s boční opěrou do lože z betonu prostého</t>
  </si>
  <si>
    <t>-1644781219</t>
  </si>
  <si>
    <t xml:space="preserve">"Kamenná obruba 12/25 </t>
  </si>
  <si>
    <t>48</t>
  </si>
  <si>
    <t>58380220.M01</t>
  </si>
  <si>
    <t>krajník kamenný žulový silniční 120x250x800-2500mm</t>
  </si>
  <si>
    <t>-564563140</t>
  </si>
  <si>
    <t>121,05*1,1 "Přepočtené koeficientem množství</t>
  </si>
  <si>
    <t>49</t>
  </si>
  <si>
    <t>919124121</t>
  </si>
  <si>
    <t>Dilatační spáry vkládané v cementobetonovém krytu s vyplněním spár asfaltovou zálivkou</t>
  </si>
  <si>
    <t>703592916</t>
  </si>
  <si>
    <t xml:space="preserve">"Zalití spár trvale pružnou zásilkou. </t>
  </si>
  <si>
    <t xml:space="preserve">"ZÚ, délka: 6,5=6,500 [A] </t>
  </si>
  <si>
    <t xml:space="preserve">"výjezd o benzínové pumpy km 1,751, délka: 12,3=12,300 [C] </t>
  </si>
  <si>
    <t xml:space="preserve">"sjezd km 2,012 09, délka: 10,1=10,100 [D] </t>
  </si>
  <si>
    <t xml:space="preserve">"sjezd km 2,280, délka: 10,2=10,200 [E] </t>
  </si>
  <si>
    <t xml:space="preserve">"sjezd km 2,285, délka: 4,5=4,500 [F] </t>
  </si>
  <si>
    <t xml:space="preserve">"sjezd km 2,370, délka: 9=9,000 [G] </t>
  </si>
  <si>
    <t xml:space="preserve">"Obrusná vrstva Od ZÚ km 1,710 do km 2,660:950=950,000 [I] </t>
  </si>
  <si>
    <t xml:space="preserve">"Řezání v km 2,66:7,5=7,500 [B] </t>
  </si>
  <si>
    <t xml:space="preserve">"Ložní vrstva Od ZÚ km 1,710 do km 2,660:950=950,000 [K] </t>
  </si>
  <si>
    <t xml:space="preserve">"Řezání v km 2,66:7,5=7,500 [L] </t>
  </si>
  <si>
    <t>"Celkem: A+C+D+E+F+G+I+B+K+L=1 967,600 [M]</t>
  </si>
  <si>
    <t>1967</t>
  </si>
  <si>
    <t>50</t>
  </si>
  <si>
    <t>919735111</t>
  </si>
  <si>
    <t>Řezání stávajícího živičného krytu hl do 50 mm</t>
  </si>
  <si>
    <t>631904568</t>
  </si>
  <si>
    <t>"Obrusná vrstva "</t>
  </si>
  <si>
    <t>"Celkem: A+C+D+E+F+G+I+B"1 010,100 [J]"</t>
  </si>
  <si>
    <t>1010,1</t>
  </si>
  <si>
    <t>51</t>
  </si>
  <si>
    <t>919735112</t>
  </si>
  <si>
    <t>Řezání stávajícího živičného krytu hl do 100 mm</t>
  </si>
  <si>
    <t>-1323010884</t>
  </si>
  <si>
    <t xml:space="preserve">"Ložní vrstva </t>
  </si>
  <si>
    <t xml:space="preserve">"Ložní vrstva Od ZÚ km 1,710 do km 2,660:950=950,000 [I] </t>
  </si>
  <si>
    <t>"Celkem: A+C+D+E+F+G+I+B=1 010,100 [J]</t>
  </si>
  <si>
    <t>52</t>
  </si>
  <si>
    <t>966005311</t>
  </si>
  <si>
    <t>Rozebrání a odstranění silničního svodidla s jednou pásnicí</t>
  </si>
  <si>
    <t>720570501</t>
  </si>
  <si>
    <t xml:space="preserve">"Odstranění stávajících svodidle. </t>
  </si>
  <si>
    <t xml:space="preserve">"km 1,740 - km 2,240 - 500 m:500=500,000 [A] </t>
  </si>
  <si>
    <t xml:space="preserve">"km 2,470 57 - km 2,595 57 - 124 m:124=124,000 [B] </t>
  </si>
  <si>
    <t xml:space="preserve">"km 2,516 37 - km 2,552 87 - 36 m:36=36,000 [C] </t>
  </si>
  <si>
    <t>"Celkem: A+B+C=660,000 [D]</t>
  </si>
  <si>
    <t>660</t>
  </si>
  <si>
    <t>53</t>
  </si>
  <si>
    <t>966008112</t>
  </si>
  <si>
    <t>Bourání trubního propustku do DN 500</t>
  </si>
  <si>
    <t>2032431708</t>
  </si>
  <si>
    <t xml:space="preserve">"Vybourání stávající betonové roury pod sjezdem v km 2,370 00. </t>
  </si>
  <si>
    <t xml:space="preserve">"délka. </t>
  </si>
  <si>
    <t>"9,7=9,700 [A]</t>
  </si>
  <si>
    <t>9,7</t>
  </si>
  <si>
    <t xml:space="preserve">"Vybourání stávající betonové roury pod sjezdem v km 2,012 09. </t>
  </si>
  <si>
    <t>997</t>
  </si>
  <si>
    <t>Přesun sutě</t>
  </si>
  <si>
    <t>54</t>
  </si>
  <si>
    <t>997221551</t>
  </si>
  <si>
    <t>Vodorovná doprava suti ze sypkých materiálů do 1 km</t>
  </si>
  <si>
    <t>2124092253</t>
  </si>
  <si>
    <t>"kamenivo"3572,974</t>
  </si>
  <si>
    <t>"živice"1562,778</t>
  </si>
  <si>
    <t>55</t>
  </si>
  <si>
    <t>997221559</t>
  </si>
  <si>
    <t>Příplatek ZKD 1 km u vodorovné dopravy suti ze sypkých materiálů</t>
  </si>
  <si>
    <t>-370432425</t>
  </si>
  <si>
    <t>5135,752</t>
  </si>
  <si>
    <t>5135,752*19 "Přepočtené koeficientem množství</t>
  </si>
  <si>
    <t>56</t>
  </si>
  <si>
    <t>997221561</t>
  </si>
  <si>
    <t>Vodorovná doprava suti z kusových materiálů do 1 km</t>
  </si>
  <si>
    <t>-1541148443</t>
  </si>
  <si>
    <t>"beton"2140,964+19,012+23,074</t>
  </si>
  <si>
    <t>57</t>
  </si>
  <si>
    <t>997221569</t>
  </si>
  <si>
    <t>Příplatek ZKD 1 km u vodorovné dopravy suti z kusových materiálů</t>
  </si>
  <si>
    <t>1849011928</t>
  </si>
  <si>
    <t>2183,05</t>
  </si>
  <si>
    <t>2183,05*19 "Přepočtené koeficientem množství</t>
  </si>
  <si>
    <t>58</t>
  </si>
  <si>
    <t>997221611</t>
  </si>
  <si>
    <t>Nakládání suti na dopravní prostředky pro vodorovnou dopravu</t>
  </si>
  <si>
    <t>-1171840808</t>
  </si>
  <si>
    <t>59</t>
  </si>
  <si>
    <t>997221612</t>
  </si>
  <si>
    <t>Nakládání vybouraných hmot na dopravní prostředky pro vodorovnou dopravu</t>
  </si>
  <si>
    <t>1181960296</t>
  </si>
  <si>
    <t>2140,964+19,012+23,077</t>
  </si>
  <si>
    <t>60</t>
  </si>
  <si>
    <t>997221861</t>
  </si>
  <si>
    <t>Poplatek za uložení stavebního odpadu na recyklační skládce (skládkovné) z prostého betonu pod kódem 17 01 01</t>
  </si>
  <si>
    <t>-816616494</t>
  </si>
  <si>
    <t>61</t>
  </si>
  <si>
    <t>997221873</t>
  </si>
  <si>
    <t>Poplatek za uložení stavebního odpadu na recyklační skládce (skládkovné) zeminy a kamení zatříděného do Katalogu odpadů pod kódem 17 05 04</t>
  </si>
  <si>
    <t>-1587862016</t>
  </si>
  <si>
    <t>62</t>
  </si>
  <si>
    <t>997221875</t>
  </si>
  <si>
    <t>Poplatek za uložení stavebního odpadu na recyklační skládce (skládkovné) asfaltového bez obsahu dehtu zatříděného do Katalogu odpadů pod kódem 17 03 02</t>
  </si>
  <si>
    <t>1694405514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</si>
  <si>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</si>
  <si>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</si>
  <si>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</si>
  <si>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</si>
  <si>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</si>
  <si>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-696625298</t>
  </si>
  <si>
    <t>64</t>
  </si>
  <si>
    <t>998225191</t>
  </si>
  <si>
    <t>Příplatek k přesunu hmot pro pozemní komunikace s krytem z kamene, živičným, betonovým do 1000 m</t>
  </si>
  <si>
    <t>-1000224364</t>
  </si>
  <si>
    <t>SO 101.2.ZH - Odvodnění (trativody, drenáže a žlaby)</t>
  </si>
  <si>
    <t xml:space="preserve">    2 - Základy</t>
  </si>
  <si>
    <t>-119874833</t>
  </si>
  <si>
    <t>" rýhy pro odvodňovací žlaby a trativody"</t>
  </si>
  <si>
    <t>906,08*1,1*0,2</t>
  </si>
  <si>
    <t>129*0,51</t>
  </si>
  <si>
    <t>(60,16+251,2+295,3+126,3)*0,6*0,5</t>
  </si>
  <si>
    <t>2111508787</t>
  </si>
  <si>
    <t>485,016</t>
  </si>
  <si>
    <t>-589083387</t>
  </si>
  <si>
    <t>485,016*10 "Přepočtené koeficientem množství</t>
  </si>
  <si>
    <t>1996460633</t>
  </si>
  <si>
    <t xml:space="preserve">"Dosypání nenamrzavého materiálu podél odvodňovacího žlabu. </t>
  </si>
  <si>
    <t xml:space="preserve">"Plocha viz. D.1.1.4 Vzorové příčné řezy, délka viz D.1.1.2 Situace PK </t>
  </si>
  <si>
    <t xml:space="preserve">"Plocha v řezu*délka: </t>
  </si>
  <si>
    <t>"0,04*527=21,080 [A]</t>
  </si>
  <si>
    <t>21,08</t>
  </si>
  <si>
    <t>-858021662</t>
  </si>
  <si>
    <t>21,08*2 "Přepočtené koeficientem množství</t>
  </si>
  <si>
    <t>-1082059601</t>
  </si>
  <si>
    <t>485,016*2 "Přepočtené koeficientem množství</t>
  </si>
  <si>
    <t>-1086406915</t>
  </si>
  <si>
    <t>181951114</t>
  </si>
  <si>
    <t>Úprava pláně v hornině třídy těžitelnosti II, skupiny 4 a 5 se zhutněním</t>
  </si>
  <si>
    <t>-1428615755</t>
  </si>
  <si>
    <t>(60,16+251,19+259,29+183,2+126,29)*1,1</t>
  </si>
  <si>
    <t>(60,16+251,2+295,3+126,3)*0,5</t>
  </si>
  <si>
    <t>906,08*1,1</t>
  </si>
  <si>
    <t>Základy</t>
  </si>
  <si>
    <t>211971110</t>
  </si>
  <si>
    <t>Zřízení opláštění žeber nebo trativodů geotextilií v rýze nebo zářezu sklonu do 1:2</t>
  </si>
  <si>
    <t>-2042990277</t>
  </si>
  <si>
    <t xml:space="preserve">"Geotextílie podélného trativod DN 160 specifikace viz. D.1.1.4 Vzorové příčné řezy </t>
  </si>
  <si>
    <t xml:space="preserve">"Délka viz. D.1.1.3 Podélný profil </t>
  </si>
  <si>
    <t xml:space="preserve">"km 1,710 - km 1,770 16, vlevo - délka*rozvinutá šířka - 60,16*1,95=117,312 [A] </t>
  </si>
  <si>
    <t xml:space="preserve">"km 1,710 - km 1,735 95, vpravo - délka*rozvinutá šířka - 25,95*1,95=50,603 [D] </t>
  </si>
  <si>
    <t xml:space="preserve">"km 1,751 15 - km 2,007 58, vpravo - délka*rozvinutá šířka - 251,19*1,95=489,821 [E] </t>
  </si>
  <si>
    <t xml:space="preserve">"km 2,019 77 - km 2,270 06, vpravo - délka*rozvinutá šířka - 259,29*1,95=505,616 [F] </t>
  </si>
  <si>
    <t xml:space="preserve">"km 2,286 81 - km 2,470 01, vpravo - délka*rozvinutá šířka - 183,20*1,95=357,240 [G] </t>
  </si>
  <si>
    <t xml:space="preserve">"km 2,533 71 - km 2,660, vpravo - délka*rozvinutá šířka - 126,29*1,95=246,266 [H] </t>
  </si>
  <si>
    <t>"Celkem: A+D+E+F+G+H=1 766,858 [I]</t>
  </si>
  <si>
    <t>1766,858</t>
  </si>
  <si>
    <t>69311199</t>
  </si>
  <si>
    <t>geotextilie netkaná separační, ochranná, filtrační, drenážní PES(70%)+PP(30%) 300g/m2</t>
  </si>
  <si>
    <t>-733616929</t>
  </si>
  <si>
    <t>1766,858*1,15 "Přepočtené koeficientem množství</t>
  </si>
  <si>
    <t>212752102</t>
  </si>
  <si>
    <t>Trativod z drenážních trubek korugovaných PE-HD SN 4 perforace 360° včetně lože otevřený výkop DN 150 pro liniové stavby</t>
  </si>
  <si>
    <t>-1681167006</t>
  </si>
  <si>
    <t xml:space="preserve">"Podélná drenáž u opěrné zídky specifikace viz. D.1.1.4 Vzorové příčné řezy </t>
  </si>
  <si>
    <t xml:space="preserve">"Délka viz. D.1.1.2a,b Situace PK 1.-2.díl: </t>
  </si>
  <si>
    <t>"km 2,472 - km 2,601, vpravo - délka - 129=129,000 [A]</t>
  </si>
  <si>
    <t>212752103</t>
  </si>
  <si>
    <t>Trativod z drenážních trubek korugovaných PE-HD SN 4 perforace 360° včetně lože otevřený výkop DN 200 pro liniové stavby</t>
  </si>
  <si>
    <t>-587192784</t>
  </si>
  <si>
    <t xml:space="preserve">"Podélný trativod DN 160 specifikace viz. D.1.1.4 Vzorové příčné řezy </t>
  </si>
  <si>
    <t xml:space="preserve">"km 1,710 - km 1,770 16, vlevo - délka - 60,16=60,160 [A] </t>
  </si>
  <si>
    <t xml:space="preserve">"km 1,710 - km 1,735 95, vpravo - délka - 25,95=25,950 [D] </t>
  </si>
  <si>
    <t xml:space="preserve">"km 1,751 15 - km 2,007 58, vpravo - délak - 251,19=251,190 [E] </t>
  </si>
  <si>
    <t xml:space="preserve">"km 2,019 77 - km 2,270 06, vpravo - délka - 259,29=259,290 [F] </t>
  </si>
  <si>
    <t xml:space="preserve">"km 2,286 81 - km 2,470 01, vpravo - délka - 183,20=183,200 [G] </t>
  </si>
  <si>
    <t xml:space="preserve">"km 2,533 71 - km 2,660, vpravo - délka - 126,29=126,290 [H] </t>
  </si>
  <si>
    <t>"Celkem: A+D+E+F+G+H=906,080 [I]</t>
  </si>
  <si>
    <t>60,2+26+251,2+259,3+183,2+126,3</t>
  </si>
  <si>
    <t>935112111</t>
  </si>
  <si>
    <t>Osazení příkopového žlabu do betonu tl 100 mm z betonových tvárnic š 500 mm</t>
  </si>
  <si>
    <t>-1117204053</t>
  </si>
  <si>
    <t xml:space="preserve">"Příložné desky odvodňovacího žlab specifikace viz. D.1.1.4 Vzorové příčné řezy </t>
  </si>
  <si>
    <t>"km 1,751 15 - km 2,007 58, vpravo - délka - 251,19"</t>
  </si>
  <si>
    <t>"km 2,019 77 - km 2,270 06, vpravo - délka- 259,29"</t>
  </si>
  <si>
    <t>"km  2,286 81- km2,470 01 vpravo - délka-183,2"</t>
  </si>
  <si>
    <t>"km 2,533 71 - km 2,660, vpravo - délka- 126,29"</t>
  </si>
  <si>
    <t>(251,2+259,3+183,2+126,3)</t>
  </si>
  <si>
    <t>935112112</t>
  </si>
  <si>
    <t>Osazení příkopového žlabu do betonu tl 100 mm z betonových desek</t>
  </si>
  <si>
    <t>397797820</t>
  </si>
  <si>
    <t>(251,2+183,2+265,71)*0,4*2</t>
  </si>
  <si>
    <t>"km 2,470 57 - km 2,660 - délka- 189,43"</t>
  </si>
  <si>
    <t>189,5*0,5</t>
  </si>
  <si>
    <t>59227021.M01</t>
  </si>
  <si>
    <t>žlabovka příkopová betonová 500x330x80mm</t>
  </si>
  <si>
    <t>-685548203</t>
  </si>
  <si>
    <t>820*1,03 "Přepočtené koeficientem množství</t>
  </si>
  <si>
    <t>59227032.M01</t>
  </si>
  <si>
    <t>deska betonová meliorační 500x330x80mm</t>
  </si>
  <si>
    <t>1308808954</t>
  </si>
  <si>
    <t>(251,2+183,2+265,71)*2</t>
  </si>
  <si>
    <t>189,5</t>
  </si>
  <si>
    <t>1589,72*1,036 "Přepočtené koeficientem množství</t>
  </si>
  <si>
    <t>-910050240</t>
  </si>
  <si>
    <t>-952167581</t>
  </si>
  <si>
    <t>SO 101.3.ZH - Propustek P1 - km 1,809 82</t>
  </si>
  <si>
    <t xml:space="preserve">    4 - Vodorovné konstrukce</t>
  </si>
  <si>
    <t xml:space="preserve">    8 - Trubní vedení</t>
  </si>
  <si>
    <t xml:space="preserve">    9 - Ostatní konstrukce a práce, bourání</t>
  </si>
  <si>
    <t>132251254</t>
  </si>
  <si>
    <t>Hloubení rýh nezapažených š do 2000 mm v hornině třídy těžitelnosti I, skupiny 3 objem do 500 m3 strojně</t>
  </si>
  <si>
    <t>845052153</t>
  </si>
  <si>
    <t>6,5*1,8*2</t>
  </si>
  <si>
    <t>7,5*1,8*1</t>
  </si>
  <si>
    <t>7,5*2*0,5</t>
  </si>
  <si>
    <t>162751117</t>
  </si>
  <si>
    <t>Vodorovné přemístění do 10000 m výkopku/sypaniny z horniny třídy těžitelnosti I, skupiny 1 až 3</t>
  </si>
  <si>
    <t>-1924343566</t>
  </si>
  <si>
    <t>44,4</t>
  </si>
  <si>
    <t>162751119</t>
  </si>
  <si>
    <t>Příplatek k vodorovnému přemístění výkopku/sypaniny z horniny třídy těžitelnosti I, skupiny 1 až 3 ZKD 1000 m přes 10000 m</t>
  </si>
  <si>
    <t>167881317</t>
  </si>
  <si>
    <t>44,4*10 "Přepočtené koeficientem množství</t>
  </si>
  <si>
    <t>2100818535</t>
  </si>
  <si>
    <t>6,5*1,8*1,5</t>
  </si>
  <si>
    <t>862908479</t>
  </si>
  <si>
    <t>17,55</t>
  </si>
  <si>
    <t>17,55*2 "Přepočtené koeficientem množství</t>
  </si>
  <si>
    <t>984643810</t>
  </si>
  <si>
    <t>44,4*2 "Přepočtené koeficientem množství</t>
  </si>
  <si>
    <t>-326383652</t>
  </si>
  <si>
    <t>Vodorovné konstrukce</t>
  </si>
  <si>
    <t>451541111</t>
  </si>
  <si>
    <t>Lože pod potrubí otevřený výkop ze štěrkodrtě</t>
  </si>
  <si>
    <t>-2133346228</t>
  </si>
  <si>
    <t xml:space="preserve">"Prodloužení trubního propustku P1 - DN800 - km 1,809 82. </t>
  </si>
  <si>
    <t xml:space="preserve">"Specifikace viz. D.1.1.7 Propustky. </t>
  </si>
  <si>
    <t xml:space="preserve">"Podkladní beton základu (délka*výška*šířka): </t>
  </si>
  <si>
    <t xml:space="preserve">"((1,8*0,1*1,8)+(4,31*0,1*1,2)+(0,6*0,1*1,8))=0,949 [A] </t>
  </si>
  <si>
    <t xml:space="preserve">"Podklad pro dlažbu výtoku. </t>
  </si>
  <si>
    <t xml:space="preserve">"(délka*výška*šířka): </t>
  </si>
  <si>
    <t xml:space="preserve">"(1,25*0,1*6)=0,750 [D] </t>
  </si>
  <si>
    <t>((1,8*0,1*1,8)+(4,31*0,1*1,2)+(0,6*0,1*1,8))</t>
  </si>
  <si>
    <t>(1,25*0,1*6)</t>
  </si>
  <si>
    <t>452112131</t>
  </si>
  <si>
    <t>Osazení betonových prstenců nebo rámů v nad 200 mm</t>
  </si>
  <si>
    <t>1346607631</t>
  </si>
  <si>
    <t>59224188</t>
  </si>
  <si>
    <t>prstenec šachtový vyrovnávací betonový 625x120x120mm</t>
  </si>
  <si>
    <t>1387622592</t>
  </si>
  <si>
    <t>59224056</t>
  </si>
  <si>
    <t>kónus pro kanalizační šachty s kapsovým stupadlem 100/62,5x67x12cm</t>
  </si>
  <si>
    <t>-2118175143</t>
  </si>
  <si>
    <t>452313131</t>
  </si>
  <si>
    <t>Podkladní bloky z betonu prostého tř. C 12/15 otevřený výkop</t>
  </si>
  <si>
    <t>-1867518855</t>
  </si>
  <si>
    <t xml:space="preserve">"Základ (délka*výška*šířka): </t>
  </si>
  <si>
    <t xml:space="preserve">"((0,6*1,8*1,8)+(4,31*0,14*1,2)+(0,6*0,6*1,8))=3,316 [B] </t>
  </si>
  <si>
    <t>"Celkem: A+B+D=5,015 [E]</t>
  </si>
  <si>
    <t>((0,6*1,8*1,8)+(4,31*0,14*1,2)+(0,6*0,6*1,8))</t>
  </si>
  <si>
    <t>Trubní vedení</t>
  </si>
  <si>
    <t>899104112</t>
  </si>
  <si>
    <t>Osazení poklopů litinových nebo ocelových včetně rámů pro třídu zatížení D400, E600</t>
  </si>
  <si>
    <t>-1534082546</t>
  </si>
  <si>
    <t>28661935</t>
  </si>
  <si>
    <t>poklop šachtový litinový dno DN 600 pro třídu zatížení D400</t>
  </si>
  <si>
    <t>656593902</t>
  </si>
  <si>
    <t>Ostatní konstrukce a práce, bourání</t>
  </si>
  <si>
    <t>919441221</t>
  </si>
  <si>
    <t>Čelo propustku z lomového kamene pro propustek z trub DN 600 až 800</t>
  </si>
  <si>
    <t>2021140097</t>
  </si>
  <si>
    <t>"1=1,000 [A]</t>
  </si>
  <si>
    <t>919443111</t>
  </si>
  <si>
    <t>Vtoková jímka z lomového kamene propustku z trub do DN 800</t>
  </si>
  <si>
    <t>179640969</t>
  </si>
  <si>
    <t xml:space="preserve">"Výtok z propustku (délka*výška*šířka): </t>
  </si>
  <si>
    <t>"(1,25*0,3*6)=2,250 [A]</t>
  </si>
  <si>
    <t>919521160</t>
  </si>
  <si>
    <t>Zřízení silničního propustku z trub betonových nebo ŽB DN 800</t>
  </si>
  <si>
    <t>-462119644</t>
  </si>
  <si>
    <t xml:space="preserve">"délka </t>
  </si>
  <si>
    <t>"6,31=6,310 [A]</t>
  </si>
  <si>
    <t>6,31</t>
  </si>
  <si>
    <t>59222002</t>
  </si>
  <si>
    <t>trouba ŽB hrdlová DN 800</t>
  </si>
  <si>
    <t>1593984333</t>
  </si>
  <si>
    <t>6,31*1,03 "Přepočtené koeficientem množství</t>
  </si>
  <si>
    <t>919535556</t>
  </si>
  <si>
    <t>Obetonování trubního propustku betonem se zvýšenými nároky na prostředí tř. C 25/30</t>
  </si>
  <si>
    <t>-1415325789</t>
  </si>
  <si>
    <t xml:space="preserve">"((výška*šířka obetonování)-(plocha trouby))*délka propustku </t>
  </si>
  <si>
    <t>"((1,32*1,32)-(3,14*0,52*0,52))*6,31=5,637 [A]</t>
  </si>
  <si>
    <t>5,637</t>
  </si>
  <si>
    <t>919794441</t>
  </si>
  <si>
    <t>Úprava ploch kolem hydrantů, šoupat, poklopů a mříží nebo sloupů v živičných krytech pl do 2 m2</t>
  </si>
  <si>
    <t>-1737796945</t>
  </si>
  <si>
    <t xml:space="preserve">"Výšková úprava šachty. </t>
  </si>
  <si>
    <t>358315115</t>
  </si>
  <si>
    <t>Bourání stoky kompletní nebo vybourání otvorů z prostého betonu plochy přes 4 m2</t>
  </si>
  <si>
    <t>1877381730</t>
  </si>
  <si>
    <t xml:space="preserve">"Bourání křídel stávajícího propustku. </t>
  </si>
  <si>
    <t xml:space="preserve">"délka*šířka*výška*počet </t>
  </si>
  <si>
    <t xml:space="preserve">"((2,5*0,4)*3,6)*2=7,200 [A] </t>
  </si>
  <si>
    <t xml:space="preserve">"Snížení stávajícího čela propustku. </t>
  </si>
  <si>
    <t xml:space="preserve">"délka*šířka*výška </t>
  </si>
  <si>
    <t xml:space="preserve">"3*0,55*0,12=0,198 [B] </t>
  </si>
  <si>
    <t>"Celkem: A+B=7,398 [C]</t>
  </si>
  <si>
    <t>7,398</t>
  </si>
  <si>
    <t>-1813686725</t>
  </si>
  <si>
    <t>"beton"16,276</t>
  </si>
  <si>
    <t>-1621258154</t>
  </si>
  <si>
    <t>16,276</t>
  </si>
  <si>
    <t>16,276*19 "Přepočtené koeficientem množství</t>
  </si>
  <si>
    <t>-321307759</t>
  </si>
  <si>
    <t>-2133319321</t>
  </si>
  <si>
    <t>998271301</t>
  </si>
  <si>
    <t>Přesun hmot pro kanalizace hloubené monolitické z betonu otevřený výkop</t>
  </si>
  <si>
    <t>1025908236</t>
  </si>
  <si>
    <t>SO 101.4.ZH - Propustek P2 - km 2,530 53</t>
  </si>
  <si>
    <t>8 - Trubní vedení</t>
  </si>
  <si>
    <t>9 - Ostatní konstrukce a práce, bourání</t>
  </si>
  <si>
    <t>998 - Přesun hmot</t>
  </si>
  <si>
    <t>-700950943</t>
  </si>
  <si>
    <t>1120046320</t>
  </si>
  <si>
    <t>1704932853</t>
  </si>
  <si>
    <t>808252511</t>
  </si>
  <si>
    <t>-1284906826</t>
  </si>
  <si>
    <t>444306769</t>
  </si>
  <si>
    <t>-696311322</t>
  </si>
  <si>
    <t>-1590788153</t>
  </si>
  <si>
    <t>1832177861</t>
  </si>
  <si>
    <t>-84007758</t>
  </si>
  <si>
    <t>-741683440</t>
  </si>
  <si>
    <t>1588209700</t>
  </si>
  <si>
    <t>2073094911</t>
  </si>
  <si>
    <t>1459120219</t>
  </si>
  <si>
    <t>-935004462</t>
  </si>
  <si>
    <t>1741285690</t>
  </si>
  <si>
    <t>4,759</t>
  </si>
  <si>
    <t>846969695</t>
  </si>
  <si>
    <t>1606202161</t>
  </si>
  <si>
    <t>1492445458</t>
  </si>
  <si>
    <t>1847946554</t>
  </si>
  <si>
    <t>"(2,6*0,3*6,2)=4,836 [A]</t>
  </si>
  <si>
    <t>-670281352</t>
  </si>
  <si>
    <t xml:space="preserve">"Prodloužení trubního propustku P2 - DN800 - km 2,530 53. </t>
  </si>
  <si>
    <t>"6,13=6,130 [A]</t>
  </si>
  <si>
    <t>6,13</t>
  </si>
  <si>
    <t>-2137514719</t>
  </si>
  <si>
    <t>6,13*1,03 "Přepočtené koeficientem množství</t>
  </si>
  <si>
    <t>-782547700</t>
  </si>
  <si>
    <t>1815640198</t>
  </si>
  <si>
    <t>191272924</t>
  </si>
  <si>
    <t>37425264</t>
  </si>
  <si>
    <t>SO 101.5.ZH - Výměna aktivní zóny</t>
  </si>
  <si>
    <t>-828524698</t>
  </si>
  <si>
    <t xml:space="preserve">"Výměna aktivní zóny. </t>
  </si>
  <si>
    <t xml:space="preserve">"Od ZÚ 1,710 do km 2,666, tloušťka 0,5 m, šířka 9,5 m (Viz. D.1.1.4 Vzorové příčné řezy). </t>
  </si>
  <si>
    <t xml:space="preserve">"délka*hloubka*šířka </t>
  </si>
  <si>
    <t xml:space="preserve">"950*0,5*9,5=4 512,500 [A] </t>
  </si>
  <si>
    <t xml:space="preserve">"V místě rozšíření ,,zazubeného svahu" </t>
  </si>
  <si>
    <t xml:space="preserve">"Od km 2,520 - do km 2,580 - délka 60 m. </t>
  </si>
  <si>
    <t xml:space="preserve">"délka*hloubka*průměrná šířka </t>
  </si>
  <si>
    <t xml:space="preserve">"60*0,3*2,25=40,500 [B] </t>
  </si>
  <si>
    <t>"Celkem: A+B=4 553,000 [C]</t>
  </si>
  <si>
    <t>4553</t>
  </si>
  <si>
    <t>2052107070</t>
  </si>
  <si>
    <t>-360783665</t>
  </si>
  <si>
    <t>4553*10 "Přepočtené koeficientem množství</t>
  </si>
  <si>
    <t>-1397125441</t>
  </si>
  <si>
    <t>-1951901183</t>
  </si>
  <si>
    <t>1796406212</t>
  </si>
  <si>
    <t>4553*2 "Přepočtené koeficientem množství</t>
  </si>
  <si>
    <t>-1378019315</t>
  </si>
  <si>
    <t>-542816069</t>
  </si>
  <si>
    <t>181152302</t>
  </si>
  <si>
    <t>Úprava pláně pro silnice a dálnice v zářezech se zhutněním</t>
  </si>
  <si>
    <t>928948345</t>
  </si>
  <si>
    <t>950*9,5</t>
  </si>
  <si>
    <t>60*2,25</t>
  </si>
  <si>
    <t>SO 101.ZV - Silnice II/231 - S 7,5/90 (od km 2,660 do km 2,770)</t>
  </si>
  <si>
    <t>SO 101.1.ZV - Silnice II/231</t>
  </si>
  <si>
    <t>1829747976</t>
  </si>
  <si>
    <t xml:space="preserve">"Objem viz. E.4 Zásady organizace výstavby (bilnace zemních hmot) </t>
  </si>
  <si>
    <t xml:space="preserve">"Odstranění nezpevněných ploch  </t>
  </si>
  <si>
    <t xml:space="preserve">"km 2,660 00_2,770 00 </t>
  </si>
  <si>
    <t xml:space="preserve">"Objem: </t>
  </si>
  <si>
    <t>"303,85=303,850 [A]</t>
  </si>
  <si>
    <t>920,75</t>
  </si>
  <si>
    <t>61431907</t>
  </si>
  <si>
    <t>918,66</t>
  </si>
  <si>
    <t>862279431</t>
  </si>
  <si>
    <t>841*2</t>
  </si>
  <si>
    <t>479904607</t>
  </si>
  <si>
    <t>"odvoz na mezideponie pro zpětné využití"869</t>
  </si>
  <si>
    <t>"odvoz na skladku "443</t>
  </si>
  <si>
    <t>122351104</t>
  </si>
  <si>
    <t>Odkopávky a prokopávky nezapažené v hornině třídy těžitelnosti II, skupiny 4 objem do 500 m3 strojně</t>
  </si>
  <si>
    <t>-1908799463</t>
  </si>
  <si>
    <t>"odkop pro těleso PK"</t>
  </si>
  <si>
    <t>140*6*0,568</t>
  </si>
  <si>
    <t>132351252</t>
  </si>
  <si>
    <t>Hloubení rýh nezapažených š do 2000 mm v hornině třídy těžitelnosti II, skupiny 4 objem do 50 m3 strojně</t>
  </si>
  <si>
    <t>-1640588734</t>
  </si>
  <si>
    <t>" odvod. žlab"</t>
  </si>
  <si>
    <t>140*1,3*0,15</t>
  </si>
  <si>
    <t>-1719571017</t>
  </si>
  <si>
    <t>" pro zpětné uložení"</t>
  </si>
  <si>
    <t>869*0,1*2</t>
  </si>
  <si>
    <t>1167347649</t>
  </si>
  <si>
    <t>-226792930</t>
  </si>
  <si>
    <t>504,42*10 "Přepočtené koeficientem množství</t>
  </si>
  <si>
    <t>167151102</t>
  </si>
  <si>
    <t>Nakládání výkopku z hornin třídy těžitelnosti II, skupiny 4 a 5 do 100 m3</t>
  </si>
  <si>
    <t>860691652</t>
  </si>
  <si>
    <t>869*0,1</t>
  </si>
  <si>
    <t>1841228309</t>
  </si>
  <si>
    <t>"dosypání krajnice"</t>
  </si>
  <si>
    <t>140*4*0,288</t>
  </si>
  <si>
    <t>110*0,2*0,2</t>
  </si>
  <si>
    <t>94952043</t>
  </si>
  <si>
    <t>165,68*2 "Přepočtené koeficientem množství</t>
  </si>
  <si>
    <t>632847120</t>
  </si>
  <si>
    <t>504,42*2 "Přepočtené koeficientem množství</t>
  </si>
  <si>
    <t>-1081502999</t>
  </si>
  <si>
    <t>1941468386</t>
  </si>
  <si>
    <t xml:space="preserve">"PLocha (pol. viz. E.4 Zásady organizace výstavby (bilnace zemních hmot - pol. 18221). </t>
  </si>
  <si>
    <t>"1312-869=443,000 [A]</t>
  </si>
  <si>
    <t>443</t>
  </si>
  <si>
    <t>1330063135</t>
  </si>
  <si>
    <t>876</t>
  </si>
  <si>
    <t>218944723</t>
  </si>
  <si>
    <t>"1312-443=869,000 [A]</t>
  </si>
  <si>
    <t>869</t>
  </si>
  <si>
    <t>1790871876</t>
  </si>
  <si>
    <t xml:space="preserve">"Plocha viz. D.1.1.2a SItuace PK - 1.díl a D.1.1.2b Situace PK - 2.díl. (položka 18221) </t>
  </si>
  <si>
    <t>"869=869,000 [A]</t>
  </si>
  <si>
    <t>1572153614</t>
  </si>
  <si>
    <t>869*0,025 "Přepočtené koeficientem množství</t>
  </si>
  <si>
    <t>429332469</t>
  </si>
  <si>
    <t>-516095237</t>
  </si>
  <si>
    <t>"km 2,660 00_2,770 00 - (0,4+1,3)*110=187,000 [F]</t>
  </si>
  <si>
    <t>187</t>
  </si>
  <si>
    <t>485557313</t>
  </si>
  <si>
    <t>"848+((0,1+0,1)*140)=876,000 [A]</t>
  </si>
  <si>
    <t>-1831163104</t>
  </si>
  <si>
    <t>"820+((0,1+0,1)*140)=848,000 [A]</t>
  </si>
  <si>
    <t>848</t>
  </si>
  <si>
    <t>557321469</t>
  </si>
  <si>
    <t>"806+((0,05+0,05)*140)=820,000 [A]</t>
  </si>
  <si>
    <t>820</t>
  </si>
  <si>
    <t>-1777909955</t>
  </si>
  <si>
    <t>"km 2,660 00_2,770 00 - 110*(0,06+0,06)=13,200 [F]</t>
  </si>
  <si>
    <t>13,2</t>
  </si>
  <si>
    <t>-672215330</t>
  </si>
  <si>
    <t>"848=848,000 [A]</t>
  </si>
  <si>
    <t>-955506810</t>
  </si>
  <si>
    <t xml:space="preserve">"806=806,000 [A] </t>
  </si>
  <si>
    <t xml:space="preserve">"820=820,000 [B] </t>
  </si>
  <si>
    <t>"Celkem: A+B=1 626,000 [C]</t>
  </si>
  <si>
    <t>1626</t>
  </si>
  <si>
    <t>-1403938436</t>
  </si>
  <si>
    <t>"792=792,000 [A]</t>
  </si>
  <si>
    <t>792</t>
  </si>
  <si>
    <t>-1838808614</t>
  </si>
  <si>
    <t>"792+((0,05+0,05)*140)=806,000 [A]</t>
  </si>
  <si>
    <t>806</t>
  </si>
  <si>
    <t>-1292276893</t>
  </si>
  <si>
    <t xml:space="preserve">"KÚ, délka: 7,0=7,000 [B] </t>
  </si>
  <si>
    <t xml:space="preserve">"sjezd km 2,700, délka: 3,4=3,400 [H] </t>
  </si>
  <si>
    <t xml:space="preserve">"Obrusná vrstva Od km 2,660 do KÚ km 2,770:110=110,000 [K] </t>
  </si>
  <si>
    <t xml:space="preserve">"Ložní vrstva Od km 2,660 do KÚ km 2,770:110=110,000 [I] </t>
  </si>
  <si>
    <t xml:space="preserve">"Řezání v km 2,66:7,5=7,500 [J] </t>
  </si>
  <si>
    <t>"Celkem: B+H+K+L+I+J=245,400 [M]</t>
  </si>
  <si>
    <t>245,5</t>
  </si>
  <si>
    <t>-67904149</t>
  </si>
  <si>
    <t xml:space="preserve">"Obrusná vrstva Od km 2,660 do KÚ km 2,770 </t>
  </si>
  <si>
    <t xml:space="preserve">"Obrusná vrstva Od km 2,660 do KÚ km 2,770:110=110,000 [L] </t>
  </si>
  <si>
    <t>"Celkem: B+H+L+J=127,900 [M]</t>
  </si>
  <si>
    <t>127,9</t>
  </si>
  <si>
    <t>-1600453781</t>
  </si>
  <si>
    <t>"Celkem: B+H+I+J=127,900 [K]</t>
  </si>
  <si>
    <t>942248867</t>
  </si>
  <si>
    <t>"kamenivo"543,035</t>
  </si>
  <si>
    <t>"živice"215,296</t>
  </si>
  <si>
    <t>395931215</t>
  </si>
  <si>
    <t>758,331</t>
  </si>
  <si>
    <t>758,331*19 "Přepočtené koeficientem množství</t>
  </si>
  <si>
    <t>-117687013</t>
  </si>
  <si>
    <t>"beton"298,565</t>
  </si>
  <si>
    <t>-2106242037</t>
  </si>
  <si>
    <t>298,296</t>
  </si>
  <si>
    <t>298,296*19 "Přepočtené koeficientem množství</t>
  </si>
  <si>
    <t>-1907221405</t>
  </si>
  <si>
    <t>-20005534</t>
  </si>
  <si>
    <t>298,565</t>
  </si>
  <si>
    <t>-79395296</t>
  </si>
  <si>
    <t>1035153572</t>
  </si>
  <si>
    <t>-103521580</t>
  </si>
  <si>
    <t>2097369940</t>
  </si>
  <si>
    <t>-826038426</t>
  </si>
  <si>
    <t>SO 101.2.ZV - Odvodnění (trativody, drenáže a žlaby)</t>
  </si>
  <si>
    <t>-507856552</t>
  </si>
  <si>
    <t>110*1,1*0,5</t>
  </si>
  <si>
    <t>214,5*0,51</t>
  </si>
  <si>
    <t>110*2*0,21</t>
  </si>
  <si>
    <t>53336465</t>
  </si>
  <si>
    <t>216,095</t>
  </si>
  <si>
    <t>-375386695</t>
  </si>
  <si>
    <t>216,095*10 "Přepočtené koeficientem množství</t>
  </si>
  <si>
    <t>1712774851</t>
  </si>
  <si>
    <t xml:space="preserve">"Plocha*délka: </t>
  </si>
  <si>
    <t>"0,04*110=4,400 [A]</t>
  </si>
  <si>
    <t>4,4</t>
  </si>
  <si>
    <t>-948983628</t>
  </si>
  <si>
    <t>4,4*2 "Přepočtené koeficientem množství</t>
  </si>
  <si>
    <t>1042873677</t>
  </si>
  <si>
    <t>216,095*2 "Přepočtené koeficientem množství</t>
  </si>
  <si>
    <t>-1603388411</t>
  </si>
  <si>
    <t>1144340945</t>
  </si>
  <si>
    <t>110*1,1</t>
  </si>
  <si>
    <t>214,5*0,5</t>
  </si>
  <si>
    <t>110*0,5</t>
  </si>
  <si>
    <t>1523275133</t>
  </si>
  <si>
    <t>"km 2,660 - km 2,770, vpravo - délka*rozvinutá šířka - 110*1,95=214,500 [H]</t>
  </si>
  <si>
    <t>214,5</t>
  </si>
  <si>
    <t>-1555304731</t>
  </si>
  <si>
    <t>214,5*1,15 "Přepočtené koeficientem množství</t>
  </si>
  <si>
    <t>-855720925</t>
  </si>
  <si>
    <t>"km 2,660 - km 2,770, vpravo - délka*šířka - 110*1,95=214,500 [H]</t>
  </si>
  <si>
    <t>1760222459</t>
  </si>
  <si>
    <t>"km 2,660 - km 2,80, vpravo - délka*plocha v řezu - 139,5"</t>
  </si>
  <si>
    <t>139,5</t>
  </si>
  <si>
    <t>-1424149913</t>
  </si>
  <si>
    <t xml:space="preserve">"Odvodňovací žlab specifikace viz. D.1.1.4 Vzorové příčné řezy </t>
  </si>
  <si>
    <t>"km 2,660 - km 2,770, vpravo - délka - 139,5 "</t>
  </si>
  <si>
    <t>139,5*0,4*2</t>
  </si>
  <si>
    <t>-617066921</t>
  </si>
  <si>
    <t>139,5*1,03 "Přepočtené koeficientem množství</t>
  </si>
  <si>
    <t>1548983059</t>
  </si>
  <si>
    <t>139,5*2</t>
  </si>
  <si>
    <t>279*1,03 "Přepočtené koeficientem množství</t>
  </si>
  <si>
    <t>-776962451</t>
  </si>
  <si>
    <t>-267872057</t>
  </si>
  <si>
    <t>SO 101.3.ZV - Propustek P3 - km 2,700 00</t>
  </si>
  <si>
    <t>-1374613549</t>
  </si>
  <si>
    <t>(10-2,4)*1,8*2,5</t>
  </si>
  <si>
    <t>1,3*1,8*1*2</t>
  </si>
  <si>
    <t>2*0,4*0,5*2</t>
  </si>
  <si>
    <t>97439280</t>
  </si>
  <si>
    <t>39,68</t>
  </si>
  <si>
    <t>-1972489385</t>
  </si>
  <si>
    <t>39,68*10 "Přepočtené koeficientem množství</t>
  </si>
  <si>
    <t>1505210458</t>
  </si>
  <si>
    <t>39,68*2 "Přepočtené koeficientem množství</t>
  </si>
  <si>
    <t>1040794868</t>
  </si>
  <si>
    <t>-309481413</t>
  </si>
  <si>
    <t xml:space="preserve">"Trubní propustek P3 - DN600 - km 2,700 00. </t>
  </si>
  <si>
    <t xml:space="preserve">"((1,3*0,1*1,8)+(7,58*0,1*1,2)+(1,1*0,1*1,8))=1,342 [A] </t>
  </si>
  <si>
    <t xml:space="preserve">"((2,0*0,1*0,4)+(1*0,1*0,4))=0,120 [D] </t>
  </si>
  <si>
    <t>1,342+0,12</t>
  </si>
  <si>
    <t>-931184657</t>
  </si>
  <si>
    <t>696831588</t>
  </si>
  <si>
    <t>-630995092</t>
  </si>
  <si>
    <t>-1339949557</t>
  </si>
  <si>
    <t xml:space="preserve">"((0,6*1,3*1,8)+(7,58*0,15*1)+(0,6*1,1*1,8))=3,729 [B] </t>
  </si>
  <si>
    <t>"Celkem: A+B+D=5,191 [E]</t>
  </si>
  <si>
    <t>5,191</t>
  </si>
  <si>
    <t>139809540</t>
  </si>
  <si>
    <t>"2=2,000 [A]</t>
  </si>
  <si>
    <t>-664803951</t>
  </si>
  <si>
    <t>"((2,0*0,3*0,4)+(1*0,3*0,4))=0,360 [A]</t>
  </si>
  <si>
    <t>919521140</t>
  </si>
  <si>
    <t>Zřízení silničního propustku z trub betonových nebo ŽB DN 600</t>
  </si>
  <si>
    <t>487179930</t>
  </si>
  <si>
    <t>"9,98=9,980 [A]</t>
  </si>
  <si>
    <t>9,98</t>
  </si>
  <si>
    <t>59222001</t>
  </si>
  <si>
    <t>trouba ŽB hrdlová DN 600</t>
  </si>
  <si>
    <t>-2106181906</t>
  </si>
  <si>
    <t>9,98*1,03 "Přepočtené koeficientem množství</t>
  </si>
  <si>
    <t>-300430340</t>
  </si>
  <si>
    <t>"((1*1)-(3,14*0,4*0,4))*9,98=4,966 [A]</t>
  </si>
  <si>
    <t>4,966</t>
  </si>
  <si>
    <t>2043963405</t>
  </si>
  <si>
    <t>1904327807</t>
  </si>
  <si>
    <t>SO 101.4.ZV - Výměna aktivní zóny</t>
  </si>
  <si>
    <t>122351105</t>
  </si>
  <si>
    <t>Odkopávky a prokopávky nezapažené v hornině třídy těžitelnosti II, skupiny 4 objem do 1000 m3 strojně</t>
  </si>
  <si>
    <t>-1804020587</t>
  </si>
  <si>
    <t xml:space="preserve">"Od ZÚ 2,660 do km 2,770, tloušťka 0,5 m, šířka 9,5 m (Viz. D.1.1.4 Vzorové příčné řezy). </t>
  </si>
  <si>
    <t>"110*0,5*9,5=522,500 [A]</t>
  </si>
  <si>
    <t>522,5</t>
  </si>
  <si>
    <t>1186121953</t>
  </si>
  <si>
    <t>838885670</t>
  </si>
  <si>
    <t>522,5*10 "Přepočtené koeficientem množství</t>
  </si>
  <si>
    <t>830247541</t>
  </si>
  <si>
    <t>-583199002</t>
  </si>
  <si>
    <t>41936963</t>
  </si>
  <si>
    <t>522,5*2 "Přepočtené koeficientem množství</t>
  </si>
  <si>
    <t>-775583281</t>
  </si>
  <si>
    <t>1727492543</t>
  </si>
  <si>
    <t>642785942</t>
  </si>
  <si>
    <t>110*9,5</t>
  </si>
  <si>
    <t>SO 151.ZH - Dopravní značení II/231 (od km 1,710 do km 2,660)</t>
  </si>
  <si>
    <t>9 - Ostatní konstrukce a práce</t>
  </si>
  <si>
    <t>912211111</t>
  </si>
  <si>
    <t>Montáž směrového sloupku silničního plastového prosté uložení bez betonového základu</t>
  </si>
  <si>
    <t>-375408510</t>
  </si>
  <si>
    <t>40445158</t>
  </si>
  <si>
    <t>sloupek směrový silniční plastový 1,2m</t>
  </si>
  <si>
    <t>-551685955</t>
  </si>
  <si>
    <t>914111111</t>
  </si>
  <si>
    <t>Montáž svislé dopravní značky do velikosti 1 m2 objímkami na sloupek nebo konzolu</t>
  </si>
  <si>
    <t>277059097</t>
  </si>
  <si>
    <t>40445602</t>
  </si>
  <si>
    <t>výstražné dopravní značky A1-A30, A33 1000mm retroreflexní</t>
  </si>
  <si>
    <t>-1730354058</t>
  </si>
  <si>
    <t>914511111</t>
  </si>
  <si>
    <t>Montáž sloupku dopravních značek délky do 3,5 m s betonovým základem</t>
  </si>
  <si>
    <t>-566692822</t>
  </si>
  <si>
    <t>40445230</t>
  </si>
  <si>
    <t>sloupek pro dopravní značku Zn D 70mm v 3,5m</t>
  </si>
  <si>
    <t>1386442818</t>
  </si>
  <si>
    <t>915211111</t>
  </si>
  <si>
    <t>Vodorovné dopravní značení dělící čáry souvislé š 125 mm bílý plast</t>
  </si>
  <si>
    <t>2068723335</t>
  </si>
  <si>
    <t>915221111</t>
  </si>
  <si>
    <t>Vodorovné dopravní značení vodící čáry souvislé š 250 mm bílý plast</t>
  </si>
  <si>
    <t>47723693</t>
  </si>
  <si>
    <t>915221121</t>
  </si>
  <si>
    <t>Vodorovné dopravní značení vodící čáry přerušované š 250 mm bílý plast</t>
  </si>
  <si>
    <t>1932796080</t>
  </si>
  <si>
    <t>915331111</t>
  </si>
  <si>
    <t>Předformátované vodorovné dopravní značení čára šířky 12 cm</t>
  </si>
  <si>
    <t>-1857443007</t>
  </si>
  <si>
    <t>915331112</t>
  </si>
  <si>
    <t>Předformátované vodorovné dopravní značení čára šířky 25 cm</t>
  </si>
  <si>
    <t>540279057</t>
  </si>
  <si>
    <t>1873,4+25,3</t>
  </si>
  <si>
    <t>966006211</t>
  </si>
  <si>
    <t>Odstranění svislých dopravních značek ze sloupů, sloupků nebo konzol</t>
  </si>
  <si>
    <t>-520120528</t>
  </si>
  <si>
    <t>SO 151.ZV - Dopravní značení II/231 (od km 2,660 do km 2,770)</t>
  </si>
  <si>
    <t>-469119351</t>
  </si>
  <si>
    <t>654576045</t>
  </si>
  <si>
    <t>-534010864</t>
  </si>
  <si>
    <t>50650013</t>
  </si>
  <si>
    <t>-1900647031</t>
  </si>
  <si>
    <t>-1837767364</t>
  </si>
  <si>
    <t>730202365</t>
  </si>
  <si>
    <t>1638783845</t>
  </si>
  <si>
    <t>250</t>
  </si>
  <si>
    <t>878488870</t>
  </si>
  <si>
    <t>110</t>
  </si>
  <si>
    <t>1268442119</t>
  </si>
  <si>
    <t>-164460911</t>
  </si>
  <si>
    <t>SO 153 - Dopravní opatření</t>
  </si>
  <si>
    <t>564861111</t>
  </si>
  <si>
    <t>Podklad ze štěrkodrtě ŠD tl 200 mm</t>
  </si>
  <si>
    <t>-1392291295</t>
  </si>
  <si>
    <t xml:space="preserve">"Vytvoření tělesa pro dočasné rozšíření PK. </t>
  </si>
  <si>
    <t xml:space="preserve">"Od ZÚ do KÚ levostranně podél celé trasy.  </t>
  </si>
  <si>
    <t xml:space="preserve">"šířka*délka*počet vrstev: </t>
  </si>
  <si>
    <t>"1*1090*2=2 180,000 [A]</t>
  </si>
  <si>
    <t>2180</t>
  </si>
  <si>
    <t>913111215</t>
  </si>
  <si>
    <t>Příplatek k dočasné dopravní značce samostatné základní za první a ZKD den použití</t>
  </si>
  <si>
    <t>1436316130</t>
  </si>
  <si>
    <t xml:space="preserve">"Předpokládaná doba výstavby  </t>
  </si>
  <si>
    <t xml:space="preserve">"4 měsíce (120 dní).  </t>
  </si>
  <si>
    <t xml:space="preserve">"Značky dle D.1.3.3 Objízdná trasa pro vozidla nad 12t. </t>
  </si>
  <si>
    <t xml:space="preserve">"IS3a: 3=3,000 [A] </t>
  </si>
  <si>
    <t xml:space="preserve">"IP22: 4=4,000 [E] </t>
  </si>
  <si>
    <t xml:space="preserve">"E5: 6=6,000 [C] </t>
  </si>
  <si>
    <t xml:space="preserve">"IS11b: 3=3,000 [D] </t>
  </si>
  <si>
    <t>"Celkem: (A+E+C+D)*120=1 920,000 [F]</t>
  </si>
  <si>
    <t>1920</t>
  </si>
  <si>
    <t xml:space="preserve">"Předpokládaná doba výstavby </t>
  </si>
  <si>
    <t xml:space="preserve">"Označení pracovního místa mimo obec dle TP 66. </t>
  </si>
  <si>
    <t xml:space="preserve">"B20b: 1=1,000 [H] </t>
  </si>
  <si>
    <t xml:space="preserve">"B20a: 3=3,000 [I] </t>
  </si>
  <si>
    <t xml:space="preserve">"B21a: 2=2,000 [J] </t>
  </si>
  <si>
    <t xml:space="preserve">"Z4a: 1=1,000 [K] </t>
  </si>
  <si>
    <t xml:space="preserve">"C4b: 1=1,000 [L] </t>
  </si>
  <si>
    <t xml:space="preserve">"Z2: 1=1,000 [M] </t>
  </si>
  <si>
    <t xml:space="preserve">"A10: 1=1,000 [N] </t>
  </si>
  <si>
    <t xml:space="preserve">"A15: 1=1,000 [O] </t>
  </si>
  <si>
    <t xml:space="preserve">"E3a: 1=1,000 [P] </t>
  </si>
  <si>
    <t xml:space="preserve">"Z5a: 50=50,000 [Q] </t>
  </si>
  <si>
    <t xml:space="preserve">"Značky dle D.1.3.2.b Situace DIO - 2.díl. </t>
  </si>
  <si>
    <t xml:space="preserve">"Označení pracovního místa v obci dle TP 66. </t>
  </si>
  <si>
    <t xml:space="preserve">"B20a:2=2,000 [R] </t>
  </si>
  <si>
    <t xml:space="preserve">"B21a:1=1,000 [S] </t>
  </si>
  <si>
    <t xml:space="preserve">"A15: 1=1,000 [T] </t>
  </si>
  <si>
    <t xml:space="preserve">"A10: 1=1,000 [U] </t>
  </si>
  <si>
    <t xml:space="preserve">"Z4a: 1=1,000 [V] </t>
  </si>
  <si>
    <t xml:space="preserve">"C4b: 1=1,000 [W] </t>
  </si>
  <si>
    <t xml:space="preserve">"Z2: 1=1,000 [X] </t>
  </si>
  <si>
    <t xml:space="preserve">"B20b: 1=1,000 [Y] </t>
  </si>
  <si>
    <t xml:space="preserve">"B20a: 3=3,000 [Z] </t>
  </si>
  <si>
    <t xml:space="preserve">"B21a: 2=2,000 [AA] </t>
  </si>
  <si>
    <t xml:space="preserve">"Z4a: 1=1,000 [AB] </t>
  </si>
  <si>
    <t xml:space="preserve">"C4b: 1=1,000 [AC] </t>
  </si>
  <si>
    <t xml:space="preserve">"Z2: 1=1,000 [AD] </t>
  </si>
  <si>
    <t xml:space="preserve">"A10: 1=1,000 [AE] </t>
  </si>
  <si>
    <t xml:space="preserve">"A15: 1=1,000 [AF] </t>
  </si>
  <si>
    <t xml:space="preserve">"E3a: 1=1,000 [AG] </t>
  </si>
  <si>
    <t xml:space="preserve">"Z5b: 50=50,000 [AH] </t>
  </si>
  <si>
    <t>"Celkem: (H+I+J+K+L+M+N+O+P+Q+R+S+T+U+V+W+X+Y+Z+AA+AB+AC+AD+AE+AF+AG+AH)*120=15 840,000 [AI]</t>
  </si>
  <si>
    <t>15840</t>
  </si>
  <si>
    <t>913121111</t>
  </si>
  <si>
    <t>Montáž a demontáž dočasné dopravní značky kompletní základní</t>
  </si>
  <si>
    <t>-1353143284</t>
  </si>
  <si>
    <t xml:space="preserve">"Značky dle D.1.3.2.a Situace DIO - 1.díl. </t>
  </si>
  <si>
    <t xml:space="preserve">"B20a:2=2,000 [A] </t>
  </si>
  <si>
    <t xml:space="preserve">"B21a:1=1,000 [B] </t>
  </si>
  <si>
    <t xml:space="preserve">"A15: 1=1,000 [C] </t>
  </si>
  <si>
    <t xml:space="preserve">"A10: 1=1,000 [D] </t>
  </si>
  <si>
    <t xml:space="preserve">"Z4a: 1=1,000 [E] </t>
  </si>
  <si>
    <t xml:space="preserve">"C4b: 1=1,000 [F] </t>
  </si>
  <si>
    <t xml:space="preserve">"Z2: 1=1,000 [G] </t>
  </si>
  <si>
    <t>"Celkem: A+B+C+D+E+F+G+H+I+J+K+L+M+N+O+P+Q+R+S+T+U+V+W+X+Y+Z+AA+AB+AC+AD+AE+AF+AG+AH=140,000 [AI]</t>
  </si>
  <si>
    <t>140</t>
  </si>
  <si>
    <t>"Celkem: A+E+C+D=16,000 [F]</t>
  </si>
  <si>
    <t>913411111</t>
  </si>
  <si>
    <t>Montáž a demontáž mobilní semaforové soupravy se 2 semafory</t>
  </si>
  <si>
    <t>-1190964893</t>
  </si>
  <si>
    <t xml:space="preserve">"Umístění 2 kusů dle D.1.3.2.a Situace DIO - 1.díl. </t>
  </si>
  <si>
    <t>913411211</t>
  </si>
  <si>
    <t>Příplatek k dočasné mobilní semaforové soupravě se 2 semafory za první a ZKD den použití</t>
  </si>
  <si>
    <t>1051588793</t>
  </si>
  <si>
    <t>"Předpokládaná doba výstavby "</t>
  </si>
  <si>
    <t xml:space="preserve">"4 měsíce (120 dní). Celkem 2 kusy SSZ. </t>
  </si>
  <si>
    <t>"120*2=240,000 [A]</t>
  </si>
  <si>
    <t>240</t>
  </si>
  <si>
    <t>915222121</t>
  </si>
  <si>
    <t>Přechodné vodorovné dopravní značení samolepicí retroreflexní fólií s trvanlivostí do 6 měsíců</t>
  </si>
  <si>
    <t>-2002384012</t>
  </si>
  <si>
    <t xml:space="preserve">"Značky dle D.1.3.2.a Situace DIO - 1.díl. va D.1.3.2.b Situace DIO - 2.díl </t>
  </si>
  <si>
    <t>"Celkem: 20=20,000 [A]</t>
  </si>
  <si>
    <t>20/0,125</t>
  </si>
  <si>
    <t>915222911</t>
  </si>
  <si>
    <t>Odstranění přechodného vodorovného značení retroreflexní fólií</t>
  </si>
  <si>
    <t>1459496247</t>
  </si>
  <si>
    <t>91400.R01</t>
  </si>
  <si>
    <t>Dočasní zakrytí dopravních značek</t>
  </si>
  <si>
    <t>-992179711</t>
  </si>
  <si>
    <t>SO 301.ZH - Odvodňovací zařízení a přípojky</t>
  </si>
  <si>
    <t xml:space="preserve">    8 - Potrubí</t>
  </si>
  <si>
    <t>131251100</t>
  </si>
  <si>
    <t>Hloubení jam nezapažených v hornině třídy těžitelnosti I, skupiny 3 objem do 20 m3 strojně</t>
  </si>
  <si>
    <t>-1826261116</t>
  </si>
  <si>
    <t xml:space="preserve">"Umístění UV a specifikace viz. D.1.1.2a,b Situace PK 1.-2.díl a D.1.1.6 Vzorové uložení a detaily </t>
  </si>
  <si>
    <t xml:space="preserve">"UV1 - km 1,719 23, vlevo (rozměry): (0,85*0,52*1,86)=0,822 [C] </t>
  </si>
  <si>
    <t xml:space="preserve">"UV2 - km 1,749 37, vlevo (rozměry): (0,85*0,52*1,86)=0,822 [D] </t>
  </si>
  <si>
    <t xml:space="preserve">"UV3 - km 1,751 15, vpravo (rozměry): (0,85*0,52*1,86)=0,822 [E] </t>
  </si>
  <si>
    <t xml:space="preserve">"UV4 - km 2,469 71, vpravo (rozměry): (0,5*0,5*1,1)=0,275 [A] </t>
  </si>
  <si>
    <t xml:space="preserve">"UV5 - km 2,533 42, vpravo (rozměry): (0,5*0,5*1,1)=0,275 [B] </t>
  </si>
  <si>
    <t xml:space="preserve">"Umístění HV a specifikace viz. D.1.1.2a,b Situace PK 1.-2.díl a D.1.1.6 Vzorové uložení a detaily </t>
  </si>
  <si>
    <t xml:space="preserve">"HV1 - km 1,804 12, vpravo - (rozměry): (1,7*1,08*1,845)=3,387 [F] </t>
  </si>
  <si>
    <t xml:space="preserve">"HV2 - km 2,018 32, vpravo - (rozměry): (1,7*1,08*1,845)=3,387 [G] </t>
  </si>
  <si>
    <t xml:space="preserve">"HV3 - km 2,286 19, vpravo - (rozměry): (1,7*1,08*1,845)=3,387 [H] </t>
  </si>
  <si>
    <t xml:space="preserve">"HV4 - km 2,290 48, vlevo - (rozměry): (1,2*1,4*1,3)=2,184 [J] </t>
  </si>
  <si>
    <t xml:space="preserve">"HV5 - km 2,533 42, vpravo - (rozměry): (1,7*1,08*1,845)=3,387 [I] </t>
  </si>
  <si>
    <t>"Celkem: C+D+E+A+B+F+G+H+J+I=18,748 [K]</t>
  </si>
  <si>
    <t>18,748</t>
  </si>
  <si>
    <t>-1047401680</t>
  </si>
  <si>
    <t xml:space="preserve">"Přípojky UV a specifikace viz. D.1.1.2a,b Situace PK 1.-2.díl a D.1.1.6 Vzorové uložení a detaily </t>
  </si>
  <si>
    <t xml:space="preserve">"UV1 - km 1,719 23, vlevo - (plocha*délka):(((0,8*2,55)/2)*1,655)*7*(-1)=11,817 [A] </t>
  </si>
  <si>
    <t xml:space="preserve">"UV2 - km 1,749 37, vlevo - (plocha*délka):(((0,8*2,55)/2)*1,655)*7=11,817 [B] </t>
  </si>
  <si>
    <t xml:space="preserve">"UV3 - km 1,751 15, vpravo - (plocha*délka):(((0,8*2,55)/2)*1,655)*0,9=1,519 [C] </t>
  </si>
  <si>
    <t xml:space="preserve">"UV4 - km 2,469 71, vpravo - (plocha*délka):(((0,8*2,55)/2)*1,655)*4,2=7,090 [D] </t>
  </si>
  <si>
    <t xml:space="preserve">"UV5 - km 2,533 42, vpravo - (plocha*délka):(((0,8*2,55)/2)*1,655)*2,2=3,714 [E] </t>
  </si>
  <si>
    <t xml:space="preserve">"Přípojky HV a specifikace viz. D.1.1.2a,b Situace PK 1.-2.díl a D.1.1.6 Vzorové uložení a detaily </t>
  </si>
  <si>
    <t xml:space="preserve">"HV1 - km 1,804 12, vpravo - (plocha*délka):(((0,7*1,85)/2)*2,55)*4,4=7,265 [F] </t>
  </si>
  <si>
    <t xml:space="preserve">"HV2 - km 2,018 32, vpravo - (plocha*délka):(((0,7*1,85)/2)*2,55)*10,6=17,502 [G] </t>
  </si>
  <si>
    <t xml:space="preserve">"HV3 - km 2,286 19, vpravo - (plocha*délka):(((0,7*1,85)/2)*2,55)*12,2=20,144 [H] </t>
  </si>
  <si>
    <t xml:space="preserve">"HV4 - km 2,290 48, vlevo - (plocha*délka):(((0,8*2,55)/2)*2,0)*13,2=26,928 [I] </t>
  </si>
  <si>
    <t xml:space="preserve">"HV5 - km 2,533 42, vpravo - (plocha*délka):(((0,7*1,85)/2)*2,55)*1,7=2,807 [J] </t>
  </si>
  <si>
    <t>"Celkem: A+B+C+D+E+F+G+H+I+J=110,603 [K]</t>
  </si>
  <si>
    <t>110,603</t>
  </si>
  <si>
    <t>1294823536</t>
  </si>
  <si>
    <t>18,748+100,603</t>
  </si>
  <si>
    <t>-1160314021</t>
  </si>
  <si>
    <t>18,748+110,603</t>
  </si>
  <si>
    <t>129,351*10 "Přepočtené koeficientem množství</t>
  </si>
  <si>
    <t>409865641</t>
  </si>
  <si>
    <t>119,351*2 "Přepočtené koeficientem množství</t>
  </si>
  <si>
    <t>-1081926831</t>
  </si>
  <si>
    <t>174151101</t>
  </si>
  <si>
    <t>Zásyp jam, šachet rýh nebo kolem objektů sypaninou se zhutněním</t>
  </si>
  <si>
    <t>332766611</t>
  </si>
  <si>
    <t xml:space="preserve">"Lože UV a specifikace viz. D.1.1.2a,b Situace PK 1.-2.díl a D.1.1.6 Vzorové uložení a detaily </t>
  </si>
  <si>
    <t xml:space="preserve">"UV1 - km 1,719 23, vlevo (rozměry): (0,85*0,52*0,1)=0,044 [C] </t>
  </si>
  <si>
    <t xml:space="preserve">"UV2 - km 1,749 37, vlevo (rozměry): (0,85*0,52*0,1)=0,044 [D] </t>
  </si>
  <si>
    <t xml:space="preserve">"UV3 - km 1,751 15, vpravo (rozměry): (0,85*0,52*0,1)=0,044 [E] </t>
  </si>
  <si>
    <t xml:space="preserve">"UV4 - km 2,469 71, vpravo (rozměry): (0,5*0,5*0,1)=0,025 [A] </t>
  </si>
  <si>
    <t xml:space="preserve">"UV5 - km 2,533 42, vpravo (rozměry): (0,5*0,5*0,1)=0,025 [B] </t>
  </si>
  <si>
    <t xml:space="preserve">"lože přípojky UV a specifikace viz. D.1.1.2a,b Situace PK 1.-2.díl a D.1.1.6 Vzorové uložení a detaily </t>
  </si>
  <si>
    <t xml:space="preserve">"UV1 - km 1,719 23, vlevo - délka*plocha:(-1)*7*(0,8*0,1)=0,560 [F] </t>
  </si>
  <si>
    <t xml:space="preserve">"UV2 - km 1,749 37, vlevo - délka*plocha:7*(0,8*0,1)=0,560 [G] </t>
  </si>
  <si>
    <t xml:space="preserve">"UV3 - km 1,751 15, vpravo - délka*plocha:0,9*(0,8*0,1)=0,072 [H] </t>
  </si>
  <si>
    <t xml:space="preserve">"UV4 - km 2,469 71, vpravo - délka*plocha:4,2*(0,8*0,1)=0,336 [I] </t>
  </si>
  <si>
    <t xml:space="preserve">"UV5 - km 2,533 42, vpravo - délka*plocha:2,2*(0,8*0,1)=0,176 [J] </t>
  </si>
  <si>
    <t xml:space="preserve">"Zásyp přípojky UV a specifikace viz. D.1.1.2a,b Situace PK 1.-2.díl a D.1.1.6 Vzorové uložení a detaily </t>
  </si>
  <si>
    <t xml:space="preserve">"UV1 - km 1,719 23, vlevo - délka*plocha:(-1)*7*((2,55*1)/2*1,9)=16,958 [M] </t>
  </si>
  <si>
    <t xml:space="preserve">"UV2 - km 1,749 37, vlevo - délka*plocha:7*((2,55*1)/2*1,9)=16,958 [R] </t>
  </si>
  <si>
    <t xml:space="preserve">"UV3 - km 1,751 15, vpravo - délka*plocha:0,9*((2,55*1)/2*1,9)=2,180 [S] </t>
  </si>
  <si>
    <t xml:space="preserve">"UV4 - km 2,469 71, vpravo - délka*plocha:4,2*((2,55*1)/2*1,9)=10,175 [T] </t>
  </si>
  <si>
    <t xml:space="preserve">"UV5 - km 2,533 42, vpravo - délka*plocha:2,2*((2,55*1)/2*1,9)=5,330 [U] </t>
  </si>
  <si>
    <t xml:space="preserve">"Lože přípojky HV a specifikace viz. D.1.1.2a,b Situace PK 1.-2.díl a D.1.1.6 Vzorové uložení a detaily </t>
  </si>
  <si>
    <t xml:space="preserve">"HV1 - km 1,804 12, vpravo - délka*plocha:4,4*(0,7*0,2)=0,616 [V] </t>
  </si>
  <si>
    <t xml:space="preserve">"HV2 - km 2,018 32, vpravo - délka*plocha:10,6*(0,7*0,2)=1,484 [W] </t>
  </si>
  <si>
    <t xml:space="preserve">"HV3 - km 2,286 19, vpravo - délka*plocha:12,2*(0,7*0,2)=1,708 [X] </t>
  </si>
  <si>
    <t xml:space="preserve">"HV4 - km 2,290 48, vlevo - délka*plocha:13,2*(0,8*0,15)=1,584 [Y] </t>
  </si>
  <si>
    <t xml:space="preserve">"HV5 - km 2,533 42, vpravo - délka*plocha:1,7*(0,7*0,2)=0,238 [Z] </t>
  </si>
  <si>
    <t xml:space="preserve">"Zásyp přípojky HV a specifikace viz. D.1.1.2a,b Situace PK 1.-2.díl a D.1.1.6 Vzorové uložení a detaily </t>
  </si>
  <si>
    <t xml:space="preserve">"HV1 - km 1,804 12, vpravo - délka*plocha:4,4*(((2,55*1,4)/2)*1,9)=14,923 [AA] </t>
  </si>
  <si>
    <t xml:space="preserve">"HV2 - km 2,018 32, vpravo - délka*plocha:10,6*(((2,55*1,4)/2)*1,9)=35,950 [AB] </t>
  </si>
  <si>
    <t xml:space="preserve">"HV3 - km 2,286 19, vpravo - délka*plocha:12,2*(((2,55*1,4)/2)*1,9)=41,376 [AF] </t>
  </si>
  <si>
    <t xml:space="preserve">"HV4 - km 2,290 48, vlevo - délka*plocha:13,2*(((2,55*1,4)/2)*1)=23,562 [AD] </t>
  </si>
  <si>
    <t xml:space="preserve">"HV5 - km 2,533 42, vpravo - délka*plocha:1,7*(((2,55*1,4)/2)*1)=3,035 [AG] </t>
  </si>
  <si>
    <t>"Celkem: C+D+E+A+B+F+G+H+I+J+M+R+S+T+U+V+W+X+Y+Z+AA+AB+AF+AD+AG=177,963 [AH]</t>
  </si>
  <si>
    <t>177,963</t>
  </si>
  <si>
    <t>58331289</t>
  </si>
  <si>
    <t>kamenivo těžené drobné frakce 0/2</t>
  </si>
  <si>
    <t>1748568073</t>
  </si>
  <si>
    <t>177,963*2 "Přepočtené koeficientem množství</t>
  </si>
  <si>
    <t>175151101</t>
  </si>
  <si>
    <t>Obsypání potrubí strojně sypaninou bez prohození, uloženou do 3 m</t>
  </si>
  <si>
    <t>-1075022991</t>
  </si>
  <si>
    <t xml:space="preserve">"Obsyp UV a specifikace viz. D.1.1.2a,b Situace PK 1.-2.díl a D.1.1.6 Vzorové uložení a detaily </t>
  </si>
  <si>
    <t xml:space="preserve">"UV1 - km 1,719 23, vlevo (rozměry): (0,85*0,52*1,66)=0,734 [C] </t>
  </si>
  <si>
    <t xml:space="preserve">"UV2 - km 1,749 37, vlevo (rozměry): (0,85*0,52*1,66)=0,734 [D] </t>
  </si>
  <si>
    <t xml:space="preserve">"UV3 - km 1,751 15, vpravo (rozměry): (0,85*0,52*1,66)=0,734 [E] </t>
  </si>
  <si>
    <t xml:space="preserve">"UV4 - km 2,469 71, vpravo (rozměry): (0,5*0,5*0,9)=0,225 [A] </t>
  </si>
  <si>
    <t xml:space="preserve">"UV5 - km 2,533 42, vpravo (rozměry): (0,5*0,5*0,9)=0,225 [B] </t>
  </si>
  <si>
    <t xml:space="preserve">"Obsyp HV a specifikace viz. D.1.1.2a,b Situace PK 1.-2.díl a D.1.1.6 Vzorové uložení a detaily </t>
  </si>
  <si>
    <t xml:space="preserve">"HV1 - km 1,804 12, vpravo - (rozměry): (1,7*1,08*1,745)=2,662 [F] </t>
  </si>
  <si>
    <t xml:space="preserve">"HV2 - km 2,018 32, vpravo - (rozměry): (1,7*1,08*1,745)=2,662 [G] </t>
  </si>
  <si>
    <t xml:space="preserve">"HV3 - km 2,286 19, vpravo - (rozměry): (1,7*1,08*1,745)=2,662 [H] </t>
  </si>
  <si>
    <t xml:space="preserve">"HV4 - km 2,290 48, vlevo - (rozměry): (1,2*1,4*1,2)=2,016 [L] </t>
  </si>
  <si>
    <t xml:space="preserve">"HV5 - km 2,533 42, vpravo - (rozměry): (1,7*1,08*1,745)=2,662 [I] </t>
  </si>
  <si>
    <t xml:space="preserve">"Obsyp přípojky UV a specifikace viz. D.1.1.2a,b Situace PK 1.-2.díl a D.1.1.6 Vzorové uložení a detaily </t>
  </si>
  <si>
    <t xml:space="preserve">"UV1 - km 1,719 23, vlevo - délka*plocha:(-1)*7*(0,55*1)=3,850 [M] </t>
  </si>
  <si>
    <t xml:space="preserve">"UV2 - km 1,749 37, vlevo - délka*plocha:7*(0,55*1)=3,850 [N] </t>
  </si>
  <si>
    <t xml:space="preserve">"UV3 - km 1,751 15, vpravo - délka*plocha:0,9*(0,55*1)=0,495 [O] </t>
  </si>
  <si>
    <t xml:space="preserve">"UV4 - km 2,469 71, vpravo - délka*plocha:4,2*(0,55*1)=2,310 [P] </t>
  </si>
  <si>
    <t xml:space="preserve">"UV5 - km 2,533 42, vpravo - délka*plocha:2,2*(0,55*1)=1,210 [J] </t>
  </si>
  <si>
    <t xml:space="preserve">"Obsyop přípojky HV a specifikace viz. D.1.1.2a,b Situace PK 1.-2.díl a D.1.1.6 Vzorové uložení a detaily </t>
  </si>
  <si>
    <t xml:space="preserve">"HV1 - km 1,804 12, vpravo - délka*plocha:4,4*(((0,7*1,4)/2)*0,65)=1,401 [V] </t>
  </si>
  <si>
    <t xml:space="preserve">"HV2 - km 2,018 32, vpravo - délka*plocha:10,6*(((0,7*1,4)/2)*0,65)=3,376 [W] </t>
  </si>
  <si>
    <t xml:space="preserve">"HV3 - km 2,286 19, vpravo - délka*plocha:12,2*(((0,7*1,4)/2)*0,65)=3,886 [X] </t>
  </si>
  <si>
    <t xml:space="preserve">"HV4 - km 2,290 48, vlevo - délka*plocha:13,2*(((0,8*1,4)/2)*0,75)=5,544 [Y] </t>
  </si>
  <si>
    <t xml:space="preserve">"HV5 - km 2,533 42, vpravo - délka*plocha:1,7*(((0,7*1,4)/2)*0,65)=0,541 [Z] </t>
  </si>
  <si>
    <t>"Celkem: C+D+E+A+B+F+G+H+L+I+M+N+O+P+J+V+W+X+Y+Z=41,779 [AA]</t>
  </si>
  <si>
    <t>41,779</t>
  </si>
  <si>
    <t>58337310</t>
  </si>
  <si>
    <t>štěrkopísek frakce 0/4</t>
  </si>
  <si>
    <t>-240799157</t>
  </si>
  <si>
    <t>41,779*2 "Přepočtené koeficientem množství</t>
  </si>
  <si>
    <t>452311141</t>
  </si>
  <si>
    <t>Podkladní desky z betonu prostého tř. C 16/20 otevřený výkop</t>
  </si>
  <si>
    <t>-936271570</t>
  </si>
  <si>
    <t xml:space="preserve">"Betonová deska pod UV a specifikace viz. D.1.1.2a,b Situace PK 1.-2.díl a D.1.1.6 Vzorové uložení a detaily </t>
  </si>
  <si>
    <t xml:space="preserve">"Podkladní beton HV a specifikace viz. D.1.1.2a,b Situace PK 1.-2.díl a D.1.1.6 Vzorové uložení a detaily </t>
  </si>
  <si>
    <t xml:space="preserve">"HV1 - km 1,804 12, vpravo - (rozměry): (1,7*1,08*0,1)=0,184 [F] </t>
  </si>
  <si>
    <t xml:space="preserve">"HV2 - km 2,018 32, vpravo - (rozměry): (1,7*1,08*0,1)=0,184 [G] </t>
  </si>
  <si>
    <t xml:space="preserve">"HV3 - km 2,286 19, vpravo - (rozměry): (1,7*1,08*0,1)=0,184 [H] </t>
  </si>
  <si>
    <t xml:space="preserve">"HV4 - km 2,290 48, vlevo - (rozměry): (1,2*1,4*0,1)=0,168 [J] </t>
  </si>
  <si>
    <t xml:space="preserve">"HV5 - km 2,533 42, vpravo - (rozměry): (1,7*1,08*0,1)=0,184 [I] </t>
  </si>
  <si>
    <t xml:space="preserve">"Obetonování přípojky uliční vpusti </t>
  </si>
  <si>
    <t xml:space="preserve">"HV4 - km 2,290 48, vlevo - délka*plocha:13,2*(((0,8*0,2)/2)*0,55)=0,581 [Y] </t>
  </si>
  <si>
    <t>"Celkem: C+D+E+A+B+F+G+H+J+I+Y=1,667 [Z]</t>
  </si>
  <si>
    <t>1,667-0,581</t>
  </si>
  <si>
    <t>Potrubí</t>
  </si>
  <si>
    <t>810351811</t>
  </si>
  <si>
    <t>Bourání stávajícího potrubí z betonu DN do 200</t>
  </si>
  <si>
    <t>-1306086529</t>
  </si>
  <si>
    <t>"UV - km 1,751 15, vpravo: 0,9=0,900 [A]</t>
  </si>
  <si>
    <t>0,9</t>
  </si>
  <si>
    <t>831372121</t>
  </si>
  <si>
    <t>Montáž potrubí z trub kameninových hrdlových s integrovaným těsněním výkop sklon do 20 % DN 300</t>
  </si>
  <si>
    <t>-1224937482</t>
  </si>
  <si>
    <t xml:space="preserve">"HV1 - km 1,804 12, vpravo - délka:4,4=4,400 [A] </t>
  </si>
  <si>
    <t xml:space="preserve">"HV2 - km 2,018 32, vpravo - délka:10,6=10,600 [B] </t>
  </si>
  <si>
    <t xml:space="preserve">"HV3 - km 2,286 19, vpravo - délka:12,2=12,200 [C] </t>
  </si>
  <si>
    <t xml:space="preserve">"HV4 - km 2,290 48, vlevo - délka:13,2=13,200 [D] </t>
  </si>
  <si>
    <t xml:space="preserve">"HV5 - km 2,533 42, vpravo - délka:1,7=1,700 [E] </t>
  </si>
  <si>
    <t>"Celkem: A+B+C+D+E=42,100 [F]</t>
  </si>
  <si>
    <t>42,1</t>
  </si>
  <si>
    <t>59710707</t>
  </si>
  <si>
    <t>trouba kameninová glazovaná DN 300 dl 2,50m spojovací systém C Třída 240</t>
  </si>
  <si>
    <t>-1314405650</t>
  </si>
  <si>
    <t>42,1*1,015 "Přepočtené koeficientem množství</t>
  </si>
  <si>
    <t>837374111</t>
  </si>
  <si>
    <t>Montáž kameninových útesů s hrdlem DN 300</t>
  </si>
  <si>
    <t>747332527</t>
  </si>
  <si>
    <t>59711877</t>
  </si>
  <si>
    <t>vložka kameninová glazovaná šachtová DN 300 spojovací systém F, tř.160</t>
  </si>
  <si>
    <t>-131394863</t>
  </si>
  <si>
    <t>871310310</t>
  </si>
  <si>
    <t>Montáž kanalizačního potrubí hladkého plnostěnného SN 10 z polypropylenu DN 150</t>
  </si>
  <si>
    <t>-1300052564</t>
  </si>
  <si>
    <t xml:space="preserve">"UV1 - km 1,719 23, vlevo - délka:(-1)*7=7,000 [A] </t>
  </si>
  <si>
    <t xml:space="preserve">"UV2 - km 1,749 37, vlevo - délka:7=7,000 [B] </t>
  </si>
  <si>
    <t xml:space="preserve">"UV3 - km 1,751 15, vpravo - délka:0,9=0,900 [C] </t>
  </si>
  <si>
    <t xml:space="preserve">"UV4 - km 2,469 71, vpravo - délka:4,2=4,200 [D] </t>
  </si>
  <si>
    <t xml:space="preserve">"UV5 - km 2,533 42, vpravo - délka:2,2=2,200 [E] </t>
  </si>
  <si>
    <t>"Celkem: A+B+C+D+E=21,300 [F]</t>
  </si>
  <si>
    <t>21,3</t>
  </si>
  <si>
    <t>28617003</t>
  </si>
  <si>
    <t>trubka kanalizační PP plnostěnná třívrstvá DN 150x1000mm SN10</t>
  </si>
  <si>
    <t>1212620333</t>
  </si>
  <si>
    <t>21,3*1,015 "Přepočtené koeficientem množství</t>
  </si>
  <si>
    <t>877310330</t>
  </si>
  <si>
    <t>Montáž spojek na kanalizačním potrubí z PP trub hladkých plnostěnných DN 150</t>
  </si>
  <si>
    <t>333260255</t>
  </si>
  <si>
    <t>28617235</t>
  </si>
  <si>
    <t>spojka přesuvná kanalizační PP DN 150</t>
  </si>
  <si>
    <t>-1733375733</t>
  </si>
  <si>
    <t>890411811</t>
  </si>
  <si>
    <t>Bourání šachet z prefabrikovaných skruží ručně obestavěného prostoru do 1,5 m3</t>
  </si>
  <si>
    <t>-981628764</t>
  </si>
  <si>
    <t>"UV - km 1,751 15, vpravo: 1=1,000 [A]</t>
  </si>
  <si>
    <t>895931111</t>
  </si>
  <si>
    <t>Vpusti kanalizačních horské z betonu prostého C12/15 velikosti 1200/600 mm</t>
  </si>
  <si>
    <t>1592063765</t>
  </si>
  <si>
    <t>PFB.1110210</t>
  </si>
  <si>
    <t>Horská vpusť HBV 65/127/150</t>
  </si>
  <si>
    <t>-1836985085</t>
  </si>
  <si>
    <t>895941311</t>
  </si>
  <si>
    <t>Zřízení vpusti kanalizační uliční z betonových dílců typ UVB-50</t>
  </si>
  <si>
    <t>-1971477651</t>
  </si>
  <si>
    <t>28661680</t>
  </si>
  <si>
    <t>vpusť silniční se sifonem 425/150mm (vč. dna)</t>
  </si>
  <si>
    <t>-188194603</t>
  </si>
  <si>
    <t>899204112</t>
  </si>
  <si>
    <t>Osazení mříží litinových včetně rámů a košů na bahno pro třídu zatížení D400, E600</t>
  </si>
  <si>
    <t>-289265842</t>
  </si>
  <si>
    <t>28661938</t>
  </si>
  <si>
    <t>mříž litinová 600/40T, 420X620 D400</t>
  </si>
  <si>
    <t>-1144697717</t>
  </si>
  <si>
    <t>899204211</t>
  </si>
  <si>
    <t>Demontáž mříží litinových včetně rámů hmotnosti přes 150 kg</t>
  </si>
  <si>
    <t>1670496205</t>
  </si>
  <si>
    <t>899623151</t>
  </si>
  <si>
    <t>Obetonování potrubí nebo zdiva stok betonem prostým tř. C 16/20 otevřený výkop</t>
  </si>
  <si>
    <t>2133959419</t>
  </si>
  <si>
    <t>0,581</t>
  </si>
  <si>
    <t>899721111</t>
  </si>
  <si>
    <t>Signalizační vodič DN do 150 mm na potrubí</t>
  </si>
  <si>
    <t>-1728498205</t>
  </si>
  <si>
    <t>899721112</t>
  </si>
  <si>
    <t>Signalizační vodič DN nad 150 mm na potrubí</t>
  </si>
  <si>
    <t>629338178</t>
  </si>
  <si>
    <t>899722113</t>
  </si>
  <si>
    <t>Krytí potrubí z plastů výstražnou fólií z PVC 34cm</t>
  </si>
  <si>
    <t>1866573818</t>
  </si>
  <si>
    <t>21,3+42,1</t>
  </si>
  <si>
    <t>919413110.R01</t>
  </si>
  <si>
    <t>Vtoková jímka z betonu prostého</t>
  </si>
  <si>
    <t>469717265</t>
  </si>
  <si>
    <t xml:space="preserve">"Výustní objekt UV4 a specifikace viz. D.1.1.2a,b Situace PK 1.-2.díl a D.1.1.6 Vzorové uložení a detaily </t>
  </si>
  <si>
    <t xml:space="preserve">"UV4 - km 2,469 71, vpravo. </t>
  </si>
  <si>
    <t xml:space="preserve">"(šířka*délka*tloušťka)/2: </t>
  </si>
  <si>
    <t>"(1,3*1,9*0,6)/2=0,741 [A]</t>
  </si>
  <si>
    <t>919443110.R01</t>
  </si>
  <si>
    <t xml:space="preserve">Vtoková jímka z lomového kamene </t>
  </si>
  <si>
    <t>546582683</t>
  </si>
  <si>
    <t xml:space="preserve">"Výustní objekt HV1 a HV3 a specifikace viz. D.1.1.2a,b Situace PK 1.-2.díl a D.1.1.6 Vzorové uložení a detaily </t>
  </si>
  <si>
    <t xml:space="preserve">"HV1 - km 1,804 12, vpravo. </t>
  </si>
  <si>
    <t xml:space="preserve">"HV3 - km 2,286 19, vpravo. </t>
  </si>
  <si>
    <t xml:space="preserve">"(šířka*délka*tloušťka)*počet kusů </t>
  </si>
  <si>
    <t>"(3,5*3,0*0,3)*2=6,300 [A]</t>
  </si>
  <si>
    <t>SO 431.N - Pokládka trubek pro optické kabely</t>
  </si>
  <si>
    <t>M - Práce a dodávky M</t>
  </si>
  <si>
    <t xml:space="preserve">    22-M - Montáže technologických zařízení pro dopravní stavby</t>
  </si>
  <si>
    <t>420202123</t>
  </si>
  <si>
    <t xml:space="preserve">"Provedení rýhy pro optické kabely. </t>
  </si>
  <si>
    <t xml:space="preserve">"Plocha viz. D.1.1.4 Vzorové příčné řezy, délka viz. D.1.1.2a Situace PK - 1.díl a D.1.1.2b Situace PK - 2.díl </t>
  </si>
  <si>
    <t>"0,2*1060=212,000 [A]</t>
  </si>
  <si>
    <t>212</t>
  </si>
  <si>
    <t>-1775737960</t>
  </si>
  <si>
    <t>-1055741721</t>
  </si>
  <si>
    <t>212*10 "Přepočtené koeficientem množství</t>
  </si>
  <si>
    <t>859133730</t>
  </si>
  <si>
    <t>91361850</t>
  </si>
  <si>
    <t>212*2 "Přepočtené koeficientem množství</t>
  </si>
  <si>
    <t>-684235293</t>
  </si>
  <si>
    <t>-188760160</t>
  </si>
  <si>
    <t xml:space="preserve">"Zásyp pro optické kabely. </t>
  </si>
  <si>
    <t>"0,05*1060*2=106,000 [A]</t>
  </si>
  <si>
    <t>106</t>
  </si>
  <si>
    <t>-2009643</t>
  </si>
  <si>
    <t>106*2 "Přepočtené koeficientem množství</t>
  </si>
  <si>
    <t>1872857436</t>
  </si>
  <si>
    <t xml:space="preserve">"Obsyp pro optické kabely. </t>
  </si>
  <si>
    <t>"(((0,1)-3,14*0,05*0,05))*1060=97,679 [A]</t>
  </si>
  <si>
    <t>97,679</t>
  </si>
  <si>
    <t>-1076014747</t>
  </si>
  <si>
    <t>97,679*2 "Přepočtené koeficientem množství</t>
  </si>
  <si>
    <t>Práce a dodávky M</t>
  </si>
  <si>
    <t>22-M</t>
  </si>
  <si>
    <t>Montáže technologických zařízení pro dopravní stavby</t>
  </si>
  <si>
    <t>220182002</t>
  </si>
  <si>
    <t>Zatažení ochranné trubky HDPE do chráničky 110 mm</t>
  </si>
  <si>
    <t>1637283253</t>
  </si>
  <si>
    <t>34571357</t>
  </si>
  <si>
    <t>trubka elektroinstalační ohebná dvouplášťová korugovaná (chránička) D 108/125mm, HDPE+LDPE</t>
  </si>
  <si>
    <t>128</t>
  </si>
  <si>
    <t>1715339262</t>
  </si>
  <si>
    <t>41,8*1,15 "Přepočtené koeficientem množství</t>
  </si>
  <si>
    <t>220182041</t>
  </si>
  <si>
    <t>Položení optického kabelu do kabelového lože nebo do žlabu</t>
  </si>
  <si>
    <t>-37814238</t>
  </si>
  <si>
    <t>742551</t>
  </si>
  <si>
    <t>KABEL VN - JEDNOŽÍLOVÝ, 10-AXEKVC(V)E(Y) DO 70 MM2</t>
  </si>
  <si>
    <t>-475172456</t>
  </si>
  <si>
    <t>702112</t>
  </si>
  <si>
    <t>KABELOVÝ ŽLAB ZEMNÍ VČETNĚ KRYTU SVĚTLÉ ŠÍŘKY PŘES 120 DO 250 MM</t>
  </si>
  <si>
    <t>1027993777</t>
  </si>
  <si>
    <t>704212</t>
  </si>
  <si>
    <t>KABELOVÝ ŽLAB NOSNÝ PRO OTVOR DN PŘES 60 DO 110 MM</t>
  </si>
  <si>
    <t>KUS</t>
  </si>
  <si>
    <t>534248396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</si>
</sst>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2020_03_31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II/231 - Rekonstrukce ul. 28. října III. část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Tábor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30. 6. 2020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Správa a údržba silnic Plzeňského kraje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Miloš Burianec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ROUND(AG95+AG96+AG97+AG103+SUM(AG108:AG112),2)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ROUND(AS95+AS96+AS97+AS103+SUM(AS108:AS112),2)</f>
        <v>0</v>
      </c>
      <c r="AT94" s="114">
        <f>ROUND(SUM(AV94:AW94),2)</f>
        <v>0</v>
      </c>
      <c r="AU94" s="115">
        <f>ROUND(AU95+AU96+AU97+AU103+SUM(AU108:AU112),5)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ROUND(AZ95+AZ96+AZ97+AZ103+SUM(AZ108:AZ112),2)</f>
        <v>0</v>
      </c>
      <c r="BA94" s="114">
        <f>ROUND(BA95+BA96+BA97+BA103+SUM(BA108:BA112),2)</f>
        <v>0</v>
      </c>
      <c r="BB94" s="114">
        <f>ROUND(BB95+BB96+BB97+BB103+SUM(BB108:BB112),2)</f>
        <v>0</v>
      </c>
      <c r="BC94" s="114">
        <f>ROUND(BC95+BC96+BC97+BC103+SUM(BC108:BC112),2)</f>
        <v>0</v>
      </c>
      <c r="BD94" s="116">
        <f>ROUND(BD95+BD96+BD97+BD103+SUM(BD108:BD112),2)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'000 - VRN - Předběžné a v...'!J32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'000 - VRN - Předběžné a v...'!P131</f>
        <v>0</v>
      </c>
      <c r="AV95" s="128">
        <f>'000 - VRN - Předběžné a v...'!J35</f>
        <v>0</v>
      </c>
      <c r="AW95" s="128">
        <f>'000 - VRN - Předběžné a v...'!J36</f>
        <v>0</v>
      </c>
      <c r="AX95" s="128">
        <f>'000 - VRN - Předběžné a v...'!J37</f>
        <v>0</v>
      </c>
      <c r="AY95" s="128">
        <f>'000 - VRN - Předběžné a v...'!J38</f>
        <v>0</v>
      </c>
      <c r="AZ95" s="128">
        <f>'000 - VRN - Předběžné a v...'!F35</f>
        <v>0</v>
      </c>
      <c r="BA95" s="128">
        <f>'000 - VRN - Předběžné a v...'!F36</f>
        <v>0</v>
      </c>
      <c r="BB95" s="128">
        <f>'000 - VRN - Předběžné a v...'!F37</f>
        <v>0</v>
      </c>
      <c r="BC95" s="128">
        <f>'000 - VRN - Předběžné a v...'!F38</f>
        <v>0</v>
      </c>
      <c r="BD95" s="130">
        <f>'000 - VRN - Předběžné a v...'!F39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001 - Příprava území'!J32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'SO 001 - Příprava území'!P127</f>
        <v>0</v>
      </c>
      <c r="AV96" s="128">
        <f>'SO 001 - Příprava území'!J35</f>
        <v>0</v>
      </c>
      <c r="AW96" s="128">
        <f>'SO 001 - Příprava území'!J36</f>
        <v>0</v>
      </c>
      <c r="AX96" s="128">
        <f>'SO 001 - Příprava území'!J37</f>
        <v>0</v>
      </c>
      <c r="AY96" s="128">
        <f>'SO 001 - Příprava území'!J38</f>
        <v>0</v>
      </c>
      <c r="AZ96" s="128">
        <f>'SO 001 - Příprava území'!F35</f>
        <v>0</v>
      </c>
      <c r="BA96" s="128">
        <f>'SO 001 - Příprava území'!F36</f>
        <v>0</v>
      </c>
      <c r="BB96" s="128">
        <f>'SO 001 - Příprava území'!F37</f>
        <v>0</v>
      </c>
      <c r="BC96" s="128">
        <f>'SO 001 - Příprava území'!F38</f>
        <v>0</v>
      </c>
      <c r="BD96" s="130">
        <f>'SO 001 - Příprava území'!F39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90</v>
      </c>
    </row>
    <row r="97" spans="1:91" s="7" customFormat="1" ht="24.75" customHeight="1">
      <c r="A97" s="7"/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32">
        <f>ROUND(SUM(AG98:AG102),2)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83</v>
      </c>
      <c r="AR97" s="126"/>
      <c r="AS97" s="127">
        <f>ROUND(SUM(AS98:AS102),2)</f>
        <v>0</v>
      </c>
      <c r="AT97" s="128">
        <f>ROUND(SUM(AV97:AW97),2)</f>
        <v>0</v>
      </c>
      <c r="AU97" s="129">
        <f>ROUND(SUM(AU98:AU102),5)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ROUND(SUM(AZ98:AZ102),2)</f>
        <v>0</v>
      </c>
      <c r="BA97" s="128">
        <f>ROUND(SUM(BA98:BA102),2)</f>
        <v>0</v>
      </c>
      <c r="BB97" s="128">
        <f>ROUND(SUM(BB98:BB102),2)</f>
        <v>0</v>
      </c>
      <c r="BC97" s="128">
        <f>ROUND(SUM(BC98:BC102),2)</f>
        <v>0</v>
      </c>
      <c r="BD97" s="130">
        <f>ROUND(SUM(BD98:BD102),2)</f>
        <v>0</v>
      </c>
      <c r="BE97" s="7"/>
      <c r="BS97" s="131" t="s">
        <v>75</v>
      </c>
      <c r="BT97" s="131" t="s">
        <v>84</v>
      </c>
      <c r="BU97" s="131" t="s">
        <v>77</v>
      </c>
      <c r="BV97" s="131" t="s">
        <v>78</v>
      </c>
      <c r="BW97" s="131" t="s">
        <v>93</v>
      </c>
      <c r="BX97" s="131" t="s">
        <v>5</v>
      </c>
      <c r="CL97" s="131" t="s">
        <v>1</v>
      </c>
      <c r="CM97" s="131" t="s">
        <v>90</v>
      </c>
    </row>
    <row r="98" spans="1:90" s="4" customFormat="1" ht="23.25" customHeight="1">
      <c r="A98" s="119" t="s">
        <v>80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101.1.ZH - Silnice II-231'!J34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96</v>
      </c>
      <c r="AR98" s="72"/>
      <c r="AS98" s="137">
        <v>0</v>
      </c>
      <c r="AT98" s="138">
        <f>ROUND(SUM(AV98:AW98),2)</f>
        <v>0</v>
      </c>
      <c r="AU98" s="139">
        <f>'SO 101.1.ZH - Silnice II-231'!P137</f>
        <v>0</v>
      </c>
      <c r="AV98" s="138">
        <f>'SO 101.1.ZH - Silnice II-231'!J37</f>
        <v>0</v>
      </c>
      <c r="AW98" s="138">
        <f>'SO 101.1.ZH - Silnice II-231'!J38</f>
        <v>0</v>
      </c>
      <c r="AX98" s="138">
        <f>'SO 101.1.ZH - Silnice II-231'!J39</f>
        <v>0</v>
      </c>
      <c r="AY98" s="138">
        <f>'SO 101.1.ZH - Silnice II-231'!J40</f>
        <v>0</v>
      </c>
      <c r="AZ98" s="138">
        <f>'SO 101.1.ZH - Silnice II-231'!F37</f>
        <v>0</v>
      </c>
      <c r="BA98" s="138">
        <f>'SO 101.1.ZH - Silnice II-231'!F38</f>
        <v>0</v>
      </c>
      <c r="BB98" s="138">
        <f>'SO 101.1.ZH - Silnice II-231'!F39</f>
        <v>0</v>
      </c>
      <c r="BC98" s="138">
        <f>'SO 101.1.ZH - Silnice II-231'!F40</f>
        <v>0</v>
      </c>
      <c r="BD98" s="140">
        <f>'SO 101.1.ZH - Silnice II-231'!F41</f>
        <v>0</v>
      </c>
      <c r="BE98" s="4"/>
      <c r="BT98" s="141" t="s">
        <v>86</v>
      </c>
      <c r="BV98" s="141" t="s">
        <v>78</v>
      </c>
      <c r="BW98" s="141" t="s">
        <v>97</v>
      </c>
      <c r="BX98" s="141" t="s">
        <v>93</v>
      </c>
      <c r="CL98" s="141" t="s">
        <v>1</v>
      </c>
    </row>
    <row r="99" spans="1:90" s="4" customFormat="1" ht="23.25" customHeight="1">
      <c r="A99" s="119" t="s">
        <v>80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99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101.2.ZH - Odvodnění (...'!J34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96</v>
      </c>
      <c r="AR99" s="72"/>
      <c r="AS99" s="137">
        <v>0</v>
      </c>
      <c r="AT99" s="138">
        <f>ROUND(SUM(AV99:AW99),2)</f>
        <v>0</v>
      </c>
      <c r="AU99" s="139">
        <f>'SO 101.2.ZH - Odvodnění (...'!P135</f>
        <v>0</v>
      </c>
      <c r="AV99" s="138">
        <f>'SO 101.2.ZH - Odvodnění (...'!J37</f>
        <v>0</v>
      </c>
      <c r="AW99" s="138">
        <f>'SO 101.2.ZH - Odvodnění (...'!J38</f>
        <v>0</v>
      </c>
      <c r="AX99" s="138">
        <f>'SO 101.2.ZH - Odvodnění (...'!J39</f>
        <v>0</v>
      </c>
      <c r="AY99" s="138">
        <f>'SO 101.2.ZH - Odvodnění (...'!J40</f>
        <v>0</v>
      </c>
      <c r="AZ99" s="138">
        <f>'SO 101.2.ZH - Odvodnění (...'!F37</f>
        <v>0</v>
      </c>
      <c r="BA99" s="138">
        <f>'SO 101.2.ZH - Odvodnění (...'!F38</f>
        <v>0</v>
      </c>
      <c r="BB99" s="138">
        <f>'SO 101.2.ZH - Odvodnění (...'!F39</f>
        <v>0</v>
      </c>
      <c r="BC99" s="138">
        <f>'SO 101.2.ZH - Odvodnění (...'!F40</f>
        <v>0</v>
      </c>
      <c r="BD99" s="140">
        <f>'SO 101.2.ZH - Odvodnění (...'!F41</f>
        <v>0</v>
      </c>
      <c r="BE99" s="4"/>
      <c r="BT99" s="141" t="s">
        <v>86</v>
      </c>
      <c r="BV99" s="141" t="s">
        <v>78</v>
      </c>
      <c r="BW99" s="141" t="s">
        <v>100</v>
      </c>
      <c r="BX99" s="141" t="s">
        <v>93</v>
      </c>
      <c r="CL99" s="141" t="s">
        <v>1</v>
      </c>
    </row>
    <row r="100" spans="1:90" s="4" customFormat="1" ht="23.25" customHeight="1">
      <c r="A100" s="119" t="s">
        <v>80</v>
      </c>
      <c r="B100" s="70"/>
      <c r="C100" s="133"/>
      <c r="D100" s="133"/>
      <c r="E100" s="134" t="s">
        <v>101</v>
      </c>
      <c r="F100" s="134"/>
      <c r="G100" s="134"/>
      <c r="H100" s="134"/>
      <c r="I100" s="134"/>
      <c r="J100" s="133"/>
      <c r="K100" s="134" t="s">
        <v>102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101.3.ZH - Propustek P...'!J34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96</v>
      </c>
      <c r="AR100" s="72"/>
      <c r="AS100" s="137">
        <v>0</v>
      </c>
      <c r="AT100" s="138">
        <f>ROUND(SUM(AV100:AW100),2)</f>
        <v>0</v>
      </c>
      <c r="AU100" s="139">
        <f>'SO 101.3.ZH - Propustek P...'!P137</f>
        <v>0</v>
      </c>
      <c r="AV100" s="138">
        <f>'SO 101.3.ZH - Propustek P...'!J37</f>
        <v>0</v>
      </c>
      <c r="AW100" s="138">
        <f>'SO 101.3.ZH - Propustek P...'!J38</f>
        <v>0</v>
      </c>
      <c r="AX100" s="138">
        <f>'SO 101.3.ZH - Propustek P...'!J39</f>
        <v>0</v>
      </c>
      <c r="AY100" s="138">
        <f>'SO 101.3.ZH - Propustek P...'!J40</f>
        <v>0</v>
      </c>
      <c r="AZ100" s="138">
        <f>'SO 101.3.ZH - Propustek P...'!F37</f>
        <v>0</v>
      </c>
      <c r="BA100" s="138">
        <f>'SO 101.3.ZH - Propustek P...'!F38</f>
        <v>0</v>
      </c>
      <c r="BB100" s="138">
        <f>'SO 101.3.ZH - Propustek P...'!F39</f>
        <v>0</v>
      </c>
      <c r="BC100" s="138">
        <f>'SO 101.3.ZH - Propustek P...'!F40</f>
        <v>0</v>
      </c>
      <c r="BD100" s="140">
        <f>'SO 101.3.ZH - Propustek P...'!F41</f>
        <v>0</v>
      </c>
      <c r="BE100" s="4"/>
      <c r="BT100" s="141" t="s">
        <v>86</v>
      </c>
      <c r="BV100" s="141" t="s">
        <v>78</v>
      </c>
      <c r="BW100" s="141" t="s">
        <v>103</v>
      </c>
      <c r="BX100" s="141" t="s">
        <v>93</v>
      </c>
      <c r="CL100" s="141" t="s">
        <v>1</v>
      </c>
    </row>
    <row r="101" spans="1:90" s="4" customFormat="1" ht="23.25" customHeight="1">
      <c r="A101" s="119" t="s">
        <v>80</v>
      </c>
      <c r="B101" s="70"/>
      <c r="C101" s="133"/>
      <c r="D101" s="133"/>
      <c r="E101" s="134" t="s">
        <v>104</v>
      </c>
      <c r="F101" s="134"/>
      <c r="G101" s="134"/>
      <c r="H101" s="134"/>
      <c r="I101" s="134"/>
      <c r="J101" s="133"/>
      <c r="K101" s="134" t="s">
        <v>105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101.4.ZH - Propustek P...'!J34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96</v>
      </c>
      <c r="AR101" s="72"/>
      <c r="AS101" s="137">
        <v>0</v>
      </c>
      <c r="AT101" s="138">
        <f>ROUND(SUM(AV101:AW101),2)</f>
        <v>0</v>
      </c>
      <c r="AU101" s="139">
        <f>'SO 101.4.ZH - Propustek P...'!P137</f>
        <v>0</v>
      </c>
      <c r="AV101" s="138">
        <f>'SO 101.4.ZH - Propustek P...'!J37</f>
        <v>0</v>
      </c>
      <c r="AW101" s="138">
        <f>'SO 101.4.ZH - Propustek P...'!J38</f>
        <v>0</v>
      </c>
      <c r="AX101" s="138">
        <f>'SO 101.4.ZH - Propustek P...'!J39</f>
        <v>0</v>
      </c>
      <c r="AY101" s="138">
        <f>'SO 101.4.ZH - Propustek P...'!J40</f>
        <v>0</v>
      </c>
      <c r="AZ101" s="138">
        <f>'SO 101.4.ZH - Propustek P...'!F37</f>
        <v>0</v>
      </c>
      <c r="BA101" s="138">
        <f>'SO 101.4.ZH - Propustek P...'!F38</f>
        <v>0</v>
      </c>
      <c r="BB101" s="138">
        <f>'SO 101.4.ZH - Propustek P...'!F39</f>
        <v>0</v>
      </c>
      <c r="BC101" s="138">
        <f>'SO 101.4.ZH - Propustek P...'!F40</f>
        <v>0</v>
      </c>
      <c r="BD101" s="140">
        <f>'SO 101.4.ZH - Propustek P...'!F41</f>
        <v>0</v>
      </c>
      <c r="BE101" s="4"/>
      <c r="BT101" s="141" t="s">
        <v>86</v>
      </c>
      <c r="BV101" s="141" t="s">
        <v>78</v>
      </c>
      <c r="BW101" s="141" t="s">
        <v>106</v>
      </c>
      <c r="BX101" s="141" t="s">
        <v>93</v>
      </c>
      <c r="CL101" s="141" t="s">
        <v>1</v>
      </c>
    </row>
    <row r="102" spans="1:90" s="4" customFormat="1" ht="23.25" customHeight="1">
      <c r="A102" s="119" t="s">
        <v>80</v>
      </c>
      <c r="B102" s="70"/>
      <c r="C102" s="133"/>
      <c r="D102" s="133"/>
      <c r="E102" s="134" t="s">
        <v>107</v>
      </c>
      <c r="F102" s="134"/>
      <c r="G102" s="134"/>
      <c r="H102" s="134"/>
      <c r="I102" s="134"/>
      <c r="J102" s="133"/>
      <c r="K102" s="134" t="s">
        <v>108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101.5.ZH - Výměna akti...'!J34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96</v>
      </c>
      <c r="AR102" s="72"/>
      <c r="AS102" s="137">
        <v>0</v>
      </c>
      <c r="AT102" s="138">
        <f>ROUND(SUM(AV102:AW102),2)</f>
        <v>0</v>
      </c>
      <c r="AU102" s="139">
        <f>'SO 101.5.ZH - Výměna akti...'!P132</f>
        <v>0</v>
      </c>
      <c r="AV102" s="138">
        <f>'SO 101.5.ZH - Výměna akti...'!J37</f>
        <v>0</v>
      </c>
      <c r="AW102" s="138">
        <f>'SO 101.5.ZH - Výměna akti...'!J38</f>
        <v>0</v>
      </c>
      <c r="AX102" s="138">
        <f>'SO 101.5.ZH - Výměna akti...'!J39</f>
        <v>0</v>
      </c>
      <c r="AY102" s="138">
        <f>'SO 101.5.ZH - Výměna akti...'!J40</f>
        <v>0</v>
      </c>
      <c r="AZ102" s="138">
        <f>'SO 101.5.ZH - Výměna akti...'!F37</f>
        <v>0</v>
      </c>
      <c r="BA102" s="138">
        <f>'SO 101.5.ZH - Výměna akti...'!F38</f>
        <v>0</v>
      </c>
      <c r="BB102" s="138">
        <f>'SO 101.5.ZH - Výměna akti...'!F39</f>
        <v>0</v>
      </c>
      <c r="BC102" s="138">
        <f>'SO 101.5.ZH - Výměna akti...'!F40</f>
        <v>0</v>
      </c>
      <c r="BD102" s="140">
        <f>'SO 101.5.ZH - Výměna akti...'!F41</f>
        <v>0</v>
      </c>
      <c r="BE102" s="4"/>
      <c r="BT102" s="141" t="s">
        <v>86</v>
      </c>
      <c r="BV102" s="141" t="s">
        <v>78</v>
      </c>
      <c r="BW102" s="141" t="s">
        <v>109</v>
      </c>
      <c r="BX102" s="141" t="s">
        <v>93</v>
      </c>
      <c r="CL102" s="141" t="s">
        <v>1</v>
      </c>
    </row>
    <row r="103" spans="1:91" s="7" customFormat="1" ht="24.75" customHeight="1">
      <c r="A103" s="7"/>
      <c r="B103" s="120"/>
      <c r="C103" s="121"/>
      <c r="D103" s="122" t="s">
        <v>110</v>
      </c>
      <c r="E103" s="122"/>
      <c r="F103" s="122"/>
      <c r="G103" s="122"/>
      <c r="H103" s="122"/>
      <c r="I103" s="123"/>
      <c r="J103" s="122" t="s">
        <v>111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32">
        <f>ROUND(SUM(AG104:AG107),2)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83</v>
      </c>
      <c r="AR103" s="126"/>
      <c r="AS103" s="127">
        <f>ROUND(SUM(AS104:AS107),2)</f>
        <v>0</v>
      </c>
      <c r="AT103" s="128">
        <f>ROUND(SUM(AV103:AW103),2)</f>
        <v>0</v>
      </c>
      <c r="AU103" s="129">
        <f>ROUND(SUM(AU104:AU107),5)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ROUND(SUM(AZ104:AZ107),2)</f>
        <v>0</v>
      </c>
      <c r="BA103" s="128">
        <f>ROUND(SUM(BA104:BA107),2)</f>
        <v>0</v>
      </c>
      <c r="BB103" s="128">
        <f>ROUND(SUM(BB104:BB107),2)</f>
        <v>0</v>
      </c>
      <c r="BC103" s="128">
        <f>ROUND(SUM(BC104:BC107),2)</f>
        <v>0</v>
      </c>
      <c r="BD103" s="130">
        <f>ROUND(SUM(BD104:BD107),2)</f>
        <v>0</v>
      </c>
      <c r="BE103" s="7"/>
      <c r="BS103" s="131" t="s">
        <v>75</v>
      </c>
      <c r="BT103" s="131" t="s">
        <v>84</v>
      </c>
      <c r="BU103" s="131" t="s">
        <v>77</v>
      </c>
      <c r="BV103" s="131" t="s">
        <v>78</v>
      </c>
      <c r="BW103" s="131" t="s">
        <v>112</v>
      </c>
      <c r="BX103" s="131" t="s">
        <v>5</v>
      </c>
      <c r="CL103" s="131" t="s">
        <v>1</v>
      </c>
      <c r="CM103" s="131" t="s">
        <v>90</v>
      </c>
    </row>
    <row r="104" spans="1:90" s="4" customFormat="1" ht="23.25" customHeight="1">
      <c r="A104" s="119" t="s">
        <v>80</v>
      </c>
      <c r="B104" s="70"/>
      <c r="C104" s="133"/>
      <c r="D104" s="133"/>
      <c r="E104" s="134" t="s">
        <v>113</v>
      </c>
      <c r="F104" s="134"/>
      <c r="G104" s="134"/>
      <c r="H104" s="134"/>
      <c r="I104" s="134"/>
      <c r="J104" s="133"/>
      <c r="K104" s="134" t="s">
        <v>95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101.1.ZV - Silnice II-231'!J34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96</v>
      </c>
      <c r="AR104" s="72"/>
      <c r="AS104" s="137">
        <v>0</v>
      </c>
      <c r="AT104" s="138">
        <f>ROUND(SUM(AV104:AW104),2)</f>
        <v>0</v>
      </c>
      <c r="AU104" s="139">
        <f>'SO 101.1.ZV - Silnice II-231'!P136</f>
        <v>0</v>
      </c>
      <c r="AV104" s="138">
        <f>'SO 101.1.ZV - Silnice II-231'!J37</f>
        <v>0</v>
      </c>
      <c r="AW104" s="138">
        <f>'SO 101.1.ZV - Silnice II-231'!J38</f>
        <v>0</v>
      </c>
      <c r="AX104" s="138">
        <f>'SO 101.1.ZV - Silnice II-231'!J39</f>
        <v>0</v>
      </c>
      <c r="AY104" s="138">
        <f>'SO 101.1.ZV - Silnice II-231'!J40</f>
        <v>0</v>
      </c>
      <c r="AZ104" s="138">
        <f>'SO 101.1.ZV - Silnice II-231'!F37</f>
        <v>0</v>
      </c>
      <c r="BA104" s="138">
        <f>'SO 101.1.ZV - Silnice II-231'!F38</f>
        <v>0</v>
      </c>
      <c r="BB104" s="138">
        <f>'SO 101.1.ZV - Silnice II-231'!F39</f>
        <v>0</v>
      </c>
      <c r="BC104" s="138">
        <f>'SO 101.1.ZV - Silnice II-231'!F40</f>
        <v>0</v>
      </c>
      <c r="BD104" s="140">
        <f>'SO 101.1.ZV - Silnice II-231'!F41</f>
        <v>0</v>
      </c>
      <c r="BE104" s="4"/>
      <c r="BT104" s="141" t="s">
        <v>86</v>
      </c>
      <c r="BV104" s="141" t="s">
        <v>78</v>
      </c>
      <c r="BW104" s="141" t="s">
        <v>114</v>
      </c>
      <c r="BX104" s="141" t="s">
        <v>112</v>
      </c>
      <c r="CL104" s="141" t="s">
        <v>1</v>
      </c>
    </row>
    <row r="105" spans="1:90" s="4" customFormat="1" ht="23.25" customHeight="1">
      <c r="A105" s="119" t="s">
        <v>80</v>
      </c>
      <c r="B105" s="70"/>
      <c r="C105" s="133"/>
      <c r="D105" s="133"/>
      <c r="E105" s="134" t="s">
        <v>115</v>
      </c>
      <c r="F105" s="134"/>
      <c r="G105" s="134"/>
      <c r="H105" s="134"/>
      <c r="I105" s="134"/>
      <c r="J105" s="133"/>
      <c r="K105" s="134" t="s">
        <v>99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101.2.ZV - Odvodnění (...'!J34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96</v>
      </c>
      <c r="AR105" s="72"/>
      <c r="AS105" s="137">
        <v>0</v>
      </c>
      <c r="AT105" s="138">
        <f>ROUND(SUM(AV105:AW105),2)</f>
        <v>0</v>
      </c>
      <c r="AU105" s="139">
        <f>'SO 101.2.ZV - Odvodnění (...'!P135</f>
        <v>0</v>
      </c>
      <c r="AV105" s="138">
        <f>'SO 101.2.ZV - Odvodnění (...'!J37</f>
        <v>0</v>
      </c>
      <c r="AW105" s="138">
        <f>'SO 101.2.ZV - Odvodnění (...'!J38</f>
        <v>0</v>
      </c>
      <c r="AX105" s="138">
        <f>'SO 101.2.ZV - Odvodnění (...'!J39</f>
        <v>0</v>
      </c>
      <c r="AY105" s="138">
        <f>'SO 101.2.ZV - Odvodnění (...'!J40</f>
        <v>0</v>
      </c>
      <c r="AZ105" s="138">
        <f>'SO 101.2.ZV - Odvodnění (...'!F37</f>
        <v>0</v>
      </c>
      <c r="BA105" s="138">
        <f>'SO 101.2.ZV - Odvodnění (...'!F38</f>
        <v>0</v>
      </c>
      <c r="BB105" s="138">
        <f>'SO 101.2.ZV - Odvodnění (...'!F39</f>
        <v>0</v>
      </c>
      <c r="BC105" s="138">
        <f>'SO 101.2.ZV - Odvodnění (...'!F40</f>
        <v>0</v>
      </c>
      <c r="BD105" s="140">
        <f>'SO 101.2.ZV - Odvodnění (...'!F41</f>
        <v>0</v>
      </c>
      <c r="BE105" s="4"/>
      <c r="BT105" s="141" t="s">
        <v>86</v>
      </c>
      <c r="BV105" s="141" t="s">
        <v>78</v>
      </c>
      <c r="BW105" s="141" t="s">
        <v>116</v>
      </c>
      <c r="BX105" s="141" t="s">
        <v>112</v>
      </c>
      <c r="CL105" s="141" t="s">
        <v>1</v>
      </c>
    </row>
    <row r="106" spans="1:90" s="4" customFormat="1" ht="23.25" customHeight="1">
      <c r="A106" s="119" t="s">
        <v>80</v>
      </c>
      <c r="B106" s="70"/>
      <c r="C106" s="133"/>
      <c r="D106" s="133"/>
      <c r="E106" s="134" t="s">
        <v>117</v>
      </c>
      <c r="F106" s="134"/>
      <c r="G106" s="134"/>
      <c r="H106" s="134"/>
      <c r="I106" s="134"/>
      <c r="J106" s="133"/>
      <c r="K106" s="134" t="s">
        <v>118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101.3.ZV - Propustek P...'!J34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96</v>
      </c>
      <c r="AR106" s="72"/>
      <c r="AS106" s="137">
        <v>0</v>
      </c>
      <c r="AT106" s="138">
        <f>ROUND(SUM(AV106:AW106),2)</f>
        <v>0</v>
      </c>
      <c r="AU106" s="139">
        <f>'SO 101.3.ZV - Propustek P...'!P135</f>
        <v>0</v>
      </c>
      <c r="AV106" s="138">
        <f>'SO 101.3.ZV - Propustek P...'!J37</f>
        <v>0</v>
      </c>
      <c r="AW106" s="138">
        <f>'SO 101.3.ZV - Propustek P...'!J38</f>
        <v>0</v>
      </c>
      <c r="AX106" s="138">
        <f>'SO 101.3.ZV - Propustek P...'!J39</f>
        <v>0</v>
      </c>
      <c r="AY106" s="138">
        <f>'SO 101.3.ZV - Propustek P...'!J40</f>
        <v>0</v>
      </c>
      <c r="AZ106" s="138">
        <f>'SO 101.3.ZV - Propustek P...'!F37</f>
        <v>0</v>
      </c>
      <c r="BA106" s="138">
        <f>'SO 101.3.ZV - Propustek P...'!F38</f>
        <v>0</v>
      </c>
      <c r="BB106" s="138">
        <f>'SO 101.3.ZV - Propustek P...'!F39</f>
        <v>0</v>
      </c>
      <c r="BC106" s="138">
        <f>'SO 101.3.ZV - Propustek P...'!F40</f>
        <v>0</v>
      </c>
      <c r="BD106" s="140">
        <f>'SO 101.3.ZV - Propustek P...'!F41</f>
        <v>0</v>
      </c>
      <c r="BE106" s="4"/>
      <c r="BT106" s="141" t="s">
        <v>86</v>
      </c>
      <c r="BV106" s="141" t="s">
        <v>78</v>
      </c>
      <c r="BW106" s="141" t="s">
        <v>119</v>
      </c>
      <c r="BX106" s="141" t="s">
        <v>112</v>
      </c>
      <c r="CL106" s="141" t="s">
        <v>1</v>
      </c>
    </row>
    <row r="107" spans="1:90" s="4" customFormat="1" ht="23.25" customHeight="1">
      <c r="A107" s="119" t="s">
        <v>80</v>
      </c>
      <c r="B107" s="70"/>
      <c r="C107" s="133"/>
      <c r="D107" s="133"/>
      <c r="E107" s="134" t="s">
        <v>120</v>
      </c>
      <c r="F107" s="134"/>
      <c r="G107" s="134"/>
      <c r="H107" s="134"/>
      <c r="I107" s="134"/>
      <c r="J107" s="133"/>
      <c r="K107" s="134" t="s">
        <v>108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'SO 101.4.ZV - Výměna akti...'!J34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96</v>
      </c>
      <c r="AR107" s="72"/>
      <c r="AS107" s="137">
        <v>0</v>
      </c>
      <c r="AT107" s="138">
        <f>ROUND(SUM(AV107:AW107),2)</f>
        <v>0</v>
      </c>
      <c r="AU107" s="139">
        <f>'SO 101.4.ZV - Výměna akti...'!P132</f>
        <v>0</v>
      </c>
      <c r="AV107" s="138">
        <f>'SO 101.4.ZV - Výměna akti...'!J37</f>
        <v>0</v>
      </c>
      <c r="AW107" s="138">
        <f>'SO 101.4.ZV - Výměna akti...'!J38</f>
        <v>0</v>
      </c>
      <c r="AX107" s="138">
        <f>'SO 101.4.ZV - Výměna akti...'!J39</f>
        <v>0</v>
      </c>
      <c r="AY107" s="138">
        <f>'SO 101.4.ZV - Výměna akti...'!J40</f>
        <v>0</v>
      </c>
      <c r="AZ107" s="138">
        <f>'SO 101.4.ZV - Výměna akti...'!F37</f>
        <v>0</v>
      </c>
      <c r="BA107" s="138">
        <f>'SO 101.4.ZV - Výměna akti...'!F38</f>
        <v>0</v>
      </c>
      <c r="BB107" s="138">
        <f>'SO 101.4.ZV - Výměna akti...'!F39</f>
        <v>0</v>
      </c>
      <c r="BC107" s="138">
        <f>'SO 101.4.ZV - Výměna akti...'!F40</f>
        <v>0</v>
      </c>
      <c r="BD107" s="140">
        <f>'SO 101.4.ZV - Výměna akti...'!F41</f>
        <v>0</v>
      </c>
      <c r="BE107" s="4"/>
      <c r="BT107" s="141" t="s">
        <v>86</v>
      </c>
      <c r="BV107" s="141" t="s">
        <v>78</v>
      </c>
      <c r="BW107" s="141" t="s">
        <v>121</v>
      </c>
      <c r="BX107" s="141" t="s">
        <v>112</v>
      </c>
      <c r="CL107" s="141" t="s">
        <v>1</v>
      </c>
    </row>
    <row r="108" spans="1:91" s="7" customFormat="1" ht="24.75" customHeight="1">
      <c r="A108" s="119" t="s">
        <v>80</v>
      </c>
      <c r="B108" s="120"/>
      <c r="C108" s="121"/>
      <c r="D108" s="122" t="s">
        <v>122</v>
      </c>
      <c r="E108" s="122"/>
      <c r="F108" s="122"/>
      <c r="G108" s="122"/>
      <c r="H108" s="122"/>
      <c r="I108" s="123"/>
      <c r="J108" s="122" t="s">
        <v>123</v>
      </c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4">
        <f>'SO 151.ZH - Dopravní znač...'!J32</f>
        <v>0</v>
      </c>
      <c r="AH108" s="123"/>
      <c r="AI108" s="123"/>
      <c r="AJ108" s="123"/>
      <c r="AK108" s="123"/>
      <c r="AL108" s="123"/>
      <c r="AM108" s="123"/>
      <c r="AN108" s="124">
        <f>SUM(AG108,AT108)</f>
        <v>0</v>
      </c>
      <c r="AO108" s="123"/>
      <c r="AP108" s="123"/>
      <c r="AQ108" s="125" t="s">
        <v>83</v>
      </c>
      <c r="AR108" s="126"/>
      <c r="AS108" s="127">
        <v>0</v>
      </c>
      <c r="AT108" s="128">
        <f>ROUND(SUM(AV108:AW108),2)</f>
        <v>0</v>
      </c>
      <c r="AU108" s="129">
        <f>'SO 151.ZH - Dopravní znač...'!P127</f>
        <v>0</v>
      </c>
      <c r="AV108" s="128">
        <f>'SO 151.ZH - Dopravní znač...'!J35</f>
        <v>0</v>
      </c>
      <c r="AW108" s="128">
        <f>'SO 151.ZH - Dopravní znač...'!J36</f>
        <v>0</v>
      </c>
      <c r="AX108" s="128">
        <f>'SO 151.ZH - Dopravní znač...'!J37</f>
        <v>0</v>
      </c>
      <c r="AY108" s="128">
        <f>'SO 151.ZH - Dopravní znač...'!J38</f>
        <v>0</v>
      </c>
      <c r="AZ108" s="128">
        <f>'SO 151.ZH - Dopravní znač...'!F35</f>
        <v>0</v>
      </c>
      <c r="BA108" s="128">
        <f>'SO 151.ZH - Dopravní znač...'!F36</f>
        <v>0</v>
      </c>
      <c r="BB108" s="128">
        <f>'SO 151.ZH - Dopravní znač...'!F37</f>
        <v>0</v>
      </c>
      <c r="BC108" s="128">
        <f>'SO 151.ZH - Dopravní znač...'!F38</f>
        <v>0</v>
      </c>
      <c r="BD108" s="130">
        <f>'SO 151.ZH - Dopravní znač...'!F39</f>
        <v>0</v>
      </c>
      <c r="BE108" s="7"/>
      <c r="BT108" s="131" t="s">
        <v>84</v>
      </c>
      <c r="BV108" s="131" t="s">
        <v>78</v>
      </c>
      <c r="BW108" s="131" t="s">
        <v>124</v>
      </c>
      <c r="BX108" s="131" t="s">
        <v>5</v>
      </c>
      <c r="CL108" s="131" t="s">
        <v>1</v>
      </c>
      <c r="CM108" s="131" t="s">
        <v>90</v>
      </c>
    </row>
    <row r="109" spans="1:91" s="7" customFormat="1" ht="24.75" customHeight="1">
      <c r="A109" s="119" t="s">
        <v>80</v>
      </c>
      <c r="B109" s="120"/>
      <c r="C109" s="121"/>
      <c r="D109" s="122" t="s">
        <v>125</v>
      </c>
      <c r="E109" s="122"/>
      <c r="F109" s="122"/>
      <c r="G109" s="122"/>
      <c r="H109" s="122"/>
      <c r="I109" s="123"/>
      <c r="J109" s="122" t="s">
        <v>126</v>
      </c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4">
        <f>'SO 151.ZV - Dopravní znač...'!J32</f>
        <v>0</v>
      </c>
      <c r="AH109" s="123"/>
      <c r="AI109" s="123"/>
      <c r="AJ109" s="123"/>
      <c r="AK109" s="123"/>
      <c r="AL109" s="123"/>
      <c r="AM109" s="123"/>
      <c r="AN109" s="124">
        <f>SUM(AG109,AT109)</f>
        <v>0</v>
      </c>
      <c r="AO109" s="123"/>
      <c r="AP109" s="123"/>
      <c r="AQ109" s="125" t="s">
        <v>83</v>
      </c>
      <c r="AR109" s="126"/>
      <c r="AS109" s="127">
        <v>0</v>
      </c>
      <c r="AT109" s="128">
        <f>ROUND(SUM(AV109:AW109),2)</f>
        <v>0</v>
      </c>
      <c r="AU109" s="129">
        <f>'SO 151.ZV - Dopravní znač...'!P127</f>
        <v>0</v>
      </c>
      <c r="AV109" s="128">
        <f>'SO 151.ZV - Dopravní znač...'!J35</f>
        <v>0</v>
      </c>
      <c r="AW109" s="128">
        <f>'SO 151.ZV - Dopravní znač...'!J36</f>
        <v>0</v>
      </c>
      <c r="AX109" s="128">
        <f>'SO 151.ZV - Dopravní znač...'!J37</f>
        <v>0</v>
      </c>
      <c r="AY109" s="128">
        <f>'SO 151.ZV - Dopravní znač...'!J38</f>
        <v>0</v>
      </c>
      <c r="AZ109" s="128">
        <f>'SO 151.ZV - Dopravní znač...'!F35</f>
        <v>0</v>
      </c>
      <c r="BA109" s="128">
        <f>'SO 151.ZV - Dopravní znač...'!F36</f>
        <v>0</v>
      </c>
      <c r="BB109" s="128">
        <f>'SO 151.ZV - Dopravní znač...'!F37</f>
        <v>0</v>
      </c>
      <c r="BC109" s="128">
        <f>'SO 151.ZV - Dopravní znač...'!F38</f>
        <v>0</v>
      </c>
      <c r="BD109" s="130">
        <f>'SO 151.ZV - Dopravní znač...'!F39</f>
        <v>0</v>
      </c>
      <c r="BE109" s="7"/>
      <c r="BT109" s="131" t="s">
        <v>84</v>
      </c>
      <c r="BV109" s="131" t="s">
        <v>78</v>
      </c>
      <c r="BW109" s="131" t="s">
        <v>127</v>
      </c>
      <c r="BX109" s="131" t="s">
        <v>5</v>
      </c>
      <c r="CL109" s="131" t="s">
        <v>1</v>
      </c>
      <c r="CM109" s="131" t="s">
        <v>90</v>
      </c>
    </row>
    <row r="110" spans="1:91" s="7" customFormat="1" ht="16.5" customHeight="1">
      <c r="A110" s="119" t="s">
        <v>80</v>
      </c>
      <c r="B110" s="120"/>
      <c r="C110" s="121"/>
      <c r="D110" s="122" t="s">
        <v>128</v>
      </c>
      <c r="E110" s="122"/>
      <c r="F110" s="122"/>
      <c r="G110" s="122"/>
      <c r="H110" s="122"/>
      <c r="I110" s="123"/>
      <c r="J110" s="122" t="s">
        <v>129</v>
      </c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4">
        <f>'SO 153 - Dopravní opatření'!J32</f>
        <v>0</v>
      </c>
      <c r="AH110" s="123"/>
      <c r="AI110" s="123"/>
      <c r="AJ110" s="123"/>
      <c r="AK110" s="123"/>
      <c r="AL110" s="123"/>
      <c r="AM110" s="123"/>
      <c r="AN110" s="124">
        <f>SUM(AG110,AT110)</f>
        <v>0</v>
      </c>
      <c r="AO110" s="123"/>
      <c r="AP110" s="123"/>
      <c r="AQ110" s="125" t="s">
        <v>83</v>
      </c>
      <c r="AR110" s="126"/>
      <c r="AS110" s="127">
        <v>0</v>
      </c>
      <c r="AT110" s="128">
        <f>ROUND(SUM(AV110:AW110),2)</f>
        <v>0</v>
      </c>
      <c r="AU110" s="129">
        <f>'SO 153 - Dopravní opatření'!P129</f>
        <v>0</v>
      </c>
      <c r="AV110" s="128">
        <f>'SO 153 - Dopravní opatření'!J35</f>
        <v>0</v>
      </c>
      <c r="AW110" s="128">
        <f>'SO 153 - Dopravní opatření'!J36</f>
        <v>0</v>
      </c>
      <c r="AX110" s="128">
        <f>'SO 153 - Dopravní opatření'!J37</f>
        <v>0</v>
      </c>
      <c r="AY110" s="128">
        <f>'SO 153 - Dopravní opatření'!J38</f>
        <v>0</v>
      </c>
      <c r="AZ110" s="128">
        <f>'SO 153 - Dopravní opatření'!F35</f>
        <v>0</v>
      </c>
      <c r="BA110" s="128">
        <f>'SO 153 - Dopravní opatření'!F36</f>
        <v>0</v>
      </c>
      <c r="BB110" s="128">
        <f>'SO 153 - Dopravní opatření'!F37</f>
        <v>0</v>
      </c>
      <c r="BC110" s="128">
        <f>'SO 153 - Dopravní opatření'!F38</f>
        <v>0</v>
      </c>
      <c r="BD110" s="130">
        <f>'SO 153 - Dopravní opatření'!F39</f>
        <v>0</v>
      </c>
      <c r="BE110" s="7"/>
      <c r="BT110" s="131" t="s">
        <v>84</v>
      </c>
      <c r="BV110" s="131" t="s">
        <v>78</v>
      </c>
      <c r="BW110" s="131" t="s">
        <v>130</v>
      </c>
      <c r="BX110" s="131" t="s">
        <v>5</v>
      </c>
      <c r="CL110" s="131" t="s">
        <v>1</v>
      </c>
      <c r="CM110" s="131" t="s">
        <v>90</v>
      </c>
    </row>
    <row r="111" spans="1:91" s="7" customFormat="1" ht="24.75" customHeight="1">
      <c r="A111" s="119" t="s">
        <v>80</v>
      </c>
      <c r="B111" s="120"/>
      <c r="C111" s="121"/>
      <c r="D111" s="122" t="s">
        <v>131</v>
      </c>
      <c r="E111" s="122"/>
      <c r="F111" s="122"/>
      <c r="G111" s="122"/>
      <c r="H111" s="122"/>
      <c r="I111" s="123"/>
      <c r="J111" s="122" t="s">
        <v>132</v>
      </c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4">
        <f>'SO 301.ZH - Odvodňovací z...'!J32</f>
        <v>0</v>
      </c>
      <c r="AH111" s="123"/>
      <c r="AI111" s="123"/>
      <c r="AJ111" s="123"/>
      <c r="AK111" s="123"/>
      <c r="AL111" s="123"/>
      <c r="AM111" s="123"/>
      <c r="AN111" s="124">
        <f>SUM(AG111,AT111)</f>
        <v>0</v>
      </c>
      <c r="AO111" s="123"/>
      <c r="AP111" s="123"/>
      <c r="AQ111" s="125" t="s">
        <v>83</v>
      </c>
      <c r="AR111" s="126"/>
      <c r="AS111" s="127">
        <v>0</v>
      </c>
      <c r="AT111" s="128">
        <f>ROUND(SUM(AV111:AW111),2)</f>
        <v>0</v>
      </c>
      <c r="AU111" s="129">
        <f>'SO 301.ZH - Odvodňovací z...'!P131</f>
        <v>0</v>
      </c>
      <c r="AV111" s="128">
        <f>'SO 301.ZH - Odvodňovací z...'!J35</f>
        <v>0</v>
      </c>
      <c r="AW111" s="128">
        <f>'SO 301.ZH - Odvodňovací z...'!J36</f>
        <v>0</v>
      </c>
      <c r="AX111" s="128">
        <f>'SO 301.ZH - Odvodňovací z...'!J37</f>
        <v>0</v>
      </c>
      <c r="AY111" s="128">
        <f>'SO 301.ZH - Odvodňovací z...'!J38</f>
        <v>0</v>
      </c>
      <c r="AZ111" s="128">
        <f>'SO 301.ZH - Odvodňovací z...'!F35</f>
        <v>0</v>
      </c>
      <c r="BA111" s="128">
        <f>'SO 301.ZH - Odvodňovací z...'!F36</f>
        <v>0</v>
      </c>
      <c r="BB111" s="128">
        <f>'SO 301.ZH - Odvodňovací z...'!F37</f>
        <v>0</v>
      </c>
      <c r="BC111" s="128">
        <f>'SO 301.ZH - Odvodňovací z...'!F38</f>
        <v>0</v>
      </c>
      <c r="BD111" s="130">
        <f>'SO 301.ZH - Odvodňovací z...'!F39</f>
        <v>0</v>
      </c>
      <c r="BE111" s="7"/>
      <c r="BT111" s="131" t="s">
        <v>84</v>
      </c>
      <c r="BV111" s="131" t="s">
        <v>78</v>
      </c>
      <c r="BW111" s="131" t="s">
        <v>133</v>
      </c>
      <c r="BX111" s="131" t="s">
        <v>5</v>
      </c>
      <c r="CL111" s="131" t="s">
        <v>1</v>
      </c>
      <c r="CM111" s="131" t="s">
        <v>90</v>
      </c>
    </row>
    <row r="112" spans="1:91" s="7" customFormat="1" ht="24.75" customHeight="1">
      <c r="A112" s="119" t="s">
        <v>80</v>
      </c>
      <c r="B112" s="120"/>
      <c r="C112" s="121"/>
      <c r="D112" s="122" t="s">
        <v>134</v>
      </c>
      <c r="E112" s="122"/>
      <c r="F112" s="122"/>
      <c r="G112" s="122"/>
      <c r="H112" s="122"/>
      <c r="I112" s="123"/>
      <c r="J112" s="122" t="s">
        <v>135</v>
      </c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4">
        <f>'SO 431.N - Pokládka trube...'!J32</f>
        <v>0</v>
      </c>
      <c r="AH112" s="123"/>
      <c r="AI112" s="123"/>
      <c r="AJ112" s="123"/>
      <c r="AK112" s="123"/>
      <c r="AL112" s="123"/>
      <c r="AM112" s="123"/>
      <c r="AN112" s="124">
        <f>SUM(AG112,AT112)</f>
        <v>0</v>
      </c>
      <c r="AO112" s="123"/>
      <c r="AP112" s="123"/>
      <c r="AQ112" s="125" t="s">
        <v>83</v>
      </c>
      <c r="AR112" s="126"/>
      <c r="AS112" s="142">
        <v>0</v>
      </c>
      <c r="AT112" s="143">
        <f>ROUND(SUM(AV112:AW112),2)</f>
        <v>0</v>
      </c>
      <c r="AU112" s="144">
        <f>'SO 431.N - Pokládka trube...'!P129</f>
        <v>0</v>
      </c>
      <c r="AV112" s="143">
        <f>'SO 431.N - Pokládka trube...'!J35</f>
        <v>0</v>
      </c>
      <c r="AW112" s="143">
        <f>'SO 431.N - Pokládka trube...'!J36</f>
        <v>0</v>
      </c>
      <c r="AX112" s="143">
        <f>'SO 431.N - Pokládka trube...'!J37</f>
        <v>0</v>
      </c>
      <c r="AY112" s="143">
        <f>'SO 431.N - Pokládka trube...'!J38</f>
        <v>0</v>
      </c>
      <c r="AZ112" s="143">
        <f>'SO 431.N - Pokládka trube...'!F35</f>
        <v>0</v>
      </c>
      <c r="BA112" s="143">
        <f>'SO 431.N - Pokládka trube...'!F36</f>
        <v>0</v>
      </c>
      <c r="BB112" s="143">
        <f>'SO 431.N - Pokládka trube...'!F37</f>
        <v>0</v>
      </c>
      <c r="BC112" s="143">
        <f>'SO 431.N - Pokládka trube...'!F38</f>
        <v>0</v>
      </c>
      <c r="BD112" s="145">
        <f>'SO 431.N - Pokládka trube...'!F39</f>
        <v>0</v>
      </c>
      <c r="BE112" s="7"/>
      <c r="BT112" s="131" t="s">
        <v>84</v>
      </c>
      <c r="BV112" s="131" t="s">
        <v>78</v>
      </c>
      <c r="BW112" s="131" t="s">
        <v>136</v>
      </c>
      <c r="BX112" s="131" t="s">
        <v>5</v>
      </c>
      <c r="CL112" s="131" t="s">
        <v>1</v>
      </c>
      <c r="CM112" s="131" t="s">
        <v>90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95:H95"/>
    <mergeCell ref="D96:H96"/>
    <mergeCell ref="D97:H97"/>
    <mergeCell ref="D103:H103"/>
    <mergeCell ref="E98:I98"/>
    <mergeCell ref="E102:I102"/>
    <mergeCell ref="E101:I101"/>
    <mergeCell ref="E100:I100"/>
    <mergeCell ref="E104:I104"/>
    <mergeCell ref="E99:I99"/>
    <mergeCell ref="I92:AF92"/>
    <mergeCell ref="J96:AF96"/>
    <mergeCell ref="J103:AF103"/>
    <mergeCell ref="J97:AF97"/>
    <mergeCell ref="J95:AF95"/>
    <mergeCell ref="K98:AF98"/>
    <mergeCell ref="K100:AF100"/>
    <mergeCell ref="K101:AF101"/>
    <mergeCell ref="K102:AF102"/>
    <mergeCell ref="K99:AF99"/>
    <mergeCell ref="K104:AF104"/>
    <mergeCell ref="L85:AO85"/>
    <mergeCell ref="E105:I105"/>
    <mergeCell ref="K105:AF105"/>
    <mergeCell ref="E106:I106"/>
    <mergeCell ref="K106:AF106"/>
    <mergeCell ref="E107:I107"/>
    <mergeCell ref="K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97:AM97"/>
    <mergeCell ref="AG101:AM101"/>
    <mergeCell ref="AG100:AM100"/>
    <mergeCell ref="AG102:AM102"/>
    <mergeCell ref="AG92:AM92"/>
    <mergeCell ref="AG95:AM95"/>
    <mergeCell ref="AG96:AM96"/>
    <mergeCell ref="AG99:AM99"/>
    <mergeCell ref="AG104:AM104"/>
    <mergeCell ref="AG103:AM103"/>
    <mergeCell ref="AM89:AP89"/>
    <mergeCell ref="AM87:AN87"/>
    <mergeCell ref="AM90:AP90"/>
    <mergeCell ref="AN103:AP103"/>
    <mergeCell ref="AN104:AP104"/>
    <mergeCell ref="AN101:AP101"/>
    <mergeCell ref="AN102:AP102"/>
    <mergeCell ref="AN100:AP100"/>
    <mergeCell ref="AN99:AP99"/>
    <mergeCell ref="AN95:AP95"/>
    <mergeCell ref="AN98:AP98"/>
    <mergeCell ref="AN96:AP96"/>
    <mergeCell ref="AN92:AP92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5" location="'000 - VRN - Předběžné a v...'!C2" display="/"/>
    <hyperlink ref="A96" location="'SO 001 - Příprava území'!C2" display="/"/>
    <hyperlink ref="A98" location="'SO 101.1.ZH - Silnice II-231'!C2" display="/"/>
    <hyperlink ref="A99" location="'SO 101.2.ZH - Odvodnění (...'!C2" display="/"/>
    <hyperlink ref="A100" location="'SO 101.3.ZH - Propustek P...'!C2" display="/"/>
    <hyperlink ref="A101" location="'SO 101.4.ZH - Propustek P...'!C2" display="/"/>
    <hyperlink ref="A102" location="'SO 101.5.ZH - Výměna akti...'!C2" display="/"/>
    <hyperlink ref="A104" location="'SO 101.1.ZV - Silnice II-231'!C2" display="/"/>
    <hyperlink ref="A105" location="'SO 101.2.ZV - Odvodnění (...'!C2" display="/"/>
    <hyperlink ref="A106" location="'SO 101.3.ZV - Propustek P...'!C2" display="/"/>
    <hyperlink ref="A107" location="'SO 101.4.ZV - Výměna akti...'!C2" display="/"/>
    <hyperlink ref="A108" location="'SO 151.ZH - Dopravní znač...'!C2" display="/"/>
    <hyperlink ref="A109" location="'SO 151.ZV - Dopravní znač...'!C2" display="/"/>
    <hyperlink ref="A110" location="'SO 153 - Dopravní opatření'!C2" display="/"/>
    <hyperlink ref="A111" location="'SO 301.ZH - Odvodňovací z...'!C2" display="/"/>
    <hyperlink ref="A112" location="'SO 431.N - Pokládka trub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1055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ROUND((SUM(BE106:BE113)+SUM(BE135:BE205)),2)</f>
        <v>0</v>
      </c>
      <c r="G37" s="38"/>
      <c r="H37" s="38"/>
      <c r="I37" s="166">
        <v>0.21</v>
      </c>
      <c r="J37" s="165">
        <f>ROUND(((SUM(BE106:BE113)+SUM(BE135:BE205))*I37),2)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ROUND((SUM(BF106:BF113)+SUM(BF135:BF205)),2)</f>
        <v>0</v>
      </c>
      <c r="G38" s="38"/>
      <c r="H38" s="38"/>
      <c r="I38" s="166">
        <v>0.15</v>
      </c>
      <c r="J38" s="165">
        <f>ROUND(((SUM(BF106:BF113)+SUM(BF135:BF205))*I38),2)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ROUND((SUM(BG106:BG113)+SUM(BG135:BG205)),2)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ROUND((SUM(BH106:BH113)+SUM(BH135:BH205)),2)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ROUND((SUM(BI106:BI113)+SUM(BI135:BI205)),2)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101.2.ZV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669</v>
      </c>
      <c r="E101" s="198"/>
      <c r="F101" s="198"/>
      <c r="G101" s="198"/>
      <c r="H101" s="198"/>
      <c r="I101" s="198"/>
      <c r="J101" s="199">
        <f>J169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269</v>
      </c>
      <c r="E102" s="198"/>
      <c r="F102" s="198"/>
      <c r="G102" s="198"/>
      <c r="H102" s="198"/>
      <c r="I102" s="198"/>
      <c r="J102" s="199">
        <f>J184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271</v>
      </c>
      <c r="E103" s="198"/>
      <c r="F103" s="198"/>
      <c r="G103" s="198"/>
      <c r="H103" s="198"/>
      <c r="I103" s="198"/>
      <c r="J103" s="199">
        <f>J203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934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263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101.2.ZV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183.21357325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272</v>
      </c>
      <c r="F136" s="228" t="s">
        <v>273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P137+P169+P184+P203</f>
        <v>0</v>
      </c>
      <c r="Q136" s="233"/>
      <c r="R136" s="234">
        <f>R137+R169+R184+R203</f>
        <v>183.21357325</v>
      </c>
      <c r="S136" s="233"/>
      <c r="T136" s="235">
        <f>T137+T169+T184+T203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BK137+BK169+BK184+BK203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233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SUM(P138:P168)</f>
        <v>0</v>
      </c>
      <c r="Q137" s="233"/>
      <c r="R137" s="234">
        <f>SUM(R138:R168)</f>
        <v>8.8</v>
      </c>
      <c r="S137" s="233"/>
      <c r="T137" s="235">
        <f>SUM(T138:T168)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SUM(BK138:BK168)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300</v>
      </c>
      <c r="F138" s="243" t="s">
        <v>301</v>
      </c>
      <c r="G138" s="244" t="s">
        <v>291</v>
      </c>
      <c r="H138" s="245">
        <v>216.095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1056</v>
      </c>
    </row>
    <row r="139" spans="1:51" s="15" customFormat="1" ht="12">
      <c r="A139" s="15"/>
      <c r="B139" s="285"/>
      <c r="C139" s="286"/>
      <c r="D139" s="256" t="s">
        <v>226</v>
      </c>
      <c r="E139" s="287" t="s">
        <v>1</v>
      </c>
      <c r="F139" s="288" t="s">
        <v>671</v>
      </c>
      <c r="G139" s="286"/>
      <c r="H139" s="287" t="s">
        <v>1</v>
      </c>
      <c r="I139" s="289"/>
      <c r="J139" s="286"/>
      <c r="K139" s="286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226</v>
      </c>
      <c r="AU139" s="294" t="s">
        <v>86</v>
      </c>
      <c r="AV139" s="15" t="s">
        <v>84</v>
      </c>
      <c r="AW139" s="15" t="s">
        <v>32</v>
      </c>
      <c r="AX139" s="15" t="s">
        <v>76</v>
      </c>
      <c r="AY139" s="294" t="s">
        <v>176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1057</v>
      </c>
      <c r="G140" s="255"/>
      <c r="H140" s="259">
        <v>60.5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86</v>
      </c>
      <c r="AV140" s="13" t="s">
        <v>86</v>
      </c>
      <c r="AW140" s="13" t="s">
        <v>32</v>
      </c>
      <c r="AX140" s="13" t="s">
        <v>76</v>
      </c>
      <c r="AY140" s="265" t="s">
        <v>176</v>
      </c>
    </row>
    <row r="141" spans="1:51" s="13" customFormat="1" ht="12">
      <c r="A141" s="13"/>
      <c r="B141" s="254"/>
      <c r="C141" s="255"/>
      <c r="D141" s="256" t="s">
        <v>226</v>
      </c>
      <c r="E141" s="257" t="s">
        <v>1</v>
      </c>
      <c r="F141" s="258" t="s">
        <v>1058</v>
      </c>
      <c r="G141" s="255"/>
      <c r="H141" s="259">
        <v>109.395</v>
      </c>
      <c r="I141" s="260"/>
      <c r="J141" s="255"/>
      <c r="K141" s="255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226</v>
      </c>
      <c r="AU141" s="265" t="s">
        <v>86</v>
      </c>
      <c r="AV141" s="13" t="s">
        <v>86</v>
      </c>
      <c r="AW141" s="13" t="s">
        <v>32</v>
      </c>
      <c r="AX141" s="13" t="s">
        <v>76</v>
      </c>
      <c r="AY141" s="265" t="s">
        <v>176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1059</v>
      </c>
      <c r="G142" s="255"/>
      <c r="H142" s="259">
        <v>46.2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86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4" customFormat="1" ht="12">
      <c r="A143" s="14"/>
      <c r="B143" s="269"/>
      <c r="C143" s="270"/>
      <c r="D143" s="256" t="s">
        <v>226</v>
      </c>
      <c r="E143" s="271" t="s">
        <v>1</v>
      </c>
      <c r="F143" s="272" t="s">
        <v>249</v>
      </c>
      <c r="G143" s="270"/>
      <c r="H143" s="273">
        <v>216.09499999999997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226</v>
      </c>
      <c r="AU143" s="279" t="s">
        <v>86</v>
      </c>
      <c r="AV143" s="14" t="s">
        <v>193</v>
      </c>
      <c r="AW143" s="14" t="s">
        <v>32</v>
      </c>
      <c r="AX143" s="14" t="s">
        <v>84</v>
      </c>
      <c r="AY143" s="279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311</v>
      </c>
      <c r="F144" s="243" t="s">
        <v>312</v>
      </c>
      <c r="G144" s="244" t="s">
        <v>291</v>
      </c>
      <c r="H144" s="245">
        <v>216.095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1060</v>
      </c>
    </row>
    <row r="145" spans="1:51" s="13" customFormat="1" ht="12">
      <c r="A145" s="13"/>
      <c r="B145" s="254"/>
      <c r="C145" s="255"/>
      <c r="D145" s="256" t="s">
        <v>226</v>
      </c>
      <c r="E145" s="257" t="s">
        <v>1</v>
      </c>
      <c r="F145" s="258" t="s">
        <v>1061</v>
      </c>
      <c r="G145" s="255"/>
      <c r="H145" s="259">
        <v>216.095</v>
      </c>
      <c r="I145" s="260"/>
      <c r="J145" s="255"/>
      <c r="K145" s="255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226</v>
      </c>
      <c r="AU145" s="265" t="s">
        <v>86</v>
      </c>
      <c r="AV145" s="13" t="s">
        <v>86</v>
      </c>
      <c r="AW145" s="13" t="s">
        <v>32</v>
      </c>
      <c r="AX145" s="13" t="s">
        <v>84</v>
      </c>
      <c r="AY145" s="265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315</v>
      </c>
      <c r="F146" s="243" t="s">
        <v>316</v>
      </c>
      <c r="G146" s="244" t="s">
        <v>291</v>
      </c>
      <c r="H146" s="245">
        <v>2160.95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1062</v>
      </c>
    </row>
    <row r="147" spans="1:51" s="13" customFormat="1" ht="12">
      <c r="A147" s="13"/>
      <c r="B147" s="254"/>
      <c r="C147" s="255"/>
      <c r="D147" s="256" t="s">
        <v>226</v>
      </c>
      <c r="E147" s="257" t="s">
        <v>1</v>
      </c>
      <c r="F147" s="258" t="s">
        <v>1063</v>
      </c>
      <c r="G147" s="255"/>
      <c r="H147" s="259">
        <v>2160.95</v>
      </c>
      <c r="I147" s="260"/>
      <c r="J147" s="255"/>
      <c r="K147" s="255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226</v>
      </c>
      <c r="AU147" s="265" t="s">
        <v>86</v>
      </c>
      <c r="AV147" s="13" t="s">
        <v>86</v>
      </c>
      <c r="AW147" s="13" t="s">
        <v>32</v>
      </c>
      <c r="AX147" s="13" t="s">
        <v>84</v>
      </c>
      <c r="AY147" s="265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333</v>
      </c>
      <c r="F148" s="243" t="s">
        <v>334</v>
      </c>
      <c r="G148" s="244" t="s">
        <v>291</v>
      </c>
      <c r="H148" s="245">
        <v>4.4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1064</v>
      </c>
    </row>
    <row r="149" spans="1:51" s="15" customFormat="1" ht="12">
      <c r="A149" s="15"/>
      <c r="B149" s="285"/>
      <c r="C149" s="286"/>
      <c r="D149" s="256" t="s">
        <v>226</v>
      </c>
      <c r="E149" s="287" t="s">
        <v>1</v>
      </c>
      <c r="F149" s="288" t="s">
        <v>680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226</v>
      </c>
      <c r="AU149" s="294" t="s">
        <v>86</v>
      </c>
      <c r="AV149" s="15" t="s">
        <v>84</v>
      </c>
      <c r="AW149" s="15" t="s">
        <v>32</v>
      </c>
      <c r="AX149" s="15" t="s">
        <v>76</v>
      </c>
      <c r="AY149" s="294" t="s">
        <v>176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681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86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1065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86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1066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86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3" customFormat="1" ht="12">
      <c r="A153" s="13"/>
      <c r="B153" s="254"/>
      <c r="C153" s="255"/>
      <c r="D153" s="256" t="s">
        <v>226</v>
      </c>
      <c r="E153" s="257" t="s">
        <v>1</v>
      </c>
      <c r="F153" s="258" t="s">
        <v>1067</v>
      </c>
      <c r="G153" s="255"/>
      <c r="H153" s="259">
        <v>4.4</v>
      </c>
      <c r="I153" s="260"/>
      <c r="J153" s="255"/>
      <c r="K153" s="255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226</v>
      </c>
      <c r="AU153" s="265" t="s">
        <v>86</v>
      </c>
      <c r="AV153" s="13" t="s">
        <v>86</v>
      </c>
      <c r="AW153" s="13" t="s">
        <v>32</v>
      </c>
      <c r="AX153" s="13" t="s">
        <v>84</v>
      </c>
      <c r="AY153" s="265" t="s">
        <v>176</v>
      </c>
    </row>
    <row r="154" spans="1:65" s="2" customFormat="1" ht="14.4" customHeight="1">
      <c r="A154" s="38"/>
      <c r="B154" s="39"/>
      <c r="C154" s="295" t="s">
        <v>175</v>
      </c>
      <c r="D154" s="295" t="s">
        <v>341</v>
      </c>
      <c r="E154" s="296" t="s">
        <v>342</v>
      </c>
      <c r="F154" s="297" t="s">
        <v>343</v>
      </c>
      <c r="G154" s="298" t="s">
        <v>344</v>
      </c>
      <c r="H154" s="299">
        <v>8.8</v>
      </c>
      <c r="I154" s="300"/>
      <c r="J154" s="301">
        <f>ROUND(I154*H154,2)</f>
        <v>0</v>
      </c>
      <c r="K154" s="297" t="s">
        <v>183</v>
      </c>
      <c r="L154" s="302"/>
      <c r="M154" s="303" t="s">
        <v>1</v>
      </c>
      <c r="N154" s="304" t="s">
        <v>41</v>
      </c>
      <c r="O154" s="91"/>
      <c r="P154" s="250">
        <f>O154*H154</f>
        <v>0</v>
      </c>
      <c r="Q154" s="250">
        <v>1</v>
      </c>
      <c r="R154" s="250">
        <f>Q154*H154</f>
        <v>8.8</v>
      </c>
      <c r="S154" s="250">
        <v>0</v>
      </c>
      <c r="T154" s="251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2" t="s">
        <v>210</v>
      </c>
      <c r="AT154" s="252" t="s">
        <v>341</v>
      </c>
      <c r="AU154" s="252" t="s">
        <v>86</v>
      </c>
      <c r="AY154" s="17" t="s">
        <v>176</v>
      </c>
      <c r="BE154" s="253">
        <f>IF(N154="základní",J154,0)</f>
        <v>0</v>
      </c>
      <c r="BF154" s="253">
        <f>IF(N154="snížená",J154,0)</f>
        <v>0</v>
      </c>
      <c r="BG154" s="253">
        <f>IF(N154="zákl. přenesená",J154,0)</f>
        <v>0</v>
      </c>
      <c r="BH154" s="253">
        <f>IF(N154="sníž. přenesená",J154,0)</f>
        <v>0</v>
      </c>
      <c r="BI154" s="253">
        <f>IF(N154="nulová",J154,0)</f>
        <v>0</v>
      </c>
      <c r="BJ154" s="17" t="s">
        <v>84</v>
      </c>
      <c r="BK154" s="253">
        <f>ROUND(I154*H154,2)</f>
        <v>0</v>
      </c>
      <c r="BL154" s="17" t="s">
        <v>193</v>
      </c>
      <c r="BM154" s="252" t="s">
        <v>1068</v>
      </c>
    </row>
    <row r="155" spans="1:51" s="13" customFormat="1" ht="12">
      <c r="A155" s="13"/>
      <c r="B155" s="254"/>
      <c r="C155" s="255"/>
      <c r="D155" s="256" t="s">
        <v>226</v>
      </c>
      <c r="E155" s="257" t="s">
        <v>1</v>
      </c>
      <c r="F155" s="258" t="s">
        <v>1069</v>
      </c>
      <c r="G155" s="255"/>
      <c r="H155" s="259">
        <v>8.8</v>
      </c>
      <c r="I155" s="260"/>
      <c r="J155" s="255"/>
      <c r="K155" s="255"/>
      <c r="L155" s="261"/>
      <c r="M155" s="262"/>
      <c r="N155" s="263"/>
      <c r="O155" s="263"/>
      <c r="P155" s="263"/>
      <c r="Q155" s="263"/>
      <c r="R155" s="263"/>
      <c r="S155" s="263"/>
      <c r="T155" s="26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5" t="s">
        <v>226</v>
      </c>
      <c r="AU155" s="265" t="s">
        <v>86</v>
      </c>
      <c r="AV155" s="13" t="s">
        <v>86</v>
      </c>
      <c r="AW155" s="13" t="s">
        <v>32</v>
      </c>
      <c r="AX155" s="13" t="s">
        <v>84</v>
      </c>
      <c r="AY155" s="265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347</v>
      </c>
      <c r="F156" s="243" t="s">
        <v>348</v>
      </c>
      <c r="G156" s="244" t="s">
        <v>344</v>
      </c>
      <c r="H156" s="245">
        <v>432.19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1070</v>
      </c>
    </row>
    <row r="157" spans="1:51" s="13" customFormat="1" ht="12">
      <c r="A157" s="13"/>
      <c r="B157" s="254"/>
      <c r="C157" s="255"/>
      <c r="D157" s="256" t="s">
        <v>226</v>
      </c>
      <c r="E157" s="257" t="s">
        <v>1</v>
      </c>
      <c r="F157" s="258" t="s">
        <v>1061</v>
      </c>
      <c r="G157" s="255"/>
      <c r="H157" s="259">
        <v>216.095</v>
      </c>
      <c r="I157" s="260"/>
      <c r="J157" s="255"/>
      <c r="K157" s="255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226</v>
      </c>
      <c r="AU157" s="265" t="s">
        <v>86</v>
      </c>
      <c r="AV157" s="13" t="s">
        <v>86</v>
      </c>
      <c r="AW157" s="13" t="s">
        <v>32</v>
      </c>
      <c r="AX157" s="13" t="s">
        <v>76</v>
      </c>
      <c r="AY157" s="265" t="s">
        <v>176</v>
      </c>
    </row>
    <row r="158" spans="1:51" s="14" customFormat="1" ht="12">
      <c r="A158" s="14"/>
      <c r="B158" s="269"/>
      <c r="C158" s="270"/>
      <c r="D158" s="256" t="s">
        <v>226</v>
      </c>
      <c r="E158" s="271" t="s">
        <v>1</v>
      </c>
      <c r="F158" s="272" t="s">
        <v>249</v>
      </c>
      <c r="G158" s="270"/>
      <c r="H158" s="273">
        <v>216.095</v>
      </c>
      <c r="I158" s="274"/>
      <c r="J158" s="270"/>
      <c r="K158" s="270"/>
      <c r="L158" s="275"/>
      <c r="M158" s="276"/>
      <c r="N158" s="277"/>
      <c r="O158" s="277"/>
      <c r="P158" s="277"/>
      <c r="Q158" s="277"/>
      <c r="R158" s="277"/>
      <c r="S158" s="277"/>
      <c r="T158" s="27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9" t="s">
        <v>226</v>
      </c>
      <c r="AU158" s="279" t="s">
        <v>86</v>
      </c>
      <c r="AV158" s="14" t="s">
        <v>193</v>
      </c>
      <c r="AW158" s="14" t="s">
        <v>32</v>
      </c>
      <c r="AX158" s="14" t="s">
        <v>76</v>
      </c>
      <c r="AY158" s="279" t="s">
        <v>176</v>
      </c>
    </row>
    <row r="159" spans="1:51" s="13" customFormat="1" ht="12">
      <c r="A159" s="13"/>
      <c r="B159" s="254"/>
      <c r="C159" s="255"/>
      <c r="D159" s="256" t="s">
        <v>226</v>
      </c>
      <c r="E159" s="257" t="s">
        <v>1</v>
      </c>
      <c r="F159" s="258" t="s">
        <v>1071</v>
      </c>
      <c r="G159" s="255"/>
      <c r="H159" s="259">
        <v>432.19</v>
      </c>
      <c r="I159" s="260"/>
      <c r="J159" s="255"/>
      <c r="K159" s="255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226</v>
      </c>
      <c r="AU159" s="265" t="s">
        <v>86</v>
      </c>
      <c r="AV159" s="13" t="s">
        <v>86</v>
      </c>
      <c r="AW159" s="13" t="s">
        <v>32</v>
      </c>
      <c r="AX159" s="13" t="s">
        <v>84</v>
      </c>
      <c r="AY159" s="265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352</v>
      </c>
      <c r="F160" s="243" t="s">
        <v>353</v>
      </c>
      <c r="G160" s="244" t="s">
        <v>291</v>
      </c>
      <c r="H160" s="245">
        <v>216.095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1072</v>
      </c>
    </row>
    <row r="161" spans="1:51" s="13" customFormat="1" ht="12">
      <c r="A161" s="13"/>
      <c r="B161" s="254"/>
      <c r="C161" s="255"/>
      <c r="D161" s="256" t="s">
        <v>226</v>
      </c>
      <c r="E161" s="257" t="s">
        <v>1</v>
      </c>
      <c r="F161" s="258" t="s">
        <v>1061</v>
      </c>
      <c r="G161" s="255"/>
      <c r="H161" s="259">
        <v>216.095</v>
      </c>
      <c r="I161" s="260"/>
      <c r="J161" s="255"/>
      <c r="K161" s="255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226</v>
      </c>
      <c r="AU161" s="265" t="s">
        <v>86</v>
      </c>
      <c r="AV161" s="13" t="s">
        <v>86</v>
      </c>
      <c r="AW161" s="13" t="s">
        <v>32</v>
      </c>
      <c r="AX161" s="13" t="s">
        <v>76</v>
      </c>
      <c r="AY161" s="265" t="s">
        <v>176</v>
      </c>
    </row>
    <row r="162" spans="1:51" s="14" customFormat="1" ht="12">
      <c r="A162" s="14"/>
      <c r="B162" s="269"/>
      <c r="C162" s="270"/>
      <c r="D162" s="256" t="s">
        <v>226</v>
      </c>
      <c r="E162" s="271" t="s">
        <v>1</v>
      </c>
      <c r="F162" s="272" t="s">
        <v>249</v>
      </c>
      <c r="G162" s="270"/>
      <c r="H162" s="273">
        <v>216.095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226</v>
      </c>
      <c r="AU162" s="279" t="s">
        <v>86</v>
      </c>
      <c r="AV162" s="14" t="s">
        <v>193</v>
      </c>
      <c r="AW162" s="14" t="s">
        <v>32</v>
      </c>
      <c r="AX162" s="14" t="s">
        <v>84</v>
      </c>
      <c r="AY162" s="279" t="s">
        <v>176</v>
      </c>
    </row>
    <row r="163" spans="1:65" s="2" customFormat="1" ht="24.15" customHeight="1">
      <c r="A163" s="38"/>
      <c r="B163" s="39"/>
      <c r="C163" s="241" t="s">
        <v>210</v>
      </c>
      <c r="D163" s="241" t="s">
        <v>179</v>
      </c>
      <c r="E163" s="242" t="s">
        <v>690</v>
      </c>
      <c r="F163" s="243" t="s">
        <v>691</v>
      </c>
      <c r="G163" s="244" t="s">
        <v>236</v>
      </c>
      <c r="H163" s="245">
        <v>283.25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1073</v>
      </c>
    </row>
    <row r="164" spans="1:51" s="15" customFormat="1" ht="12">
      <c r="A164" s="15"/>
      <c r="B164" s="285"/>
      <c r="C164" s="286"/>
      <c r="D164" s="256" t="s">
        <v>226</v>
      </c>
      <c r="E164" s="287" t="s">
        <v>1</v>
      </c>
      <c r="F164" s="288" t="s">
        <v>671</v>
      </c>
      <c r="G164" s="286"/>
      <c r="H164" s="287" t="s">
        <v>1</v>
      </c>
      <c r="I164" s="289"/>
      <c r="J164" s="286"/>
      <c r="K164" s="286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226</v>
      </c>
      <c r="AU164" s="294" t="s">
        <v>86</v>
      </c>
      <c r="AV164" s="15" t="s">
        <v>84</v>
      </c>
      <c r="AW164" s="15" t="s">
        <v>32</v>
      </c>
      <c r="AX164" s="15" t="s">
        <v>76</v>
      </c>
      <c r="AY164" s="294" t="s">
        <v>176</v>
      </c>
    </row>
    <row r="165" spans="1:51" s="13" customFormat="1" ht="12">
      <c r="A165" s="13"/>
      <c r="B165" s="254"/>
      <c r="C165" s="255"/>
      <c r="D165" s="256" t="s">
        <v>226</v>
      </c>
      <c r="E165" s="257" t="s">
        <v>1</v>
      </c>
      <c r="F165" s="258" t="s">
        <v>1074</v>
      </c>
      <c r="G165" s="255"/>
      <c r="H165" s="259">
        <v>121</v>
      </c>
      <c r="I165" s="260"/>
      <c r="J165" s="255"/>
      <c r="K165" s="255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226</v>
      </c>
      <c r="AU165" s="265" t="s">
        <v>86</v>
      </c>
      <c r="AV165" s="13" t="s">
        <v>86</v>
      </c>
      <c r="AW165" s="13" t="s">
        <v>32</v>
      </c>
      <c r="AX165" s="13" t="s">
        <v>76</v>
      </c>
      <c r="AY165" s="265" t="s">
        <v>176</v>
      </c>
    </row>
    <row r="166" spans="1:51" s="13" customFormat="1" ht="12">
      <c r="A166" s="13"/>
      <c r="B166" s="254"/>
      <c r="C166" s="255"/>
      <c r="D166" s="256" t="s">
        <v>226</v>
      </c>
      <c r="E166" s="257" t="s">
        <v>1</v>
      </c>
      <c r="F166" s="258" t="s">
        <v>1075</v>
      </c>
      <c r="G166" s="255"/>
      <c r="H166" s="259">
        <v>107.25</v>
      </c>
      <c r="I166" s="260"/>
      <c r="J166" s="255"/>
      <c r="K166" s="255"/>
      <c r="L166" s="261"/>
      <c r="M166" s="262"/>
      <c r="N166" s="263"/>
      <c r="O166" s="263"/>
      <c r="P166" s="263"/>
      <c r="Q166" s="263"/>
      <c r="R166" s="263"/>
      <c r="S166" s="263"/>
      <c r="T166" s="26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5" t="s">
        <v>226</v>
      </c>
      <c r="AU166" s="265" t="s">
        <v>86</v>
      </c>
      <c r="AV166" s="13" t="s">
        <v>86</v>
      </c>
      <c r="AW166" s="13" t="s">
        <v>32</v>
      </c>
      <c r="AX166" s="13" t="s">
        <v>76</v>
      </c>
      <c r="AY166" s="265" t="s">
        <v>176</v>
      </c>
    </row>
    <row r="167" spans="1:51" s="13" customFormat="1" ht="12">
      <c r="A167" s="13"/>
      <c r="B167" s="254"/>
      <c r="C167" s="255"/>
      <c r="D167" s="256" t="s">
        <v>226</v>
      </c>
      <c r="E167" s="257" t="s">
        <v>1</v>
      </c>
      <c r="F167" s="258" t="s">
        <v>1076</v>
      </c>
      <c r="G167" s="255"/>
      <c r="H167" s="259">
        <v>55</v>
      </c>
      <c r="I167" s="260"/>
      <c r="J167" s="255"/>
      <c r="K167" s="255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226</v>
      </c>
      <c r="AU167" s="265" t="s">
        <v>86</v>
      </c>
      <c r="AV167" s="13" t="s">
        <v>86</v>
      </c>
      <c r="AW167" s="13" t="s">
        <v>32</v>
      </c>
      <c r="AX167" s="13" t="s">
        <v>76</v>
      </c>
      <c r="AY167" s="265" t="s">
        <v>176</v>
      </c>
    </row>
    <row r="168" spans="1:51" s="14" customFormat="1" ht="12">
      <c r="A168" s="14"/>
      <c r="B168" s="269"/>
      <c r="C168" s="270"/>
      <c r="D168" s="256" t="s">
        <v>226</v>
      </c>
      <c r="E168" s="271" t="s">
        <v>1</v>
      </c>
      <c r="F168" s="272" t="s">
        <v>249</v>
      </c>
      <c r="G168" s="270"/>
      <c r="H168" s="273">
        <v>283.25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226</v>
      </c>
      <c r="AU168" s="279" t="s">
        <v>86</v>
      </c>
      <c r="AV168" s="14" t="s">
        <v>193</v>
      </c>
      <c r="AW168" s="14" t="s">
        <v>32</v>
      </c>
      <c r="AX168" s="14" t="s">
        <v>84</v>
      </c>
      <c r="AY168" s="279" t="s">
        <v>176</v>
      </c>
    </row>
    <row r="169" spans="1:63" s="12" customFormat="1" ht="22.8" customHeight="1">
      <c r="A169" s="12"/>
      <c r="B169" s="225"/>
      <c r="C169" s="226"/>
      <c r="D169" s="227" t="s">
        <v>75</v>
      </c>
      <c r="E169" s="239" t="s">
        <v>86</v>
      </c>
      <c r="F169" s="239" t="s">
        <v>696</v>
      </c>
      <c r="G169" s="226"/>
      <c r="H169" s="226"/>
      <c r="I169" s="229"/>
      <c r="J169" s="240">
        <f>BK169</f>
        <v>0</v>
      </c>
      <c r="K169" s="226"/>
      <c r="L169" s="231"/>
      <c r="M169" s="232"/>
      <c r="N169" s="233"/>
      <c r="O169" s="233"/>
      <c r="P169" s="234">
        <f>SUM(P170:P183)</f>
        <v>0</v>
      </c>
      <c r="Q169" s="233"/>
      <c r="R169" s="234">
        <f>SUM(R170:R183)</f>
        <v>67.7423175</v>
      </c>
      <c r="S169" s="233"/>
      <c r="T169" s="235">
        <f>SUM(T170:T183)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6" t="s">
        <v>84</v>
      </c>
      <c r="AT169" s="237" t="s">
        <v>75</v>
      </c>
      <c r="AU169" s="237" t="s">
        <v>84</v>
      </c>
      <c r="AY169" s="236" t="s">
        <v>176</v>
      </c>
      <c r="BK169" s="238">
        <f>SUM(BK170:BK183)</f>
        <v>0</v>
      </c>
    </row>
    <row r="170" spans="1:65" s="2" customFormat="1" ht="24.15" customHeight="1">
      <c r="A170" s="38"/>
      <c r="B170" s="39"/>
      <c r="C170" s="241" t="s">
        <v>213</v>
      </c>
      <c r="D170" s="241" t="s">
        <v>179</v>
      </c>
      <c r="E170" s="242" t="s">
        <v>697</v>
      </c>
      <c r="F170" s="243" t="s">
        <v>698</v>
      </c>
      <c r="G170" s="244" t="s">
        <v>236</v>
      </c>
      <c r="H170" s="245">
        <v>214.5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0.00017</v>
      </c>
      <c r="R170" s="250">
        <f>Q170*H170</f>
        <v>0.036465000000000004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1077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700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701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1078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3" customFormat="1" ht="12">
      <c r="A174" s="13"/>
      <c r="B174" s="254"/>
      <c r="C174" s="255"/>
      <c r="D174" s="256" t="s">
        <v>226</v>
      </c>
      <c r="E174" s="257" t="s">
        <v>1</v>
      </c>
      <c r="F174" s="258" t="s">
        <v>1079</v>
      </c>
      <c r="G174" s="255"/>
      <c r="H174" s="259">
        <v>214.5</v>
      </c>
      <c r="I174" s="260"/>
      <c r="J174" s="255"/>
      <c r="K174" s="255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226</v>
      </c>
      <c r="AU174" s="265" t="s">
        <v>86</v>
      </c>
      <c r="AV174" s="13" t="s">
        <v>86</v>
      </c>
      <c r="AW174" s="13" t="s">
        <v>32</v>
      </c>
      <c r="AX174" s="13" t="s">
        <v>76</v>
      </c>
      <c r="AY174" s="265" t="s">
        <v>176</v>
      </c>
    </row>
    <row r="175" spans="1:51" s="14" customFormat="1" ht="12">
      <c r="A175" s="14"/>
      <c r="B175" s="269"/>
      <c r="C175" s="270"/>
      <c r="D175" s="256" t="s">
        <v>226</v>
      </c>
      <c r="E175" s="271" t="s">
        <v>1</v>
      </c>
      <c r="F175" s="272" t="s">
        <v>249</v>
      </c>
      <c r="G175" s="270"/>
      <c r="H175" s="273">
        <v>214.5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226</v>
      </c>
      <c r="AU175" s="279" t="s">
        <v>86</v>
      </c>
      <c r="AV175" s="14" t="s">
        <v>193</v>
      </c>
      <c r="AW175" s="14" t="s">
        <v>32</v>
      </c>
      <c r="AX175" s="14" t="s">
        <v>84</v>
      </c>
      <c r="AY175" s="279" t="s">
        <v>176</v>
      </c>
    </row>
    <row r="176" spans="1:65" s="2" customFormat="1" ht="24.15" customHeight="1">
      <c r="A176" s="38"/>
      <c r="B176" s="39"/>
      <c r="C176" s="295" t="s">
        <v>217</v>
      </c>
      <c r="D176" s="295" t="s">
        <v>341</v>
      </c>
      <c r="E176" s="296" t="s">
        <v>710</v>
      </c>
      <c r="F176" s="297" t="s">
        <v>711</v>
      </c>
      <c r="G176" s="298" t="s">
        <v>236</v>
      </c>
      <c r="H176" s="299">
        <v>246.675</v>
      </c>
      <c r="I176" s="300"/>
      <c r="J176" s="301">
        <f>ROUND(I176*H176,2)</f>
        <v>0</v>
      </c>
      <c r="K176" s="297" t="s">
        <v>183</v>
      </c>
      <c r="L176" s="302"/>
      <c r="M176" s="303" t="s">
        <v>1</v>
      </c>
      <c r="N176" s="304" t="s">
        <v>41</v>
      </c>
      <c r="O176" s="91"/>
      <c r="P176" s="250">
        <f>O176*H176</f>
        <v>0</v>
      </c>
      <c r="Q176" s="250">
        <v>0.0003</v>
      </c>
      <c r="R176" s="250">
        <f>Q176*H176</f>
        <v>0.0740025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210</v>
      </c>
      <c r="AT176" s="252" t="s">
        <v>341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1080</v>
      </c>
    </row>
    <row r="177" spans="1:51" s="13" customFormat="1" ht="12">
      <c r="A177" s="13"/>
      <c r="B177" s="254"/>
      <c r="C177" s="255"/>
      <c r="D177" s="256" t="s">
        <v>226</v>
      </c>
      <c r="E177" s="257" t="s">
        <v>1</v>
      </c>
      <c r="F177" s="258" t="s">
        <v>1081</v>
      </c>
      <c r="G177" s="255"/>
      <c r="H177" s="259">
        <v>246.675</v>
      </c>
      <c r="I177" s="260"/>
      <c r="J177" s="255"/>
      <c r="K177" s="255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226</v>
      </c>
      <c r="AU177" s="265" t="s">
        <v>86</v>
      </c>
      <c r="AV177" s="13" t="s">
        <v>86</v>
      </c>
      <c r="AW177" s="13" t="s">
        <v>32</v>
      </c>
      <c r="AX177" s="13" t="s">
        <v>84</v>
      </c>
      <c r="AY177" s="265" t="s">
        <v>176</v>
      </c>
    </row>
    <row r="178" spans="1:65" s="2" customFormat="1" ht="37.8" customHeight="1">
      <c r="A178" s="38"/>
      <c r="B178" s="39"/>
      <c r="C178" s="241" t="s">
        <v>222</v>
      </c>
      <c r="D178" s="241" t="s">
        <v>179</v>
      </c>
      <c r="E178" s="242" t="s">
        <v>720</v>
      </c>
      <c r="F178" s="243" t="s">
        <v>721</v>
      </c>
      <c r="G178" s="244" t="s">
        <v>385</v>
      </c>
      <c r="H178" s="245">
        <v>214.5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0.3153</v>
      </c>
      <c r="R178" s="250">
        <f>Q178*H178</f>
        <v>67.63185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1082</v>
      </c>
    </row>
    <row r="179" spans="1:51" s="15" customFormat="1" ht="12">
      <c r="A179" s="15"/>
      <c r="B179" s="285"/>
      <c r="C179" s="286"/>
      <c r="D179" s="256" t="s">
        <v>226</v>
      </c>
      <c r="E179" s="287" t="s">
        <v>1</v>
      </c>
      <c r="F179" s="288" t="s">
        <v>700</v>
      </c>
      <c r="G179" s="286"/>
      <c r="H179" s="287" t="s">
        <v>1</v>
      </c>
      <c r="I179" s="289"/>
      <c r="J179" s="286"/>
      <c r="K179" s="286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226</v>
      </c>
      <c r="AU179" s="294" t="s">
        <v>86</v>
      </c>
      <c r="AV179" s="15" t="s">
        <v>84</v>
      </c>
      <c r="AW179" s="15" t="s">
        <v>32</v>
      </c>
      <c r="AX179" s="15" t="s">
        <v>76</v>
      </c>
      <c r="AY179" s="294" t="s">
        <v>176</v>
      </c>
    </row>
    <row r="180" spans="1:51" s="15" customFormat="1" ht="12">
      <c r="A180" s="15"/>
      <c r="B180" s="285"/>
      <c r="C180" s="286"/>
      <c r="D180" s="256" t="s">
        <v>226</v>
      </c>
      <c r="E180" s="287" t="s">
        <v>1</v>
      </c>
      <c r="F180" s="288" t="s">
        <v>701</v>
      </c>
      <c r="G180" s="286"/>
      <c r="H180" s="287" t="s">
        <v>1</v>
      </c>
      <c r="I180" s="289"/>
      <c r="J180" s="286"/>
      <c r="K180" s="286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226</v>
      </c>
      <c r="AU180" s="294" t="s">
        <v>86</v>
      </c>
      <c r="AV180" s="15" t="s">
        <v>84</v>
      </c>
      <c r="AW180" s="15" t="s">
        <v>32</v>
      </c>
      <c r="AX180" s="15" t="s">
        <v>76</v>
      </c>
      <c r="AY180" s="294" t="s">
        <v>176</v>
      </c>
    </row>
    <row r="181" spans="1:51" s="15" customFormat="1" ht="12">
      <c r="A181" s="15"/>
      <c r="B181" s="285"/>
      <c r="C181" s="286"/>
      <c r="D181" s="256" t="s">
        <v>226</v>
      </c>
      <c r="E181" s="287" t="s">
        <v>1</v>
      </c>
      <c r="F181" s="288" t="s">
        <v>1083</v>
      </c>
      <c r="G181" s="286"/>
      <c r="H181" s="287" t="s">
        <v>1</v>
      </c>
      <c r="I181" s="289"/>
      <c r="J181" s="286"/>
      <c r="K181" s="286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226</v>
      </c>
      <c r="AU181" s="294" t="s">
        <v>86</v>
      </c>
      <c r="AV181" s="15" t="s">
        <v>84</v>
      </c>
      <c r="AW181" s="15" t="s">
        <v>32</v>
      </c>
      <c r="AX181" s="15" t="s">
        <v>76</v>
      </c>
      <c r="AY181" s="294" t="s">
        <v>176</v>
      </c>
    </row>
    <row r="182" spans="1:51" s="13" customFormat="1" ht="12">
      <c r="A182" s="13"/>
      <c r="B182" s="254"/>
      <c r="C182" s="255"/>
      <c r="D182" s="256" t="s">
        <v>226</v>
      </c>
      <c r="E182" s="257" t="s">
        <v>1</v>
      </c>
      <c r="F182" s="258" t="s">
        <v>1079</v>
      </c>
      <c r="G182" s="255"/>
      <c r="H182" s="259">
        <v>214.5</v>
      </c>
      <c r="I182" s="260"/>
      <c r="J182" s="255"/>
      <c r="K182" s="255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226</v>
      </c>
      <c r="AU182" s="265" t="s">
        <v>86</v>
      </c>
      <c r="AV182" s="13" t="s">
        <v>86</v>
      </c>
      <c r="AW182" s="13" t="s">
        <v>32</v>
      </c>
      <c r="AX182" s="13" t="s">
        <v>76</v>
      </c>
      <c r="AY182" s="265" t="s">
        <v>176</v>
      </c>
    </row>
    <row r="183" spans="1:51" s="14" customFormat="1" ht="12">
      <c r="A183" s="14"/>
      <c r="B183" s="269"/>
      <c r="C183" s="270"/>
      <c r="D183" s="256" t="s">
        <v>226</v>
      </c>
      <c r="E183" s="271" t="s">
        <v>1</v>
      </c>
      <c r="F183" s="272" t="s">
        <v>249</v>
      </c>
      <c r="G183" s="270"/>
      <c r="H183" s="273">
        <v>214.5</v>
      </c>
      <c r="I183" s="274"/>
      <c r="J183" s="270"/>
      <c r="K183" s="270"/>
      <c r="L183" s="275"/>
      <c r="M183" s="276"/>
      <c r="N183" s="277"/>
      <c r="O183" s="277"/>
      <c r="P183" s="277"/>
      <c r="Q183" s="277"/>
      <c r="R183" s="277"/>
      <c r="S183" s="277"/>
      <c r="T183" s="27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9" t="s">
        <v>226</v>
      </c>
      <c r="AU183" s="279" t="s">
        <v>86</v>
      </c>
      <c r="AV183" s="14" t="s">
        <v>193</v>
      </c>
      <c r="AW183" s="14" t="s">
        <v>32</v>
      </c>
      <c r="AX183" s="14" t="s">
        <v>84</v>
      </c>
      <c r="AY183" s="279" t="s">
        <v>176</v>
      </c>
    </row>
    <row r="184" spans="1:63" s="12" customFormat="1" ht="22.8" customHeight="1">
      <c r="A184" s="12"/>
      <c r="B184" s="225"/>
      <c r="C184" s="226"/>
      <c r="D184" s="227" t="s">
        <v>75</v>
      </c>
      <c r="E184" s="239" t="s">
        <v>213</v>
      </c>
      <c r="F184" s="239" t="s">
        <v>477</v>
      </c>
      <c r="G184" s="226"/>
      <c r="H184" s="226"/>
      <c r="I184" s="229"/>
      <c r="J184" s="240">
        <f>BK184</f>
        <v>0</v>
      </c>
      <c r="K184" s="226"/>
      <c r="L184" s="231"/>
      <c r="M184" s="232"/>
      <c r="N184" s="233"/>
      <c r="O184" s="233"/>
      <c r="P184" s="234">
        <f>SUM(P185:P202)</f>
        <v>0</v>
      </c>
      <c r="Q184" s="233"/>
      <c r="R184" s="234">
        <f>SUM(R185:R202)</f>
        <v>106.67125575</v>
      </c>
      <c r="S184" s="233"/>
      <c r="T184" s="235">
        <f>SUM(T185:T202)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6" t="s">
        <v>84</v>
      </c>
      <c r="AT184" s="237" t="s">
        <v>75</v>
      </c>
      <c r="AU184" s="237" t="s">
        <v>84</v>
      </c>
      <c r="AY184" s="236" t="s">
        <v>176</v>
      </c>
      <c r="BK184" s="238">
        <f>SUM(BK185:BK202)</f>
        <v>0</v>
      </c>
    </row>
    <row r="185" spans="1:65" s="2" customFormat="1" ht="24.15" customHeight="1">
      <c r="A185" s="38"/>
      <c r="B185" s="39"/>
      <c r="C185" s="241" t="s">
        <v>227</v>
      </c>
      <c r="D185" s="241" t="s">
        <v>179</v>
      </c>
      <c r="E185" s="242" t="s">
        <v>732</v>
      </c>
      <c r="F185" s="243" t="s">
        <v>733</v>
      </c>
      <c r="G185" s="244" t="s">
        <v>385</v>
      </c>
      <c r="H185" s="245">
        <v>139.5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0.13096</v>
      </c>
      <c r="R185" s="250">
        <f>Q185*H185</f>
        <v>18.268919999999998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1084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735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701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1085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3" customFormat="1" ht="12">
      <c r="A189" s="13"/>
      <c r="B189" s="254"/>
      <c r="C189" s="255"/>
      <c r="D189" s="256" t="s">
        <v>226</v>
      </c>
      <c r="E189" s="257" t="s">
        <v>1</v>
      </c>
      <c r="F189" s="258" t="s">
        <v>1086</v>
      </c>
      <c r="G189" s="255"/>
      <c r="H189" s="259">
        <v>139.5</v>
      </c>
      <c r="I189" s="260"/>
      <c r="J189" s="255"/>
      <c r="K189" s="255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226</v>
      </c>
      <c r="AU189" s="265" t="s">
        <v>86</v>
      </c>
      <c r="AV189" s="13" t="s">
        <v>86</v>
      </c>
      <c r="AW189" s="13" t="s">
        <v>32</v>
      </c>
      <c r="AX189" s="13" t="s">
        <v>76</v>
      </c>
      <c r="AY189" s="265" t="s">
        <v>176</v>
      </c>
    </row>
    <row r="190" spans="1:51" s="14" customFormat="1" ht="12">
      <c r="A190" s="14"/>
      <c r="B190" s="269"/>
      <c r="C190" s="270"/>
      <c r="D190" s="256" t="s">
        <v>226</v>
      </c>
      <c r="E190" s="271" t="s">
        <v>1</v>
      </c>
      <c r="F190" s="272" t="s">
        <v>249</v>
      </c>
      <c r="G190" s="270"/>
      <c r="H190" s="273">
        <v>139.5</v>
      </c>
      <c r="I190" s="274"/>
      <c r="J190" s="270"/>
      <c r="K190" s="270"/>
      <c r="L190" s="275"/>
      <c r="M190" s="276"/>
      <c r="N190" s="277"/>
      <c r="O190" s="277"/>
      <c r="P190" s="277"/>
      <c r="Q190" s="277"/>
      <c r="R190" s="277"/>
      <c r="S190" s="277"/>
      <c r="T190" s="27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9" t="s">
        <v>226</v>
      </c>
      <c r="AU190" s="279" t="s">
        <v>86</v>
      </c>
      <c r="AV190" s="14" t="s">
        <v>193</v>
      </c>
      <c r="AW190" s="14" t="s">
        <v>32</v>
      </c>
      <c r="AX190" s="14" t="s">
        <v>84</v>
      </c>
      <c r="AY190" s="279" t="s">
        <v>176</v>
      </c>
    </row>
    <row r="191" spans="1:65" s="2" customFormat="1" ht="24.15" customHeight="1">
      <c r="A191" s="38"/>
      <c r="B191" s="39"/>
      <c r="C191" s="241" t="s">
        <v>332</v>
      </c>
      <c r="D191" s="241" t="s">
        <v>179</v>
      </c>
      <c r="E191" s="242" t="s">
        <v>741</v>
      </c>
      <c r="F191" s="243" t="s">
        <v>742</v>
      </c>
      <c r="G191" s="244" t="s">
        <v>236</v>
      </c>
      <c r="H191" s="245">
        <v>111.6</v>
      </c>
      <c r="I191" s="246"/>
      <c r="J191" s="247">
        <f>ROUND(I191*H191,2)</f>
        <v>0</v>
      </c>
      <c r="K191" s="243" t="s">
        <v>183</v>
      </c>
      <c r="L191" s="44"/>
      <c r="M191" s="248" t="s">
        <v>1</v>
      </c>
      <c r="N191" s="249" t="s">
        <v>41</v>
      </c>
      <c r="O191" s="91"/>
      <c r="P191" s="250">
        <f>O191*H191</f>
        <v>0</v>
      </c>
      <c r="Q191" s="250">
        <v>0.28029</v>
      </c>
      <c r="R191" s="250">
        <f>Q191*H191</f>
        <v>31.280363999999995</v>
      </c>
      <c r="S191" s="250">
        <v>0</v>
      </c>
      <c r="T191" s="251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2" t="s">
        <v>193</v>
      </c>
      <c r="AT191" s="252" t="s">
        <v>179</v>
      </c>
      <c r="AU191" s="252" t="s">
        <v>86</v>
      </c>
      <c r="AY191" s="17" t="s">
        <v>176</v>
      </c>
      <c r="BE191" s="253">
        <f>IF(N191="základní",J191,0)</f>
        <v>0</v>
      </c>
      <c r="BF191" s="253">
        <f>IF(N191="snížená",J191,0)</f>
        <v>0</v>
      </c>
      <c r="BG191" s="253">
        <f>IF(N191="zákl. přenesená",J191,0)</f>
        <v>0</v>
      </c>
      <c r="BH191" s="253">
        <f>IF(N191="sníž. přenesená",J191,0)</f>
        <v>0</v>
      </c>
      <c r="BI191" s="253">
        <f>IF(N191="nulová",J191,0)</f>
        <v>0</v>
      </c>
      <c r="BJ191" s="17" t="s">
        <v>84</v>
      </c>
      <c r="BK191" s="253">
        <f>ROUND(I191*H191,2)</f>
        <v>0</v>
      </c>
      <c r="BL191" s="17" t="s">
        <v>193</v>
      </c>
      <c r="BM191" s="252" t="s">
        <v>1087</v>
      </c>
    </row>
    <row r="192" spans="1:51" s="15" customFormat="1" ht="12">
      <c r="A192" s="15"/>
      <c r="B192" s="285"/>
      <c r="C192" s="286"/>
      <c r="D192" s="256" t="s">
        <v>226</v>
      </c>
      <c r="E192" s="287" t="s">
        <v>1</v>
      </c>
      <c r="F192" s="288" t="s">
        <v>1088</v>
      </c>
      <c r="G192" s="286"/>
      <c r="H192" s="287" t="s">
        <v>1</v>
      </c>
      <c r="I192" s="289"/>
      <c r="J192" s="286"/>
      <c r="K192" s="286"/>
      <c r="L192" s="290"/>
      <c r="M192" s="291"/>
      <c r="N192" s="292"/>
      <c r="O192" s="292"/>
      <c r="P192" s="292"/>
      <c r="Q192" s="292"/>
      <c r="R192" s="292"/>
      <c r="S192" s="292"/>
      <c r="T192" s="29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4" t="s">
        <v>226</v>
      </c>
      <c r="AU192" s="294" t="s">
        <v>86</v>
      </c>
      <c r="AV192" s="15" t="s">
        <v>84</v>
      </c>
      <c r="AW192" s="15" t="s">
        <v>32</v>
      </c>
      <c r="AX192" s="15" t="s">
        <v>76</v>
      </c>
      <c r="AY192" s="294" t="s">
        <v>176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701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1089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3" customFormat="1" ht="12">
      <c r="A195" s="13"/>
      <c r="B195" s="254"/>
      <c r="C195" s="255"/>
      <c r="D195" s="256" t="s">
        <v>226</v>
      </c>
      <c r="E195" s="257" t="s">
        <v>1</v>
      </c>
      <c r="F195" s="258" t="s">
        <v>1090</v>
      </c>
      <c r="G195" s="255"/>
      <c r="H195" s="259">
        <v>111.6</v>
      </c>
      <c r="I195" s="260"/>
      <c r="J195" s="255"/>
      <c r="K195" s="255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226</v>
      </c>
      <c r="AU195" s="265" t="s">
        <v>86</v>
      </c>
      <c r="AV195" s="13" t="s">
        <v>86</v>
      </c>
      <c r="AW195" s="13" t="s">
        <v>32</v>
      </c>
      <c r="AX195" s="13" t="s">
        <v>76</v>
      </c>
      <c r="AY195" s="265" t="s">
        <v>176</v>
      </c>
    </row>
    <row r="196" spans="1:51" s="14" customFormat="1" ht="12">
      <c r="A196" s="14"/>
      <c r="B196" s="269"/>
      <c r="C196" s="270"/>
      <c r="D196" s="256" t="s">
        <v>226</v>
      </c>
      <c r="E196" s="271" t="s">
        <v>1</v>
      </c>
      <c r="F196" s="272" t="s">
        <v>249</v>
      </c>
      <c r="G196" s="270"/>
      <c r="H196" s="273">
        <v>111.6</v>
      </c>
      <c r="I196" s="274"/>
      <c r="J196" s="270"/>
      <c r="K196" s="270"/>
      <c r="L196" s="275"/>
      <c r="M196" s="276"/>
      <c r="N196" s="277"/>
      <c r="O196" s="277"/>
      <c r="P196" s="277"/>
      <c r="Q196" s="277"/>
      <c r="R196" s="277"/>
      <c r="S196" s="277"/>
      <c r="T196" s="27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9" t="s">
        <v>226</v>
      </c>
      <c r="AU196" s="279" t="s">
        <v>86</v>
      </c>
      <c r="AV196" s="14" t="s">
        <v>193</v>
      </c>
      <c r="AW196" s="14" t="s">
        <v>32</v>
      </c>
      <c r="AX196" s="14" t="s">
        <v>84</v>
      </c>
      <c r="AY196" s="279" t="s">
        <v>176</v>
      </c>
    </row>
    <row r="197" spans="1:65" s="2" customFormat="1" ht="14.4" customHeight="1">
      <c r="A197" s="38"/>
      <c r="B197" s="39"/>
      <c r="C197" s="295" t="s">
        <v>340</v>
      </c>
      <c r="D197" s="295" t="s">
        <v>341</v>
      </c>
      <c r="E197" s="296" t="s">
        <v>747</v>
      </c>
      <c r="F197" s="297" t="s">
        <v>748</v>
      </c>
      <c r="G197" s="298" t="s">
        <v>385</v>
      </c>
      <c r="H197" s="299">
        <v>143.685</v>
      </c>
      <c r="I197" s="300"/>
      <c r="J197" s="301">
        <f>ROUND(I197*H197,2)</f>
        <v>0</v>
      </c>
      <c r="K197" s="297" t="s">
        <v>1</v>
      </c>
      <c r="L197" s="302"/>
      <c r="M197" s="303" t="s">
        <v>1</v>
      </c>
      <c r="N197" s="304" t="s">
        <v>41</v>
      </c>
      <c r="O197" s="91"/>
      <c r="P197" s="250">
        <f>O197*H197</f>
        <v>0</v>
      </c>
      <c r="Q197" s="250">
        <v>0.25755</v>
      </c>
      <c r="R197" s="250">
        <f>Q197*H197</f>
        <v>37.006071750000004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210</v>
      </c>
      <c r="AT197" s="252" t="s">
        <v>341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1091</v>
      </c>
    </row>
    <row r="198" spans="1:51" s="13" customFormat="1" ht="12">
      <c r="A198" s="13"/>
      <c r="B198" s="254"/>
      <c r="C198" s="255"/>
      <c r="D198" s="256" t="s">
        <v>226</v>
      </c>
      <c r="E198" s="257" t="s">
        <v>1</v>
      </c>
      <c r="F198" s="258" t="s">
        <v>1086</v>
      </c>
      <c r="G198" s="255"/>
      <c r="H198" s="259">
        <v>139.5</v>
      </c>
      <c r="I198" s="260"/>
      <c r="J198" s="255"/>
      <c r="K198" s="255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226</v>
      </c>
      <c r="AU198" s="265" t="s">
        <v>86</v>
      </c>
      <c r="AV198" s="13" t="s">
        <v>86</v>
      </c>
      <c r="AW198" s="13" t="s">
        <v>32</v>
      </c>
      <c r="AX198" s="13" t="s">
        <v>76</v>
      </c>
      <c r="AY198" s="265" t="s">
        <v>176</v>
      </c>
    </row>
    <row r="199" spans="1:51" s="13" customFormat="1" ht="12">
      <c r="A199" s="13"/>
      <c r="B199" s="254"/>
      <c r="C199" s="255"/>
      <c r="D199" s="256" t="s">
        <v>226</v>
      </c>
      <c r="E199" s="257" t="s">
        <v>1</v>
      </c>
      <c r="F199" s="258" t="s">
        <v>1092</v>
      </c>
      <c r="G199" s="255"/>
      <c r="H199" s="259">
        <v>143.685</v>
      </c>
      <c r="I199" s="260"/>
      <c r="J199" s="255"/>
      <c r="K199" s="255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226</v>
      </c>
      <c r="AU199" s="265" t="s">
        <v>86</v>
      </c>
      <c r="AV199" s="13" t="s">
        <v>86</v>
      </c>
      <c r="AW199" s="13" t="s">
        <v>32</v>
      </c>
      <c r="AX199" s="13" t="s">
        <v>84</v>
      </c>
      <c r="AY199" s="265" t="s">
        <v>176</v>
      </c>
    </row>
    <row r="200" spans="1:65" s="2" customFormat="1" ht="14.4" customHeight="1">
      <c r="A200" s="38"/>
      <c r="B200" s="39"/>
      <c r="C200" s="295" t="s">
        <v>8</v>
      </c>
      <c r="D200" s="295" t="s">
        <v>341</v>
      </c>
      <c r="E200" s="296" t="s">
        <v>751</v>
      </c>
      <c r="F200" s="297" t="s">
        <v>752</v>
      </c>
      <c r="G200" s="298" t="s">
        <v>385</v>
      </c>
      <c r="H200" s="299">
        <v>287.37</v>
      </c>
      <c r="I200" s="300"/>
      <c r="J200" s="301">
        <f>ROUND(I200*H200,2)</f>
        <v>0</v>
      </c>
      <c r="K200" s="297" t="s">
        <v>1</v>
      </c>
      <c r="L200" s="302"/>
      <c r="M200" s="303" t="s">
        <v>1</v>
      </c>
      <c r="N200" s="304" t="s">
        <v>41</v>
      </c>
      <c r="O200" s="91"/>
      <c r="P200" s="250">
        <f>O200*H200</f>
        <v>0</v>
      </c>
      <c r="Q200" s="250">
        <v>0.07</v>
      </c>
      <c r="R200" s="250">
        <f>Q200*H200</f>
        <v>20.115900000000003</v>
      </c>
      <c r="S200" s="250">
        <v>0</v>
      </c>
      <c r="T200" s="25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2" t="s">
        <v>210</v>
      </c>
      <c r="AT200" s="252" t="s">
        <v>341</v>
      </c>
      <c r="AU200" s="252" t="s">
        <v>86</v>
      </c>
      <c r="AY200" s="17" t="s">
        <v>176</v>
      </c>
      <c r="BE200" s="253">
        <f>IF(N200="základní",J200,0)</f>
        <v>0</v>
      </c>
      <c r="BF200" s="253">
        <f>IF(N200="snížená",J200,0)</f>
        <v>0</v>
      </c>
      <c r="BG200" s="253">
        <f>IF(N200="zákl. přenesená",J200,0)</f>
        <v>0</v>
      </c>
      <c r="BH200" s="253">
        <f>IF(N200="sníž. přenesená",J200,0)</f>
        <v>0</v>
      </c>
      <c r="BI200" s="253">
        <f>IF(N200="nulová",J200,0)</f>
        <v>0</v>
      </c>
      <c r="BJ200" s="17" t="s">
        <v>84</v>
      </c>
      <c r="BK200" s="253">
        <f>ROUND(I200*H200,2)</f>
        <v>0</v>
      </c>
      <c r="BL200" s="17" t="s">
        <v>193</v>
      </c>
      <c r="BM200" s="252" t="s">
        <v>1093</v>
      </c>
    </row>
    <row r="201" spans="1:51" s="13" customFormat="1" ht="12">
      <c r="A201" s="13"/>
      <c r="B201" s="254"/>
      <c r="C201" s="255"/>
      <c r="D201" s="256" t="s">
        <v>226</v>
      </c>
      <c r="E201" s="257" t="s">
        <v>1</v>
      </c>
      <c r="F201" s="258" t="s">
        <v>1094</v>
      </c>
      <c r="G201" s="255"/>
      <c r="H201" s="259">
        <v>279</v>
      </c>
      <c r="I201" s="260"/>
      <c r="J201" s="255"/>
      <c r="K201" s="255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226</v>
      </c>
      <c r="AU201" s="265" t="s">
        <v>86</v>
      </c>
      <c r="AV201" s="13" t="s">
        <v>86</v>
      </c>
      <c r="AW201" s="13" t="s">
        <v>32</v>
      </c>
      <c r="AX201" s="13" t="s">
        <v>76</v>
      </c>
      <c r="AY201" s="265" t="s">
        <v>176</v>
      </c>
    </row>
    <row r="202" spans="1:51" s="13" customFormat="1" ht="12">
      <c r="A202" s="13"/>
      <c r="B202" s="254"/>
      <c r="C202" s="255"/>
      <c r="D202" s="256" t="s">
        <v>226</v>
      </c>
      <c r="E202" s="257" t="s">
        <v>1</v>
      </c>
      <c r="F202" s="258" t="s">
        <v>1095</v>
      </c>
      <c r="G202" s="255"/>
      <c r="H202" s="259">
        <v>287.37</v>
      </c>
      <c r="I202" s="260"/>
      <c r="J202" s="255"/>
      <c r="K202" s="255"/>
      <c r="L202" s="261"/>
      <c r="M202" s="262"/>
      <c r="N202" s="263"/>
      <c r="O202" s="263"/>
      <c r="P202" s="263"/>
      <c r="Q202" s="263"/>
      <c r="R202" s="263"/>
      <c r="S202" s="263"/>
      <c r="T202" s="26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5" t="s">
        <v>226</v>
      </c>
      <c r="AU202" s="265" t="s">
        <v>86</v>
      </c>
      <c r="AV202" s="13" t="s">
        <v>86</v>
      </c>
      <c r="AW202" s="13" t="s">
        <v>32</v>
      </c>
      <c r="AX202" s="13" t="s">
        <v>84</v>
      </c>
      <c r="AY202" s="265" t="s">
        <v>176</v>
      </c>
    </row>
    <row r="203" spans="1:63" s="12" customFormat="1" ht="22.8" customHeight="1">
      <c r="A203" s="12"/>
      <c r="B203" s="225"/>
      <c r="C203" s="226"/>
      <c r="D203" s="227" t="s">
        <v>75</v>
      </c>
      <c r="E203" s="239" t="s">
        <v>658</v>
      </c>
      <c r="F203" s="239" t="s">
        <v>659</v>
      </c>
      <c r="G203" s="226"/>
      <c r="H203" s="226"/>
      <c r="I203" s="229"/>
      <c r="J203" s="240">
        <f>BK203</f>
        <v>0</v>
      </c>
      <c r="K203" s="226"/>
      <c r="L203" s="231"/>
      <c r="M203" s="232"/>
      <c r="N203" s="233"/>
      <c r="O203" s="233"/>
      <c r="P203" s="234">
        <f>SUM(P204:P205)</f>
        <v>0</v>
      </c>
      <c r="Q203" s="233"/>
      <c r="R203" s="234">
        <f>SUM(R204:R205)</f>
        <v>0</v>
      </c>
      <c r="S203" s="233"/>
      <c r="T203" s="235">
        <f>SUM(T204:T205)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6" t="s">
        <v>84</v>
      </c>
      <c r="AT203" s="237" t="s">
        <v>75</v>
      </c>
      <c r="AU203" s="237" t="s">
        <v>84</v>
      </c>
      <c r="AY203" s="236" t="s">
        <v>176</v>
      </c>
      <c r="BK203" s="238">
        <f>SUM(BK204:BK205)</f>
        <v>0</v>
      </c>
    </row>
    <row r="204" spans="1:65" s="2" customFormat="1" ht="24.15" customHeight="1">
      <c r="A204" s="38"/>
      <c r="B204" s="39"/>
      <c r="C204" s="241" t="s">
        <v>351</v>
      </c>
      <c r="D204" s="241" t="s">
        <v>179</v>
      </c>
      <c r="E204" s="242" t="s">
        <v>661</v>
      </c>
      <c r="F204" s="243" t="s">
        <v>662</v>
      </c>
      <c r="G204" s="244" t="s">
        <v>344</v>
      </c>
      <c r="H204" s="245">
        <v>183.214</v>
      </c>
      <c r="I204" s="246"/>
      <c r="J204" s="247">
        <f>ROUND(I204*H204,2)</f>
        <v>0</v>
      </c>
      <c r="K204" s="243" t="s">
        <v>183</v>
      </c>
      <c r="L204" s="44"/>
      <c r="M204" s="248" t="s">
        <v>1</v>
      </c>
      <c r="N204" s="249" t="s">
        <v>41</v>
      </c>
      <c r="O204" s="91"/>
      <c r="P204" s="250">
        <f>O204*H204</f>
        <v>0</v>
      </c>
      <c r="Q204" s="250">
        <v>0</v>
      </c>
      <c r="R204" s="250">
        <f>Q204*H204</f>
        <v>0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193</v>
      </c>
      <c r="AT204" s="252" t="s">
        <v>179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1096</v>
      </c>
    </row>
    <row r="205" spans="1:65" s="2" customFormat="1" ht="24.15" customHeight="1">
      <c r="A205" s="38"/>
      <c r="B205" s="39"/>
      <c r="C205" s="241" t="s">
        <v>355</v>
      </c>
      <c r="D205" s="241" t="s">
        <v>179</v>
      </c>
      <c r="E205" s="242" t="s">
        <v>665</v>
      </c>
      <c r="F205" s="243" t="s">
        <v>666</v>
      </c>
      <c r="G205" s="244" t="s">
        <v>344</v>
      </c>
      <c r="H205" s="245">
        <v>183.214</v>
      </c>
      <c r="I205" s="246"/>
      <c r="J205" s="247">
        <f>ROUND(I205*H205,2)</f>
        <v>0</v>
      </c>
      <c r="K205" s="243" t="s">
        <v>183</v>
      </c>
      <c r="L205" s="44"/>
      <c r="M205" s="280" t="s">
        <v>1</v>
      </c>
      <c r="N205" s="281" t="s">
        <v>41</v>
      </c>
      <c r="O205" s="282"/>
      <c r="P205" s="283">
        <f>O205*H205</f>
        <v>0</v>
      </c>
      <c r="Q205" s="283">
        <v>0</v>
      </c>
      <c r="R205" s="283">
        <f>Q205*H205</f>
        <v>0</v>
      </c>
      <c r="S205" s="283">
        <v>0</v>
      </c>
      <c r="T205" s="28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193</v>
      </c>
      <c r="AT205" s="252" t="s">
        <v>179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1097</v>
      </c>
    </row>
    <row r="206" spans="1:31" s="2" customFormat="1" ht="6.95" customHeight="1">
      <c r="A206" s="38"/>
      <c r="B206" s="66"/>
      <c r="C206" s="67"/>
      <c r="D206" s="67"/>
      <c r="E206" s="67"/>
      <c r="F206" s="67"/>
      <c r="G206" s="67"/>
      <c r="H206" s="67"/>
      <c r="I206" s="67"/>
      <c r="J206" s="67"/>
      <c r="K206" s="67"/>
      <c r="L206" s="44"/>
      <c r="M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</row>
  </sheetData>
  <sheetProtection password="CC35" sheet="1" objects="1" scenarios="1" formatColumns="0" formatRows="0" autoFilter="0"/>
  <autoFilter ref="C134:K20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1098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ROUND((SUM(BE106:BE113)+SUM(BE135:BE220)),2)</f>
        <v>0</v>
      </c>
      <c r="G37" s="38"/>
      <c r="H37" s="38"/>
      <c r="I37" s="166">
        <v>0.21</v>
      </c>
      <c r="J37" s="165">
        <f>ROUND(((SUM(BE106:BE113)+SUM(BE135:BE220))*I37),2)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ROUND((SUM(BF106:BF113)+SUM(BF135:BF220)),2)</f>
        <v>0</v>
      </c>
      <c r="G38" s="38"/>
      <c r="H38" s="38"/>
      <c r="I38" s="166">
        <v>0.15</v>
      </c>
      <c r="J38" s="165">
        <f>ROUND(((SUM(BF106:BF113)+SUM(BF135:BF220))*I38),2)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ROUND((SUM(BG106:BG113)+SUM(BG135:BG220)),2)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ROUND((SUM(BH106:BH113)+SUM(BH135:BH220)),2)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ROUND((SUM(BI106:BI113)+SUM(BI135:BI220)),2)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101.3.ZV - Propustek P3 - km 2,700 00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760</v>
      </c>
      <c r="E101" s="198"/>
      <c r="F101" s="198"/>
      <c r="G101" s="198"/>
      <c r="H101" s="198"/>
      <c r="I101" s="198"/>
      <c r="J101" s="199">
        <f>J155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269</v>
      </c>
      <c r="E102" s="198"/>
      <c r="F102" s="198"/>
      <c r="G102" s="198"/>
      <c r="H102" s="198"/>
      <c r="I102" s="198"/>
      <c r="J102" s="199">
        <f>J186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271</v>
      </c>
      <c r="E103" s="198"/>
      <c r="F103" s="198"/>
      <c r="G103" s="198"/>
      <c r="H103" s="198"/>
      <c r="I103" s="198"/>
      <c r="J103" s="199">
        <f>J219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934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263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101.3.ZV - Propustek P3 - km 2,700 00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109.18065302000001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272</v>
      </c>
      <c r="F136" s="228" t="s">
        <v>273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P137+P155+P186+P219</f>
        <v>0</v>
      </c>
      <c r="Q136" s="233"/>
      <c r="R136" s="234">
        <f>R137+R155+R186+R219</f>
        <v>109.18065302000001</v>
      </c>
      <c r="S136" s="233"/>
      <c r="T136" s="235">
        <f>T137+T155+T186+T219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BK137+BK155+BK186+BK219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233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SUM(P138:P154)</f>
        <v>0</v>
      </c>
      <c r="Q137" s="233"/>
      <c r="R137" s="234">
        <f>SUM(R138:R154)</f>
        <v>0</v>
      </c>
      <c r="S137" s="233"/>
      <c r="T137" s="235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SUM(BK138:BK154)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763</v>
      </c>
      <c r="F138" s="243" t="s">
        <v>764</v>
      </c>
      <c r="G138" s="244" t="s">
        <v>291</v>
      </c>
      <c r="H138" s="245">
        <v>39.68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1099</v>
      </c>
    </row>
    <row r="139" spans="1:51" s="13" customFormat="1" ht="12">
      <c r="A139" s="13"/>
      <c r="B139" s="254"/>
      <c r="C139" s="255"/>
      <c r="D139" s="256" t="s">
        <v>226</v>
      </c>
      <c r="E139" s="257" t="s">
        <v>1</v>
      </c>
      <c r="F139" s="258" t="s">
        <v>1100</v>
      </c>
      <c r="G139" s="255"/>
      <c r="H139" s="259">
        <v>34.2</v>
      </c>
      <c r="I139" s="260"/>
      <c r="J139" s="255"/>
      <c r="K139" s="255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226</v>
      </c>
      <c r="AU139" s="265" t="s">
        <v>86</v>
      </c>
      <c r="AV139" s="13" t="s">
        <v>86</v>
      </c>
      <c r="AW139" s="13" t="s">
        <v>32</v>
      </c>
      <c r="AX139" s="13" t="s">
        <v>76</v>
      </c>
      <c r="AY139" s="265" t="s">
        <v>176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1101</v>
      </c>
      <c r="G140" s="255"/>
      <c r="H140" s="259">
        <v>4.68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86</v>
      </c>
      <c r="AV140" s="13" t="s">
        <v>86</v>
      </c>
      <c r="AW140" s="13" t="s">
        <v>32</v>
      </c>
      <c r="AX140" s="13" t="s">
        <v>76</v>
      </c>
      <c r="AY140" s="265" t="s">
        <v>176</v>
      </c>
    </row>
    <row r="141" spans="1:51" s="13" customFormat="1" ht="12">
      <c r="A141" s="13"/>
      <c r="B141" s="254"/>
      <c r="C141" s="255"/>
      <c r="D141" s="256" t="s">
        <v>226</v>
      </c>
      <c r="E141" s="257" t="s">
        <v>1</v>
      </c>
      <c r="F141" s="258" t="s">
        <v>1102</v>
      </c>
      <c r="G141" s="255"/>
      <c r="H141" s="259">
        <v>0.8</v>
      </c>
      <c r="I141" s="260"/>
      <c r="J141" s="255"/>
      <c r="K141" s="255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226</v>
      </c>
      <c r="AU141" s="265" t="s">
        <v>86</v>
      </c>
      <c r="AV141" s="13" t="s">
        <v>86</v>
      </c>
      <c r="AW141" s="13" t="s">
        <v>32</v>
      </c>
      <c r="AX141" s="13" t="s">
        <v>76</v>
      </c>
      <c r="AY141" s="265" t="s">
        <v>176</v>
      </c>
    </row>
    <row r="142" spans="1:51" s="14" customFormat="1" ht="12">
      <c r="A142" s="14"/>
      <c r="B142" s="269"/>
      <c r="C142" s="270"/>
      <c r="D142" s="256" t="s">
        <v>226</v>
      </c>
      <c r="E142" s="271" t="s">
        <v>1</v>
      </c>
      <c r="F142" s="272" t="s">
        <v>249</v>
      </c>
      <c r="G142" s="270"/>
      <c r="H142" s="273">
        <v>39.68</v>
      </c>
      <c r="I142" s="274"/>
      <c r="J142" s="270"/>
      <c r="K142" s="270"/>
      <c r="L142" s="275"/>
      <c r="M142" s="276"/>
      <c r="N142" s="277"/>
      <c r="O142" s="277"/>
      <c r="P142" s="277"/>
      <c r="Q142" s="277"/>
      <c r="R142" s="277"/>
      <c r="S142" s="277"/>
      <c r="T142" s="27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9" t="s">
        <v>226</v>
      </c>
      <c r="AU142" s="279" t="s">
        <v>86</v>
      </c>
      <c r="AV142" s="14" t="s">
        <v>193</v>
      </c>
      <c r="AW142" s="14" t="s">
        <v>32</v>
      </c>
      <c r="AX142" s="14" t="s">
        <v>84</v>
      </c>
      <c r="AY142" s="279" t="s">
        <v>176</v>
      </c>
    </row>
    <row r="143" spans="1:65" s="2" customFormat="1" ht="24.15" customHeight="1">
      <c r="A143" s="38"/>
      <c r="B143" s="39"/>
      <c r="C143" s="241" t="s">
        <v>86</v>
      </c>
      <c r="D143" s="241" t="s">
        <v>179</v>
      </c>
      <c r="E143" s="242" t="s">
        <v>769</v>
      </c>
      <c r="F143" s="243" t="s">
        <v>770</v>
      </c>
      <c r="G143" s="244" t="s">
        <v>291</v>
      </c>
      <c r="H143" s="245">
        <v>39.68</v>
      </c>
      <c r="I143" s="246"/>
      <c r="J143" s="247">
        <f>ROUND(I143*H143,2)</f>
        <v>0</v>
      </c>
      <c r="K143" s="243" t="s">
        <v>183</v>
      </c>
      <c r="L143" s="44"/>
      <c r="M143" s="248" t="s">
        <v>1</v>
      </c>
      <c r="N143" s="249" t="s">
        <v>41</v>
      </c>
      <c r="O143" s="91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86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1103</v>
      </c>
    </row>
    <row r="144" spans="1:51" s="13" customFormat="1" ht="12">
      <c r="A144" s="13"/>
      <c r="B144" s="254"/>
      <c r="C144" s="255"/>
      <c r="D144" s="256" t="s">
        <v>226</v>
      </c>
      <c r="E144" s="257" t="s">
        <v>1</v>
      </c>
      <c r="F144" s="258" t="s">
        <v>1104</v>
      </c>
      <c r="G144" s="255"/>
      <c r="H144" s="259">
        <v>39.68</v>
      </c>
      <c r="I144" s="260"/>
      <c r="J144" s="255"/>
      <c r="K144" s="255"/>
      <c r="L144" s="261"/>
      <c r="M144" s="262"/>
      <c r="N144" s="263"/>
      <c r="O144" s="263"/>
      <c r="P144" s="263"/>
      <c r="Q144" s="263"/>
      <c r="R144" s="263"/>
      <c r="S144" s="263"/>
      <c r="T144" s="26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5" t="s">
        <v>226</v>
      </c>
      <c r="AU144" s="265" t="s">
        <v>86</v>
      </c>
      <c r="AV144" s="13" t="s">
        <v>86</v>
      </c>
      <c r="AW144" s="13" t="s">
        <v>32</v>
      </c>
      <c r="AX144" s="13" t="s">
        <v>76</v>
      </c>
      <c r="AY144" s="265" t="s">
        <v>176</v>
      </c>
    </row>
    <row r="145" spans="1:51" s="14" customFormat="1" ht="12">
      <c r="A145" s="14"/>
      <c r="B145" s="269"/>
      <c r="C145" s="270"/>
      <c r="D145" s="256" t="s">
        <v>226</v>
      </c>
      <c r="E145" s="271" t="s">
        <v>1</v>
      </c>
      <c r="F145" s="272" t="s">
        <v>249</v>
      </c>
      <c r="G145" s="270"/>
      <c r="H145" s="273">
        <v>39.68</v>
      </c>
      <c r="I145" s="274"/>
      <c r="J145" s="270"/>
      <c r="K145" s="270"/>
      <c r="L145" s="275"/>
      <c r="M145" s="276"/>
      <c r="N145" s="277"/>
      <c r="O145" s="277"/>
      <c r="P145" s="277"/>
      <c r="Q145" s="277"/>
      <c r="R145" s="277"/>
      <c r="S145" s="277"/>
      <c r="T145" s="27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9" t="s">
        <v>226</v>
      </c>
      <c r="AU145" s="279" t="s">
        <v>86</v>
      </c>
      <c r="AV145" s="14" t="s">
        <v>193</v>
      </c>
      <c r="AW145" s="14" t="s">
        <v>32</v>
      </c>
      <c r="AX145" s="14" t="s">
        <v>84</v>
      </c>
      <c r="AY145" s="279" t="s">
        <v>176</v>
      </c>
    </row>
    <row r="146" spans="1:65" s="2" customFormat="1" ht="37.8" customHeight="1">
      <c r="A146" s="38"/>
      <c r="B146" s="39"/>
      <c r="C146" s="241" t="s">
        <v>189</v>
      </c>
      <c r="D146" s="241" t="s">
        <v>179</v>
      </c>
      <c r="E146" s="242" t="s">
        <v>773</v>
      </c>
      <c r="F146" s="243" t="s">
        <v>774</v>
      </c>
      <c r="G146" s="244" t="s">
        <v>291</v>
      </c>
      <c r="H146" s="245">
        <v>396.8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</v>
      </c>
      <c r="T146" s="251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1105</v>
      </c>
    </row>
    <row r="147" spans="1:51" s="13" customFormat="1" ht="12">
      <c r="A147" s="13"/>
      <c r="B147" s="254"/>
      <c r="C147" s="255"/>
      <c r="D147" s="256" t="s">
        <v>226</v>
      </c>
      <c r="E147" s="257" t="s">
        <v>1</v>
      </c>
      <c r="F147" s="258" t="s">
        <v>1104</v>
      </c>
      <c r="G147" s="255"/>
      <c r="H147" s="259">
        <v>39.68</v>
      </c>
      <c r="I147" s="260"/>
      <c r="J147" s="255"/>
      <c r="K147" s="255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226</v>
      </c>
      <c r="AU147" s="265" t="s">
        <v>86</v>
      </c>
      <c r="AV147" s="13" t="s">
        <v>86</v>
      </c>
      <c r="AW147" s="13" t="s">
        <v>32</v>
      </c>
      <c r="AX147" s="13" t="s">
        <v>76</v>
      </c>
      <c r="AY147" s="265" t="s">
        <v>176</v>
      </c>
    </row>
    <row r="148" spans="1:51" s="13" customFormat="1" ht="12">
      <c r="A148" s="13"/>
      <c r="B148" s="254"/>
      <c r="C148" s="255"/>
      <c r="D148" s="256" t="s">
        <v>226</v>
      </c>
      <c r="E148" s="257" t="s">
        <v>1</v>
      </c>
      <c r="F148" s="258" t="s">
        <v>1106</v>
      </c>
      <c r="G148" s="255"/>
      <c r="H148" s="259">
        <v>396.8</v>
      </c>
      <c r="I148" s="260"/>
      <c r="J148" s="255"/>
      <c r="K148" s="255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226</v>
      </c>
      <c r="AU148" s="265" t="s">
        <v>86</v>
      </c>
      <c r="AV148" s="13" t="s">
        <v>86</v>
      </c>
      <c r="AW148" s="13" t="s">
        <v>32</v>
      </c>
      <c r="AX148" s="13" t="s">
        <v>84</v>
      </c>
      <c r="AY148" s="265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347</v>
      </c>
      <c r="F149" s="243" t="s">
        <v>348</v>
      </c>
      <c r="G149" s="244" t="s">
        <v>344</v>
      </c>
      <c r="H149" s="245">
        <v>79.36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1107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1104</v>
      </c>
      <c r="G150" s="255"/>
      <c r="H150" s="259">
        <v>39.68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76</v>
      </c>
      <c r="AY150" s="265" t="s">
        <v>176</v>
      </c>
    </row>
    <row r="151" spans="1:51" s="13" customFormat="1" ht="12">
      <c r="A151" s="13"/>
      <c r="B151" s="254"/>
      <c r="C151" s="255"/>
      <c r="D151" s="256" t="s">
        <v>226</v>
      </c>
      <c r="E151" s="257" t="s">
        <v>1</v>
      </c>
      <c r="F151" s="258" t="s">
        <v>1108</v>
      </c>
      <c r="G151" s="255"/>
      <c r="H151" s="259">
        <v>79.36</v>
      </c>
      <c r="I151" s="260"/>
      <c r="J151" s="255"/>
      <c r="K151" s="255"/>
      <c r="L151" s="261"/>
      <c r="M151" s="262"/>
      <c r="N151" s="263"/>
      <c r="O151" s="263"/>
      <c r="P151" s="263"/>
      <c r="Q151" s="263"/>
      <c r="R151" s="263"/>
      <c r="S151" s="263"/>
      <c r="T151" s="26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5" t="s">
        <v>226</v>
      </c>
      <c r="AU151" s="265" t="s">
        <v>86</v>
      </c>
      <c r="AV151" s="13" t="s">
        <v>86</v>
      </c>
      <c r="AW151" s="13" t="s">
        <v>32</v>
      </c>
      <c r="AX151" s="13" t="s">
        <v>84</v>
      </c>
      <c r="AY151" s="265" t="s">
        <v>176</v>
      </c>
    </row>
    <row r="152" spans="1:65" s="2" customFormat="1" ht="14.4" customHeight="1">
      <c r="A152" s="38"/>
      <c r="B152" s="39"/>
      <c r="C152" s="241" t="s">
        <v>175</v>
      </c>
      <c r="D152" s="241" t="s">
        <v>179</v>
      </c>
      <c r="E152" s="242" t="s">
        <v>352</v>
      </c>
      <c r="F152" s="243" t="s">
        <v>353</v>
      </c>
      <c r="G152" s="244" t="s">
        <v>291</v>
      </c>
      <c r="H152" s="245">
        <v>39.68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1109</v>
      </c>
    </row>
    <row r="153" spans="1:51" s="13" customFormat="1" ht="12">
      <c r="A153" s="13"/>
      <c r="B153" s="254"/>
      <c r="C153" s="255"/>
      <c r="D153" s="256" t="s">
        <v>226</v>
      </c>
      <c r="E153" s="257" t="s">
        <v>1</v>
      </c>
      <c r="F153" s="258" t="s">
        <v>1104</v>
      </c>
      <c r="G153" s="255"/>
      <c r="H153" s="259">
        <v>39.68</v>
      </c>
      <c r="I153" s="260"/>
      <c r="J153" s="255"/>
      <c r="K153" s="255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226</v>
      </c>
      <c r="AU153" s="265" t="s">
        <v>86</v>
      </c>
      <c r="AV153" s="13" t="s">
        <v>86</v>
      </c>
      <c r="AW153" s="13" t="s">
        <v>32</v>
      </c>
      <c r="AX153" s="13" t="s">
        <v>76</v>
      </c>
      <c r="AY153" s="265" t="s">
        <v>176</v>
      </c>
    </row>
    <row r="154" spans="1:51" s="14" customFormat="1" ht="12">
      <c r="A154" s="14"/>
      <c r="B154" s="269"/>
      <c r="C154" s="270"/>
      <c r="D154" s="256" t="s">
        <v>226</v>
      </c>
      <c r="E154" s="271" t="s">
        <v>1</v>
      </c>
      <c r="F154" s="272" t="s">
        <v>249</v>
      </c>
      <c r="G154" s="270"/>
      <c r="H154" s="273">
        <v>39.68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226</v>
      </c>
      <c r="AU154" s="279" t="s">
        <v>86</v>
      </c>
      <c r="AV154" s="14" t="s">
        <v>193</v>
      </c>
      <c r="AW154" s="14" t="s">
        <v>32</v>
      </c>
      <c r="AX154" s="14" t="s">
        <v>84</v>
      </c>
      <c r="AY154" s="279" t="s">
        <v>176</v>
      </c>
    </row>
    <row r="155" spans="1:63" s="12" customFormat="1" ht="22.8" customHeight="1">
      <c r="A155" s="12"/>
      <c r="B155" s="225"/>
      <c r="C155" s="226"/>
      <c r="D155" s="227" t="s">
        <v>75</v>
      </c>
      <c r="E155" s="239" t="s">
        <v>193</v>
      </c>
      <c r="F155" s="239" t="s">
        <v>785</v>
      </c>
      <c r="G155" s="226"/>
      <c r="H155" s="226"/>
      <c r="I155" s="229"/>
      <c r="J155" s="240">
        <f>BK155</f>
        <v>0</v>
      </c>
      <c r="K155" s="226"/>
      <c r="L155" s="231"/>
      <c r="M155" s="232"/>
      <c r="N155" s="233"/>
      <c r="O155" s="233"/>
      <c r="P155" s="234">
        <f>SUM(P156:P185)</f>
        <v>0</v>
      </c>
      <c r="Q155" s="233"/>
      <c r="R155" s="234">
        <f>SUM(R156:R185)</f>
        <v>14.751264799999998</v>
      </c>
      <c r="S155" s="233"/>
      <c r="T155" s="235">
        <f>SUM(T156:T185)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6" t="s">
        <v>84</v>
      </c>
      <c r="AT155" s="237" t="s">
        <v>75</v>
      </c>
      <c r="AU155" s="237" t="s">
        <v>84</v>
      </c>
      <c r="AY155" s="236" t="s">
        <v>176</v>
      </c>
      <c r="BK155" s="238">
        <f>SUM(BK156:BK185)</f>
        <v>0</v>
      </c>
    </row>
    <row r="156" spans="1:65" s="2" customFormat="1" ht="14.4" customHeight="1">
      <c r="A156" s="38"/>
      <c r="B156" s="39"/>
      <c r="C156" s="241" t="s">
        <v>200</v>
      </c>
      <c r="D156" s="241" t="s">
        <v>179</v>
      </c>
      <c r="E156" s="242" t="s">
        <v>786</v>
      </c>
      <c r="F156" s="243" t="s">
        <v>787</v>
      </c>
      <c r="G156" s="244" t="s">
        <v>291</v>
      </c>
      <c r="H156" s="245">
        <v>1.462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1.7034</v>
      </c>
      <c r="R156" s="250">
        <f>Q156*H156</f>
        <v>2.4903708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1110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1111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790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791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86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5" customFormat="1" ht="12">
      <c r="A160" s="15"/>
      <c r="B160" s="285"/>
      <c r="C160" s="286"/>
      <c r="D160" s="256" t="s">
        <v>226</v>
      </c>
      <c r="E160" s="287" t="s">
        <v>1</v>
      </c>
      <c r="F160" s="288" t="s">
        <v>1112</v>
      </c>
      <c r="G160" s="286"/>
      <c r="H160" s="287" t="s">
        <v>1</v>
      </c>
      <c r="I160" s="289"/>
      <c r="J160" s="286"/>
      <c r="K160" s="286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226</v>
      </c>
      <c r="AU160" s="294" t="s">
        <v>86</v>
      </c>
      <c r="AV160" s="15" t="s">
        <v>84</v>
      </c>
      <c r="AW160" s="15" t="s">
        <v>32</v>
      </c>
      <c r="AX160" s="15" t="s">
        <v>76</v>
      </c>
      <c r="AY160" s="294" t="s">
        <v>176</v>
      </c>
    </row>
    <row r="161" spans="1:51" s="15" customFormat="1" ht="12">
      <c r="A161" s="15"/>
      <c r="B161" s="285"/>
      <c r="C161" s="286"/>
      <c r="D161" s="256" t="s">
        <v>226</v>
      </c>
      <c r="E161" s="287" t="s">
        <v>1</v>
      </c>
      <c r="F161" s="288" t="s">
        <v>793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226</v>
      </c>
      <c r="AU161" s="294" t="s">
        <v>86</v>
      </c>
      <c r="AV161" s="15" t="s">
        <v>84</v>
      </c>
      <c r="AW161" s="15" t="s">
        <v>32</v>
      </c>
      <c r="AX161" s="15" t="s">
        <v>76</v>
      </c>
      <c r="AY161" s="294" t="s">
        <v>176</v>
      </c>
    </row>
    <row r="162" spans="1:51" s="15" customFormat="1" ht="12">
      <c r="A162" s="15"/>
      <c r="B162" s="285"/>
      <c r="C162" s="286"/>
      <c r="D162" s="256" t="s">
        <v>226</v>
      </c>
      <c r="E162" s="287" t="s">
        <v>1</v>
      </c>
      <c r="F162" s="288" t="s">
        <v>794</v>
      </c>
      <c r="G162" s="286"/>
      <c r="H162" s="287" t="s">
        <v>1</v>
      </c>
      <c r="I162" s="289"/>
      <c r="J162" s="286"/>
      <c r="K162" s="286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226</v>
      </c>
      <c r="AU162" s="294" t="s">
        <v>86</v>
      </c>
      <c r="AV162" s="15" t="s">
        <v>84</v>
      </c>
      <c r="AW162" s="15" t="s">
        <v>32</v>
      </c>
      <c r="AX162" s="15" t="s">
        <v>76</v>
      </c>
      <c r="AY162" s="294" t="s">
        <v>176</v>
      </c>
    </row>
    <row r="163" spans="1:51" s="15" customFormat="1" ht="12">
      <c r="A163" s="15"/>
      <c r="B163" s="285"/>
      <c r="C163" s="286"/>
      <c r="D163" s="256" t="s">
        <v>226</v>
      </c>
      <c r="E163" s="287" t="s">
        <v>1</v>
      </c>
      <c r="F163" s="288" t="s">
        <v>1113</v>
      </c>
      <c r="G163" s="286"/>
      <c r="H163" s="287" t="s">
        <v>1</v>
      </c>
      <c r="I163" s="289"/>
      <c r="J163" s="286"/>
      <c r="K163" s="286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226</v>
      </c>
      <c r="AU163" s="294" t="s">
        <v>86</v>
      </c>
      <c r="AV163" s="15" t="s">
        <v>84</v>
      </c>
      <c r="AW163" s="15" t="s">
        <v>32</v>
      </c>
      <c r="AX163" s="15" t="s">
        <v>76</v>
      </c>
      <c r="AY163" s="294" t="s">
        <v>176</v>
      </c>
    </row>
    <row r="164" spans="1:51" s="13" customFormat="1" ht="12">
      <c r="A164" s="13"/>
      <c r="B164" s="254"/>
      <c r="C164" s="255"/>
      <c r="D164" s="256" t="s">
        <v>226</v>
      </c>
      <c r="E164" s="257" t="s">
        <v>1</v>
      </c>
      <c r="F164" s="258" t="s">
        <v>1114</v>
      </c>
      <c r="G164" s="255"/>
      <c r="H164" s="259">
        <v>1.462</v>
      </c>
      <c r="I164" s="260"/>
      <c r="J164" s="255"/>
      <c r="K164" s="255"/>
      <c r="L164" s="261"/>
      <c r="M164" s="262"/>
      <c r="N164" s="263"/>
      <c r="O164" s="263"/>
      <c r="P164" s="263"/>
      <c r="Q164" s="263"/>
      <c r="R164" s="263"/>
      <c r="S164" s="263"/>
      <c r="T164" s="2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5" t="s">
        <v>226</v>
      </c>
      <c r="AU164" s="265" t="s">
        <v>86</v>
      </c>
      <c r="AV164" s="13" t="s">
        <v>86</v>
      </c>
      <c r="AW164" s="13" t="s">
        <v>32</v>
      </c>
      <c r="AX164" s="13" t="s">
        <v>76</v>
      </c>
      <c r="AY164" s="265" t="s">
        <v>176</v>
      </c>
    </row>
    <row r="165" spans="1:51" s="14" customFormat="1" ht="12">
      <c r="A165" s="14"/>
      <c r="B165" s="269"/>
      <c r="C165" s="270"/>
      <c r="D165" s="256" t="s">
        <v>226</v>
      </c>
      <c r="E165" s="271" t="s">
        <v>1</v>
      </c>
      <c r="F165" s="272" t="s">
        <v>249</v>
      </c>
      <c r="G165" s="270"/>
      <c r="H165" s="273">
        <v>1.462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226</v>
      </c>
      <c r="AU165" s="279" t="s">
        <v>86</v>
      </c>
      <c r="AV165" s="14" t="s">
        <v>193</v>
      </c>
      <c r="AW165" s="14" t="s">
        <v>32</v>
      </c>
      <c r="AX165" s="14" t="s">
        <v>84</v>
      </c>
      <c r="AY165" s="279" t="s">
        <v>176</v>
      </c>
    </row>
    <row r="166" spans="1:65" s="2" customFormat="1" ht="24.15" customHeight="1">
      <c r="A166" s="38"/>
      <c r="B166" s="39"/>
      <c r="C166" s="241" t="s">
        <v>205</v>
      </c>
      <c r="D166" s="241" t="s">
        <v>179</v>
      </c>
      <c r="E166" s="242" t="s">
        <v>798</v>
      </c>
      <c r="F166" s="243" t="s">
        <v>799</v>
      </c>
      <c r="G166" s="244" t="s">
        <v>240</v>
      </c>
      <c r="H166" s="245">
        <v>2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0.0066</v>
      </c>
      <c r="R166" s="250">
        <f>Q166*H166</f>
        <v>0.0132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1115</v>
      </c>
    </row>
    <row r="167" spans="1:65" s="2" customFormat="1" ht="24.15" customHeight="1">
      <c r="A167" s="38"/>
      <c r="B167" s="39"/>
      <c r="C167" s="295" t="s">
        <v>210</v>
      </c>
      <c r="D167" s="295" t="s">
        <v>341</v>
      </c>
      <c r="E167" s="296" t="s">
        <v>801</v>
      </c>
      <c r="F167" s="297" t="s">
        <v>802</v>
      </c>
      <c r="G167" s="298" t="s">
        <v>240</v>
      </c>
      <c r="H167" s="299">
        <v>1</v>
      </c>
      <c r="I167" s="300"/>
      <c r="J167" s="301">
        <f>ROUND(I167*H167,2)</f>
        <v>0</v>
      </c>
      <c r="K167" s="297" t="s">
        <v>183</v>
      </c>
      <c r="L167" s="302"/>
      <c r="M167" s="303" t="s">
        <v>1</v>
      </c>
      <c r="N167" s="304" t="s">
        <v>41</v>
      </c>
      <c r="O167" s="91"/>
      <c r="P167" s="250">
        <f>O167*H167</f>
        <v>0</v>
      </c>
      <c r="Q167" s="250">
        <v>0.081</v>
      </c>
      <c r="R167" s="250">
        <f>Q167*H167</f>
        <v>0.081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210</v>
      </c>
      <c r="AT167" s="252" t="s">
        <v>341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1116</v>
      </c>
    </row>
    <row r="168" spans="1:65" s="2" customFormat="1" ht="24.15" customHeight="1">
      <c r="A168" s="38"/>
      <c r="B168" s="39"/>
      <c r="C168" s="295" t="s">
        <v>213</v>
      </c>
      <c r="D168" s="295" t="s">
        <v>341</v>
      </c>
      <c r="E168" s="296" t="s">
        <v>804</v>
      </c>
      <c r="F168" s="297" t="s">
        <v>805</v>
      </c>
      <c r="G168" s="298" t="s">
        <v>240</v>
      </c>
      <c r="H168" s="299">
        <v>1</v>
      </c>
      <c r="I168" s="300"/>
      <c r="J168" s="301">
        <f>ROUND(I168*H168,2)</f>
        <v>0</v>
      </c>
      <c r="K168" s="297" t="s">
        <v>183</v>
      </c>
      <c r="L168" s="302"/>
      <c r="M168" s="303" t="s">
        <v>1</v>
      </c>
      <c r="N168" s="304" t="s">
        <v>41</v>
      </c>
      <c r="O168" s="91"/>
      <c r="P168" s="250">
        <f>O168*H168</f>
        <v>0</v>
      </c>
      <c r="Q168" s="250">
        <v>0.57</v>
      </c>
      <c r="R168" s="250">
        <f>Q168*H168</f>
        <v>0.57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210</v>
      </c>
      <c r="AT168" s="252" t="s">
        <v>341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1117</v>
      </c>
    </row>
    <row r="169" spans="1:65" s="2" customFormat="1" ht="24.15" customHeight="1">
      <c r="A169" s="38"/>
      <c r="B169" s="39"/>
      <c r="C169" s="241" t="s">
        <v>217</v>
      </c>
      <c r="D169" s="241" t="s">
        <v>179</v>
      </c>
      <c r="E169" s="242" t="s">
        <v>807</v>
      </c>
      <c r="F169" s="243" t="s">
        <v>808</v>
      </c>
      <c r="G169" s="244" t="s">
        <v>291</v>
      </c>
      <c r="H169" s="245">
        <v>5.191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2.234</v>
      </c>
      <c r="R169" s="250">
        <f>Q169*H169</f>
        <v>11.596694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1118</v>
      </c>
    </row>
    <row r="170" spans="1:51" s="15" customFormat="1" ht="12">
      <c r="A170" s="15"/>
      <c r="B170" s="285"/>
      <c r="C170" s="286"/>
      <c r="D170" s="256" t="s">
        <v>226</v>
      </c>
      <c r="E170" s="287" t="s">
        <v>1</v>
      </c>
      <c r="F170" s="288" t="s">
        <v>1111</v>
      </c>
      <c r="G170" s="286"/>
      <c r="H170" s="287" t="s">
        <v>1</v>
      </c>
      <c r="I170" s="289"/>
      <c r="J170" s="286"/>
      <c r="K170" s="286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226</v>
      </c>
      <c r="AU170" s="294" t="s">
        <v>86</v>
      </c>
      <c r="AV170" s="15" t="s">
        <v>84</v>
      </c>
      <c r="AW170" s="15" t="s">
        <v>32</v>
      </c>
      <c r="AX170" s="15" t="s">
        <v>76</v>
      </c>
      <c r="AY170" s="294" t="s">
        <v>176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790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791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1112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5" customFormat="1" ht="12">
      <c r="A174" s="15"/>
      <c r="B174" s="285"/>
      <c r="C174" s="286"/>
      <c r="D174" s="256" t="s">
        <v>226</v>
      </c>
      <c r="E174" s="287" t="s">
        <v>1</v>
      </c>
      <c r="F174" s="288" t="s">
        <v>400</v>
      </c>
      <c r="G174" s="286"/>
      <c r="H174" s="287" t="s">
        <v>1</v>
      </c>
      <c r="I174" s="289"/>
      <c r="J174" s="286"/>
      <c r="K174" s="286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226</v>
      </c>
      <c r="AU174" s="294" t="s">
        <v>86</v>
      </c>
      <c r="AV174" s="15" t="s">
        <v>84</v>
      </c>
      <c r="AW174" s="15" t="s">
        <v>32</v>
      </c>
      <c r="AX174" s="15" t="s">
        <v>76</v>
      </c>
      <c r="AY174" s="294" t="s">
        <v>176</v>
      </c>
    </row>
    <row r="175" spans="1:51" s="15" customFormat="1" ht="12">
      <c r="A175" s="15"/>
      <c r="B175" s="285"/>
      <c r="C175" s="286"/>
      <c r="D175" s="256" t="s">
        <v>226</v>
      </c>
      <c r="E175" s="287" t="s">
        <v>1</v>
      </c>
      <c r="F175" s="288" t="s">
        <v>1111</v>
      </c>
      <c r="G175" s="286"/>
      <c r="H175" s="287" t="s">
        <v>1</v>
      </c>
      <c r="I175" s="289"/>
      <c r="J175" s="286"/>
      <c r="K175" s="286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226</v>
      </c>
      <c r="AU175" s="294" t="s">
        <v>86</v>
      </c>
      <c r="AV175" s="15" t="s">
        <v>84</v>
      </c>
      <c r="AW175" s="15" t="s">
        <v>32</v>
      </c>
      <c r="AX175" s="15" t="s">
        <v>76</v>
      </c>
      <c r="AY175" s="294" t="s">
        <v>176</v>
      </c>
    </row>
    <row r="176" spans="1:51" s="15" customFormat="1" ht="12">
      <c r="A176" s="15"/>
      <c r="B176" s="285"/>
      <c r="C176" s="286"/>
      <c r="D176" s="256" t="s">
        <v>226</v>
      </c>
      <c r="E176" s="287" t="s">
        <v>1</v>
      </c>
      <c r="F176" s="288" t="s">
        <v>790</v>
      </c>
      <c r="G176" s="286"/>
      <c r="H176" s="287" t="s">
        <v>1</v>
      </c>
      <c r="I176" s="289"/>
      <c r="J176" s="286"/>
      <c r="K176" s="286"/>
      <c r="L176" s="290"/>
      <c r="M176" s="291"/>
      <c r="N176" s="292"/>
      <c r="O176" s="292"/>
      <c r="P176" s="292"/>
      <c r="Q176" s="292"/>
      <c r="R176" s="292"/>
      <c r="S176" s="292"/>
      <c r="T176" s="29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4" t="s">
        <v>226</v>
      </c>
      <c r="AU176" s="294" t="s">
        <v>86</v>
      </c>
      <c r="AV176" s="15" t="s">
        <v>84</v>
      </c>
      <c r="AW176" s="15" t="s">
        <v>32</v>
      </c>
      <c r="AX176" s="15" t="s">
        <v>76</v>
      </c>
      <c r="AY176" s="294" t="s">
        <v>176</v>
      </c>
    </row>
    <row r="177" spans="1:51" s="15" customFormat="1" ht="12">
      <c r="A177" s="15"/>
      <c r="B177" s="285"/>
      <c r="C177" s="286"/>
      <c r="D177" s="256" t="s">
        <v>226</v>
      </c>
      <c r="E177" s="287" t="s">
        <v>1</v>
      </c>
      <c r="F177" s="288" t="s">
        <v>810</v>
      </c>
      <c r="G177" s="286"/>
      <c r="H177" s="287" t="s">
        <v>1</v>
      </c>
      <c r="I177" s="289"/>
      <c r="J177" s="286"/>
      <c r="K177" s="286"/>
      <c r="L177" s="290"/>
      <c r="M177" s="291"/>
      <c r="N177" s="292"/>
      <c r="O177" s="292"/>
      <c r="P177" s="292"/>
      <c r="Q177" s="292"/>
      <c r="R177" s="292"/>
      <c r="S177" s="292"/>
      <c r="T177" s="29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4" t="s">
        <v>226</v>
      </c>
      <c r="AU177" s="294" t="s">
        <v>86</v>
      </c>
      <c r="AV177" s="15" t="s">
        <v>84</v>
      </c>
      <c r="AW177" s="15" t="s">
        <v>32</v>
      </c>
      <c r="AX177" s="15" t="s">
        <v>76</v>
      </c>
      <c r="AY177" s="294" t="s">
        <v>176</v>
      </c>
    </row>
    <row r="178" spans="1:51" s="15" customFormat="1" ht="12">
      <c r="A178" s="15"/>
      <c r="B178" s="285"/>
      <c r="C178" s="286"/>
      <c r="D178" s="256" t="s">
        <v>226</v>
      </c>
      <c r="E178" s="287" t="s">
        <v>1</v>
      </c>
      <c r="F178" s="288" t="s">
        <v>1119</v>
      </c>
      <c r="G178" s="286"/>
      <c r="H178" s="287" t="s">
        <v>1</v>
      </c>
      <c r="I178" s="289"/>
      <c r="J178" s="286"/>
      <c r="K178" s="286"/>
      <c r="L178" s="290"/>
      <c r="M178" s="291"/>
      <c r="N178" s="292"/>
      <c r="O178" s="292"/>
      <c r="P178" s="292"/>
      <c r="Q178" s="292"/>
      <c r="R178" s="292"/>
      <c r="S178" s="292"/>
      <c r="T178" s="29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4" t="s">
        <v>226</v>
      </c>
      <c r="AU178" s="294" t="s">
        <v>86</v>
      </c>
      <c r="AV178" s="15" t="s">
        <v>84</v>
      </c>
      <c r="AW178" s="15" t="s">
        <v>32</v>
      </c>
      <c r="AX178" s="15" t="s">
        <v>76</v>
      </c>
      <c r="AY178" s="294" t="s">
        <v>176</v>
      </c>
    </row>
    <row r="179" spans="1:51" s="15" customFormat="1" ht="12">
      <c r="A179" s="15"/>
      <c r="B179" s="285"/>
      <c r="C179" s="286"/>
      <c r="D179" s="256" t="s">
        <v>226</v>
      </c>
      <c r="E179" s="287" t="s">
        <v>1</v>
      </c>
      <c r="F179" s="288" t="s">
        <v>400</v>
      </c>
      <c r="G179" s="286"/>
      <c r="H179" s="287" t="s">
        <v>1</v>
      </c>
      <c r="I179" s="289"/>
      <c r="J179" s="286"/>
      <c r="K179" s="286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226</v>
      </c>
      <c r="AU179" s="294" t="s">
        <v>86</v>
      </c>
      <c r="AV179" s="15" t="s">
        <v>84</v>
      </c>
      <c r="AW179" s="15" t="s">
        <v>32</v>
      </c>
      <c r="AX179" s="15" t="s">
        <v>76</v>
      </c>
      <c r="AY179" s="294" t="s">
        <v>176</v>
      </c>
    </row>
    <row r="180" spans="1:51" s="15" customFormat="1" ht="12">
      <c r="A180" s="15"/>
      <c r="B180" s="285"/>
      <c r="C180" s="286"/>
      <c r="D180" s="256" t="s">
        <v>226</v>
      </c>
      <c r="E180" s="287" t="s">
        <v>1</v>
      </c>
      <c r="F180" s="288" t="s">
        <v>793</v>
      </c>
      <c r="G180" s="286"/>
      <c r="H180" s="287" t="s">
        <v>1</v>
      </c>
      <c r="I180" s="289"/>
      <c r="J180" s="286"/>
      <c r="K180" s="286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226</v>
      </c>
      <c r="AU180" s="294" t="s">
        <v>86</v>
      </c>
      <c r="AV180" s="15" t="s">
        <v>84</v>
      </c>
      <c r="AW180" s="15" t="s">
        <v>32</v>
      </c>
      <c r="AX180" s="15" t="s">
        <v>76</v>
      </c>
      <c r="AY180" s="294" t="s">
        <v>176</v>
      </c>
    </row>
    <row r="181" spans="1:51" s="15" customFormat="1" ht="12">
      <c r="A181" s="15"/>
      <c r="B181" s="285"/>
      <c r="C181" s="286"/>
      <c r="D181" s="256" t="s">
        <v>226</v>
      </c>
      <c r="E181" s="287" t="s">
        <v>1</v>
      </c>
      <c r="F181" s="288" t="s">
        <v>794</v>
      </c>
      <c r="G181" s="286"/>
      <c r="H181" s="287" t="s">
        <v>1</v>
      </c>
      <c r="I181" s="289"/>
      <c r="J181" s="286"/>
      <c r="K181" s="286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226</v>
      </c>
      <c r="AU181" s="294" t="s">
        <v>86</v>
      </c>
      <c r="AV181" s="15" t="s">
        <v>84</v>
      </c>
      <c r="AW181" s="15" t="s">
        <v>32</v>
      </c>
      <c r="AX181" s="15" t="s">
        <v>76</v>
      </c>
      <c r="AY181" s="294" t="s">
        <v>176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1113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5" customFormat="1" ht="12">
      <c r="A183" s="15"/>
      <c r="B183" s="285"/>
      <c r="C183" s="286"/>
      <c r="D183" s="256" t="s">
        <v>226</v>
      </c>
      <c r="E183" s="287" t="s">
        <v>1</v>
      </c>
      <c r="F183" s="288" t="s">
        <v>400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226</v>
      </c>
      <c r="AU183" s="294" t="s">
        <v>86</v>
      </c>
      <c r="AV183" s="15" t="s">
        <v>84</v>
      </c>
      <c r="AW183" s="15" t="s">
        <v>32</v>
      </c>
      <c r="AX183" s="15" t="s">
        <v>76</v>
      </c>
      <c r="AY183" s="294" t="s">
        <v>176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1120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3" customFormat="1" ht="12">
      <c r="A185" s="13"/>
      <c r="B185" s="254"/>
      <c r="C185" s="255"/>
      <c r="D185" s="256" t="s">
        <v>226</v>
      </c>
      <c r="E185" s="257" t="s">
        <v>1</v>
      </c>
      <c r="F185" s="258" t="s">
        <v>1121</v>
      </c>
      <c r="G185" s="255"/>
      <c r="H185" s="259">
        <v>5.191</v>
      </c>
      <c r="I185" s="260"/>
      <c r="J185" s="255"/>
      <c r="K185" s="255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226</v>
      </c>
      <c r="AU185" s="265" t="s">
        <v>86</v>
      </c>
      <c r="AV185" s="13" t="s">
        <v>86</v>
      </c>
      <c r="AW185" s="13" t="s">
        <v>32</v>
      </c>
      <c r="AX185" s="13" t="s">
        <v>84</v>
      </c>
      <c r="AY185" s="265" t="s">
        <v>176</v>
      </c>
    </row>
    <row r="186" spans="1:63" s="12" customFormat="1" ht="22.8" customHeight="1">
      <c r="A186" s="12"/>
      <c r="B186" s="225"/>
      <c r="C186" s="226"/>
      <c r="D186" s="227" t="s">
        <v>75</v>
      </c>
      <c r="E186" s="239" t="s">
        <v>213</v>
      </c>
      <c r="F186" s="239" t="s">
        <v>477</v>
      </c>
      <c r="G186" s="226"/>
      <c r="H186" s="226"/>
      <c r="I186" s="229"/>
      <c r="J186" s="240">
        <f>BK186</f>
        <v>0</v>
      </c>
      <c r="K186" s="226"/>
      <c r="L186" s="231"/>
      <c r="M186" s="232"/>
      <c r="N186" s="233"/>
      <c r="O186" s="233"/>
      <c r="P186" s="234">
        <f>SUM(P187:P218)</f>
        <v>0</v>
      </c>
      <c r="Q186" s="233"/>
      <c r="R186" s="234">
        <f>SUM(R187:R218)</f>
        <v>94.42938822</v>
      </c>
      <c r="S186" s="233"/>
      <c r="T186" s="235">
        <f>SUM(T187:T218)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6" t="s">
        <v>84</v>
      </c>
      <c r="AT186" s="237" t="s">
        <v>75</v>
      </c>
      <c r="AU186" s="237" t="s">
        <v>84</v>
      </c>
      <c r="AY186" s="236" t="s">
        <v>176</v>
      </c>
      <c r="BK186" s="238">
        <f>SUM(BK187:BK218)</f>
        <v>0</v>
      </c>
    </row>
    <row r="187" spans="1:65" s="2" customFormat="1" ht="24.15" customHeight="1">
      <c r="A187" s="38"/>
      <c r="B187" s="39"/>
      <c r="C187" s="241" t="s">
        <v>222</v>
      </c>
      <c r="D187" s="241" t="s">
        <v>179</v>
      </c>
      <c r="E187" s="242" t="s">
        <v>822</v>
      </c>
      <c r="F187" s="243" t="s">
        <v>823</v>
      </c>
      <c r="G187" s="244" t="s">
        <v>240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16.75142</v>
      </c>
      <c r="R187" s="250">
        <f>Q187*H187</f>
        <v>33.50284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1122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1111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5" customFormat="1" ht="12">
      <c r="A189" s="15"/>
      <c r="B189" s="285"/>
      <c r="C189" s="286"/>
      <c r="D189" s="256" t="s">
        <v>226</v>
      </c>
      <c r="E189" s="287" t="s">
        <v>1</v>
      </c>
      <c r="F189" s="288" t="s">
        <v>790</v>
      </c>
      <c r="G189" s="286"/>
      <c r="H189" s="287" t="s">
        <v>1</v>
      </c>
      <c r="I189" s="289"/>
      <c r="J189" s="286"/>
      <c r="K189" s="286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226</v>
      </c>
      <c r="AU189" s="294" t="s">
        <v>86</v>
      </c>
      <c r="AV189" s="15" t="s">
        <v>84</v>
      </c>
      <c r="AW189" s="15" t="s">
        <v>32</v>
      </c>
      <c r="AX189" s="15" t="s">
        <v>76</v>
      </c>
      <c r="AY189" s="294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1123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3" customFormat="1" ht="12">
      <c r="A191" s="13"/>
      <c r="B191" s="254"/>
      <c r="C191" s="255"/>
      <c r="D191" s="256" t="s">
        <v>226</v>
      </c>
      <c r="E191" s="257" t="s">
        <v>1</v>
      </c>
      <c r="F191" s="258" t="s">
        <v>86</v>
      </c>
      <c r="G191" s="255"/>
      <c r="H191" s="259">
        <v>2</v>
      </c>
      <c r="I191" s="260"/>
      <c r="J191" s="255"/>
      <c r="K191" s="255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226</v>
      </c>
      <c r="AU191" s="265" t="s">
        <v>86</v>
      </c>
      <c r="AV191" s="13" t="s">
        <v>86</v>
      </c>
      <c r="AW191" s="13" t="s">
        <v>32</v>
      </c>
      <c r="AX191" s="13" t="s">
        <v>84</v>
      </c>
      <c r="AY191" s="265" t="s">
        <v>176</v>
      </c>
    </row>
    <row r="192" spans="1:65" s="2" customFormat="1" ht="24.15" customHeight="1">
      <c r="A192" s="38"/>
      <c r="B192" s="39"/>
      <c r="C192" s="241" t="s">
        <v>227</v>
      </c>
      <c r="D192" s="241" t="s">
        <v>179</v>
      </c>
      <c r="E192" s="242" t="s">
        <v>826</v>
      </c>
      <c r="F192" s="243" t="s">
        <v>827</v>
      </c>
      <c r="G192" s="244" t="s">
        <v>240</v>
      </c>
      <c r="H192" s="245">
        <v>2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16.03599</v>
      </c>
      <c r="R192" s="250">
        <f>Q192*H192</f>
        <v>32.07198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1124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1111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790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829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1125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3" customFormat="1" ht="12">
      <c r="A197" s="13"/>
      <c r="B197" s="254"/>
      <c r="C197" s="255"/>
      <c r="D197" s="256" t="s">
        <v>226</v>
      </c>
      <c r="E197" s="257" t="s">
        <v>1</v>
      </c>
      <c r="F197" s="258" t="s">
        <v>86</v>
      </c>
      <c r="G197" s="255"/>
      <c r="H197" s="259">
        <v>2</v>
      </c>
      <c r="I197" s="260"/>
      <c r="J197" s="255"/>
      <c r="K197" s="255"/>
      <c r="L197" s="261"/>
      <c r="M197" s="262"/>
      <c r="N197" s="263"/>
      <c r="O197" s="263"/>
      <c r="P197" s="263"/>
      <c r="Q197" s="263"/>
      <c r="R197" s="263"/>
      <c r="S197" s="263"/>
      <c r="T197" s="26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5" t="s">
        <v>226</v>
      </c>
      <c r="AU197" s="265" t="s">
        <v>86</v>
      </c>
      <c r="AV197" s="13" t="s">
        <v>86</v>
      </c>
      <c r="AW197" s="13" t="s">
        <v>32</v>
      </c>
      <c r="AX197" s="13" t="s">
        <v>84</v>
      </c>
      <c r="AY197" s="265" t="s">
        <v>176</v>
      </c>
    </row>
    <row r="198" spans="1:65" s="2" customFormat="1" ht="24.15" customHeight="1">
      <c r="A198" s="38"/>
      <c r="B198" s="39"/>
      <c r="C198" s="241" t="s">
        <v>332</v>
      </c>
      <c r="D198" s="241" t="s">
        <v>179</v>
      </c>
      <c r="E198" s="242" t="s">
        <v>1126</v>
      </c>
      <c r="F198" s="243" t="s">
        <v>1127</v>
      </c>
      <c r="G198" s="244" t="s">
        <v>385</v>
      </c>
      <c r="H198" s="245">
        <v>9.98</v>
      </c>
      <c r="I198" s="246"/>
      <c r="J198" s="247">
        <f>ROUND(I198*H198,2)</f>
        <v>0</v>
      </c>
      <c r="K198" s="243" t="s">
        <v>183</v>
      </c>
      <c r="L198" s="44"/>
      <c r="M198" s="248" t="s">
        <v>1</v>
      </c>
      <c r="N198" s="249" t="s">
        <v>41</v>
      </c>
      <c r="O198" s="91"/>
      <c r="P198" s="250">
        <f>O198*H198</f>
        <v>0</v>
      </c>
      <c r="Q198" s="250">
        <v>0.88535</v>
      </c>
      <c r="R198" s="250">
        <f>Q198*H198</f>
        <v>8.835793</v>
      </c>
      <c r="S198" s="250">
        <v>0</v>
      </c>
      <c r="T198" s="251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2" t="s">
        <v>193</v>
      </c>
      <c r="AT198" s="252" t="s">
        <v>179</v>
      </c>
      <c r="AU198" s="252" t="s">
        <v>86</v>
      </c>
      <c r="AY198" s="17" t="s">
        <v>176</v>
      </c>
      <c r="BE198" s="253">
        <f>IF(N198="základní",J198,0)</f>
        <v>0</v>
      </c>
      <c r="BF198" s="253">
        <f>IF(N198="snížená",J198,0)</f>
        <v>0</v>
      </c>
      <c r="BG198" s="253">
        <f>IF(N198="zákl. přenesená",J198,0)</f>
        <v>0</v>
      </c>
      <c r="BH198" s="253">
        <f>IF(N198="sníž. přenesená",J198,0)</f>
        <v>0</v>
      </c>
      <c r="BI198" s="253">
        <f>IF(N198="nulová",J198,0)</f>
        <v>0</v>
      </c>
      <c r="BJ198" s="17" t="s">
        <v>84</v>
      </c>
      <c r="BK198" s="253">
        <f>ROUND(I198*H198,2)</f>
        <v>0</v>
      </c>
      <c r="BL198" s="17" t="s">
        <v>193</v>
      </c>
      <c r="BM198" s="252" t="s">
        <v>1128</v>
      </c>
    </row>
    <row r="199" spans="1:51" s="15" customFormat="1" ht="12">
      <c r="A199" s="15"/>
      <c r="B199" s="285"/>
      <c r="C199" s="286"/>
      <c r="D199" s="256" t="s">
        <v>226</v>
      </c>
      <c r="E199" s="287" t="s">
        <v>1</v>
      </c>
      <c r="F199" s="288" t="s">
        <v>1111</v>
      </c>
      <c r="G199" s="286"/>
      <c r="H199" s="287" t="s">
        <v>1</v>
      </c>
      <c r="I199" s="289"/>
      <c r="J199" s="286"/>
      <c r="K199" s="286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226</v>
      </c>
      <c r="AU199" s="294" t="s">
        <v>86</v>
      </c>
      <c r="AV199" s="15" t="s">
        <v>84</v>
      </c>
      <c r="AW199" s="15" t="s">
        <v>32</v>
      </c>
      <c r="AX199" s="15" t="s">
        <v>76</v>
      </c>
      <c r="AY199" s="294" t="s">
        <v>176</v>
      </c>
    </row>
    <row r="200" spans="1:51" s="15" customFormat="1" ht="12">
      <c r="A200" s="15"/>
      <c r="B200" s="285"/>
      <c r="C200" s="286"/>
      <c r="D200" s="256" t="s">
        <v>226</v>
      </c>
      <c r="E200" s="287" t="s">
        <v>1</v>
      </c>
      <c r="F200" s="288" t="s">
        <v>790</v>
      </c>
      <c r="G200" s="286"/>
      <c r="H200" s="287" t="s">
        <v>1</v>
      </c>
      <c r="I200" s="289"/>
      <c r="J200" s="286"/>
      <c r="K200" s="286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226</v>
      </c>
      <c r="AU200" s="294" t="s">
        <v>86</v>
      </c>
      <c r="AV200" s="15" t="s">
        <v>84</v>
      </c>
      <c r="AW200" s="15" t="s">
        <v>32</v>
      </c>
      <c r="AX200" s="15" t="s">
        <v>76</v>
      </c>
      <c r="AY200" s="294" t="s">
        <v>176</v>
      </c>
    </row>
    <row r="201" spans="1:51" s="15" customFormat="1" ht="12">
      <c r="A201" s="15"/>
      <c r="B201" s="285"/>
      <c r="C201" s="286"/>
      <c r="D201" s="256" t="s">
        <v>226</v>
      </c>
      <c r="E201" s="287" t="s">
        <v>1</v>
      </c>
      <c r="F201" s="288" t="s">
        <v>834</v>
      </c>
      <c r="G201" s="286"/>
      <c r="H201" s="287" t="s">
        <v>1</v>
      </c>
      <c r="I201" s="289"/>
      <c r="J201" s="286"/>
      <c r="K201" s="286"/>
      <c r="L201" s="290"/>
      <c r="M201" s="291"/>
      <c r="N201" s="292"/>
      <c r="O201" s="292"/>
      <c r="P201" s="292"/>
      <c r="Q201" s="292"/>
      <c r="R201" s="292"/>
      <c r="S201" s="292"/>
      <c r="T201" s="29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4" t="s">
        <v>226</v>
      </c>
      <c r="AU201" s="294" t="s">
        <v>86</v>
      </c>
      <c r="AV201" s="15" t="s">
        <v>84</v>
      </c>
      <c r="AW201" s="15" t="s">
        <v>32</v>
      </c>
      <c r="AX201" s="15" t="s">
        <v>76</v>
      </c>
      <c r="AY201" s="294" t="s">
        <v>176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1129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3" customFormat="1" ht="12">
      <c r="A203" s="13"/>
      <c r="B203" s="254"/>
      <c r="C203" s="255"/>
      <c r="D203" s="256" t="s">
        <v>226</v>
      </c>
      <c r="E203" s="257" t="s">
        <v>1</v>
      </c>
      <c r="F203" s="258" t="s">
        <v>1130</v>
      </c>
      <c r="G203" s="255"/>
      <c r="H203" s="259">
        <v>9.98</v>
      </c>
      <c r="I203" s="260"/>
      <c r="J203" s="255"/>
      <c r="K203" s="255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226</v>
      </c>
      <c r="AU203" s="265" t="s">
        <v>86</v>
      </c>
      <c r="AV203" s="13" t="s">
        <v>86</v>
      </c>
      <c r="AW203" s="13" t="s">
        <v>32</v>
      </c>
      <c r="AX203" s="13" t="s">
        <v>76</v>
      </c>
      <c r="AY203" s="265" t="s">
        <v>176</v>
      </c>
    </row>
    <row r="204" spans="1:51" s="14" customFormat="1" ht="12">
      <c r="A204" s="14"/>
      <c r="B204" s="269"/>
      <c r="C204" s="270"/>
      <c r="D204" s="256" t="s">
        <v>226</v>
      </c>
      <c r="E204" s="271" t="s">
        <v>1</v>
      </c>
      <c r="F204" s="272" t="s">
        <v>249</v>
      </c>
      <c r="G204" s="270"/>
      <c r="H204" s="273">
        <v>9.98</v>
      </c>
      <c r="I204" s="274"/>
      <c r="J204" s="270"/>
      <c r="K204" s="270"/>
      <c r="L204" s="275"/>
      <c r="M204" s="276"/>
      <c r="N204" s="277"/>
      <c r="O204" s="277"/>
      <c r="P204" s="277"/>
      <c r="Q204" s="277"/>
      <c r="R204" s="277"/>
      <c r="S204" s="277"/>
      <c r="T204" s="27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9" t="s">
        <v>226</v>
      </c>
      <c r="AU204" s="279" t="s">
        <v>86</v>
      </c>
      <c r="AV204" s="14" t="s">
        <v>193</v>
      </c>
      <c r="AW204" s="14" t="s">
        <v>32</v>
      </c>
      <c r="AX204" s="14" t="s">
        <v>84</v>
      </c>
      <c r="AY204" s="279" t="s">
        <v>176</v>
      </c>
    </row>
    <row r="205" spans="1:65" s="2" customFormat="1" ht="14.4" customHeight="1">
      <c r="A205" s="38"/>
      <c r="B205" s="39"/>
      <c r="C205" s="295" t="s">
        <v>340</v>
      </c>
      <c r="D205" s="295" t="s">
        <v>341</v>
      </c>
      <c r="E205" s="296" t="s">
        <v>1131</v>
      </c>
      <c r="F205" s="297" t="s">
        <v>1132</v>
      </c>
      <c r="G205" s="298" t="s">
        <v>385</v>
      </c>
      <c r="H205" s="299">
        <v>10.279</v>
      </c>
      <c r="I205" s="300"/>
      <c r="J205" s="301">
        <f>ROUND(I205*H205,2)</f>
        <v>0</v>
      </c>
      <c r="K205" s="297" t="s">
        <v>183</v>
      </c>
      <c r="L205" s="302"/>
      <c r="M205" s="303" t="s">
        <v>1</v>
      </c>
      <c r="N205" s="304" t="s">
        <v>41</v>
      </c>
      <c r="O205" s="91"/>
      <c r="P205" s="250">
        <f>O205*H205</f>
        <v>0</v>
      </c>
      <c r="Q205" s="250">
        <v>0.6</v>
      </c>
      <c r="R205" s="250">
        <f>Q205*H205</f>
        <v>6.1674</v>
      </c>
      <c r="S205" s="250">
        <v>0</v>
      </c>
      <c r="T205" s="251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2" t="s">
        <v>210</v>
      </c>
      <c r="AT205" s="252" t="s">
        <v>341</v>
      </c>
      <c r="AU205" s="252" t="s">
        <v>86</v>
      </c>
      <c r="AY205" s="17" t="s">
        <v>176</v>
      </c>
      <c r="BE205" s="253">
        <f>IF(N205="základní",J205,0)</f>
        <v>0</v>
      </c>
      <c r="BF205" s="253">
        <f>IF(N205="snížená",J205,0)</f>
        <v>0</v>
      </c>
      <c r="BG205" s="253">
        <f>IF(N205="zákl. přenesená",J205,0)</f>
        <v>0</v>
      </c>
      <c r="BH205" s="253">
        <f>IF(N205="sníž. přenesená",J205,0)</f>
        <v>0</v>
      </c>
      <c r="BI205" s="253">
        <f>IF(N205="nulová",J205,0)</f>
        <v>0</v>
      </c>
      <c r="BJ205" s="17" t="s">
        <v>84</v>
      </c>
      <c r="BK205" s="253">
        <f>ROUND(I205*H205,2)</f>
        <v>0</v>
      </c>
      <c r="BL205" s="17" t="s">
        <v>193</v>
      </c>
      <c r="BM205" s="252" t="s">
        <v>1133</v>
      </c>
    </row>
    <row r="206" spans="1:51" s="13" customFormat="1" ht="12">
      <c r="A206" s="13"/>
      <c r="B206" s="254"/>
      <c r="C206" s="255"/>
      <c r="D206" s="256" t="s">
        <v>226</v>
      </c>
      <c r="E206" s="257" t="s">
        <v>1</v>
      </c>
      <c r="F206" s="258" t="s">
        <v>1134</v>
      </c>
      <c r="G206" s="255"/>
      <c r="H206" s="259">
        <v>10.279</v>
      </c>
      <c r="I206" s="260"/>
      <c r="J206" s="255"/>
      <c r="K206" s="255"/>
      <c r="L206" s="261"/>
      <c r="M206" s="262"/>
      <c r="N206" s="263"/>
      <c r="O206" s="263"/>
      <c r="P206" s="263"/>
      <c r="Q206" s="263"/>
      <c r="R206" s="263"/>
      <c r="S206" s="263"/>
      <c r="T206" s="26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5" t="s">
        <v>226</v>
      </c>
      <c r="AU206" s="265" t="s">
        <v>86</v>
      </c>
      <c r="AV206" s="13" t="s">
        <v>86</v>
      </c>
      <c r="AW206" s="13" t="s">
        <v>32</v>
      </c>
      <c r="AX206" s="13" t="s">
        <v>84</v>
      </c>
      <c r="AY206" s="265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841</v>
      </c>
      <c r="F207" s="243" t="s">
        <v>842</v>
      </c>
      <c r="G207" s="244" t="s">
        <v>291</v>
      </c>
      <c r="H207" s="245">
        <v>4.966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2.46367</v>
      </c>
      <c r="R207" s="250">
        <f>Q207*H207</f>
        <v>12.234585220000001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1135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1111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790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86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5" customFormat="1" ht="12">
      <c r="A210" s="15"/>
      <c r="B210" s="285"/>
      <c r="C210" s="286"/>
      <c r="D210" s="256" t="s">
        <v>226</v>
      </c>
      <c r="E210" s="287" t="s">
        <v>1</v>
      </c>
      <c r="F210" s="288" t="s">
        <v>844</v>
      </c>
      <c r="G210" s="286"/>
      <c r="H210" s="287" t="s">
        <v>1</v>
      </c>
      <c r="I210" s="289"/>
      <c r="J210" s="286"/>
      <c r="K210" s="286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226</v>
      </c>
      <c r="AU210" s="294" t="s">
        <v>86</v>
      </c>
      <c r="AV210" s="15" t="s">
        <v>84</v>
      </c>
      <c r="AW210" s="15" t="s">
        <v>32</v>
      </c>
      <c r="AX210" s="15" t="s">
        <v>76</v>
      </c>
      <c r="AY210" s="294" t="s">
        <v>176</v>
      </c>
    </row>
    <row r="211" spans="1:51" s="15" customFormat="1" ht="12">
      <c r="A211" s="15"/>
      <c r="B211" s="285"/>
      <c r="C211" s="286"/>
      <c r="D211" s="256" t="s">
        <v>226</v>
      </c>
      <c r="E211" s="287" t="s">
        <v>1</v>
      </c>
      <c r="F211" s="288" t="s">
        <v>1136</v>
      </c>
      <c r="G211" s="286"/>
      <c r="H211" s="287" t="s">
        <v>1</v>
      </c>
      <c r="I211" s="289"/>
      <c r="J211" s="286"/>
      <c r="K211" s="286"/>
      <c r="L211" s="290"/>
      <c r="M211" s="291"/>
      <c r="N211" s="292"/>
      <c r="O211" s="292"/>
      <c r="P211" s="292"/>
      <c r="Q211" s="292"/>
      <c r="R211" s="292"/>
      <c r="S211" s="292"/>
      <c r="T211" s="29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4" t="s">
        <v>226</v>
      </c>
      <c r="AU211" s="294" t="s">
        <v>86</v>
      </c>
      <c r="AV211" s="15" t="s">
        <v>84</v>
      </c>
      <c r="AW211" s="15" t="s">
        <v>32</v>
      </c>
      <c r="AX211" s="15" t="s">
        <v>76</v>
      </c>
      <c r="AY211" s="294" t="s">
        <v>176</v>
      </c>
    </row>
    <row r="212" spans="1:51" s="13" customFormat="1" ht="12">
      <c r="A212" s="13"/>
      <c r="B212" s="254"/>
      <c r="C212" s="255"/>
      <c r="D212" s="256" t="s">
        <v>226</v>
      </c>
      <c r="E212" s="257" t="s">
        <v>1</v>
      </c>
      <c r="F212" s="258" t="s">
        <v>1137</v>
      </c>
      <c r="G212" s="255"/>
      <c r="H212" s="259">
        <v>4.966</v>
      </c>
      <c r="I212" s="260"/>
      <c r="J212" s="255"/>
      <c r="K212" s="255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226</v>
      </c>
      <c r="AU212" s="265" t="s">
        <v>86</v>
      </c>
      <c r="AV212" s="13" t="s">
        <v>86</v>
      </c>
      <c r="AW212" s="13" t="s">
        <v>32</v>
      </c>
      <c r="AX212" s="13" t="s">
        <v>76</v>
      </c>
      <c r="AY212" s="265" t="s">
        <v>176</v>
      </c>
    </row>
    <row r="213" spans="1:51" s="14" customFormat="1" ht="12">
      <c r="A213" s="14"/>
      <c r="B213" s="269"/>
      <c r="C213" s="270"/>
      <c r="D213" s="256" t="s">
        <v>226</v>
      </c>
      <c r="E213" s="271" t="s">
        <v>1</v>
      </c>
      <c r="F213" s="272" t="s">
        <v>249</v>
      </c>
      <c r="G213" s="270"/>
      <c r="H213" s="273">
        <v>4.966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226</v>
      </c>
      <c r="AU213" s="279" t="s">
        <v>86</v>
      </c>
      <c r="AV213" s="14" t="s">
        <v>193</v>
      </c>
      <c r="AW213" s="14" t="s">
        <v>32</v>
      </c>
      <c r="AX213" s="14" t="s">
        <v>84</v>
      </c>
      <c r="AY213" s="279" t="s">
        <v>176</v>
      </c>
    </row>
    <row r="214" spans="1:65" s="2" customFormat="1" ht="24.15" customHeight="1">
      <c r="A214" s="38"/>
      <c r="B214" s="39"/>
      <c r="C214" s="241" t="s">
        <v>351</v>
      </c>
      <c r="D214" s="241" t="s">
        <v>179</v>
      </c>
      <c r="E214" s="242" t="s">
        <v>847</v>
      </c>
      <c r="F214" s="243" t="s">
        <v>848</v>
      </c>
      <c r="G214" s="244" t="s">
        <v>240</v>
      </c>
      <c r="H214" s="245">
        <v>1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1.61679</v>
      </c>
      <c r="R214" s="250">
        <f>Q214*H214</f>
        <v>1.61679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1138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850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825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3" customFormat="1" ht="12">
      <c r="A217" s="13"/>
      <c r="B217" s="254"/>
      <c r="C217" s="255"/>
      <c r="D217" s="256" t="s">
        <v>226</v>
      </c>
      <c r="E217" s="257" t="s">
        <v>1</v>
      </c>
      <c r="F217" s="258" t="s">
        <v>84</v>
      </c>
      <c r="G217" s="255"/>
      <c r="H217" s="259">
        <v>1</v>
      </c>
      <c r="I217" s="260"/>
      <c r="J217" s="255"/>
      <c r="K217" s="255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226</v>
      </c>
      <c r="AU217" s="265" t="s">
        <v>86</v>
      </c>
      <c r="AV217" s="13" t="s">
        <v>86</v>
      </c>
      <c r="AW217" s="13" t="s">
        <v>32</v>
      </c>
      <c r="AX217" s="13" t="s">
        <v>76</v>
      </c>
      <c r="AY217" s="265" t="s">
        <v>176</v>
      </c>
    </row>
    <row r="218" spans="1:51" s="14" customFormat="1" ht="12">
      <c r="A218" s="14"/>
      <c r="B218" s="269"/>
      <c r="C218" s="270"/>
      <c r="D218" s="256" t="s">
        <v>226</v>
      </c>
      <c r="E218" s="271" t="s">
        <v>1</v>
      </c>
      <c r="F218" s="272" t="s">
        <v>249</v>
      </c>
      <c r="G218" s="270"/>
      <c r="H218" s="273">
        <v>1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9" t="s">
        <v>226</v>
      </c>
      <c r="AU218" s="279" t="s">
        <v>86</v>
      </c>
      <c r="AV218" s="14" t="s">
        <v>193</v>
      </c>
      <c r="AW218" s="14" t="s">
        <v>32</v>
      </c>
      <c r="AX218" s="14" t="s">
        <v>84</v>
      </c>
      <c r="AY218" s="279" t="s">
        <v>176</v>
      </c>
    </row>
    <row r="219" spans="1:63" s="12" customFormat="1" ht="22.8" customHeight="1">
      <c r="A219" s="12"/>
      <c r="B219" s="225"/>
      <c r="C219" s="226"/>
      <c r="D219" s="227" t="s">
        <v>75</v>
      </c>
      <c r="E219" s="239" t="s">
        <v>658</v>
      </c>
      <c r="F219" s="239" t="s">
        <v>659</v>
      </c>
      <c r="G219" s="226"/>
      <c r="H219" s="226"/>
      <c r="I219" s="229"/>
      <c r="J219" s="240">
        <f>BK219</f>
        <v>0</v>
      </c>
      <c r="K219" s="226"/>
      <c r="L219" s="231"/>
      <c r="M219" s="232"/>
      <c r="N219" s="233"/>
      <c r="O219" s="233"/>
      <c r="P219" s="234">
        <f>P220</f>
        <v>0</v>
      </c>
      <c r="Q219" s="233"/>
      <c r="R219" s="234">
        <f>R220</f>
        <v>0</v>
      </c>
      <c r="S219" s="233"/>
      <c r="T219" s="235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6" t="s">
        <v>84</v>
      </c>
      <c r="AT219" s="237" t="s">
        <v>75</v>
      </c>
      <c r="AU219" s="237" t="s">
        <v>84</v>
      </c>
      <c r="AY219" s="236" t="s">
        <v>176</v>
      </c>
      <c r="BK219" s="238">
        <f>BK220</f>
        <v>0</v>
      </c>
    </row>
    <row r="220" spans="1:65" s="2" customFormat="1" ht="24.15" customHeight="1">
      <c r="A220" s="38"/>
      <c r="B220" s="39"/>
      <c r="C220" s="241" t="s">
        <v>355</v>
      </c>
      <c r="D220" s="241" t="s">
        <v>179</v>
      </c>
      <c r="E220" s="242" t="s">
        <v>869</v>
      </c>
      <c r="F220" s="243" t="s">
        <v>870</v>
      </c>
      <c r="G220" s="244" t="s">
        <v>344</v>
      </c>
      <c r="H220" s="245">
        <v>109.181</v>
      </c>
      <c r="I220" s="246"/>
      <c r="J220" s="247">
        <f>ROUND(I220*H220,2)</f>
        <v>0</v>
      </c>
      <c r="K220" s="243" t="s">
        <v>183</v>
      </c>
      <c r="L220" s="44"/>
      <c r="M220" s="280" t="s">
        <v>1</v>
      </c>
      <c r="N220" s="281" t="s">
        <v>41</v>
      </c>
      <c r="O220" s="282"/>
      <c r="P220" s="283">
        <f>O220*H220</f>
        <v>0</v>
      </c>
      <c r="Q220" s="283">
        <v>0</v>
      </c>
      <c r="R220" s="283">
        <f>Q220*H220</f>
        <v>0</v>
      </c>
      <c r="S220" s="283">
        <v>0</v>
      </c>
      <c r="T220" s="28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1139</v>
      </c>
    </row>
    <row r="221" spans="1:31" s="2" customFormat="1" ht="6.95" customHeight="1">
      <c r="A221" s="38"/>
      <c r="B221" s="66"/>
      <c r="C221" s="67"/>
      <c r="D221" s="67"/>
      <c r="E221" s="67"/>
      <c r="F221" s="67"/>
      <c r="G221" s="67"/>
      <c r="H221" s="67"/>
      <c r="I221" s="67"/>
      <c r="J221" s="67"/>
      <c r="K221" s="67"/>
      <c r="L221" s="44"/>
      <c r="M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</row>
  </sheetData>
  <sheetProtection password="CC35" sheet="1" objects="1" scenarios="1" formatColumns="0" formatRows="0" autoFilter="0"/>
  <autoFilter ref="C134:K220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ROUND((SUM(BE103:BE110)+SUM(BE132:BE165)),2)</f>
        <v>0</v>
      </c>
      <c r="G37" s="38"/>
      <c r="H37" s="38"/>
      <c r="I37" s="166">
        <v>0.21</v>
      </c>
      <c r="J37" s="165">
        <f>ROUND(((SUM(BE103:BE110)+SUM(BE132:BE165))*I37),2)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ROUND((SUM(BF103:BF110)+SUM(BF132:BF165)),2)</f>
        <v>0</v>
      </c>
      <c r="G38" s="38"/>
      <c r="H38" s="38"/>
      <c r="I38" s="166">
        <v>0.15</v>
      </c>
      <c r="J38" s="165">
        <f>ROUND(((SUM(BF103:BF110)+SUM(BF132:BF165))*I38),2)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ROUND((SUM(BG103:BG110)+SUM(BG132:BG165)),2)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ROUND((SUM(BH103:BH110)+SUM(BH132:BH165)),2)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ROUND((SUM(BI103:BI110)+SUM(BI132:BI165)),2)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101.4.ZV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934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101.4.ZV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1045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272</v>
      </c>
      <c r="F133" s="228" t="s">
        <v>273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1045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233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SUM(P135:P165)</f>
        <v>0</v>
      </c>
      <c r="Q134" s="233"/>
      <c r="R134" s="234">
        <f>SUM(R135:R165)</f>
        <v>1045</v>
      </c>
      <c r="S134" s="233"/>
      <c r="T134" s="235">
        <f>SUM(T135:T165)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SUM(BK135:BK165)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1141</v>
      </c>
      <c r="F135" s="243" t="s">
        <v>1142</v>
      </c>
      <c r="G135" s="244" t="s">
        <v>291</v>
      </c>
      <c r="H135" s="245">
        <v>522.5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1143</v>
      </c>
    </row>
    <row r="136" spans="1:51" s="15" customFormat="1" ht="12">
      <c r="A136" s="15"/>
      <c r="B136" s="285"/>
      <c r="C136" s="286"/>
      <c r="D136" s="256" t="s">
        <v>226</v>
      </c>
      <c r="E136" s="287" t="s">
        <v>1</v>
      </c>
      <c r="F136" s="288" t="s">
        <v>910</v>
      </c>
      <c r="G136" s="286"/>
      <c r="H136" s="287" t="s">
        <v>1</v>
      </c>
      <c r="I136" s="289"/>
      <c r="J136" s="286"/>
      <c r="K136" s="286"/>
      <c r="L136" s="290"/>
      <c r="M136" s="291"/>
      <c r="N136" s="292"/>
      <c r="O136" s="292"/>
      <c r="P136" s="292"/>
      <c r="Q136" s="292"/>
      <c r="R136" s="292"/>
      <c r="S136" s="292"/>
      <c r="T136" s="29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4" t="s">
        <v>226</v>
      </c>
      <c r="AU136" s="294" t="s">
        <v>86</v>
      </c>
      <c r="AV136" s="15" t="s">
        <v>84</v>
      </c>
      <c r="AW136" s="15" t="s">
        <v>32</v>
      </c>
      <c r="AX136" s="15" t="s">
        <v>76</v>
      </c>
      <c r="AY136" s="294" t="s">
        <v>176</v>
      </c>
    </row>
    <row r="137" spans="1:51" s="15" customFormat="1" ht="12">
      <c r="A137" s="15"/>
      <c r="B137" s="285"/>
      <c r="C137" s="286"/>
      <c r="D137" s="256" t="s">
        <v>226</v>
      </c>
      <c r="E137" s="287" t="s">
        <v>1</v>
      </c>
      <c r="F137" s="288" t="s">
        <v>1144</v>
      </c>
      <c r="G137" s="286"/>
      <c r="H137" s="287" t="s">
        <v>1</v>
      </c>
      <c r="I137" s="289"/>
      <c r="J137" s="286"/>
      <c r="K137" s="286"/>
      <c r="L137" s="290"/>
      <c r="M137" s="291"/>
      <c r="N137" s="292"/>
      <c r="O137" s="292"/>
      <c r="P137" s="292"/>
      <c r="Q137" s="292"/>
      <c r="R137" s="292"/>
      <c r="S137" s="292"/>
      <c r="T137" s="29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4" t="s">
        <v>226</v>
      </c>
      <c r="AU137" s="294" t="s">
        <v>86</v>
      </c>
      <c r="AV137" s="15" t="s">
        <v>84</v>
      </c>
      <c r="AW137" s="15" t="s">
        <v>32</v>
      </c>
      <c r="AX137" s="15" t="s">
        <v>76</v>
      </c>
      <c r="AY137" s="294" t="s">
        <v>176</v>
      </c>
    </row>
    <row r="138" spans="1:51" s="15" customFormat="1" ht="12">
      <c r="A138" s="15"/>
      <c r="B138" s="285"/>
      <c r="C138" s="286"/>
      <c r="D138" s="256" t="s">
        <v>226</v>
      </c>
      <c r="E138" s="287" t="s">
        <v>1</v>
      </c>
      <c r="F138" s="288" t="s">
        <v>912</v>
      </c>
      <c r="G138" s="286"/>
      <c r="H138" s="287" t="s">
        <v>1</v>
      </c>
      <c r="I138" s="289"/>
      <c r="J138" s="286"/>
      <c r="K138" s="286"/>
      <c r="L138" s="290"/>
      <c r="M138" s="291"/>
      <c r="N138" s="292"/>
      <c r="O138" s="292"/>
      <c r="P138" s="292"/>
      <c r="Q138" s="292"/>
      <c r="R138" s="292"/>
      <c r="S138" s="292"/>
      <c r="T138" s="29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4" t="s">
        <v>226</v>
      </c>
      <c r="AU138" s="294" t="s">
        <v>86</v>
      </c>
      <c r="AV138" s="15" t="s">
        <v>84</v>
      </c>
      <c r="AW138" s="15" t="s">
        <v>32</v>
      </c>
      <c r="AX138" s="15" t="s">
        <v>76</v>
      </c>
      <c r="AY138" s="294" t="s">
        <v>176</v>
      </c>
    </row>
    <row r="139" spans="1:51" s="15" customFormat="1" ht="12">
      <c r="A139" s="15"/>
      <c r="B139" s="285"/>
      <c r="C139" s="286"/>
      <c r="D139" s="256" t="s">
        <v>226</v>
      </c>
      <c r="E139" s="287" t="s">
        <v>1</v>
      </c>
      <c r="F139" s="288" t="s">
        <v>1145</v>
      </c>
      <c r="G139" s="286"/>
      <c r="H139" s="287" t="s">
        <v>1</v>
      </c>
      <c r="I139" s="289"/>
      <c r="J139" s="286"/>
      <c r="K139" s="286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226</v>
      </c>
      <c r="AU139" s="294" t="s">
        <v>86</v>
      </c>
      <c r="AV139" s="15" t="s">
        <v>84</v>
      </c>
      <c r="AW139" s="15" t="s">
        <v>32</v>
      </c>
      <c r="AX139" s="15" t="s">
        <v>76</v>
      </c>
      <c r="AY139" s="294" t="s">
        <v>176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1146</v>
      </c>
      <c r="G140" s="255"/>
      <c r="H140" s="259">
        <v>522.5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86</v>
      </c>
      <c r="AV140" s="13" t="s">
        <v>86</v>
      </c>
      <c r="AW140" s="13" t="s">
        <v>32</v>
      </c>
      <c r="AX140" s="13" t="s">
        <v>84</v>
      </c>
      <c r="AY140" s="265" t="s">
        <v>176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311</v>
      </c>
      <c r="F141" s="243" t="s">
        <v>312</v>
      </c>
      <c r="G141" s="244" t="s">
        <v>291</v>
      </c>
      <c r="H141" s="245">
        <v>522.5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1147</v>
      </c>
    </row>
    <row r="142" spans="1:65" s="2" customFormat="1" ht="37.8" customHeight="1">
      <c r="A142" s="38"/>
      <c r="B142" s="39"/>
      <c r="C142" s="241" t="s">
        <v>189</v>
      </c>
      <c r="D142" s="241" t="s">
        <v>179</v>
      </c>
      <c r="E142" s="242" t="s">
        <v>315</v>
      </c>
      <c r="F142" s="243" t="s">
        <v>316</v>
      </c>
      <c r="G142" s="244" t="s">
        <v>291</v>
      </c>
      <c r="H142" s="245">
        <v>5225</v>
      </c>
      <c r="I142" s="246"/>
      <c r="J142" s="247">
        <f>ROUND(I142*H142,2)</f>
        <v>0</v>
      </c>
      <c r="K142" s="243" t="s">
        <v>183</v>
      </c>
      <c r="L142" s="44"/>
      <c r="M142" s="248" t="s">
        <v>1</v>
      </c>
      <c r="N142" s="249" t="s">
        <v>41</v>
      </c>
      <c r="O142" s="91"/>
      <c r="P142" s="250">
        <f>O142*H142</f>
        <v>0</v>
      </c>
      <c r="Q142" s="250">
        <v>0</v>
      </c>
      <c r="R142" s="250">
        <f>Q142*H142</f>
        <v>0</v>
      </c>
      <c r="S142" s="250">
        <v>0</v>
      </c>
      <c r="T142" s="251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2" t="s">
        <v>193</v>
      </c>
      <c r="AT142" s="252" t="s">
        <v>179</v>
      </c>
      <c r="AU142" s="252" t="s">
        <v>86</v>
      </c>
      <c r="AY142" s="17" t="s">
        <v>176</v>
      </c>
      <c r="BE142" s="253">
        <f>IF(N142="základní",J142,0)</f>
        <v>0</v>
      </c>
      <c r="BF142" s="253">
        <f>IF(N142="snížená",J142,0)</f>
        <v>0</v>
      </c>
      <c r="BG142" s="253">
        <f>IF(N142="zákl. přenesená",J142,0)</f>
        <v>0</v>
      </c>
      <c r="BH142" s="253">
        <f>IF(N142="sníž. přenesená",J142,0)</f>
        <v>0</v>
      </c>
      <c r="BI142" s="253">
        <f>IF(N142="nulová",J142,0)</f>
        <v>0</v>
      </c>
      <c r="BJ142" s="17" t="s">
        <v>84</v>
      </c>
      <c r="BK142" s="253">
        <f>ROUND(I142*H142,2)</f>
        <v>0</v>
      </c>
      <c r="BL142" s="17" t="s">
        <v>193</v>
      </c>
      <c r="BM142" s="252" t="s">
        <v>1148</v>
      </c>
    </row>
    <row r="143" spans="1:51" s="13" customFormat="1" ht="12">
      <c r="A143" s="13"/>
      <c r="B143" s="254"/>
      <c r="C143" s="255"/>
      <c r="D143" s="256" t="s">
        <v>226</v>
      </c>
      <c r="E143" s="257" t="s">
        <v>1</v>
      </c>
      <c r="F143" s="258" t="s">
        <v>1149</v>
      </c>
      <c r="G143" s="255"/>
      <c r="H143" s="259">
        <v>5225</v>
      </c>
      <c r="I143" s="260"/>
      <c r="J143" s="255"/>
      <c r="K143" s="255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226</v>
      </c>
      <c r="AU143" s="265" t="s">
        <v>86</v>
      </c>
      <c r="AV143" s="13" t="s">
        <v>86</v>
      </c>
      <c r="AW143" s="13" t="s">
        <v>32</v>
      </c>
      <c r="AX143" s="13" t="s">
        <v>84</v>
      </c>
      <c r="AY143" s="265" t="s">
        <v>176</v>
      </c>
    </row>
    <row r="144" spans="1:65" s="2" customFormat="1" ht="24.15" customHeight="1">
      <c r="A144" s="38"/>
      <c r="B144" s="39"/>
      <c r="C144" s="241" t="s">
        <v>193</v>
      </c>
      <c r="D144" s="241" t="s">
        <v>179</v>
      </c>
      <c r="E144" s="242" t="s">
        <v>319</v>
      </c>
      <c r="F144" s="243" t="s">
        <v>320</v>
      </c>
      <c r="G144" s="244" t="s">
        <v>291</v>
      </c>
      <c r="H144" s="245">
        <v>522.5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1150</v>
      </c>
    </row>
    <row r="145" spans="1:51" s="13" customFormat="1" ht="12">
      <c r="A145" s="13"/>
      <c r="B145" s="254"/>
      <c r="C145" s="255"/>
      <c r="D145" s="256" t="s">
        <v>226</v>
      </c>
      <c r="E145" s="257" t="s">
        <v>1</v>
      </c>
      <c r="F145" s="258" t="s">
        <v>1146</v>
      </c>
      <c r="G145" s="255"/>
      <c r="H145" s="259">
        <v>522.5</v>
      </c>
      <c r="I145" s="260"/>
      <c r="J145" s="255"/>
      <c r="K145" s="255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226</v>
      </c>
      <c r="AU145" s="265" t="s">
        <v>86</v>
      </c>
      <c r="AV145" s="13" t="s">
        <v>86</v>
      </c>
      <c r="AW145" s="13" t="s">
        <v>32</v>
      </c>
      <c r="AX145" s="13" t="s">
        <v>76</v>
      </c>
      <c r="AY145" s="265" t="s">
        <v>176</v>
      </c>
    </row>
    <row r="146" spans="1:51" s="14" customFormat="1" ht="12">
      <c r="A146" s="14"/>
      <c r="B146" s="269"/>
      <c r="C146" s="270"/>
      <c r="D146" s="256" t="s">
        <v>226</v>
      </c>
      <c r="E146" s="271" t="s">
        <v>1</v>
      </c>
      <c r="F146" s="272" t="s">
        <v>249</v>
      </c>
      <c r="G146" s="270"/>
      <c r="H146" s="273">
        <v>522.5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226</v>
      </c>
      <c r="AU146" s="279" t="s">
        <v>86</v>
      </c>
      <c r="AV146" s="14" t="s">
        <v>193</v>
      </c>
      <c r="AW146" s="14" t="s">
        <v>32</v>
      </c>
      <c r="AX146" s="14" t="s">
        <v>84</v>
      </c>
      <c r="AY146" s="279" t="s">
        <v>176</v>
      </c>
    </row>
    <row r="147" spans="1:65" s="2" customFormat="1" ht="24.15" customHeight="1">
      <c r="A147" s="38"/>
      <c r="B147" s="39"/>
      <c r="C147" s="241" t="s">
        <v>175</v>
      </c>
      <c r="D147" s="241" t="s">
        <v>179</v>
      </c>
      <c r="E147" s="242" t="s">
        <v>333</v>
      </c>
      <c r="F147" s="243" t="s">
        <v>334</v>
      </c>
      <c r="G147" s="244" t="s">
        <v>291</v>
      </c>
      <c r="H147" s="245">
        <v>522.5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1151</v>
      </c>
    </row>
    <row r="148" spans="1:51" s="15" customFormat="1" ht="12">
      <c r="A148" s="15"/>
      <c r="B148" s="285"/>
      <c r="C148" s="286"/>
      <c r="D148" s="256" t="s">
        <v>226</v>
      </c>
      <c r="E148" s="287" t="s">
        <v>1</v>
      </c>
      <c r="F148" s="288" t="s">
        <v>910</v>
      </c>
      <c r="G148" s="286"/>
      <c r="H148" s="287" t="s">
        <v>1</v>
      </c>
      <c r="I148" s="289"/>
      <c r="J148" s="286"/>
      <c r="K148" s="286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226</v>
      </c>
      <c r="AU148" s="294" t="s">
        <v>86</v>
      </c>
      <c r="AV148" s="15" t="s">
        <v>84</v>
      </c>
      <c r="AW148" s="15" t="s">
        <v>32</v>
      </c>
      <c r="AX148" s="15" t="s">
        <v>76</v>
      </c>
      <c r="AY148" s="294" t="s">
        <v>176</v>
      </c>
    </row>
    <row r="149" spans="1:51" s="15" customFormat="1" ht="12">
      <c r="A149" s="15"/>
      <c r="B149" s="285"/>
      <c r="C149" s="286"/>
      <c r="D149" s="256" t="s">
        <v>226</v>
      </c>
      <c r="E149" s="287" t="s">
        <v>1</v>
      </c>
      <c r="F149" s="288" t="s">
        <v>1144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226</v>
      </c>
      <c r="AU149" s="294" t="s">
        <v>86</v>
      </c>
      <c r="AV149" s="15" t="s">
        <v>84</v>
      </c>
      <c r="AW149" s="15" t="s">
        <v>32</v>
      </c>
      <c r="AX149" s="15" t="s">
        <v>76</v>
      </c>
      <c r="AY149" s="294" t="s">
        <v>176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912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86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1145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86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3" customFormat="1" ht="12">
      <c r="A152" s="13"/>
      <c r="B152" s="254"/>
      <c r="C152" s="255"/>
      <c r="D152" s="256" t="s">
        <v>226</v>
      </c>
      <c r="E152" s="257" t="s">
        <v>1</v>
      </c>
      <c r="F152" s="258" t="s">
        <v>1146</v>
      </c>
      <c r="G152" s="255"/>
      <c r="H152" s="259">
        <v>522.5</v>
      </c>
      <c r="I152" s="260"/>
      <c r="J152" s="255"/>
      <c r="K152" s="255"/>
      <c r="L152" s="261"/>
      <c r="M152" s="262"/>
      <c r="N152" s="263"/>
      <c r="O152" s="263"/>
      <c r="P152" s="263"/>
      <c r="Q152" s="263"/>
      <c r="R152" s="263"/>
      <c r="S152" s="263"/>
      <c r="T152" s="26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5" t="s">
        <v>226</v>
      </c>
      <c r="AU152" s="265" t="s">
        <v>86</v>
      </c>
      <c r="AV152" s="13" t="s">
        <v>86</v>
      </c>
      <c r="AW152" s="13" t="s">
        <v>32</v>
      </c>
      <c r="AX152" s="13" t="s">
        <v>84</v>
      </c>
      <c r="AY152" s="265" t="s">
        <v>176</v>
      </c>
    </row>
    <row r="153" spans="1:65" s="2" customFormat="1" ht="14.4" customHeight="1">
      <c r="A153" s="38"/>
      <c r="B153" s="39"/>
      <c r="C153" s="295" t="s">
        <v>200</v>
      </c>
      <c r="D153" s="295" t="s">
        <v>341</v>
      </c>
      <c r="E153" s="296" t="s">
        <v>342</v>
      </c>
      <c r="F153" s="297" t="s">
        <v>343</v>
      </c>
      <c r="G153" s="298" t="s">
        <v>344</v>
      </c>
      <c r="H153" s="299">
        <v>1045</v>
      </c>
      <c r="I153" s="300"/>
      <c r="J153" s="301">
        <f>ROUND(I153*H153,2)</f>
        <v>0</v>
      </c>
      <c r="K153" s="297" t="s">
        <v>183</v>
      </c>
      <c r="L153" s="302"/>
      <c r="M153" s="303" t="s">
        <v>1</v>
      </c>
      <c r="N153" s="304" t="s">
        <v>41</v>
      </c>
      <c r="O153" s="91"/>
      <c r="P153" s="250">
        <f>O153*H153</f>
        <v>0</v>
      </c>
      <c r="Q153" s="250">
        <v>1</v>
      </c>
      <c r="R153" s="250">
        <f>Q153*H153</f>
        <v>1045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210</v>
      </c>
      <c r="AT153" s="252" t="s">
        <v>341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1152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1153</v>
      </c>
      <c r="G154" s="255"/>
      <c r="H154" s="259">
        <v>1045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84</v>
      </c>
      <c r="AY154" s="265" t="s">
        <v>176</v>
      </c>
    </row>
    <row r="155" spans="1:65" s="2" customFormat="1" ht="24.15" customHeight="1">
      <c r="A155" s="38"/>
      <c r="B155" s="39"/>
      <c r="C155" s="241" t="s">
        <v>205</v>
      </c>
      <c r="D155" s="241" t="s">
        <v>179</v>
      </c>
      <c r="E155" s="242" t="s">
        <v>347</v>
      </c>
      <c r="F155" s="243" t="s">
        <v>348</v>
      </c>
      <c r="G155" s="244" t="s">
        <v>344</v>
      </c>
      <c r="H155" s="245">
        <v>1045</v>
      </c>
      <c r="I155" s="246"/>
      <c r="J155" s="247">
        <f>ROUND(I155*H155,2)</f>
        <v>0</v>
      </c>
      <c r="K155" s="243" t="s">
        <v>183</v>
      </c>
      <c r="L155" s="44"/>
      <c r="M155" s="248" t="s">
        <v>1</v>
      </c>
      <c r="N155" s="249" t="s">
        <v>41</v>
      </c>
      <c r="O155" s="91"/>
      <c r="P155" s="250">
        <f>O155*H155</f>
        <v>0</v>
      </c>
      <c r="Q155" s="250">
        <v>0</v>
      </c>
      <c r="R155" s="250">
        <f>Q155*H155</f>
        <v>0</v>
      </c>
      <c r="S155" s="250">
        <v>0</v>
      </c>
      <c r="T155" s="25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2" t="s">
        <v>193</v>
      </c>
      <c r="AT155" s="252" t="s">
        <v>179</v>
      </c>
      <c r="AU155" s="252" t="s">
        <v>86</v>
      </c>
      <c r="AY155" s="17" t="s">
        <v>176</v>
      </c>
      <c r="BE155" s="253">
        <f>IF(N155="základní",J155,0)</f>
        <v>0</v>
      </c>
      <c r="BF155" s="253">
        <f>IF(N155="snížená",J155,0)</f>
        <v>0</v>
      </c>
      <c r="BG155" s="253">
        <f>IF(N155="zákl. přenesená",J155,0)</f>
        <v>0</v>
      </c>
      <c r="BH155" s="253">
        <f>IF(N155="sníž. přenesená",J155,0)</f>
        <v>0</v>
      </c>
      <c r="BI155" s="253">
        <f>IF(N155="nulová",J155,0)</f>
        <v>0</v>
      </c>
      <c r="BJ155" s="17" t="s">
        <v>84</v>
      </c>
      <c r="BK155" s="253">
        <f>ROUND(I155*H155,2)</f>
        <v>0</v>
      </c>
      <c r="BL155" s="17" t="s">
        <v>193</v>
      </c>
      <c r="BM155" s="252" t="s">
        <v>1154</v>
      </c>
    </row>
    <row r="156" spans="1:51" s="13" customFormat="1" ht="12">
      <c r="A156" s="13"/>
      <c r="B156" s="254"/>
      <c r="C156" s="255"/>
      <c r="D156" s="256" t="s">
        <v>226</v>
      </c>
      <c r="E156" s="257" t="s">
        <v>1</v>
      </c>
      <c r="F156" s="258" t="s">
        <v>1146</v>
      </c>
      <c r="G156" s="255"/>
      <c r="H156" s="259">
        <v>522.5</v>
      </c>
      <c r="I156" s="260"/>
      <c r="J156" s="255"/>
      <c r="K156" s="255"/>
      <c r="L156" s="261"/>
      <c r="M156" s="262"/>
      <c r="N156" s="263"/>
      <c r="O156" s="263"/>
      <c r="P156" s="263"/>
      <c r="Q156" s="263"/>
      <c r="R156" s="263"/>
      <c r="S156" s="263"/>
      <c r="T156" s="26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5" t="s">
        <v>226</v>
      </c>
      <c r="AU156" s="265" t="s">
        <v>86</v>
      </c>
      <c r="AV156" s="13" t="s">
        <v>86</v>
      </c>
      <c r="AW156" s="13" t="s">
        <v>32</v>
      </c>
      <c r="AX156" s="13" t="s">
        <v>76</v>
      </c>
      <c r="AY156" s="265" t="s">
        <v>176</v>
      </c>
    </row>
    <row r="157" spans="1:51" s="13" customFormat="1" ht="12">
      <c r="A157" s="13"/>
      <c r="B157" s="254"/>
      <c r="C157" s="255"/>
      <c r="D157" s="256" t="s">
        <v>226</v>
      </c>
      <c r="E157" s="257" t="s">
        <v>1</v>
      </c>
      <c r="F157" s="258" t="s">
        <v>1153</v>
      </c>
      <c r="G157" s="255"/>
      <c r="H157" s="259">
        <v>1045</v>
      </c>
      <c r="I157" s="260"/>
      <c r="J157" s="255"/>
      <c r="K157" s="255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226</v>
      </c>
      <c r="AU157" s="265" t="s">
        <v>86</v>
      </c>
      <c r="AV157" s="13" t="s">
        <v>86</v>
      </c>
      <c r="AW157" s="13" t="s">
        <v>32</v>
      </c>
      <c r="AX157" s="13" t="s">
        <v>84</v>
      </c>
      <c r="AY157" s="265" t="s">
        <v>176</v>
      </c>
    </row>
    <row r="158" spans="1:65" s="2" customFormat="1" ht="14.4" customHeight="1">
      <c r="A158" s="38"/>
      <c r="B158" s="39"/>
      <c r="C158" s="241" t="s">
        <v>210</v>
      </c>
      <c r="D158" s="241" t="s">
        <v>179</v>
      </c>
      <c r="E158" s="242" t="s">
        <v>352</v>
      </c>
      <c r="F158" s="243" t="s">
        <v>353</v>
      </c>
      <c r="G158" s="244" t="s">
        <v>291</v>
      </c>
      <c r="H158" s="245">
        <v>522.5</v>
      </c>
      <c r="I158" s="246"/>
      <c r="J158" s="247">
        <f>ROUND(I158*H158,2)</f>
        <v>0</v>
      </c>
      <c r="K158" s="243" t="s">
        <v>183</v>
      </c>
      <c r="L158" s="44"/>
      <c r="M158" s="248" t="s">
        <v>1</v>
      </c>
      <c r="N158" s="249" t="s">
        <v>41</v>
      </c>
      <c r="O158" s="91"/>
      <c r="P158" s="250">
        <f>O158*H158</f>
        <v>0</v>
      </c>
      <c r="Q158" s="250">
        <v>0</v>
      </c>
      <c r="R158" s="250">
        <f>Q158*H158</f>
        <v>0</v>
      </c>
      <c r="S158" s="250">
        <v>0</v>
      </c>
      <c r="T158" s="251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2" t="s">
        <v>193</v>
      </c>
      <c r="AT158" s="252" t="s">
        <v>179</v>
      </c>
      <c r="AU158" s="252" t="s">
        <v>86</v>
      </c>
      <c r="AY158" s="17" t="s">
        <v>176</v>
      </c>
      <c r="BE158" s="253">
        <f>IF(N158="základní",J158,0)</f>
        <v>0</v>
      </c>
      <c r="BF158" s="253">
        <f>IF(N158="snížená",J158,0)</f>
        <v>0</v>
      </c>
      <c r="BG158" s="253">
        <f>IF(N158="zákl. přenesená",J158,0)</f>
        <v>0</v>
      </c>
      <c r="BH158" s="253">
        <f>IF(N158="sníž. přenesená",J158,0)</f>
        <v>0</v>
      </c>
      <c r="BI158" s="253">
        <f>IF(N158="nulová",J158,0)</f>
        <v>0</v>
      </c>
      <c r="BJ158" s="17" t="s">
        <v>84</v>
      </c>
      <c r="BK158" s="253">
        <f>ROUND(I158*H158,2)</f>
        <v>0</v>
      </c>
      <c r="BL158" s="17" t="s">
        <v>193</v>
      </c>
      <c r="BM158" s="252" t="s">
        <v>1155</v>
      </c>
    </row>
    <row r="159" spans="1:51" s="13" customFormat="1" ht="12">
      <c r="A159" s="13"/>
      <c r="B159" s="254"/>
      <c r="C159" s="255"/>
      <c r="D159" s="256" t="s">
        <v>226</v>
      </c>
      <c r="E159" s="257" t="s">
        <v>1</v>
      </c>
      <c r="F159" s="258" t="s">
        <v>1146</v>
      </c>
      <c r="G159" s="255"/>
      <c r="H159" s="259">
        <v>522.5</v>
      </c>
      <c r="I159" s="260"/>
      <c r="J159" s="255"/>
      <c r="K159" s="255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226</v>
      </c>
      <c r="AU159" s="265" t="s">
        <v>86</v>
      </c>
      <c r="AV159" s="13" t="s">
        <v>86</v>
      </c>
      <c r="AW159" s="13" t="s">
        <v>32</v>
      </c>
      <c r="AX159" s="13" t="s">
        <v>84</v>
      </c>
      <c r="AY159" s="265" t="s">
        <v>176</v>
      </c>
    </row>
    <row r="160" spans="1:65" s="2" customFormat="1" ht="24.15" customHeight="1">
      <c r="A160" s="38"/>
      <c r="B160" s="39"/>
      <c r="C160" s="241" t="s">
        <v>213</v>
      </c>
      <c r="D160" s="241" t="s">
        <v>179</v>
      </c>
      <c r="E160" s="242" t="s">
        <v>929</v>
      </c>
      <c r="F160" s="243" t="s">
        <v>930</v>
      </c>
      <c r="G160" s="244" t="s">
        <v>236</v>
      </c>
      <c r="H160" s="245">
        <v>1045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1156</v>
      </c>
    </row>
    <row r="161" spans="1:51" s="15" customFormat="1" ht="12">
      <c r="A161" s="15"/>
      <c r="B161" s="285"/>
      <c r="C161" s="286"/>
      <c r="D161" s="256" t="s">
        <v>226</v>
      </c>
      <c r="E161" s="287" t="s">
        <v>1</v>
      </c>
      <c r="F161" s="288" t="s">
        <v>910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226</v>
      </c>
      <c r="AU161" s="294" t="s">
        <v>86</v>
      </c>
      <c r="AV161" s="15" t="s">
        <v>84</v>
      </c>
      <c r="AW161" s="15" t="s">
        <v>32</v>
      </c>
      <c r="AX161" s="15" t="s">
        <v>76</v>
      </c>
      <c r="AY161" s="294" t="s">
        <v>176</v>
      </c>
    </row>
    <row r="162" spans="1:51" s="15" customFormat="1" ht="12">
      <c r="A162" s="15"/>
      <c r="B162" s="285"/>
      <c r="C162" s="286"/>
      <c r="D162" s="256" t="s">
        <v>226</v>
      </c>
      <c r="E162" s="287" t="s">
        <v>1</v>
      </c>
      <c r="F162" s="288" t="s">
        <v>1144</v>
      </c>
      <c r="G162" s="286"/>
      <c r="H162" s="287" t="s">
        <v>1</v>
      </c>
      <c r="I162" s="289"/>
      <c r="J162" s="286"/>
      <c r="K162" s="286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226</v>
      </c>
      <c r="AU162" s="294" t="s">
        <v>86</v>
      </c>
      <c r="AV162" s="15" t="s">
        <v>84</v>
      </c>
      <c r="AW162" s="15" t="s">
        <v>32</v>
      </c>
      <c r="AX162" s="15" t="s">
        <v>76</v>
      </c>
      <c r="AY162" s="294" t="s">
        <v>176</v>
      </c>
    </row>
    <row r="163" spans="1:51" s="15" customFormat="1" ht="12">
      <c r="A163" s="15"/>
      <c r="B163" s="285"/>
      <c r="C163" s="286"/>
      <c r="D163" s="256" t="s">
        <v>226</v>
      </c>
      <c r="E163" s="287" t="s">
        <v>1</v>
      </c>
      <c r="F163" s="288" t="s">
        <v>912</v>
      </c>
      <c r="G163" s="286"/>
      <c r="H163" s="287" t="s">
        <v>1</v>
      </c>
      <c r="I163" s="289"/>
      <c r="J163" s="286"/>
      <c r="K163" s="286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226</v>
      </c>
      <c r="AU163" s="294" t="s">
        <v>86</v>
      </c>
      <c r="AV163" s="15" t="s">
        <v>84</v>
      </c>
      <c r="AW163" s="15" t="s">
        <v>32</v>
      </c>
      <c r="AX163" s="15" t="s">
        <v>76</v>
      </c>
      <c r="AY163" s="294" t="s">
        <v>176</v>
      </c>
    </row>
    <row r="164" spans="1:51" s="15" customFormat="1" ht="12">
      <c r="A164" s="15"/>
      <c r="B164" s="285"/>
      <c r="C164" s="286"/>
      <c r="D164" s="256" t="s">
        <v>226</v>
      </c>
      <c r="E164" s="287" t="s">
        <v>1</v>
      </c>
      <c r="F164" s="288" t="s">
        <v>1145</v>
      </c>
      <c r="G164" s="286"/>
      <c r="H164" s="287" t="s">
        <v>1</v>
      </c>
      <c r="I164" s="289"/>
      <c r="J164" s="286"/>
      <c r="K164" s="286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226</v>
      </c>
      <c r="AU164" s="294" t="s">
        <v>86</v>
      </c>
      <c r="AV164" s="15" t="s">
        <v>84</v>
      </c>
      <c r="AW164" s="15" t="s">
        <v>32</v>
      </c>
      <c r="AX164" s="15" t="s">
        <v>76</v>
      </c>
      <c r="AY164" s="294" t="s">
        <v>176</v>
      </c>
    </row>
    <row r="165" spans="1:51" s="13" customFormat="1" ht="12">
      <c r="A165" s="13"/>
      <c r="B165" s="254"/>
      <c r="C165" s="255"/>
      <c r="D165" s="256" t="s">
        <v>226</v>
      </c>
      <c r="E165" s="257" t="s">
        <v>1</v>
      </c>
      <c r="F165" s="258" t="s">
        <v>1157</v>
      </c>
      <c r="G165" s="255"/>
      <c r="H165" s="259">
        <v>1045</v>
      </c>
      <c r="I165" s="260"/>
      <c r="J165" s="255"/>
      <c r="K165" s="255"/>
      <c r="L165" s="261"/>
      <c r="M165" s="266"/>
      <c r="N165" s="267"/>
      <c r="O165" s="267"/>
      <c r="P165" s="267"/>
      <c r="Q165" s="267"/>
      <c r="R165" s="267"/>
      <c r="S165" s="267"/>
      <c r="T165" s="26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226</v>
      </c>
      <c r="AU165" s="265" t="s">
        <v>86</v>
      </c>
      <c r="AV165" s="13" t="s">
        <v>86</v>
      </c>
      <c r="AW165" s="13" t="s">
        <v>32</v>
      </c>
      <c r="AX165" s="13" t="s">
        <v>84</v>
      </c>
      <c r="AY165" s="265" t="s">
        <v>176</v>
      </c>
    </row>
    <row r="166" spans="1:31" s="2" customFormat="1" ht="6.95" customHeight="1">
      <c r="A166" s="38"/>
      <c r="B166" s="66"/>
      <c r="C166" s="67"/>
      <c r="D166" s="67"/>
      <c r="E166" s="67"/>
      <c r="F166" s="67"/>
      <c r="G166" s="67"/>
      <c r="H166" s="67"/>
      <c r="I166" s="67"/>
      <c r="J166" s="67"/>
      <c r="K166" s="67"/>
      <c r="L166" s="44"/>
      <c r="M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</row>
  </sheetData>
  <sheetProtection password="CC35" sheet="1" objects="1" scenarios="1" formatColumns="0" formatRows="0" autoFilter="0"/>
  <autoFilter ref="C131:K165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1158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ROUND((SUM(BE100:BE107)+SUM(BE127:BE141)),2)</f>
        <v>0</v>
      </c>
      <c r="G35" s="38"/>
      <c r="H35" s="38"/>
      <c r="I35" s="166">
        <v>0.21</v>
      </c>
      <c r="J35" s="165">
        <f>ROUND(((SUM(BE100:BE107)+SUM(BE127:BE141))*I35),2)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ROUND((SUM(BF100:BF107)+SUM(BF127:BF141)),2)</f>
        <v>0</v>
      </c>
      <c r="G36" s="38"/>
      <c r="H36" s="38"/>
      <c r="I36" s="166">
        <v>0.15</v>
      </c>
      <c r="J36" s="165">
        <f>ROUND(((SUM(BF100:BF107)+SUM(BF127:BF141))*I36),2)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ROUND((SUM(BG100:BG107)+SUM(BG127:BG141)),2)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ROUND((SUM(BH100:BH107)+SUM(BH127:BH141)),2)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ROUND((SUM(BI100:BI107)+SUM(BI127:BI141)),2)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151.ZH - Dopravní značení II/231 (od km 1,710 do km 2,660)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1159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151.ZH - Dopravní značení II/231 (od km 1,710 do km 2,660)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1.4211040000000001</v>
      </c>
      <c r="S127" s="104"/>
      <c r="T127" s="223">
        <f>T128</f>
        <v>0.012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213</v>
      </c>
      <c r="F128" s="228" t="s">
        <v>477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SUM(P129:P141)</f>
        <v>0</v>
      </c>
      <c r="Q128" s="233"/>
      <c r="R128" s="234">
        <f>SUM(R129:R141)</f>
        <v>1.4211040000000001</v>
      </c>
      <c r="S128" s="233"/>
      <c r="T128" s="235">
        <f>SUM(T129:T141)</f>
        <v>0.012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SUM(BK129:BK141)</f>
        <v>0</v>
      </c>
    </row>
    <row r="129" spans="1:65" s="2" customFormat="1" ht="24.15" customHeight="1">
      <c r="A129" s="38"/>
      <c r="B129" s="39"/>
      <c r="C129" s="241" t="s">
        <v>84</v>
      </c>
      <c r="D129" s="241" t="s">
        <v>179</v>
      </c>
      <c r="E129" s="242" t="s">
        <v>1160</v>
      </c>
      <c r="F129" s="243" t="s">
        <v>1161</v>
      </c>
      <c r="G129" s="244" t="s">
        <v>240</v>
      </c>
      <c r="H129" s="245">
        <v>46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1162</v>
      </c>
    </row>
    <row r="130" spans="1:65" s="2" customFormat="1" ht="14.4" customHeight="1">
      <c r="A130" s="38"/>
      <c r="B130" s="39"/>
      <c r="C130" s="295" t="s">
        <v>86</v>
      </c>
      <c r="D130" s="295" t="s">
        <v>341</v>
      </c>
      <c r="E130" s="296" t="s">
        <v>1163</v>
      </c>
      <c r="F130" s="297" t="s">
        <v>1164</v>
      </c>
      <c r="G130" s="298" t="s">
        <v>240</v>
      </c>
      <c r="H130" s="299">
        <v>46</v>
      </c>
      <c r="I130" s="300"/>
      <c r="J130" s="301">
        <f>ROUND(I130*H130,2)</f>
        <v>0</v>
      </c>
      <c r="K130" s="297" t="s">
        <v>183</v>
      </c>
      <c r="L130" s="302"/>
      <c r="M130" s="303" t="s">
        <v>1</v>
      </c>
      <c r="N130" s="304" t="s">
        <v>41</v>
      </c>
      <c r="O130" s="91"/>
      <c r="P130" s="250">
        <f>O130*H130</f>
        <v>0</v>
      </c>
      <c r="Q130" s="250">
        <v>0.0021</v>
      </c>
      <c r="R130" s="250">
        <f>Q130*H130</f>
        <v>0.09659999999999999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210</v>
      </c>
      <c r="AT130" s="252" t="s">
        <v>341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1165</v>
      </c>
    </row>
    <row r="131" spans="1:65" s="2" customFormat="1" ht="24.15" customHeight="1">
      <c r="A131" s="38"/>
      <c r="B131" s="39"/>
      <c r="C131" s="241" t="s">
        <v>189</v>
      </c>
      <c r="D131" s="241" t="s">
        <v>179</v>
      </c>
      <c r="E131" s="242" t="s">
        <v>1166</v>
      </c>
      <c r="F131" s="243" t="s">
        <v>1167</v>
      </c>
      <c r="G131" s="244" t="s">
        <v>240</v>
      </c>
      <c r="H131" s="245">
        <v>3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0.0021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1168</v>
      </c>
    </row>
    <row r="132" spans="1:65" s="2" customFormat="1" ht="24.15" customHeight="1">
      <c r="A132" s="38"/>
      <c r="B132" s="39"/>
      <c r="C132" s="295" t="s">
        <v>193</v>
      </c>
      <c r="D132" s="295" t="s">
        <v>341</v>
      </c>
      <c r="E132" s="296" t="s">
        <v>1169</v>
      </c>
      <c r="F132" s="297" t="s">
        <v>1170</v>
      </c>
      <c r="G132" s="298" t="s">
        <v>240</v>
      </c>
      <c r="H132" s="299">
        <v>3</v>
      </c>
      <c r="I132" s="300"/>
      <c r="J132" s="301">
        <f>ROUND(I132*H132,2)</f>
        <v>0</v>
      </c>
      <c r="K132" s="297" t="s">
        <v>183</v>
      </c>
      <c r="L132" s="302"/>
      <c r="M132" s="303" t="s">
        <v>1</v>
      </c>
      <c r="N132" s="304" t="s">
        <v>41</v>
      </c>
      <c r="O132" s="91"/>
      <c r="P132" s="250">
        <f>O132*H132</f>
        <v>0</v>
      </c>
      <c r="Q132" s="250">
        <v>0.005</v>
      </c>
      <c r="R132" s="250">
        <f>Q132*H132</f>
        <v>0.015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210</v>
      </c>
      <c r="AT132" s="252" t="s">
        <v>341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1171</v>
      </c>
    </row>
    <row r="133" spans="1:65" s="2" customFormat="1" ht="24.15" customHeight="1">
      <c r="A133" s="38"/>
      <c r="B133" s="39"/>
      <c r="C133" s="241" t="s">
        <v>175</v>
      </c>
      <c r="D133" s="241" t="s">
        <v>179</v>
      </c>
      <c r="E133" s="242" t="s">
        <v>1172</v>
      </c>
      <c r="F133" s="243" t="s">
        <v>1173</v>
      </c>
      <c r="G133" s="244" t="s">
        <v>240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1174</v>
      </c>
    </row>
    <row r="134" spans="1:65" s="2" customFormat="1" ht="14.4" customHeight="1">
      <c r="A134" s="38"/>
      <c r="B134" s="39"/>
      <c r="C134" s="295" t="s">
        <v>200</v>
      </c>
      <c r="D134" s="295" t="s">
        <v>341</v>
      </c>
      <c r="E134" s="296" t="s">
        <v>1175</v>
      </c>
      <c r="F134" s="297" t="s">
        <v>1176</v>
      </c>
      <c r="G134" s="298" t="s">
        <v>240</v>
      </c>
      <c r="H134" s="299">
        <v>2</v>
      </c>
      <c r="I134" s="300"/>
      <c r="J134" s="301">
        <f>ROUND(I134*H134,2)</f>
        <v>0</v>
      </c>
      <c r="K134" s="297" t="s">
        <v>183</v>
      </c>
      <c r="L134" s="302"/>
      <c r="M134" s="303" t="s">
        <v>1</v>
      </c>
      <c r="N134" s="304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210</v>
      </c>
      <c r="AT134" s="252" t="s">
        <v>341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1177</v>
      </c>
    </row>
    <row r="135" spans="1:65" s="2" customFormat="1" ht="24.15" customHeight="1">
      <c r="A135" s="38"/>
      <c r="B135" s="39"/>
      <c r="C135" s="241" t="s">
        <v>205</v>
      </c>
      <c r="D135" s="241" t="s">
        <v>179</v>
      </c>
      <c r="E135" s="242" t="s">
        <v>1178</v>
      </c>
      <c r="F135" s="243" t="s">
        <v>1179</v>
      </c>
      <c r="G135" s="244" t="s">
        <v>385</v>
      </c>
      <c r="H135" s="245">
        <v>950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0.19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1180</v>
      </c>
    </row>
    <row r="136" spans="1:65" s="2" customFormat="1" ht="24.15" customHeight="1">
      <c r="A136" s="38"/>
      <c r="B136" s="39"/>
      <c r="C136" s="241" t="s">
        <v>210</v>
      </c>
      <c r="D136" s="241" t="s">
        <v>179</v>
      </c>
      <c r="E136" s="242" t="s">
        <v>1181</v>
      </c>
      <c r="F136" s="243" t="s">
        <v>1182</v>
      </c>
      <c r="G136" s="244" t="s">
        <v>385</v>
      </c>
      <c r="H136" s="245">
        <v>1873.4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0.74936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1183</v>
      </c>
    </row>
    <row r="137" spans="1:65" s="2" customFormat="1" ht="24.15" customHeight="1">
      <c r="A137" s="38"/>
      <c r="B137" s="39"/>
      <c r="C137" s="241" t="s">
        <v>213</v>
      </c>
      <c r="D137" s="241" t="s">
        <v>179</v>
      </c>
      <c r="E137" s="242" t="s">
        <v>1184</v>
      </c>
      <c r="F137" s="243" t="s">
        <v>1185</v>
      </c>
      <c r="G137" s="244" t="s">
        <v>385</v>
      </c>
      <c r="H137" s="245">
        <v>25.3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0.00013</v>
      </c>
      <c r="R137" s="250">
        <f>Q137*H137</f>
        <v>0.003289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1186</v>
      </c>
    </row>
    <row r="138" spans="1:65" s="2" customFormat="1" ht="24.15" customHeight="1">
      <c r="A138" s="38"/>
      <c r="B138" s="39"/>
      <c r="C138" s="241" t="s">
        <v>217</v>
      </c>
      <c r="D138" s="241" t="s">
        <v>179</v>
      </c>
      <c r="E138" s="242" t="s">
        <v>1187</v>
      </c>
      <c r="F138" s="243" t="s">
        <v>1188</v>
      </c>
      <c r="G138" s="244" t="s">
        <v>385</v>
      </c>
      <c r="H138" s="245">
        <v>950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4E-05</v>
      </c>
      <c r="R138" s="250">
        <f>Q138*H138</f>
        <v>0.038000000000000006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1189</v>
      </c>
    </row>
    <row r="139" spans="1:65" s="2" customFormat="1" ht="24.15" customHeight="1">
      <c r="A139" s="38"/>
      <c r="B139" s="39"/>
      <c r="C139" s="241" t="s">
        <v>222</v>
      </c>
      <c r="D139" s="241" t="s">
        <v>179</v>
      </c>
      <c r="E139" s="242" t="s">
        <v>1190</v>
      </c>
      <c r="F139" s="243" t="s">
        <v>1191</v>
      </c>
      <c r="G139" s="244" t="s">
        <v>385</v>
      </c>
      <c r="H139" s="245">
        <v>1898.7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5E-05</v>
      </c>
      <c r="R139" s="250">
        <f>Q139*H139</f>
        <v>0.094935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1192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1193</v>
      </c>
      <c r="G140" s="255"/>
      <c r="H140" s="259">
        <v>1898.7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84</v>
      </c>
      <c r="AV140" s="13" t="s">
        <v>86</v>
      </c>
      <c r="AW140" s="13" t="s">
        <v>32</v>
      </c>
      <c r="AX140" s="13" t="s">
        <v>84</v>
      </c>
      <c r="AY140" s="265" t="s">
        <v>176</v>
      </c>
    </row>
    <row r="141" spans="1:65" s="2" customFormat="1" ht="24.15" customHeight="1">
      <c r="A141" s="38"/>
      <c r="B141" s="39"/>
      <c r="C141" s="241" t="s">
        <v>227</v>
      </c>
      <c r="D141" s="241" t="s">
        <v>179</v>
      </c>
      <c r="E141" s="242" t="s">
        <v>1194</v>
      </c>
      <c r="F141" s="243" t="s">
        <v>1195</v>
      </c>
      <c r="G141" s="244" t="s">
        <v>240</v>
      </c>
      <c r="H141" s="245">
        <v>3</v>
      </c>
      <c r="I141" s="246"/>
      <c r="J141" s="247">
        <f>ROUND(I141*H141,2)</f>
        <v>0</v>
      </c>
      <c r="K141" s="243" t="s">
        <v>183</v>
      </c>
      <c r="L141" s="44"/>
      <c r="M141" s="280" t="s">
        <v>1</v>
      </c>
      <c r="N141" s="281" t="s">
        <v>41</v>
      </c>
      <c r="O141" s="282"/>
      <c r="P141" s="283">
        <f>O141*H141</f>
        <v>0</v>
      </c>
      <c r="Q141" s="283">
        <v>0</v>
      </c>
      <c r="R141" s="283">
        <f>Q141*H141</f>
        <v>0</v>
      </c>
      <c r="S141" s="283">
        <v>0.004</v>
      </c>
      <c r="T141" s="284">
        <f>S141*H141</f>
        <v>0.012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1196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67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26:K141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1197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ROUND((SUM(BE100:BE107)+SUM(BE127:BE143)),2)</f>
        <v>0</v>
      </c>
      <c r="G35" s="38"/>
      <c r="H35" s="38"/>
      <c r="I35" s="166">
        <v>0.21</v>
      </c>
      <c r="J35" s="165">
        <f>ROUND(((SUM(BE100:BE107)+SUM(BE127:BE143))*I35),2)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ROUND((SUM(BF100:BF107)+SUM(BF127:BF143)),2)</f>
        <v>0</v>
      </c>
      <c r="G36" s="38"/>
      <c r="H36" s="38"/>
      <c r="I36" s="166">
        <v>0.15</v>
      </c>
      <c r="J36" s="165">
        <f>ROUND(((SUM(BF100:BF107)+SUM(BF127:BF143))*I36),2)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151.ZV - Dopravní značení II/231 (od km 2,660 do km 2,770)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1159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151.ZV - Dopravní značení II/231 (od km 2,660 do km 2,770)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0.40402000000000005</v>
      </c>
      <c r="S127" s="104"/>
      <c r="T127" s="223">
        <f>T128</f>
        <v>0.008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213</v>
      </c>
      <c r="F128" s="228" t="s">
        <v>477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SUM(P129:P143)</f>
        <v>0</v>
      </c>
      <c r="Q128" s="233"/>
      <c r="R128" s="234">
        <f>SUM(R129:R143)</f>
        <v>0.40402000000000005</v>
      </c>
      <c r="S128" s="233"/>
      <c r="T128" s="235">
        <f>SUM(T129:T143)</f>
        <v>0.008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SUM(BK129:BK143)</f>
        <v>0</v>
      </c>
    </row>
    <row r="129" spans="1:65" s="2" customFormat="1" ht="24.15" customHeight="1">
      <c r="A129" s="38"/>
      <c r="B129" s="39"/>
      <c r="C129" s="241" t="s">
        <v>205</v>
      </c>
      <c r="D129" s="241" t="s">
        <v>179</v>
      </c>
      <c r="E129" s="242" t="s">
        <v>1160</v>
      </c>
      <c r="F129" s="243" t="s">
        <v>1161</v>
      </c>
      <c r="G129" s="244" t="s">
        <v>240</v>
      </c>
      <c r="H129" s="245">
        <v>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1198</v>
      </c>
    </row>
    <row r="130" spans="1:65" s="2" customFormat="1" ht="14.4" customHeight="1">
      <c r="A130" s="38"/>
      <c r="B130" s="39"/>
      <c r="C130" s="295" t="s">
        <v>210</v>
      </c>
      <c r="D130" s="295" t="s">
        <v>341</v>
      </c>
      <c r="E130" s="296" t="s">
        <v>1163</v>
      </c>
      <c r="F130" s="297" t="s">
        <v>1164</v>
      </c>
      <c r="G130" s="298" t="s">
        <v>240</v>
      </c>
      <c r="H130" s="299">
        <v>5</v>
      </c>
      <c r="I130" s="300"/>
      <c r="J130" s="301">
        <f>ROUND(I130*H130,2)</f>
        <v>0</v>
      </c>
      <c r="K130" s="297" t="s">
        <v>183</v>
      </c>
      <c r="L130" s="302"/>
      <c r="M130" s="303" t="s">
        <v>1</v>
      </c>
      <c r="N130" s="304" t="s">
        <v>41</v>
      </c>
      <c r="O130" s="91"/>
      <c r="P130" s="250">
        <f>O130*H130</f>
        <v>0</v>
      </c>
      <c r="Q130" s="250">
        <v>0.0021</v>
      </c>
      <c r="R130" s="250">
        <f>Q130*H130</f>
        <v>0.010499999999999999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210</v>
      </c>
      <c r="AT130" s="252" t="s">
        <v>341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1199</v>
      </c>
    </row>
    <row r="131" spans="1:65" s="2" customFormat="1" ht="24.15" customHeight="1">
      <c r="A131" s="38"/>
      <c r="B131" s="39"/>
      <c r="C131" s="241" t="s">
        <v>213</v>
      </c>
      <c r="D131" s="241" t="s">
        <v>179</v>
      </c>
      <c r="E131" s="242" t="s">
        <v>1166</v>
      </c>
      <c r="F131" s="243" t="s">
        <v>1167</v>
      </c>
      <c r="G131" s="244" t="s">
        <v>240</v>
      </c>
      <c r="H131" s="245">
        <v>4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0.0007</v>
      </c>
      <c r="R131" s="250">
        <f>Q131*H131</f>
        <v>0.0028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1200</v>
      </c>
    </row>
    <row r="132" spans="1:65" s="2" customFormat="1" ht="24.15" customHeight="1">
      <c r="A132" s="38"/>
      <c r="B132" s="39"/>
      <c r="C132" s="295" t="s">
        <v>217</v>
      </c>
      <c r="D132" s="295" t="s">
        <v>341</v>
      </c>
      <c r="E132" s="296" t="s">
        <v>1169</v>
      </c>
      <c r="F132" s="297" t="s">
        <v>1170</v>
      </c>
      <c r="G132" s="298" t="s">
        <v>240</v>
      </c>
      <c r="H132" s="299">
        <v>4</v>
      </c>
      <c r="I132" s="300"/>
      <c r="J132" s="301">
        <f>ROUND(I132*H132,2)</f>
        <v>0</v>
      </c>
      <c r="K132" s="297" t="s">
        <v>183</v>
      </c>
      <c r="L132" s="302"/>
      <c r="M132" s="303" t="s">
        <v>1</v>
      </c>
      <c r="N132" s="304" t="s">
        <v>41</v>
      </c>
      <c r="O132" s="91"/>
      <c r="P132" s="250">
        <f>O132*H132</f>
        <v>0</v>
      </c>
      <c r="Q132" s="250">
        <v>0.005</v>
      </c>
      <c r="R132" s="250">
        <f>Q132*H132</f>
        <v>0.02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210</v>
      </c>
      <c r="AT132" s="252" t="s">
        <v>341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1201</v>
      </c>
    </row>
    <row r="133" spans="1:65" s="2" customFormat="1" ht="24.15" customHeight="1">
      <c r="A133" s="38"/>
      <c r="B133" s="39"/>
      <c r="C133" s="241" t="s">
        <v>222</v>
      </c>
      <c r="D133" s="241" t="s">
        <v>179</v>
      </c>
      <c r="E133" s="242" t="s">
        <v>1172</v>
      </c>
      <c r="F133" s="243" t="s">
        <v>1173</v>
      </c>
      <c r="G133" s="244" t="s">
        <v>240</v>
      </c>
      <c r="H133" s="245">
        <v>2</v>
      </c>
      <c r="I133" s="246"/>
      <c r="J133" s="247">
        <f>ROUND(I133*H133,2)</f>
        <v>0</v>
      </c>
      <c r="K133" s="243" t="s">
        <v>183</v>
      </c>
      <c r="L133" s="44"/>
      <c r="M133" s="248" t="s">
        <v>1</v>
      </c>
      <c r="N133" s="249" t="s">
        <v>41</v>
      </c>
      <c r="O133" s="91"/>
      <c r="P133" s="250">
        <f>O133*H133</f>
        <v>0</v>
      </c>
      <c r="Q133" s="250">
        <v>0.10941</v>
      </c>
      <c r="R133" s="250">
        <f>Q133*H133</f>
        <v>0.21882</v>
      </c>
      <c r="S133" s="250">
        <v>0</v>
      </c>
      <c r="T133" s="25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2" t="s">
        <v>193</v>
      </c>
      <c r="AT133" s="252" t="s">
        <v>179</v>
      </c>
      <c r="AU133" s="252" t="s">
        <v>84</v>
      </c>
      <c r="AY133" s="17" t="s">
        <v>176</v>
      </c>
      <c r="BE133" s="253">
        <f>IF(N133="základní",J133,0)</f>
        <v>0</v>
      </c>
      <c r="BF133" s="253">
        <f>IF(N133="snížená",J133,0)</f>
        <v>0</v>
      </c>
      <c r="BG133" s="253">
        <f>IF(N133="zákl. přenesená",J133,0)</f>
        <v>0</v>
      </c>
      <c r="BH133" s="253">
        <f>IF(N133="sníž. přenesená",J133,0)</f>
        <v>0</v>
      </c>
      <c r="BI133" s="253">
        <f>IF(N133="nulová",J133,0)</f>
        <v>0</v>
      </c>
      <c r="BJ133" s="17" t="s">
        <v>84</v>
      </c>
      <c r="BK133" s="253">
        <f>ROUND(I133*H133,2)</f>
        <v>0</v>
      </c>
      <c r="BL133" s="17" t="s">
        <v>193</v>
      </c>
      <c r="BM133" s="252" t="s">
        <v>1202</v>
      </c>
    </row>
    <row r="134" spans="1:65" s="2" customFormat="1" ht="14.4" customHeight="1">
      <c r="A134" s="38"/>
      <c r="B134" s="39"/>
      <c r="C134" s="295" t="s">
        <v>227</v>
      </c>
      <c r="D134" s="295" t="s">
        <v>341</v>
      </c>
      <c r="E134" s="296" t="s">
        <v>1175</v>
      </c>
      <c r="F134" s="297" t="s">
        <v>1176</v>
      </c>
      <c r="G134" s="298" t="s">
        <v>240</v>
      </c>
      <c r="H134" s="299">
        <v>2</v>
      </c>
      <c r="I134" s="300"/>
      <c r="J134" s="301">
        <f>ROUND(I134*H134,2)</f>
        <v>0</v>
      </c>
      <c r="K134" s="297" t="s">
        <v>183</v>
      </c>
      <c r="L134" s="302"/>
      <c r="M134" s="303" t="s">
        <v>1</v>
      </c>
      <c r="N134" s="304" t="s">
        <v>41</v>
      </c>
      <c r="O134" s="91"/>
      <c r="P134" s="250">
        <f>O134*H134</f>
        <v>0</v>
      </c>
      <c r="Q134" s="250">
        <v>0.0065</v>
      </c>
      <c r="R134" s="250">
        <f>Q134*H134</f>
        <v>0.013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210</v>
      </c>
      <c r="AT134" s="252" t="s">
        <v>341</v>
      </c>
      <c r="AU134" s="252" t="s">
        <v>84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1203</v>
      </c>
    </row>
    <row r="135" spans="1:65" s="2" customFormat="1" ht="24.15" customHeight="1">
      <c r="A135" s="38"/>
      <c r="B135" s="39"/>
      <c r="C135" s="241" t="s">
        <v>359</v>
      </c>
      <c r="D135" s="241" t="s">
        <v>179</v>
      </c>
      <c r="E135" s="242" t="s">
        <v>1178</v>
      </c>
      <c r="F135" s="243" t="s">
        <v>1179</v>
      </c>
      <c r="G135" s="244" t="s">
        <v>385</v>
      </c>
      <c r="H135" s="245">
        <v>110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0.0002</v>
      </c>
      <c r="R135" s="250">
        <f>Q135*H135</f>
        <v>0.022000000000000002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1204</v>
      </c>
    </row>
    <row r="136" spans="1:65" s="2" customFormat="1" ht="24.15" customHeight="1">
      <c r="A136" s="38"/>
      <c r="B136" s="39"/>
      <c r="C136" s="241" t="s">
        <v>332</v>
      </c>
      <c r="D136" s="241" t="s">
        <v>179</v>
      </c>
      <c r="E136" s="242" t="s">
        <v>1181</v>
      </c>
      <c r="F136" s="243" t="s">
        <v>1182</v>
      </c>
      <c r="G136" s="244" t="s">
        <v>385</v>
      </c>
      <c r="H136" s="245">
        <v>250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0.0004</v>
      </c>
      <c r="R136" s="250">
        <f>Q136*H136</f>
        <v>0.1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1205</v>
      </c>
    </row>
    <row r="137" spans="1:51" s="13" customFormat="1" ht="12">
      <c r="A137" s="13"/>
      <c r="B137" s="254"/>
      <c r="C137" s="255"/>
      <c r="D137" s="256" t="s">
        <v>226</v>
      </c>
      <c r="E137" s="257" t="s">
        <v>1</v>
      </c>
      <c r="F137" s="258" t="s">
        <v>1206</v>
      </c>
      <c r="G137" s="255"/>
      <c r="H137" s="259">
        <v>250</v>
      </c>
      <c r="I137" s="260"/>
      <c r="J137" s="255"/>
      <c r="K137" s="255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226</v>
      </c>
      <c r="AU137" s="265" t="s">
        <v>84</v>
      </c>
      <c r="AV137" s="13" t="s">
        <v>86</v>
      </c>
      <c r="AW137" s="13" t="s">
        <v>32</v>
      </c>
      <c r="AX137" s="13" t="s">
        <v>76</v>
      </c>
      <c r="AY137" s="265" t="s">
        <v>176</v>
      </c>
    </row>
    <row r="138" spans="1:51" s="14" customFormat="1" ht="12">
      <c r="A138" s="14"/>
      <c r="B138" s="269"/>
      <c r="C138" s="270"/>
      <c r="D138" s="256" t="s">
        <v>226</v>
      </c>
      <c r="E138" s="271" t="s">
        <v>1</v>
      </c>
      <c r="F138" s="272" t="s">
        <v>249</v>
      </c>
      <c r="G138" s="270"/>
      <c r="H138" s="273">
        <v>250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226</v>
      </c>
      <c r="AU138" s="279" t="s">
        <v>84</v>
      </c>
      <c r="AV138" s="14" t="s">
        <v>193</v>
      </c>
      <c r="AW138" s="14" t="s">
        <v>32</v>
      </c>
      <c r="AX138" s="14" t="s">
        <v>84</v>
      </c>
      <c r="AY138" s="279" t="s">
        <v>176</v>
      </c>
    </row>
    <row r="139" spans="1:65" s="2" customFormat="1" ht="24.15" customHeight="1">
      <c r="A139" s="38"/>
      <c r="B139" s="39"/>
      <c r="C139" s="241" t="s">
        <v>8</v>
      </c>
      <c r="D139" s="241" t="s">
        <v>179</v>
      </c>
      <c r="E139" s="242" t="s">
        <v>1187</v>
      </c>
      <c r="F139" s="243" t="s">
        <v>1188</v>
      </c>
      <c r="G139" s="244" t="s">
        <v>385</v>
      </c>
      <c r="H139" s="245">
        <v>110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4E-05</v>
      </c>
      <c r="R139" s="250">
        <f>Q139*H139</f>
        <v>0.0044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84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1207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1208</v>
      </c>
      <c r="G140" s="255"/>
      <c r="H140" s="259">
        <v>110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84</v>
      </c>
      <c r="AV140" s="13" t="s">
        <v>86</v>
      </c>
      <c r="AW140" s="13" t="s">
        <v>32</v>
      </c>
      <c r="AX140" s="13" t="s">
        <v>84</v>
      </c>
      <c r="AY140" s="265" t="s">
        <v>176</v>
      </c>
    </row>
    <row r="141" spans="1:65" s="2" customFormat="1" ht="24.15" customHeight="1">
      <c r="A141" s="38"/>
      <c r="B141" s="39"/>
      <c r="C141" s="241" t="s">
        <v>351</v>
      </c>
      <c r="D141" s="241" t="s">
        <v>179</v>
      </c>
      <c r="E141" s="242" t="s">
        <v>1190</v>
      </c>
      <c r="F141" s="243" t="s">
        <v>1191</v>
      </c>
      <c r="G141" s="244" t="s">
        <v>385</v>
      </c>
      <c r="H141" s="245">
        <v>250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5E-05</v>
      </c>
      <c r="R141" s="250">
        <f>Q141*H141</f>
        <v>0.0125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84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1209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1206</v>
      </c>
      <c r="G142" s="255"/>
      <c r="H142" s="259">
        <v>250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84</v>
      </c>
      <c r="AV142" s="13" t="s">
        <v>86</v>
      </c>
      <c r="AW142" s="13" t="s">
        <v>32</v>
      </c>
      <c r="AX142" s="13" t="s">
        <v>84</v>
      </c>
      <c r="AY142" s="265" t="s">
        <v>176</v>
      </c>
    </row>
    <row r="143" spans="1:65" s="2" customFormat="1" ht="24.15" customHeight="1">
      <c r="A143" s="38"/>
      <c r="B143" s="39"/>
      <c r="C143" s="241" t="s">
        <v>355</v>
      </c>
      <c r="D143" s="241" t="s">
        <v>179</v>
      </c>
      <c r="E143" s="242" t="s">
        <v>1194</v>
      </c>
      <c r="F143" s="243" t="s">
        <v>1195</v>
      </c>
      <c r="G143" s="244" t="s">
        <v>240</v>
      </c>
      <c r="H143" s="245">
        <v>2</v>
      </c>
      <c r="I143" s="246"/>
      <c r="J143" s="247">
        <f>ROUND(I143*H143,2)</f>
        <v>0</v>
      </c>
      <c r="K143" s="243" t="s">
        <v>183</v>
      </c>
      <c r="L143" s="44"/>
      <c r="M143" s="280" t="s">
        <v>1</v>
      </c>
      <c r="N143" s="281" t="s">
        <v>41</v>
      </c>
      <c r="O143" s="282"/>
      <c r="P143" s="283">
        <f>O143*H143</f>
        <v>0</v>
      </c>
      <c r="Q143" s="283">
        <v>0</v>
      </c>
      <c r="R143" s="283">
        <f>Q143*H143</f>
        <v>0</v>
      </c>
      <c r="S143" s="283">
        <v>0.004</v>
      </c>
      <c r="T143" s="284">
        <f>S143*H143</f>
        <v>0.008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193</v>
      </c>
      <c r="AT143" s="252" t="s">
        <v>179</v>
      </c>
      <c r="AU143" s="252" t="s">
        <v>84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193</v>
      </c>
      <c r="BM143" s="252" t="s">
        <v>1210</v>
      </c>
    </row>
    <row r="144" spans="1:31" s="2" customFormat="1" ht="6.95" customHeight="1">
      <c r="A144" s="38"/>
      <c r="B144" s="66"/>
      <c r="C144" s="67"/>
      <c r="D144" s="67"/>
      <c r="E144" s="67"/>
      <c r="F144" s="67"/>
      <c r="G144" s="67"/>
      <c r="H144" s="67"/>
      <c r="I144" s="67"/>
      <c r="J144" s="67"/>
      <c r="K144" s="67"/>
      <c r="L144" s="44"/>
      <c r="M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</sheetData>
  <sheetProtection password="CC35" sheet="1" objects="1" scenarios="1" formatColumns="0" formatRows="0" autoFilter="0"/>
  <autoFilter ref="C126:K143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1211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ROUND((SUM(BE102:BE109)+SUM(BE129:BE266)),2)</f>
        <v>0</v>
      </c>
      <c r="G35" s="38"/>
      <c r="H35" s="38"/>
      <c r="I35" s="166">
        <v>0.21</v>
      </c>
      <c r="J35" s="165">
        <f>ROUND(((SUM(BE102:BE109)+SUM(BE129:BE266))*I35),2)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ROUND((SUM(BF102:BF109)+SUM(BF129:BF266)),2)</f>
        <v>0</v>
      </c>
      <c r="G36" s="38"/>
      <c r="H36" s="38"/>
      <c r="I36" s="166">
        <v>0.15</v>
      </c>
      <c r="J36" s="165">
        <f>ROUND(((SUM(BF102:BF109)+SUM(BF129:BF266))*I36),2)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ROUND((SUM(BG102:BG109)+SUM(BG129:BG266)),2)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ROUND((SUM(BH102:BH109)+SUM(BH129:BH266)),2)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ROUND((SUM(BI102:BI109)+SUM(BI129:BI266)),2)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153 - Dopravní opatření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265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268</v>
      </c>
      <c r="E98" s="198"/>
      <c r="F98" s="198"/>
      <c r="G98" s="198"/>
      <c r="H98" s="198"/>
      <c r="I98" s="198"/>
      <c r="J98" s="199">
        <f>J131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269</v>
      </c>
      <c r="E99" s="198"/>
      <c r="F99" s="198"/>
      <c r="G99" s="198"/>
      <c r="H99" s="198"/>
      <c r="I99" s="198"/>
      <c r="J99" s="199">
        <f>J139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153 - Dopravní opatření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</f>
        <v>0</v>
      </c>
      <c r="Q129" s="104"/>
      <c r="R129" s="222">
        <f>R130</f>
        <v>0.3216</v>
      </c>
      <c r="S129" s="104"/>
      <c r="T129" s="223">
        <f>T130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272</v>
      </c>
      <c r="F130" s="228" t="s">
        <v>273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P131+P139</f>
        <v>0</v>
      </c>
      <c r="Q130" s="233"/>
      <c r="R130" s="234">
        <f>R131+R139</f>
        <v>0.3216</v>
      </c>
      <c r="S130" s="233"/>
      <c r="T130" s="235">
        <f>T131+T139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BK131+BK139</f>
        <v>0</v>
      </c>
    </row>
    <row r="131" spans="1:63" s="12" customFormat="1" ht="22.8" customHeight="1">
      <c r="A131" s="12"/>
      <c r="B131" s="225"/>
      <c r="C131" s="226"/>
      <c r="D131" s="227" t="s">
        <v>75</v>
      </c>
      <c r="E131" s="239" t="s">
        <v>175</v>
      </c>
      <c r="F131" s="239" t="s">
        <v>405</v>
      </c>
      <c r="G131" s="226"/>
      <c r="H131" s="226"/>
      <c r="I131" s="229"/>
      <c r="J131" s="240">
        <f>BK131</f>
        <v>0</v>
      </c>
      <c r="K131" s="226"/>
      <c r="L131" s="231"/>
      <c r="M131" s="232"/>
      <c r="N131" s="233"/>
      <c r="O131" s="233"/>
      <c r="P131" s="234">
        <f>SUM(P132:P138)</f>
        <v>0</v>
      </c>
      <c r="Q131" s="233"/>
      <c r="R131" s="234">
        <f>SUM(R132:R138)</f>
        <v>0</v>
      </c>
      <c r="S131" s="233"/>
      <c r="T131" s="235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6" t="s">
        <v>84</v>
      </c>
      <c r="AT131" s="237" t="s">
        <v>75</v>
      </c>
      <c r="AU131" s="237" t="s">
        <v>84</v>
      </c>
      <c r="AY131" s="236" t="s">
        <v>176</v>
      </c>
      <c r="BK131" s="238">
        <f>SUM(BK132:BK138)</f>
        <v>0</v>
      </c>
    </row>
    <row r="132" spans="1:65" s="2" customFormat="1" ht="14.4" customHeight="1">
      <c r="A132" s="38"/>
      <c r="B132" s="39"/>
      <c r="C132" s="241" t="s">
        <v>84</v>
      </c>
      <c r="D132" s="241" t="s">
        <v>179</v>
      </c>
      <c r="E132" s="242" t="s">
        <v>1212</v>
      </c>
      <c r="F132" s="243" t="s">
        <v>1213</v>
      </c>
      <c r="G132" s="244" t="s">
        <v>236</v>
      </c>
      <c r="H132" s="245">
        <v>2180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86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1214</v>
      </c>
    </row>
    <row r="133" spans="1:51" s="15" customFormat="1" ht="12">
      <c r="A133" s="15"/>
      <c r="B133" s="285"/>
      <c r="C133" s="286"/>
      <c r="D133" s="256" t="s">
        <v>226</v>
      </c>
      <c r="E133" s="287" t="s">
        <v>1</v>
      </c>
      <c r="F133" s="288" t="s">
        <v>1215</v>
      </c>
      <c r="G133" s="286"/>
      <c r="H133" s="287" t="s">
        <v>1</v>
      </c>
      <c r="I133" s="289"/>
      <c r="J133" s="286"/>
      <c r="K133" s="286"/>
      <c r="L133" s="290"/>
      <c r="M133" s="291"/>
      <c r="N133" s="292"/>
      <c r="O133" s="292"/>
      <c r="P133" s="292"/>
      <c r="Q133" s="292"/>
      <c r="R133" s="292"/>
      <c r="S133" s="292"/>
      <c r="T133" s="29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4" t="s">
        <v>226</v>
      </c>
      <c r="AU133" s="294" t="s">
        <v>86</v>
      </c>
      <c r="AV133" s="15" t="s">
        <v>84</v>
      </c>
      <c r="AW133" s="15" t="s">
        <v>32</v>
      </c>
      <c r="AX133" s="15" t="s">
        <v>76</v>
      </c>
      <c r="AY133" s="294" t="s">
        <v>176</v>
      </c>
    </row>
    <row r="134" spans="1:51" s="15" customFormat="1" ht="12">
      <c r="A134" s="15"/>
      <c r="B134" s="285"/>
      <c r="C134" s="286"/>
      <c r="D134" s="256" t="s">
        <v>226</v>
      </c>
      <c r="E134" s="287" t="s">
        <v>1</v>
      </c>
      <c r="F134" s="288" t="s">
        <v>1216</v>
      </c>
      <c r="G134" s="286"/>
      <c r="H134" s="287" t="s">
        <v>1</v>
      </c>
      <c r="I134" s="289"/>
      <c r="J134" s="286"/>
      <c r="K134" s="286"/>
      <c r="L134" s="290"/>
      <c r="M134" s="291"/>
      <c r="N134" s="292"/>
      <c r="O134" s="292"/>
      <c r="P134" s="292"/>
      <c r="Q134" s="292"/>
      <c r="R134" s="292"/>
      <c r="S134" s="292"/>
      <c r="T134" s="29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4" t="s">
        <v>226</v>
      </c>
      <c r="AU134" s="294" t="s">
        <v>86</v>
      </c>
      <c r="AV134" s="15" t="s">
        <v>84</v>
      </c>
      <c r="AW134" s="15" t="s">
        <v>32</v>
      </c>
      <c r="AX134" s="15" t="s">
        <v>76</v>
      </c>
      <c r="AY134" s="294" t="s">
        <v>176</v>
      </c>
    </row>
    <row r="135" spans="1:51" s="15" customFormat="1" ht="12">
      <c r="A135" s="15"/>
      <c r="B135" s="285"/>
      <c r="C135" s="286"/>
      <c r="D135" s="256" t="s">
        <v>226</v>
      </c>
      <c r="E135" s="287" t="s">
        <v>1</v>
      </c>
      <c r="F135" s="288" t="s">
        <v>1217</v>
      </c>
      <c r="G135" s="286"/>
      <c r="H135" s="287" t="s">
        <v>1</v>
      </c>
      <c r="I135" s="289"/>
      <c r="J135" s="286"/>
      <c r="K135" s="286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226</v>
      </c>
      <c r="AU135" s="294" t="s">
        <v>86</v>
      </c>
      <c r="AV135" s="15" t="s">
        <v>84</v>
      </c>
      <c r="AW135" s="15" t="s">
        <v>32</v>
      </c>
      <c r="AX135" s="15" t="s">
        <v>76</v>
      </c>
      <c r="AY135" s="294" t="s">
        <v>176</v>
      </c>
    </row>
    <row r="136" spans="1:51" s="15" customFormat="1" ht="12">
      <c r="A136" s="15"/>
      <c r="B136" s="285"/>
      <c r="C136" s="286"/>
      <c r="D136" s="256" t="s">
        <v>226</v>
      </c>
      <c r="E136" s="287" t="s">
        <v>1</v>
      </c>
      <c r="F136" s="288" t="s">
        <v>1218</v>
      </c>
      <c r="G136" s="286"/>
      <c r="H136" s="287" t="s">
        <v>1</v>
      </c>
      <c r="I136" s="289"/>
      <c r="J136" s="286"/>
      <c r="K136" s="286"/>
      <c r="L136" s="290"/>
      <c r="M136" s="291"/>
      <c r="N136" s="292"/>
      <c r="O136" s="292"/>
      <c r="P136" s="292"/>
      <c r="Q136" s="292"/>
      <c r="R136" s="292"/>
      <c r="S136" s="292"/>
      <c r="T136" s="29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4" t="s">
        <v>226</v>
      </c>
      <c r="AU136" s="294" t="s">
        <v>86</v>
      </c>
      <c r="AV136" s="15" t="s">
        <v>84</v>
      </c>
      <c r="AW136" s="15" t="s">
        <v>32</v>
      </c>
      <c r="AX136" s="15" t="s">
        <v>76</v>
      </c>
      <c r="AY136" s="294" t="s">
        <v>176</v>
      </c>
    </row>
    <row r="137" spans="1:51" s="13" customFormat="1" ht="12">
      <c r="A137" s="13"/>
      <c r="B137" s="254"/>
      <c r="C137" s="255"/>
      <c r="D137" s="256" t="s">
        <v>226</v>
      </c>
      <c r="E137" s="257" t="s">
        <v>1</v>
      </c>
      <c r="F137" s="258" t="s">
        <v>1219</v>
      </c>
      <c r="G137" s="255"/>
      <c r="H137" s="259">
        <v>2180</v>
      </c>
      <c r="I137" s="260"/>
      <c r="J137" s="255"/>
      <c r="K137" s="255"/>
      <c r="L137" s="261"/>
      <c r="M137" s="262"/>
      <c r="N137" s="263"/>
      <c r="O137" s="263"/>
      <c r="P137" s="263"/>
      <c r="Q137" s="263"/>
      <c r="R137" s="263"/>
      <c r="S137" s="263"/>
      <c r="T137" s="26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5" t="s">
        <v>226</v>
      </c>
      <c r="AU137" s="265" t="s">
        <v>86</v>
      </c>
      <c r="AV137" s="13" t="s">
        <v>86</v>
      </c>
      <c r="AW137" s="13" t="s">
        <v>32</v>
      </c>
      <c r="AX137" s="13" t="s">
        <v>76</v>
      </c>
      <c r="AY137" s="265" t="s">
        <v>176</v>
      </c>
    </row>
    <row r="138" spans="1:51" s="14" customFormat="1" ht="12">
      <c r="A138" s="14"/>
      <c r="B138" s="269"/>
      <c r="C138" s="270"/>
      <c r="D138" s="256" t="s">
        <v>226</v>
      </c>
      <c r="E138" s="271" t="s">
        <v>1</v>
      </c>
      <c r="F138" s="272" t="s">
        <v>249</v>
      </c>
      <c r="G138" s="270"/>
      <c r="H138" s="273">
        <v>2180</v>
      </c>
      <c r="I138" s="274"/>
      <c r="J138" s="270"/>
      <c r="K138" s="270"/>
      <c r="L138" s="275"/>
      <c r="M138" s="276"/>
      <c r="N138" s="277"/>
      <c r="O138" s="277"/>
      <c r="P138" s="277"/>
      <c r="Q138" s="277"/>
      <c r="R138" s="277"/>
      <c r="S138" s="277"/>
      <c r="T138" s="27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9" t="s">
        <v>226</v>
      </c>
      <c r="AU138" s="279" t="s">
        <v>86</v>
      </c>
      <c r="AV138" s="14" t="s">
        <v>193</v>
      </c>
      <c r="AW138" s="14" t="s">
        <v>32</v>
      </c>
      <c r="AX138" s="14" t="s">
        <v>84</v>
      </c>
      <c r="AY138" s="279" t="s">
        <v>176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213</v>
      </c>
      <c r="F139" s="239" t="s">
        <v>477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SUM(P140:P266)</f>
        <v>0</v>
      </c>
      <c r="Q139" s="233"/>
      <c r="R139" s="234">
        <f>SUM(R140:R266)</f>
        <v>0.3216</v>
      </c>
      <c r="S139" s="233"/>
      <c r="T139" s="235">
        <f>SUM(T140:T266)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SUM(BK140:BK266)</f>
        <v>0</v>
      </c>
    </row>
    <row r="140" spans="1:65" s="2" customFormat="1" ht="24.15" customHeight="1">
      <c r="A140" s="38"/>
      <c r="B140" s="39"/>
      <c r="C140" s="241" t="s">
        <v>86</v>
      </c>
      <c r="D140" s="241" t="s">
        <v>179</v>
      </c>
      <c r="E140" s="242" t="s">
        <v>1220</v>
      </c>
      <c r="F140" s="243" t="s">
        <v>1221</v>
      </c>
      <c r="G140" s="244" t="s">
        <v>240</v>
      </c>
      <c r="H140" s="245">
        <v>17760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1222</v>
      </c>
    </row>
    <row r="141" spans="1:51" s="15" customFormat="1" ht="12">
      <c r="A141" s="15"/>
      <c r="B141" s="285"/>
      <c r="C141" s="286"/>
      <c r="D141" s="256" t="s">
        <v>226</v>
      </c>
      <c r="E141" s="287" t="s">
        <v>1</v>
      </c>
      <c r="F141" s="288" t="s">
        <v>1223</v>
      </c>
      <c r="G141" s="286"/>
      <c r="H141" s="287" t="s">
        <v>1</v>
      </c>
      <c r="I141" s="289"/>
      <c r="J141" s="286"/>
      <c r="K141" s="286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226</v>
      </c>
      <c r="AU141" s="294" t="s">
        <v>86</v>
      </c>
      <c r="AV141" s="15" t="s">
        <v>84</v>
      </c>
      <c r="AW141" s="15" t="s">
        <v>32</v>
      </c>
      <c r="AX141" s="15" t="s">
        <v>76</v>
      </c>
      <c r="AY141" s="294" t="s">
        <v>176</v>
      </c>
    </row>
    <row r="142" spans="1:51" s="15" customFormat="1" ht="12">
      <c r="A142" s="15"/>
      <c r="B142" s="285"/>
      <c r="C142" s="286"/>
      <c r="D142" s="256" t="s">
        <v>226</v>
      </c>
      <c r="E142" s="287" t="s">
        <v>1</v>
      </c>
      <c r="F142" s="288" t="s">
        <v>1224</v>
      </c>
      <c r="G142" s="286"/>
      <c r="H142" s="287" t="s">
        <v>1</v>
      </c>
      <c r="I142" s="289"/>
      <c r="J142" s="286"/>
      <c r="K142" s="286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226</v>
      </c>
      <c r="AU142" s="294" t="s">
        <v>86</v>
      </c>
      <c r="AV142" s="15" t="s">
        <v>84</v>
      </c>
      <c r="AW142" s="15" t="s">
        <v>32</v>
      </c>
      <c r="AX142" s="15" t="s">
        <v>76</v>
      </c>
      <c r="AY142" s="294" t="s">
        <v>176</v>
      </c>
    </row>
    <row r="143" spans="1:51" s="15" customFormat="1" ht="12">
      <c r="A143" s="15"/>
      <c r="B143" s="285"/>
      <c r="C143" s="286"/>
      <c r="D143" s="256" t="s">
        <v>226</v>
      </c>
      <c r="E143" s="287" t="s">
        <v>1</v>
      </c>
      <c r="F143" s="288" t="s">
        <v>1225</v>
      </c>
      <c r="G143" s="286"/>
      <c r="H143" s="287" t="s">
        <v>1</v>
      </c>
      <c r="I143" s="289"/>
      <c r="J143" s="286"/>
      <c r="K143" s="286"/>
      <c r="L143" s="290"/>
      <c r="M143" s="291"/>
      <c r="N143" s="292"/>
      <c r="O143" s="292"/>
      <c r="P143" s="292"/>
      <c r="Q143" s="292"/>
      <c r="R143" s="292"/>
      <c r="S143" s="292"/>
      <c r="T143" s="29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4" t="s">
        <v>226</v>
      </c>
      <c r="AU143" s="294" t="s">
        <v>86</v>
      </c>
      <c r="AV143" s="15" t="s">
        <v>84</v>
      </c>
      <c r="AW143" s="15" t="s">
        <v>32</v>
      </c>
      <c r="AX143" s="15" t="s">
        <v>76</v>
      </c>
      <c r="AY143" s="294" t="s">
        <v>176</v>
      </c>
    </row>
    <row r="144" spans="1:51" s="15" customFormat="1" ht="12">
      <c r="A144" s="15"/>
      <c r="B144" s="285"/>
      <c r="C144" s="286"/>
      <c r="D144" s="256" t="s">
        <v>226</v>
      </c>
      <c r="E144" s="287" t="s">
        <v>1</v>
      </c>
      <c r="F144" s="288" t="s">
        <v>1226</v>
      </c>
      <c r="G144" s="286"/>
      <c r="H144" s="287" t="s">
        <v>1</v>
      </c>
      <c r="I144" s="289"/>
      <c r="J144" s="286"/>
      <c r="K144" s="286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226</v>
      </c>
      <c r="AU144" s="294" t="s">
        <v>86</v>
      </c>
      <c r="AV144" s="15" t="s">
        <v>84</v>
      </c>
      <c r="AW144" s="15" t="s">
        <v>32</v>
      </c>
      <c r="AX144" s="15" t="s">
        <v>76</v>
      </c>
      <c r="AY144" s="294" t="s">
        <v>176</v>
      </c>
    </row>
    <row r="145" spans="1:51" s="15" customFormat="1" ht="12">
      <c r="A145" s="15"/>
      <c r="B145" s="285"/>
      <c r="C145" s="286"/>
      <c r="D145" s="256" t="s">
        <v>226</v>
      </c>
      <c r="E145" s="287" t="s">
        <v>1</v>
      </c>
      <c r="F145" s="288" t="s">
        <v>1227</v>
      </c>
      <c r="G145" s="286"/>
      <c r="H145" s="287" t="s">
        <v>1</v>
      </c>
      <c r="I145" s="289"/>
      <c r="J145" s="286"/>
      <c r="K145" s="286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226</v>
      </c>
      <c r="AU145" s="294" t="s">
        <v>86</v>
      </c>
      <c r="AV145" s="15" t="s">
        <v>84</v>
      </c>
      <c r="AW145" s="15" t="s">
        <v>32</v>
      </c>
      <c r="AX145" s="15" t="s">
        <v>76</v>
      </c>
      <c r="AY145" s="294" t="s">
        <v>176</v>
      </c>
    </row>
    <row r="146" spans="1:51" s="15" customFormat="1" ht="12">
      <c r="A146" s="15"/>
      <c r="B146" s="285"/>
      <c r="C146" s="286"/>
      <c r="D146" s="256" t="s">
        <v>226</v>
      </c>
      <c r="E146" s="287" t="s">
        <v>1</v>
      </c>
      <c r="F146" s="288" t="s">
        <v>1228</v>
      </c>
      <c r="G146" s="286"/>
      <c r="H146" s="287" t="s">
        <v>1</v>
      </c>
      <c r="I146" s="289"/>
      <c r="J146" s="286"/>
      <c r="K146" s="286"/>
      <c r="L146" s="290"/>
      <c r="M146" s="291"/>
      <c r="N146" s="292"/>
      <c r="O146" s="292"/>
      <c r="P146" s="292"/>
      <c r="Q146" s="292"/>
      <c r="R146" s="292"/>
      <c r="S146" s="292"/>
      <c r="T146" s="29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4" t="s">
        <v>226</v>
      </c>
      <c r="AU146" s="294" t="s">
        <v>86</v>
      </c>
      <c r="AV146" s="15" t="s">
        <v>84</v>
      </c>
      <c r="AW146" s="15" t="s">
        <v>32</v>
      </c>
      <c r="AX146" s="15" t="s">
        <v>76</v>
      </c>
      <c r="AY146" s="294" t="s">
        <v>176</v>
      </c>
    </row>
    <row r="147" spans="1:51" s="15" customFormat="1" ht="12">
      <c r="A147" s="15"/>
      <c r="B147" s="285"/>
      <c r="C147" s="286"/>
      <c r="D147" s="256" t="s">
        <v>226</v>
      </c>
      <c r="E147" s="287" t="s">
        <v>1</v>
      </c>
      <c r="F147" s="288" t="s">
        <v>1229</v>
      </c>
      <c r="G147" s="286"/>
      <c r="H147" s="287" t="s">
        <v>1</v>
      </c>
      <c r="I147" s="289"/>
      <c r="J147" s="286"/>
      <c r="K147" s="286"/>
      <c r="L147" s="290"/>
      <c r="M147" s="291"/>
      <c r="N147" s="292"/>
      <c r="O147" s="292"/>
      <c r="P147" s="292"/>
      <c r="Q147" s="292"/>
      <c r="R147" s="292"/>
      <c r="S147" s="292"/>
      <c r="T147" s="29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4" t="s">
        <v>226</v>
      </c>
      <c r="AU147" s="294" t="s">
        <v>86</v>
      </c>
      <c r="AV147" s="15" t="s">
        <v>84</v>
      </c>
      <c r="AW147" s="15" t="s">
        <v>32</v>
      </c>
      <c r="AX147" s="15" t="s">
        <v>76</v>
      </c>
      <c r="AY147" s="294" t="s">
        <v>176</v>
      </c>
    </row>
    <row r="148" spans="1:51" s="15" customFormat="1" ht="12">
      <c r="A148" s="15"/>
      <c r="B148" s="285"/>
      <c r="C148" s="286"/>
      <c r="D148" s="256" t="s">
        <v>226</v>
      </c>
      <c r="E148" s="287" t="s">
        <v>1</v>
      </c>
      <c r="F148" s="288" t="s">
        <v>400</v>
      </c>
      <c r="G148" s="286"/>
      <c r="H148" s="287" t="s">
        <v>1</v>
      </c>
      <c r="I148" s="289"/>
      <c r="J148" s="286"/>
      <c r="K148" s="286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226</v>
      </c>
      <c r="AU148" s="294" t="s">
        <v>86</v>
      </c>
      <c r="AV148" s="15" t="s">
        <v>84</v>
      </c>
      <c r="AW148" s="15" t="s">
        <v>32</v>
      </c>
      <c r="AX148" s="15" t="s">
        <v>76</v>
      </c>
      <c r="AY148" s="294" t="s">
        <v>176</v>
      </c>
    </row>
    <row r="149" spans="1:51" s="15" customFormat="1" ht="12">
      <c r="A149" s="15"/>
      <c r="B149" s="285"/>
      <c r="C149" s="286"/>
      <c r="D149" s="256" t="s">
        <v>226</v>
      </c>
      <c r="E149" s="287" t="s">
        <v>1</v>
      </c>
      <c r="F149" s="288" t="s">
        <v>1230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226</v>
      </c>
      <c r="AU149" s="294" t="s">
        <v>86</v>
      </c>
      <c r="AV149" s="15" t="s">
        <v>84</v>
      </c>
      <c r="AW149" s="15" t="s">
        <v>32</v>
      </c>
      <c r="AX149" s="15" t="s">
        <v>76</v>
      </c>
      <c r="AY149" s="294" t="s">
        <v>176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1231</v>
      </c>
      <c r="G150" s="255"/>
      <c r="H150" s="259">
        <v>1920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76</v>
      </c>
      <c r="AY150" s="265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1232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86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1224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86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5" customFormat="1" ht="12">
      <c r="A153" s="15"/>
      <c r="B153" s="285"/>
      <c r="C153" s="286"/>
      <c r="D153" s="256" t="s">
        <v>226</v>
      </c>
      <c r="E153" s="287" t="s">
        <v>1</v>
      </c>
      <c r="F153" s="288" t="s">
        <v>1233</v>
      </c>
      <c r="G153" s="286"/>
      <c r="H153" s="287" t="s">
        <v>1</v>
      </c>
      <c r="I153" s="289"/>
      <c r="J153" s="286"/>
      <c r="K153" s="286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226</v>
      </c>
      <c r="AU153" s="294" t="s">
        <v>86</v>
      </c>
      <c r="AV153" s="15" t="s">
        <v>84</v>
      </c>
      <c r="AW153" s="15" t="s">
        <v>32</v>
      </c>
      <c r="AX153" s="15" t="s">
        <v>76</v>
      </c>
      <c r="AY153" s="294" t="s">
        <v>176</v>
      </c>
    </row>
    <row r="154" spans="1:51" s="15" customFormat="1" ht="12">
      <c r="A154" s="15"/>
      <c r="B154" s="285"/>
      <c r="C154" s="286"/>
      <c r="D154" s="256" t="s">
        <v>226</v>
      </c>
      <c r="E154" s="287" t="s">
        <v>1</v>
      </c>
      <c r="F154" s="288" t="s">
        <v>1234</v>
      </c>
      <c r="G154" s="286"/>
      <c r="H154" s="287" t="s">
        <v>1</v>
      </c>
      <c r="I154" s="289"/>
      <c r="J154" s="286"/>
      <c r="K154" s="286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226</v>
      </c>
      <c r="AU154" s="294" t="s">
        <v>86</v>
      </c>
      <c r="AV154" s="15" t="s">
        <v>84</v>
      </c>
      <c r="AW154" s="15" t="s">
        <v>32</v>
      </c>
      <c r="AX154" s="15" t="s">
        <v>76</v>
      </c>
      <c r="AY154" s="294" t="s">
        <v>176</v>
      </c>
    </row>
    <row r="155" spans="1:51" s="15" customFormat="1" ht="12">
      <c r="A155" s="15"/>
      <c r="B155" s="285"/>
      <c r="C155" s="286"/>
      <c r="D155" s="256" t="s">
        <v>226</v>
      </c>
      <c r="E155" s="287" t="s">
        <v>1</v>
      </c>
      <c r="F155" s="288" t="s">
        <v>1235</v>
      </c>
      <c r="G155" s="286"/>
      <c r="H155" s="287" t="s">
        <v>1</v>
      </c>
      <c r="I155" s="289"/>
      <c r="J155" s="286"/>
      <c r="K155" s="286"/>
      <c r="L155" s="290"/>
      <c r="M155" s="291"/>
      <c r="N155" s="292"/>
      <c r="O155" s="292"/>
      <c r="P155" s="292"/>
      <c r="Q155" s="292"/>
      <c r="R155" s="292"/>
      <c r="S155" s="292"/>
      <c r="T155" s="29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4" t="s">
        <v>226</v>
      </c>
      <c r="AU155" s="294" t="s">
        <v>86</v>
      </c>
      <c r="AV155" s="15" t="s">
        <v>84</v>
      </c>
      <c r="AW155" s="15" t="s">
        <v>32</v>
      </c>
      <c r="AX155" s="15" t="s">
        <v>76</v>
      </c>
      <c r="AY155" s="294" t="s">
        <v>176</v>
      </c>
    </row>
    <row r="156" spans="1:51" s="15" customFormat="1" ht="12">
      <c r="A156" s="15"/>
      <c r="B156" s="285"/>
      <c r="C156" s="286"/>
      <c r="D156" s="256" t="s">
        <v>226</v>
      </c>
      <c r="E156" s="287" t="s">
        <v>1</v>
      </c>
      <c r="F156" s="288" t="s">
        <v>1236</v>
      </c>
      <c r="G156" s="286"/>
      <c r="H156" s="287" t="s">
        <v>1</v>
      </c>
      <c r="I156" s="289"/>
      <c r="J156" s="286"/>
      <c r="K156" s="286"/>
      <c r="L156" s="290"/>
      <c r="M156" s="291"/>
      <c r="N156" s="292"/>
      <c r="O156" s="292"/>
      <c r="P156" s="292"/>
      <c r="Q156" s="292"/>
      <c r="R156" s="292"/>
      <c r="S156" s="292"/>
      <c r="T156" s="29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4" t="s">
        <v>226</v>
      </c>
      <c r="AU156" s="294" t="s">
        <v>86</v>
      </c>
      <c r="AV156" s="15" t="s">
        <v>84</v>
      </c>
      <c r="AW156" s="15" t="s">
        <v>32</v>
      </c>
      <c r="AX156" s="15" t="s">
        <v>76</v>
      </c>
      <c r="AY156" s="294" t="s">
        <v>176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1237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1238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1239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86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5" customFormat="1" ht="12">
      <c r="A160" s="15"/>
      <c r="B160" s="285"/>
      <c r="C160" s="286"/>
      <c r="D160" s="256" t="s">
        <v>226</v>
      </c>
      <c r="E160" s="287" t="s">
        <v>1</v>
      </c>
      <c r="F160" s="288" t="s">
        <v>1240</v>
      </c>
      <c r="G160" s="286"/>
      <c r="H160" s="287" t="s">
        <v>1</v>
      </c>
      <c r="I160" s="289"/>
      <c r="J160" s="286"/>
      <c r="K160" s="286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226</v>
      </c>
      <c r="AU160" s="294" t="s">
        <v>86</v>
      </c>
      <c r="AV160" s="15" t="s">
        <v>84</v>
      </c>
      <c r="AW160" s="15" t="s">
        <v>32</v>
      </c>
      <c r="AX160" s="15" t="s">
        <v>76</v>
      </c>
      <c r="AY160" s="294" t="s">
        <v>176</v>
      </c>
    </row>
    <row r="161" spans="1:51" s="15" customFormat="1" ht="12">
      <c r="A161" s="15"/>
      <c r="B161" s="285"/>
      <c r="C161" s="286"/>
      <c r="D161" s="256" t="s">
        <v>226</v>
      </c>
      <c r="E161" s="287" t="s">
        <v>1</v>
      </c>
      <c r="F161" s="288" t="s">
        <v>1241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226</v>
      </c>
      <c r="AU161" s="294" t="s">
        <v>86</v>
      </c>
      <c r="AV161" s="15" t="s">
        <v>84</v>
      </c>
      <c r="AW161" s="15" t="s">
        <v>32</v>
      </c>
      <c r="AX161" s="15" t="s">
        <v>76</v>
      </c>
      <c r="AY161" s="294" t="s">
        <v>176</v>
      </c>
    </row>
    <row r="162" spans="1:51" s="15" customFormat="1" ht="12">
      <c r="A162" s="15"/>
      <c r="B162" s="285"/>
      <c r="C162" s="286"/>
      <c r="D162" s="256" t="s">
        <v>226</v>
      </c>
      <c r="E162" s="287" t="s">
        <v>1</v>
      </c>
      <c r="F162" s="288" t="s">
        <v>1242</v>
      </c>
      <c r="G162" s="286"/>
      <c r="H162" s="287" t="s">
        <v>1</v>
      </c>
      <c r="I162" s="289"/>
      <c r="J162" s="286"/>
      <c r="K162" s="286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226</v>
      </c>
      <c r="AU162" s="294" t="s">
        <v>86</v>
      </c>
      <c r="AV162" s="15" t="s">
        <v>84</v>
      </c>
      <c r="AW162" s="15" t="s">
        <v>32</v>
      </c>
      <c r="AX162" s="15" t="s">
        <v>76</v>
      </c>
      <c r="AY162" s="294" t="s">
        <v>176</v>
      </c>
    </row>
    <row r="163" spans="1:51" s="15" customFormat="1" ht="12">
      <c r="A163" s="15"/>
      <c r="B163" s="285"/>
      <c r="C163" s="286"/>
      <c r="D163" s="256" t="s">
        <v>226</v>
      </c>
      <c r="E163" s="287" t="s">
        <v>1</v>
      </c>
      <c r="F163" s="288" t="s">
        <v>400</v>
      </c>
      <c r="G163" s="286"/>
      <c r="H163" s="287" t="s">
        <v>1</v>
      </c>
      <c r="I163" s="289"/>
      <c r="J163" s="286"/>
      <c r="K163" s="286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226</v>
      </c>
      <c r="AU163" s="294" t="s">
        <v>86</v>
      </c>
      <c r="AV163" s="15" t="s">
        <v>84</v>
      </c>
      <c r="AW163" s="15" t="s">
        <v>32</v>
      </c>
      <c r="AX163" s="15" t="s">
        <v>76</v>
      </c>
      <c r="AY163" s="294" t="s">
        <v>176</v>
      </c>
    </row>
    <row r="164" spans="1:51" s="15" customFormat="1" ht="12">
      <c r="A164" s="15"/>
      <c r="B164" s="285"/>
      <c r="C164" s="286"/>
      <c r="D164" s="256" t="s">
        <v>226</v>
      </c>
      <c r="E164" s="287" t="s">
        <v>1</v>
      </c>
      <c r="F164" s="288" t="s">
        <v>1243</v>
      </c>
      <c r="G164" s="286"/>
      <c r="H164" s="287" t="s">
        <v>1</v>
      </c>
      <c r="I164" s="289"/>
      <c r="J164" s="286"/>
      <c r="K164" s="286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226</v>
      </c>
      <c r="AU164" s="294" t="s">
        <v>86</v>
      </c>
      <c r="AV164" s="15" t="s">
        <v>84</v>
      </c>
      <c r="AW164" s="15" t="s">
        <v>32</v>
      </c>
      <c r="AX164" s="15" t="s">
        <v>76</v>
      </c>
      <c r="AY164" s="294" t="s">
        <v>176</v>
      </c>
    </row>
    <row r="165" spans="1:51" s="15" customFormat="1" ht="12">
      <c r="A165" s="15"/>
      <c r="B165" s="285"/>
      <c r="C165" s="286"/>
      <c r="D165" s="256" t="s">
        <v>226</v>
      </c>
      <c r="E165" s="287" t="s">
        <v>1</v>
      </c>
      <c r="F165" s="288" t="s">
        <v>400</v>
      </c>
      <c r="G165" s="286"/>
      <c r="H165" s="287" t="s">
        <v>1</v>
      </c>
      <c r="I165" s="289"/>
      <c r="J165" s="286"/>
      <c r="K165" s="286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226</v>
      </c>
      <c r="AU165" s="294" t="s">
        <v>86</v>
      </c>
      <c r="AV165" s="15" t="s">
        <v>84</v>
      </c>
      <c r="AW165" s="15" t="s">
        <v>32</v>
      </c>
      <c r="AX165" s="15" t="s">
        <v>76</v>
      </c>
      <c r="AY165" s="294" t="s">
        <v>176</v>
      </c>
    </row>
    <row r="166" spans="1:51" s="15" customFormat="1" ht="12">
      <c r="A166" s="15"/>
      <c r="B166" s="285"/>
      <c r="C166" s="286"/>
      <c r="D166" s="256" t="s">
        <v>226</v>
      </c>
      <c r="E166" s="287" t="s">
        <v>1</v>
      </c>
      <c r="F166" s="288" t="s">
        <v>1244</v>
      </c>
      <c r="G166" s="286"/>
      <c r="H166" s="287" t="s">
        <v>1</v>
      </c>
      <c r="I166" s="289"/>
      <c r="J166" s="286"/>
      <c r="K166" s="286"/>
      <c r="L166" s="290"/>
      <c r="M166" s="291"/>
      <c r="N166" s="292"/>
      <c r="O166" s="292"/>
      <c r="P166" s="292"/>
      <c r="Q166" s="292"/>
      <c r="R166" s="292"/>
      <c r="S166" s="292"/>
      <c r="T166" s="29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4" t="s">
        <v>226</v>
      </c>
      <c r="AU166" s="294" t="s">
        <v>86</v>
      </c>
      <c r="AV166" s="15" t="s">
        <v>84</v>
      </c>
      <c r="AW166" s="15" t="s">
        <v>32</v>
      </c>
      <c r="AX166" s="15" t="s">
        <v>76</v>
      </c>
      <c r="AY166" s="294" t="s">
        <v>176</v>
      </c>
    </row>
    <row r="167" spans="1:51" s="15" customFormat="1" ht="12">
      <c r="A167" s="15"/>
      <c r="B167" s="285"/>
      <c r="C167" s="286"/>
      <c r="D167" s="256" t="s">
        <v>226</v>
      </c>
      <c r="E167" s="287" t="s">
        <v>1</v>
      </c>
      <c r="F167" s="288" t="s">
        <v>1245</v>
      </c>
      <c r="G167" s="286"/>
      <c r="H167" s="287" t="s">
        <v>1</v>
      </c>
      <c r="I167" s="289"/>
      <c r="J167" s="286"/>
      <c r="K167" s="286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226</v>
      </c>
      <c r="AU167" s="294" t="s">
        <v>86</v>
      </c>
      <c r="AV167" s="15" t="s">
        <v>84</v>
      </c>
      <c r="AW167" s="15" t="s">
        <v>32</v>
      </c>
      <c r="AX167" s="15" t="s">
        <v>76</v>
      </c>
      <c r="AY167" s="294" t="s">
        <v>176</v>
      </c>
    </row>
    <row r="168" spans="1:51" s="15" customFormat="1" ht="12">
      <c r="A168" s="15"/>
      <c r="B168" s="285"/>
      <c r="C168" s="286"/>
      <c r="D168" s="256" t="s">
        <v>226</v>
      </c>
      <c r="E168" s="287" t="s">
        <v>1</v>
      </c>
      <c r="F168" s="288" t="s">
        <v>1246</v>
      </c>
      <c r="G168" s="286"/>
      <c r="H168" s="287" t="s">
        <v>1</v>
      </c>
      <c r="I168" s="289"/>
      <c r="J168" s="286"/>
      <c r="K168" s="286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226</v>
      </c>
      <c r="AU168" s="294" t="s">
        <v>86</v>
      </c>
      <c r="AV168" s="15" t="s">
        <v>84</v>
      </c>
      <c r="AW168" s="15" t="s">
        <v>32</v>
      </c>
      <c r="AX168" s="15" t="s">
        <v>76</v>
      </c>
      <c r="AY168" s="294" t="s">
        <v>176</v>
      </c>
    </row>
    <row r="169" spans="1:51" s="15" customFormat="1" ht="12">
      <c r="A169" s="15"/>
      <c r="B169" s="285"/>
      <c r="C169" s="286"/>
      <c r="D169" s="256" t="s">
        <v>226</v>
      </c>
      <c r="E169" s="287" t="s">
        <v>1</v>
      </c>
      <c r="F169" s="288" t="s">
        <v>1247</v>
      </c>
      <c r="G169" s="286"/>
      <c r="H169" s="287" t="s">
        <v>1</v>
      </c>
      <c r="I169" s="289"/>
      <c r="J169" s="286"/>
      <c r="K169" s="286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226</v>
      </c>
      <c r="AU169" s="294" t="s">
        <v>86</v>
      </c>
      <c r="AV169" s="15" t="s">
        <v>84</v>
      </c>
      <c r="AW169" s="15" t="s">
        <v>32</v>
      </c>
      <c r="AX169" s="15" t="s">
        <v>76</v>
      </c>
      <c r="AY169" s="294" t="s">
        <v>176</v>
      </c>
    </row>
    <row r="170" spans="1:51" s="15" customFormat="1" ht="12">
      <c r="A170" s="15"/>
      <c r="B170" s="285"/>
      <c r="C170" s="286"/>
      <c r="D170" s="256" t="s">
        <v>226</v>
      </c>
      <c r="E170" s="287" t="s">
        <v>1</v>
      </c>
      <c r="F170" s="288" t="s">
        <v>1248</v>
      </c>
      <c r="G170" s="286"/>
      <c r="H170" s="287" t="s">
        <v>1</v>
      </c>
      <c r="I170" s="289"/>
      <c r="J170" s="286"/>
      <c r="K170" s="286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226</v>
      </c>
      <c r="AU170" s="294" t="s">
        <v>86</v>
      </c>
      <c r="AV170" s="15" t="s">
        <v>84</v>
      </c>
      <c r="AW170" s="15" t="s">
        <v>32</v>
      </c>
      <c r="AX170" s="15" t="s">
        <v>76</v>
      </c>
      <c r="AY170" s="294" t="s">
        <v>176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1249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1250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1251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5" customFormat="1" ht="12">
      <c r="A174" s="15"/>
      <c r="B174" s="285"/>
      <c r="C174" s="286"/>
      <c r="D174" s="256" t="s">
        <v>226</v>
      </c>
      <c r="E174" s="287" t="s">
        <v>1</v>
      </c>
      <c r="F174" s="288" t="s">
        <v>1252</v>
      </c>
      <c r="G174" s="286"/>
      <c r="H174" s="287" t="s">
        <v>1</v>
      </c>
      <c r="I174" s="289"/>
      <c r="J174" s="286"/>
      <c r="K174" s="286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226</v>
      </c>
      <c r="AU174" s="294" t="s">
        <v>86</v>
      </c>
      <c r="AV174" s="15" t="s">
        <v>84</v>
      </c>
      <c r="AW174" s="15" t="s">
        <v>32</v>
      </c>
      <c r="AX174" s="15" t="s">
        <v>76</v>
      </c>
      <c r="AY174" s="294" t="s">
        <v>176</v>
      </c>
    </row>
    <row r="175" spans="1:51" s="15" customFormat="1" ht="12">
      <c r="A175" s="15"/>
      <c r="B175" s="285"/>
      <c r="C175" s="286"/>
      <c r="D175" s="256" t="s">
        <v>226</v>
      </c>
      <c r="E175" s="287" t="s">
        <v>1</v>
      </c>
      <c r="F175" s="288" t="s">
        <v>400</v>
      </c>
      <c r="G175" s="286"/>
      <c r="H175" s="287" t="s">
        <v>1</v>
      </c>
      <c r="I175" s="289"/>
      <c r="J175" s="286"/>
      <c r="K175" s="286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226</v>
      </c>
      <c r="AU175" s="294" t="s">
        <v>86</v>
      </c>
      <c r="AV175" s="15" t="s">
        <v>84</v>
      </c>
      <c r="AW175" s="15" t="s">
        <v>32</v>
      </c>
      <c r="AX175" s="15" t="s">
        <v>76</v>
      </c>
      <c r="AY175" s="294" t="s">
        <v>176</v>
      </c>
    </row>
    <row r="176" spans="1:51" s="15" customFormat="1" ht="12">
      <c r="A176" s="15"/>
      <c r="B176" s="285"/>
      <c r="C176" s="286"/>
      <c r="D176" s="256" t="s">
        <v>226</v>
      </c>
      <c r="E176" s="287" t="s">
        <v>1</v>
      </c>
      <c r="F176" s="288" t="s">
        <v>1233</v>
      </c>
      <c r="G176" s="286"/>
      <c r="H176" s="287" t="s">
        <v>1</v>
      </c>
      <c r="I176" s="289"/>
      <c r="J176" s="286"/>
      <c r="K176" s="286"/>
      <c r="L176" s="290"/>
      <c r="M176" s="291"/>
      <c r="N176" s="292"/>
      <c r="O176" s="292"/>
      <c r="P176" s="292"/>
      <c r="Q176" s="292"/>
      <c r="R176" s="292"/>
      <c r="S176" s="292"/>
      <c r="T176" s="29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4" t="s">
        <v>226</v>
      </c>
      <c r="AU176" s="294" t="s">
        <v>86</v>
      </c>
      <c r="AV176" s="15" t="s">
        <v>84</v>
      </c>
      <c r="AW176" s="15" t="s">
        <v>32</v>
      </c>
      <c r="AX176" s="15" t="s">
        <v>76</v>
      </c>
      <c r="AY176" s="294" t="s">
        <v>176</v>
      </c>
    </row>
    <row r="177" spans="1:51" s="15" customFormat="1" ht="12">
      <c r="A177" s="15"/>
      <c r="B177" s="285"/>
      <c r="C177" s="286"/>
      <c r="D177" s="256" t="s">
        <v>226</v>
      </c>
      <c r="E177" s="287" t="s">
        <v>1</v>
      </c>
      <c r="F177" s="288" t="s">
        <v>1253</v>
      </c>
      <c r="G177" s="286"/>
      <c r="H177" s="287" t="s">
        <v>1</v>
      </c>
      <c r="I177" s="289"/>
      <c r="J177" s="286"/>
      <c r="K177" s="286"/>
      <c r="L177" s="290"/>
      <c r="M177" s="291"/>
      <c r="N177" s="292"/>
      <c r="O177" s="292"/>
      <c r="P177" s="292"/>
      <c r="Q177" s="292"/>
      <c r="R177" s="292"/>
      <c r="S177" s="292"/>
      <c r="T177" s="29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4" t="s">
        <v>226</v>
      </c>
      <c r="AU177" s="294" t="s">
        <v>86</v>
      </c>
      <c r="AV177" s="15" t="s">
        <v>84</v>
      </c>
      <c r="AW177" s="15" t="s">
        <v>32</v>
      </c>
      <c r="AX177" s="15" t="s">
        <v>76</v>
      </c>
      <c r="AY177" s="294" t="s">
        <v>176</v>
      </c>
    </row>
    <row r="178" spans="1:51" s="15" customFormat="1" ht="12">
      <c r="A178" s="15"/>
      <c r="B178" s="285"/>
      <c r="C178" s="286"/>
      <c r="D178" s="256" t="s">
        <v>226</v>
      </c>
      <c r="E178" s="287" t="s">
        <v>1</v>
      </c>
      <c r="F178" s="288" t="s">
        <v>1254</v>
      </c>
      <c r="G178" s="286"/>
      <c r="H178" s="287" t="s">
        <v>1</v>
      </c>
      <c r="I178" s="289"/>
      <c r="J178" s="286"/>
      <c r="K178" s="286"/>
      <c r="L178" s="290"/>
      <c r="M178" s="291"/>
      <c r="N178" s="292"/>
      <c r="O178" s="292"/>
      <c r="P178" s="292"/>
      <c r="Q178" s="292"/>
      <c r="R178" s="292"/>
      <c r="S178" s="292"/>
      <c r="T178" s="29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4" t="s">
        <v>226</v>
      </c>
      <c r="AU178" s="294" t="s">
        <v>86</v>
      </c>
      <c r="AV178" s="15" t="s">
        <v>84</v>
      </c>
      <c r="AW178" s="15" t="s">
        <v>32</v>
      </c>
      <c r="AX178" s="15" t="s">
        <v>76</v>
      </c>
      <c r="AY178" s="294" t="s">
        <v>176</v>
      </c>
    </row>
    <row r="179" spans="1:51" s="15" customFormat="1" ht="12">
      <c r="A179" s="15"/>
      <c r="B179" s="285"/>
      <c r="C179" s="286"/>
      <c r="D179" s="256" t="s">
        <v>226</v>
      </c>
      <c r="E179" s="287" t="s">
        <v>1</v>
      </c>
      <c r="F179" s="288" t="s">
        <v>1255</v>
      </c>
      <c r="G179" s="286"/>
      <c r="H179" s="287" t="s">
        <v>1</v>
      </c>
      <c r="I179" s="289"/>
      <c r="J179" s="286"/>
      <c r="K179" s="286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226</v>
      </c>
      <c r="AU179" s="294" t="s">
        <v>86</v>
      </c>
      <c r="AV179" s="15" t="s">
        <v>84</v>
      </c>
      <c r="AW179" s="15" t="s">
        <v>32</v>
      </c>
      <c r="AX179" s="15" t="s">
        <v>76</v>
      </c>
      <c r="AY179" s="294" t="s">
        <v>176</v>
      </c>
    </row>
    <row r="180" spans="1:51" s="15" customFormat="1" ht="12">
      <c r="A180" s="15"/>
      <c r="B180" s="285"/>
      <c r="C180" s="286"/>
      <c r="D180" s="256" t="s">
        <v>226</v>
      </c>
      <c r="E180" s="287" t="s">
        <v>1</v>
      </c>
      <c r="F180" s="288" t="s">
        <v>1256</v>
      </c>
      <c r="G180" s="286"/>
      <c r="H180" s="287" t="s">
        <v>1</v>
      </c>
      <c r="I180" s="289"/>
      <c r="J180" s="286"/>
      <c r="K180" s="286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226</v>
      </c>
      <c r="AU180" s="294" t="s">
        <v>86</v>
      </c>
      <c r="AV180" s="15" t="s">
        <v>84</v>
      </c>
      <c r="AW180" s="15" t="s">
        <v>32</v>
      </c>
      <c r="AX180" s="15" t="s">
        <v>76</v>
      </c>
      <c r="AY180" s="294" t="s">
        <v>176</v>
      </c>
    </row>
    <row r="181" spans="1:51" s="15" customFormat="1" ht="12">
      <c r="A181" s="15"/>
      <c r="B181" s="285"/>
      <c r="C181" s="286"/>
      <c r="D181" s="256" t="s">
        <v>226</v>
      </c>
      <c r="E181" s="287" t="s">
        <v>1</v>
      </c>
      <c r="F181" s="288" t="s">
        <v>1257</v>
      </c>
      <c r="G181" s="286"/>
      <c r="H181" s="287" t="s">
        <v>1</v>
      </c>
      <c r="I181" s="289"/>
      <c r="J181" s="286"/>
      <c r="K181" s="286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226</v>
      </c>
      <c r="AU181" s="294" t="s">
        <v>86</v>
      </c>
      <c r="AV181" s="15" t="s">
        <v>84</v>
      </c>
      <c r="AW181" s="15" t="s">
        <v>32</v>
      </c>
      <c r="AX181" s="15" t="s">
        <v>76</v>
      </c>
      <c r="AY181" s="294" t="s">
        <v>176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1258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5" customFormat="1" ht="12">
      <c r="A183" s="15"/>
      <c r="B183" s="285"/>
      <c r="C183" s="286"/>
      <c r="D183" s="256" t="s">
        <v>226</v>
      </c>
      <c r="E183" s="287" t="s">
        <v>1</v>
      </c>
      <c r="F183" s="288" t="s">
        <v>1259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226</v>
      </c>
      <c r="AU183" s="294" t="s">
        <v>86</v>
      </c>
      <c r="AV183" s="15" t="s">
        <v>84</v>
      </c>
      <c r="AW183" s="15" t="s">
        <v>32</v>
      </c>
      <c r="AX183" s="15" t="s">
        <v>76</v>
      </c>
      <c r="AY183" s="294" t="s">
        <v>176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1260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5" customFormat="1" ht="12">
      <c r="A185" s="15"/>
      <c r="B185" s="285"/>
      <c r="C185" s="286"/>
      <c r="D185" s="256" t="s">
        <v>226</v>
      </c>
      <c r="E185" s="287" t="s">
        <v>1</v>
      </c>
      <c r="F185" s="288" t="s">
        <v>1261</v>
      </c>
      <c r="G185" s="286"/>
      <c r="H185" s="287" t="s">
        <v>1</v>
      </c>
      <c r="I185" s="289"/>
      <c r="J185" s="286"/>
      <c r="K185" s="286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226</v>
      </c>
      <c r="AU185" s="294" t="s">
        <v>86</v>
      </c>
      <c r="AV185" s="15" t="s">
        <v>84</v>
      </c>
      <c r="AW185" s="15" t="s">
        <v>32</v>
      </c>
      <c r="AX185" s="15" t="s">
        <v>76</v>
      </c>
      <c r="AY185" s="294" t="s">
        <v>176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400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1262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400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5" customFormat="1" ht="12">
      <c r="A189" s="15"/>
      <c r="B189" s="285"/>
      <c r="C189" s="286"/>
      <c r="D189" s="256" t="s">
        <v>226</v>
      </c>
      <c r="E189" s="287" t="s">
        <v>1</v>
      </c>
      <c r="F189" s="288" t="s">
        <v>1263</v>
      </c>
      <c r="G189" s="286"/>
      <c r="H189" s="287" t="s">
        <v>1</v>
      </c>
      <c r="I189" s="289"/>
      <c r="J189" s="286"/>
      <c r="K189" s="286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226</v>
      </c>
      <c r="AU189" s="294" t="s">
        <v>86</v>
      </c>
      <c r="AV189" s="15" t="s">
        <v>84</v>
      </c>
      <c r="AW189" s="15" t="s">
        <v>32</v>
      </c>
      <c r="AX189" s="15" t="s">
        <v>76</v>
      </c>
      <c r="AY189" s="294" t="s">
        <v>176</v>
      </c>
    </row>
    <row r="190" spans="1:51" s="13" customFormat="1" ht="12">
      <c r="A190" s="13"/>
      <c r="B190" s="254"/>
      <c r="C190" s="255"/>
      <c r="D190" s="256" t="s">
        <v>226</v>
      </c>
      <c r="E190" s="257" t="s">
        <v>1</v>
      </c>
      <c r="F190" s="258" t="s">
        <v>1264</v>
      </c>
      <c r="G190" s="255"/>
      <c r="H190" s="259">
        <v>15840</v>
      </c>
      <c r="I190" s="260"/>
      <c r="J190" s="255"/>
      <c r="K190" s="255"/>
      <c r="L190" s="261"/>
      <c r="M190" s="262"/>
      <c r="N190" s="263"/>
      <c r="O190" s="263"/>
      <c r="P190" s="263"/>
      <c r="Q190" s="263"/>
      <c r="R190" s="263"/>
      <c r="S190" s="263"/>
      <c r="T190" s="26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5" t="s">
        <v>226</v>
      </c>
      <c r="AU190" s="265" t="s">
        <v>86</v>
      </c>
      <c r="AV190" s="13" t="s">
        <v>86</v>
      </c>
      <c r="AW190" s="13" t="s">
        <v>32</v>
      </c>
      <c r="AX190" s="13" t="s">
        <v>76</v>
      </c>
      <c r="AY190" s="265" t="s">
        <v>176</v>
      </c>
    </row>
    <row r="191" spans="1:51" s="14" customFormat="1" ht="12">
      <c r="A191" s="14"/>
      <c r="B191" s="269"/>
      <c r="C191" s="270"/>
      <c r="D191" s="256" t="s">
        <v>226</v>
      </c>
      <c r="E191" s="271" t="s">
        <v>1</v>
      </c>
      <c r="F191" s="272" t="s">
        <v>249</v>
      </c>
      <c r="G191" s="270"/>
      <c r="H191" s="273">
        <v>17760</v>
      </c>
      <c r="I191" s="274"/>
      <c r="J191" s="270"/>
      <c r="K191" s="270"/>
      <c r="L191" s="275"/>
      <c r="M191" s="276"/>
      <c r="N191" s="277"/>
      <c r="O191" s="277"/>
      <c r="P191" s="277"/>
      <c r="Q191" s="277"/>
      <c r="R191" s="277"/>
      <c r="S191" s="277"/>
      <c r="T191" s="27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9" t="s">
        <v>226</v>
      </c>
      <c r="AU191" s="279" t="s">
        <v>86</v>
      </c>
      <c r="AV191" s="14" t="s">
        <v>193</v>
      </c>
      <c r="AW191" s="14" t="s">
        <v>32</v>
      </c>
      <c r="AX191" s="14" t="s">
        <v>84</v>
      </c>
      <c r="AY191" s="279" t="s">
        <v>176</v>
      </c>
    </row>
    <row r="192" spans="1:65" s="2" customFormat="1" ht="24.15" customHeight="1">
      <c r="A192" s="38"/>
      <c r="B192" s="39"/>
      <c r="C192" s="241" t="s">
        <v>189</v>
      </c>
      <c r="D192" s="241" t="s">
        <v>179</v>
      </c>
      <c r="E192" s="242" t="s">
        <v>1265</v>
      </c>
      <c r="F192" s="243" t="s">
        <v>1266</v>
      </c>
      <c r="G192" s="244" t="s">
        <v>240</v>
      </c>
      <c r="H192" s="245">
        <v>156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</v>
      </c>
      <c r="R192" s="250">
        <f>Q192*H192</f>
        <v>0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1267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1268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1245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1269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1270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5" customFormat="1" ht="12">
      <c r="A197" s="15"/>
      <c r="B197" s="285"/>
      <c r="C197" s="286"/>
      <c r="D197" s="256" t="s">
        <v>226</v>
      </c>
      <c r="E197" s="287" t="s">
        <v>1</v>
      </c>
      <c r="F197" s="288" t="s">
        <v>1271</v>
      </c>
      <c r="G197" s="286"/>
      <c r="H197" s="287" t="s">
        <v>1</v>
      </c>
      <c r="I197" s="289"/>
      <c r="J197" s="286"/>
      <c r="K197" s="286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226</v>
      </c>
      <c r="AU197" s="294" t="s">
        <v>86</v>
      </c>
      <c r="AV197" s="15" t="s">
        <v>84</v>
      </c>
      <c r="AW197" s="15" t="s">
        <v>32</v>
      </c>
      <c r="AX197" s="15" t="s">
        <v>76</v>
      </c>
      <c r="AY197" s="294" t="s">
        <v>176</v>
      </c>
    </row>
    <row r="198" spans="1:51" s="15" customFormat="1" ht="12">
      <c r="A198" s="15"/>
      <c r="B198" s="285"/>
      <c r="C198" s="286"/>
      <c r="D198" s="256" t="s">
        <v>226</v>
      </c>
      <c r="E198" s="287" t="s">
        <v>1</v>
      </c>
      <c r="F198" s="288" t="s">
        <v>1272</v>
      </c>
      <c r="G198" s="286"/>
      <c r="H198" s="287" t="s">
        <v>1</v>
      </c>
      <c r="I198" s="289"/>
      <c r="J198" s="286"/>
      <c r="K198" s="286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226</v>
      </c>
      <c r="AU198" s="294" t="s">
        <v>86</v>
      </c>
      <c r="AV198" s="15" t="s">
        <v>84</v>
      </c>
      <c r="AW198" s="15" t="s">
        <v>32</v>
      </c>
      <c r="AX198" s="15" t="s">
        <v>76</v>
      </c>
      <c r="AY198" s="294" t="s">
        <v>176</v>
      </c>
    </row>
    <row r="199" spans="1:51" s="15" customFormat="1" ht="12">
      <c r="A199" s="15"/>
      <c r="B199" s="285"/>
      <c r="C199" s="286"/>
      <c r="D199" s="256" t="s">
        <v>226</v>
      </c>
      <c r="E199" s="287" t="s">
        <v>1</v>
      </c>
      <c r="F199" s="288" t="s">
        <v>1273</v>
      </c>
      <c r="G199" s="286"/>
      <c r="H199" s="287" t="s">
        <v>1</v>
      </c>
      <c r="I199" s="289"/>
      <c r="J199" s="286"/>
      <c r="K199" s="286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226</v>
      </c>
      <c r="AU199" s="294" t="s">
        <v>86</v>
      </c>
      <c r="AV199" s="15" t="s">
        <v>84</v>
      </c>
      <c r="AW199" s="15" t="s">
        <v>32</v>
      </c>
      <c r="AX199" s="15" t="s">
        <v>76</v>
      </c>
      <c r="AY199" s="294" t="s">
        <v>176</v>
      </c>
    </row>
    <row r="200" spans="1:51" s="15" customFormat="1" ht="12">
      <c r="A200" s="15"/>
      <c r="B200" s="285"/>
      <c r="C200" s="286"/>
      <c r="D200" s="256" t="s">
        <v>226</v>
      </c>
      <c r="E200" s="287" t="s">
        <v>1</v>
      </c>
      <c r="F200" s="288" t="s">
        <v>1274</v>
      </c>
      <c r="G200" s="286"/>
      <c r="H200" s="287" t="s">
        <v>1</v>
      </c>
      <c r="I200" s="289"/>
      <c r="J200" s="286"/>
      <c r="K200" s="286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226</v>
      </c>
      <c r="AU200" s="294" t="s">
        <v>86</v>
      </c>
      <c r="AV200" s="15" t="s">
        <v>84</v>
      </c>
      <c r="AW200" s="15" t="s">
        <v>32</v>
      </c>
      <c r="AX200" s="15" t="s">
        <v>76</v>
      </c>
      <c r="AY200" s="294" t="s">
        <v>176</v>
      </c>
    </row>
    <row r="201" spans="1:51" s="15" customFormat="1" ht="12">
      <c r="A201" s="15"/>
      <c r="B201" s="285"/>
      <c r="C201" s="286"/>
      <c r="D201" s="256" t="s">
        <v>226</v>
      </c>
      <c r="E201" s="287" t="s">
        <v>1</v>
      </c>
      <c r="F201" s="288" t="s">
        <v>1275</v>
      </c>
      <c r="G201" s="286"/>
      <c r="H201" s="287" t="s">
        <v>1</v>
      </c>
      <c r="I201" s="289"/>
      <c r="J201" s="286"/>
      <c r="K201" s="286"/>
      <c r="L201" s="290"/>
      <c r="M201" s="291"/>
      <c r="N201" s="292"/>
      <c r="O201" s="292"/>
      <c r="P201" s="292"/>
      <c r="Q201" s="292"/>
      <c r="R201" s="292"/>
      <c r="S201" s="292"/>
      <c r="T201" s="29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4" t="s">
        <v>226</v>
      </c>
      <c r="AU201" s="294" t="s">
        <v>86</v>
      </c>
      <c r="AV201" s="15" t="s">
        <v>84</v>
      </c>
      <c r="AW201" s="15" t="s">
        <v>32</v>
      </c>
      <c r="AX201" s="15" t="s">
        <v>76</v>
      </c>
      <c r="AY201" s="294" t="s">
        <v>176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400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5" customFormat="1" ht="12">
      <c r="A203" s="15"/>
      <c r="B203" s="285"/>
      <c r="C203" s="286"/>
      <c r="D203" s="256" t="s">
        <v>226</v>
      </c>
      <c r="E203" s="287" t="s">
        <v>1</v>
      </c>
      <c r="F203" s="288" t="s">
        <v>1233</v>
      </c>
      <c r="G203" s="286"/>
      <c r="H203" s="287" t="s">
        <v>1</v>
      </c>
      <c r="I203" s="289"/>
      <c r="J203" s="286"/>
      <c r="K203" s="286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226</v>
      </c>
      <c r="AU203" s="294" t="s">
        <v>86</v>
      </c>
      <c r="AV203" s="15" t="s">
        <v>84</v>
      </c>
      <c r="AW203" s="15" t="s">
        <v>32</v>
      </c>
      <c r="AX203" s="15" t="s">
        <v>76</v>
      </c>
      <c r="AY203" s="294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1234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86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5" customFormat="1" ht="12">
      <c r="A205" s="15"/>
      <c r="B205" s="285"/>
      <c r="C205" s="286"/>
      <c r="D205" s="256" t="s">
        <v>226</v>
      </c>
      <c r="E205" s="287" t="s">
        <v>1</v>
      </c>
      <c r="F205" s="288" t="s">
        <v>1235</v>
      </c>
      <c r="G205" s="286"/>
      <c r="H205" s="287" t="s">
        <v>1</v>
      </c>
      <c r="I205" s="289"/>
      <c r="J205" s="286"/>
      <c r="K205" s="286"/>
      <c r="L205" s="290"/>
      <c r="M205" s="291"/>
      <c r="N205" s="292"/>
      <c r="O205" s="292"/>
      <c r="P205" s="292"/>
      <c r="Q205" s="292"/>
      <c r="R205" s="292"/>
      <c r="S205" s="292"/>
      <c r="T205" s="29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4" t="s">
        <v>226</v>
      </c>
      <c r="AU205" s="294" t="s">
        <v>86</v>
      </c>
      <c r="AV205" s="15" t="s">
        <v>84</v>
      </c>
      <c r="AW205" s="15" t="s">
        <v>32</v>
      </c>
      <c r="AX205" s="15" t="s">
        <v>76</v>
      </c>
      <c r="AY205" s="294" t="s">
        <v>176</v>
      </c>
    </row>
    <row r="206" spans="1:51" s="15" customFormat="1" ht="12">
      <c r="A206" s="15"/>
      <c r="B206" s="285"/>
      <c r="C206" s="286"/>
      <c r="D206" s="256" t="s">
        <v>226</v>
      </c>
      <c r="E206" s="287" t="s">
        <v>1</v>
      </c>
      <c r="F206" s="288" t="s">
        <v>1236</v>
      </c>
      <c r="G206" s="286"/>
      <c r="H206" s="287" t="s">
        <v>1</v>
      </c>
      <c r="I206" s="289"/>
      <c r="J206" s="286"/>
      <c r="K206" s="286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226</v>
      </c>
      <c r="AU206" s="294" t="s">
        <v>86</v>
      </c>
      <c r="AV206" s="15" t="s">
        <v>84</v>
      </c>
      <c r="AW206" s="15" t="s">
        <v>32</v>
      </c>
      <c r="AX206" s="15" t="s">
        <v>76</v>
      </c>
      <c r="AY206" s="294" t="s">
        <v>176</v>
      </c>
    </row>
    <row r="207" spans="1:51" s="15" customFormat="1" ht="12">
      <c r="A207" s="15"/>
      <c r="B207" s="285"/>
      <c r="C207" s="286"/>
      <c r="D207" s="256" t="s">
        <v>226</v>
      </c>
      <c r="E207" s="287" t="s">
        <v>1</v>
      </c>
      <c r="F207" s="288" t="s">
        <v>1237</v>
      </c>
      <c r="G207" s="286"/>
      <c r="H207" s="287" t="s">
        <v>1</v>
      </c>
      <c r="I207" s="289"/>
      <c r="J207" s="286"/>
      <c r="K207" s="286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226</v>
      </c>
      <c r="AU207" s="294" t="s">
        <v>86</v>
      </c>
      <c r="AV207" s="15" t="s">
        <v>84</v>
      </c>
      <c r="AW207" s="15" t="s">
        <v>32</v>
      </c>
      <c r="AX207" s="15" t="s">
        <v>76</v>
      </c>
      <c r="AY207" s="294" t="s">
        <v>176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1238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1239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86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5" customFormat="1" ht="12">
      <c r="A210" s="15"/>
      <c r="B210" s="285"/>
      <c r="C210" s="286"/>
      <c r="D210" s="256" t="s">
        <v>226</v>
      </c>
      <c r="E210" s="287" t="s">
        <v>1</v>
      </c>
      <c r="F210" s="288" t="s">
        <v>1240</v>
      </c>
      <c r="G210" s="286"/>
      <c r="H210" s="287" t="s">
        <v>1</v>
      </c>
      <c r="I210" s="289"/>
      <c r="J210" s="286"/>
      <c r="K210" s="286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226</v>
      </c>
      <c r="AU210" s="294" t="s">
        <v>86</v>
      </c>
      <c r="AV210" s="15" t="s">
        <v>84</v>
      </c>
      <c r="AW210" s="15" t="s">
        <v>32</v>
      </c>
      <c r="AX210" s="15" t="s">
        <v>76</v>
      </c>
      <c r="AY210" s="294" t="s">
        <v>176</v>
      </c>
    </row>
    <row r="211" spans="1:51" s="15" customFormat="1" ht="12">
      <c r="A211" s="15"/>
      <c r="B211" s="285"/>
      <c r="C211" s="286"/>
      <c r="D211" s="256" t="s">
        <v>226</v>
      </c>
      <c r="E211" s="287" t="s">
        <v>1</v>
      </c>
      <c r="F211" s="288" t="s">
        <v>1241</v>
      </c>
      <c r="G211" s="286"/>
      <c r="H211" s="287" t="s">
        <v>1</v>
      </c>
      <c r="I211" s="289"/>
      <c r="J211" s="286"/>
      <c r="K211" s="286"/>
      <c r="L211" s="290"/>
      <c r="M211" s="291"/>
      <c r="N211" s="292"/>
      <c r="O211" s="292"/>
      <c r="P211" s="292"/>
      <c r="Q211" s="292"/>
      <c r="R211" s="292"/>
      <c r="S211" s="292"/>
      <c r="T211" s="29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4" t="s">
        <v>226</v>
      </c>
      <c r="AU211" s="294" t="s">
        <v>86</v>
      </c>
      <c r="AV211" s="15" t="s">
        <v>84</v>
      </c>
      <c r="AW211" s="15" t="s">
        <v>32</v>
      </c>
      <c r="AX211" s="15" t="s">
        <v>76</v>
      </c>
      <c r="AY211" s="294" t="s">
        <v>176</v>
      </c>
    </row>
    <row r="212" spans="1:51" s="15" customFormat="1" ht="12">
      <c r="A212" s="15"/>
      <c r="B212" s="285"/>
      <c r="C212" s="286"/>
      <c r="D212" s="256" t="s">
        <v>226</v>
      </c>
      <c r="E212" s="287" t="s">
        <v>1</v>
      </c>
      <c r="F212" s="288" t="s">
        <v>1242</v>
      </c>
      <c r="G212" s="286"/>
      <c r="H212" s="287" t="s">
        <v>1</v>
      </c>
      <c r="I212" s="289"/>
      <c r="J212" s="286"/>
      <c r="K212" s="286"/>
      <c r="L212" s="290"/>
      <c r="M212" s="291"/>
      <c r="N212" s="292"/>
      <c r="O212" s="292"/>
      <c r="P212" s="292"/>
      <c r="Q212" s="292"/>
      <c r="R212" s="292"/>
      <c r="S212" s="292"/>
      <c r="T212" s="29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4" t="s">
        <v>226</v>
      </c>
      <c r="AU212" s="294" t="s">
        <v>86</v>
      </c>
      <c r="AV212" s="15" t="s">
        <v>84</v>
      </c>
      <c r="AW212" s="15" t="s">
        <v>32</v>
      </c>
      <c r="AX212" s="15" t="s">
        <v>76</v>
      </c>
      <c r="AY212" s="294" t="s">
        <v>176</v>
      </c>
    </row>
    <row r="213" spans="1:51" s="15" customFormat="1" ht="12">
      <c r="A213" s="15"/>
      <c r="B213" s="285"/>
      <c r="C213" s="286"/>
      <c r="D213" s="256" t="s">
        <v>226</v>
      </c>
      <c r="E213" s="287" t="s">
        <v>1</v>
      </c>
      <c r="F213" s="288" t="s">
        <v>400</v>
      </c>
      <c r="G213" s="286"/>
      <c r="H213" s="287" t="s">
        <v>1</v>
      </c>
      <c r="I213" s="289"/>
      <c r="J213" s="286"/>
      <c r="K213" s="286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226</v>
      </c>
      <c r="AU213" s="294" t="s">
        <v>86</v>
      </c>
      <c r="AV213" s="15" t="s">
        <v>84</v>
      </c>
      <c r="AW213" s="15" t="s">
        <v>32</v>
      </c>
      <c r="AX213" s="15" t="s">
        <v>76</v>
      </c>
      <c r="AY213" s="294" t="s">
        <v>176</v>
      </c>
    </row>
    <row r="214" spans="1:51" s="15" customFormat="1" ht="12">
      <c r="A214" s="15"/>
      <c r="B214" s="285"/>
      <c r="C214" s="286"/>
      <c r="D214" s="256" t="s">
        <v>226</v>
      </c>
      <c r="E214" s="287" t="s">
        <v>1</v>
      </c>
      <c r="F214" s="288" t="s">
        <v>1243</v>
      </c>
      <c r="G214" s="286"/>
      <c r="H214" s="287" t="s">
        <v>1</v>
      </c>
      <c r="I214" s="289"/>
      <c r="J214" s="286"/>
      <c r="K214" s="286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226</v>
      </c>
      <c r="AU214" s="294" t="s">
        <v>86</v>
      </c>
      <c r="AV214" s="15" t="s">
        <v>84</v>
      </c>
      <c r="AW214" s="15" t="s">
        <v>32</v>
      </c>
      <c r="AX214" s="15" t="s">
        <v>76</v>
      </c>
      <c r="AY214" s="294" t="s">
        <v>176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400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1244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5" customFormat="1" ht="12">
      <c r="A217" s="15"/>
      <c r="B217" s="285"/>
      <c r="C217" s="286"/>
      <c r="D217" s="256" t="s">
        <v>226</v>
      </c>
      <c r="E217" s="287" t="s">
        <v>1</v>
      </c>
      <c r="F217" s="288" t="s">
        <v>1245</v>
      </c>
      <c r="G217" s="286"/>
      <c r="H217" s="287" t="s">
        <v>1</v>
      </c>
      <c r="I217" s="289"/>
      <c r="J217" s="286"/>
      <c r="K217" s="286"/>
      <c r="L217" s="290"/>
      <c r="M217" s="291"/>
      <c r="N217" s="292"/>
      <c r="O217" s="292"/>
      <c r="P217" s="292"/>
      <c r="Q217" s="292"/>
      <c r="R217" s="292"/>
      <c r="S217" s="292"/>
      <c r="T217" s="29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4" t="s">
        <v>226</v>
      </c>
      <c r="AU217" s="294" t="s">
        <v>86</v>
      </c>
      <c r="AV217" s="15" t="s">
        <v>84</v>
      </c>
      <c r="AW217" s="15" t="s">
        <v>32</v>
      </c>
      <c r="AX217" s="15" t="s">
        <v>76</v>
      </c>
      <c r="AY217" s="294" t="s">
        <v>176</v>
      </c>
    </row>
    <row r="218" spans="1:51" s="15" customFormat="1" ht="12">
      <c r="A218" s="15"/>
      <c r="B218" s="285"/>
      <c r="C218" s="286"/>
      <c r="D218" s="256" t="s">
        <v>226</v>
      </c>
      <c r="E218" s="287" t="s">
        <v>1</v>
      </c>
      <c r="F218" s="288" t="s">
        <v>1246</v>
      </c>
      <c r="G218" s="286"/>
      <c r="H218" s="287" t="s">
        <v>1</v>
      </c>
      <c r="I218" s="289"/>
      <c r="J218" s="286"/>
      <c r="K218" s="286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226</v>
      </c>
      <c r="AU218" s="294" t="s">
        <v>86</v>
      </c>
      <c r="AV218" s="15" t="s">
        <v>84</v>
      </c>
      <c r="AW218" s="15" t="s">
        <v>32</v>
      </c>
      <c r="AX218" s="15" t="s">
        <v>76</v>
      </c>
      <c r="AY218" s="294" t="s">
        <v>176</v>
      </c>
    </row>
    <row r="219" spans="1:51" s="15" customFormat="1" ht="12">
      <c r="A219" s="15"/>
      <c r="B219" s="285"/>
      <c r="C219" s="286"/>
      <c r="D219" s="256" t="s">
        <v>226</v>
      </c>
      <c r="E219" s="287" t="s">
        <v>1</v>
      </c>
      <c r="F219" s="288" t="s">
        <v>1247</v>
      </c>
      <c r="G219" s="286"/>
      <c r="H219" s="287" t="s">
        <v>1</v>
      </c>
      <c r="I219" s="289"/>
      <c r="J219" s="286"/>
      <c r="K219" s="286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226</v>
      </c>
      <c r="AU219" s="294" t="s">
        <v>86</v>
      </c>
      <c r="AV219" s="15" t="s">
        <v>84</v>
      </c>
      <c r="AW219" s="15" t="s">
        <v>32</v>
      </c>
      <c r="AX219" s="15" t="s">
        <v>76</v>
      </c>
      <c r="AY219" s="294" t="s">
        <v>176</v>
      </c>
    </row>
    <row r="220" spans="1:51" s="15" customFormat="1" ht="12">
      <c r="A220" s="15"/>
      <c r="B220" s="285"/>
      <c r="C220" s="286"/>
      <c r="D220" s="256" t="s">
        <v>226</v>
      </c>
      <c r="E220" s="287" t="s">
        <v>1</v>
      </c>
      <c r="F220" s="288" t="s">
        <v>1248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226</v>
      </c>
      <c r="AU220" s="294" t="s">
        <v>86</v>
      </c>
      <c r="AV220" s="15" t="s">
        <v>84</v>
      </c>
      <c r="AW220" s="15" t="s">
        <v>32</v>
      </c>
      <c r="AX220" s="15" t="s">
        <v>76</v>
      </c>
      <c r="AY220" s="294" t="s">
        <v>176</v>
      </c>
    </row>
    <row r="221" spans="1:51" s="15" customFormat="1" ht="12">
      <c r="A221" s="15"/>
      <c r="B221" s="285"/>
      <c r="C221" s="286"/>
      <c r="D221" s="256" t="s">
        <v>226</v>
      </c>
      <c r="E221" s="287" t="s">
        <v>1</v>
      </c>
      <c r="F221" s="288" t="s">
        <v>1249</v>
      </c>
      <c r="G221" s="286"/>
      <c r="H221" s="287" t="s">
        <v>1</v>
      </c>
      <c r="I221" s="289"/>
      <c r="J221" s="286"/>
      <c r="K221" s="286"/>
      <c r="L221" s="290"/>
      <c r="M221" s="291"/>
      <c r="N221" s="292"/>
      <c r="O221" s="292"/>
      <c r="P221" s="292"/>
      <c r="Q221" s="292"/>
      <c r="R221" s="292"/>
      <c r="S221" s="292"/>
      <c r="T221" s="29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4" t="s">
        <v>226</v>
      </c>
      <c r="AU221" s="294" t="s">
        <v>86</v>
      </c>
      <c r="AV221" s="15" t="s">
        <v>84</v>
      </c>
      <c r="AW221" s="15" t="s">
        <v>32</v>
      </c>
      <c r="AX221" s="15" t="s">
        <v>76</v>
      </c>
      <c r="AY221" s="294" t="s">
        <v>176</v>
      </c>
    </row>
    <row r="222" spans="1:51" s="15" customFormat="1" ht="12">
      <c r="A222" s="15"/>
      <c r="B222" s="285"/>
      <c r="C222" s="286"/>
      <c r="D222" s="256" t="s">
        <v>226</v>
      </c>
      <c r="E222" s="287" t="s">
        <v>1</v>
      </c>
      <c r="F222" s="288" t="s">
        <v>1250</v>
      </c>
      <c r="G222" s="286"/>
      <c r="H222" s="287" t="s">
        <v>1</v>
      </c>
      <c r="I222" s="289"/>
      <c r="J222" s="286"/>
      <c r="K222" s="286"/>
      <c r="L222" s="290"/>
      <c r="M222" s="291"/>
      <c r="N222" s="292"/>
      <c r="O222" s="292"/>
      <c r="P222" s="292"/>
      <c r="Q222" s="292"/>
      <c r="R222" s="292"/>
      <c r="S222" s="292"/>
      <c r="T222" s="29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4" t="s">
        <v>226</v>
      </c>
      <c r="AU222" s="294" t="s">
        <v>86</v>
      </c>
      <c r="AV222" s="15" t="s">
        <v>84</v>
      </c>
      <c r="AW222" s="15" t="s">
        <v>32</v>
      </c>
      <c r="AX222" s="15" t="s">
        <v>76</v>
      </c>
      <c r="AY222" s="294" t="s">
        <v>176</v>
      </c>
    </row>
    <row r="223" spans="1:51" s="15" customFormat="1" ht="12">
      <c r="A223" s="15"/>
      <c r="B223" s="285"/>
      <c r="C223" s="286"/>
      <c r="D223" s="256" t="s">
        <v>226</v>
      </c>
      <c r="E223" s="287" t="s">
        <v>1</v>
      </c>
      <c r="F223" s="288" t="s">
        <v>1251</v>
      </c>
      <c r="G223" s="286"/>
      <c r="H223" s="287" t="s">
        <v>1</v>
      </c>
      <c r="I223" s="289"/>
      <c r="J223" s="286"/>
      <c r="K223" s="286"/>
      <c r="L223" s="290"/>
      <c r="M223" s="291"/>
      <c r="N223" s="292"/>
      <c r="O223" s="292"/>
      <c r="P223" s="292"/>
      <c r="Q223" s="292"/>
      <c r="R223" s="292"/>
      <c r="S223" s="292"/>
      <c r="T223" s="29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4" t="s">
        <v>226</v>
      </c>
      <c r="AU223" s="294" t="s">
        <v>86</v>
      </c>
      <c r="AV223" s="15" t="s">
        <v>84</v>
      </c>
      <c r="AW223" s="15" t="s">
        <v>32</v>
      </c>
      <c r="AX223" s="15" t="s">
        <v>76</v>
      </c>
      <c r="AY223" s="294" t="s">
        <v>176</v>
      </c>
    </row>
    <row r="224" spans="1:51" s="15" customFormat="1" ht="12">
      <c r="A224" s="15"/>
      <c r="B224" s="285"/>
      <c r="C224" s="286"/>
      <c r="D224" s="256" t="s">
        <v>226</v>
      </c>
      <c r="E224" s="287" t="s">
        <v>1</v>
      </c>
      <c r="F224" s="288" t="s">
        <v>1252</v>
      </c>
      <c r="G224" s="286"/>
      <c r="H224" s="287" t="s">
        <v>1</v>
      </c>
      <c r="I224" s="289"/>
      <c r="J224" s="286"/>
      <c r="K224" s="286"/>
      <c r="L224" s="290"/>
      <c r="M224" s="291"/>
      <c r="N224" s="292"/>
      <c r="O224" s="292"/>
      <c r="P224" s="292"/>
      <c r="Q224" s="292"/>
      <c r="R224" s="292"/>
      <c r="S224" s="292"/>
      <c r="T224" s="29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4" t="s">
        <v>226</v>
      </c>
      <c r="AU224" s="294" t="s">
        <v>86</v>
      </c>
      <c r="AV224" s="15" t="s">
        <v>84</v>
      </c>
      <c r="AW224" s="15" t="s">
        <v>32</v>
      </c>
      <c r="AX224" s="15" t="s">
        <v>76</v>
      </c>
      <c r="AY224" s="294" t="s">
        <v>176</v>
      </c>
    </row>
    <row r="225" spans="1:51" s="15" customFormat="1" ht="12">
      <c r="A225" s="15"/>
      <c r="B225" s="285"/>
      <c r="C225" s="286"/>
      <c r="D225" s="256" t="s">
        <v>226</v>
      </c>
      <c r="E225" s="287" t="s">
        <v>1</v>
      </c>
      <c r="F225" s="288" t="s">
        <v>400</v>
      </c>
      <c r="G225" s="286"/>
      <c r="H225" s="287" t="s">
        <v>1</v>
      </c>
      <c r="I225" s="289"/>
      <c r="J225" s="286"/>
      <c r="K225" s="286"/>
      <c r="L225" s="290"/>
      <c r="M225" s="291"/>
      <c r="N225" s="292"/>
      <c r="O225" s="292"/>
      <c r="P225" s="292"/>
      <c r="Q225" s="292"/>
      <c r="R225" s="292"/>
      <c r="S225" s="292"/>
      <c r="T225" s="29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4" t="s">
        <v>226</v>
      </c>
      <c r="AU225" s="294" t="s">
        <v>86</v>
      </c>
      <c r="AV225" s="15" t="s">
        <v>84</v>
      </c>
      <c r="AW225" s="15" t="s">
        <v>32</v>
      </c>
      <c r="AX225" s="15" t="s">
        <v>76</v>
      </c>
      <c r="AY225" s="294" t="s">
        <v>176</v>
      </c>
    </row>
    <row r="226" spans="1:51" s="15" customFormat="1" ht="12">
      <c r="A226" s="15"/>
      <c r="B226" s="285"/>
      <c r="C226" s="286"/>
      <c r="D226" s="256" t="s">
        <v>226</v>
      </c>
      <c r="E226" s="287" t="s">
        <v>1</v>
      </c>
      <c r="F226" s="288" t="s">
        <v>1233</v>
      </c>
      <c r="G226" s="286"/>
      <c r="H226" s="287" t="s">
        <v>1</v>
      </c>
      <c r="I226" s="289"/>
      <c r="J226" s="286"/>
      <c r="K226" s="286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226</v>
      </c>
      <c r="AU226" s="294" t="s">
        <v>86</v>
      </c>
      <c r="AV226" s="15" t="s">
        <v>84</v>
      </c>
      <c r="AW226" s="15" t="s">
        <v>32</v>
      </c>
      <c r="AX226" s="15" t="s">
        <v>76</v>
      </c>
      <c r="AY226" s="294" t="s">
        <v>176</v>
      </c>
    </row>
    <row r="227" spans="1:51" s="15" customFormat="1" ht="12">
      <c r="A227" s="15"/>
      <c r="B227" s="285"/>
      <c r="C227" s="286"/>
      <c r="D227" s="256" t="s">
        <v>226</v>
      </c>
      <c r="E227" s="287" t="s">
        <v>1</v>
      </c>
      <c r="F227" s="288" t="s">
        <v>1253</v>
      </c>
      <c r="G227" s="286"/>
      <c r="H227" s="287" t="s">
        <v>1</v>
      </c>
      <c r="I227" s="289"/>
      <c r="J227" s="286"/>
      <c r="K227" s="286"/>
      <c r="L227" s="290"/>
      <c r="M227" s="291"/>
      <c r="N227" s="292"/>
      <c r="O227" s="292"/>
      <c r="P227" s="292"/>
      <c r="Q227" s="292"/>
      <c r="R227" s="292"/>
      <c r="S227" s="292"/>
      <c r="T227" s="29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4" t="s">
        <v>226</v>
      </c>
      <c r="AU227" s="294" t="s">
        <v>86</v>
      </c>
      <c r="AV227" s="15" t="s">
        <v>84</v>
      </c>
      <c r="AW227" s="15" t="s">
        <v>32</v>
      </c>
      <c r="AX227" s="15" t="s">
        <v>76</v>
      </c>
      <c r="AY227" s="294" t="s">
        <v>176</v>
      </c>
    </row>
    <row r="228" spans="1:51" s="15" customFormat="1" ht="12">
      <c r="A228" s="15"/>
      <c r="B228" s="285"/>
      <c r="C228" s="286"/>
      <c r="D228" s="256" t="s">
        <v>226</v>
      </c>
      <c r="E228" s="287" t="s">
        <v>1</v>
      </c>
      <c r="F228" s="288" t="s">
        <v>1254</v>
      </c>
      <c r="G228" s="286"/>
      <c r="H228" s="287" t="s">
        <v>1</v>
      </c>
      <c r="I228" s="289"/>
      <c r="J228" s="286"/>
      <c r="K228" s="286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226</v>
      </c>
      <c r="AU228" s="294" t="s">
        <v>86</v>
      </c>
      <c r="AV228" s="15" t="s">
        <v>84</v>
      </c>
      <c r="AW228" s="15" t="s">
        <v>32</v>
      </c>
      <c r="AX228" s="15" t="s">
        <v>76</v>
      </c>
      <c r="AY228" s="294" t="s">
        <v>176</v>
      </c>
    </row>
    <row r="229" spans="1:51" s="15" customFormat="1" ht="12">
      <c r="A229" s="15"/>
      <c r="B229" s="285"/>
      <c r="C229" s="286"/>
      <c r="D229" s="256" t="s">
        <v>226</v>
      </c>
      <c r="E229" s="287" t="s">
        <v>1</v>
      </c>
      <c r="F229" s="288" t="s">
        <v>1255</v>
      </c>
      <c r="G229" s="286"/>
      <c r="H229" s="287" t="s">
        <v>1</v>
      </c>
      <c r="I229" s="289"/>
      <c r="J229" s="286"/>
      <c r="K229" s="286"/>
      <c r="L229" s="290"/>
      <c r="M229" s="291"/>
      <c r="N229" s="292"/>
      <c r="O229" s="292"/>
      <c r="P229" s="292"/>
      <c r="Q229" s="292"/>
      <c r="R229" s="292"/>
      <c r="S229" s="292"/>
      <c r="T229" s="29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226</v>
      </c>
      <c r="AU229" s="294" t="s">
        <v>86</v>
      </c>
      <c r="AV229" s="15" t="s">
        <v>84</v>
      </c>
      <c r="AW229" s="15" t="s">
        <v>32</v>
      </c>
      <c r="AX229" s="15" t="s">
        <v>76</v>
      </c>
      <c r="AY229" s="294" t="s">
        <v>176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1256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86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5" customFormat="1" ht="12">
      <c r="A231" s="15"/>
      <c r="B231" s="285"/>
      <c r="C231" s="286"/>
      <c r="D231" s="256" t="s">
        <v>226</v>
      </c>
      <c r="E231" s="287" t="s">
        <v>1</v>
      </c>
      <c r="F231" s="288" t="s">
        <v>1257</v>
      </c>
      <c r="G231" s="286"/>
      <c r="H231" s="287" t="s">
        <v>1</v>
      </c>
      <c r="I231" s="289"/>
      <c r="J231" s="286"/>
      <c r="K231" s="286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226</v>
      </c>
      <c r="AU231" s="294" t="s">
        <v>86</v>
      </c>
      <c r="AV231" s="15" t="s">
        <v>84</v>
      </c>
      <c r="AW231" s="15" t="s">
        <v>32</v>
      </c>
      <c r="AX231" s="15" t="s">
        <v>76</v>
      </c>
      <c r="AY231" s="294" t="s">
        <v>176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1258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86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5" customFormat="1" ht="12">
      <c r="A233" s="15"/>
      <c r="B233" s="285"/>
      <c r="C233" s="286"/>
      <c r="D233" s="256" t="s">
        <v>226</v>
      </c>
      <c r="E233" s="287" t="s">
        <v>1</v>
      </c>
      <c r="F233" s="288" t="s">
        <v>1259</v>
      </c>
      <c r="G233" s="286"/>
      <c r="H233" s="287" t="s">
        <v>1</v>
      </c>
      <c r="I233" s="289"/>
      <c r="J233" s="286"/>
      <c r="K233" s="286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226</v>
      </c>
      <c r="AU233" s="294" t="s">
        <v>86</v>
      </c>
      <c r="AV233" s="15" t="s">
        <v>84</v>
      </c>
      <c r="AW233" s="15" t="s">
        <v>32</v>
      </c>
      <c r="AX233" s="15" t="s">
        <v>76</v>
      </c>
      <c r="AY233" s="294" t="s">
        <v>176</v>
      </c>
    </row>
    <row r="234" spans="1:51" s="15" customFormat="1" ht="12">
      <c r="A234" s="15"/>
      <c r="B234" s="285"/>
      <c r="C234" s="286"/>
      <c r="D234" s="256" t="s">
        <v>226</v>
      </c>
      <c r="E234" s="287" t="s">
        <v>1</v>
      </c>
      <c r="F234" s="288" t="s">
        <v>1260</v>
      </c>
      <c r="G234" s="286"/>
      <c r="H234" s="287" t="s">
        <v>1</v>
      </c>
      <c r="I234" s="289"/>
      <c r="J234" s="286"/>
      <c r="K234" s="286"/>
      <c r="L234" s="290"/>
      <c r="M234" s="291"/>
      <c r="N234" s="292"/>
      <c r="O234" s="292"/>
      <c r="P234" s="292"/>
      <c r="Q234" s="292"/>
      <c r="R234" s="292"/>
      <c r="S234" s="292"/>
      <c r="T234" s="29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4" t="s">
        <v>226</v>
      </c>
      <c r="AU234" s="294" t="s">
        <v>86</v>
      </c>
      <c r="AV234" s="15" t="s">
        <v>84</v>
      </c>
      <c r="AW234" s="15" t="s">
        <v>32</v>
      </c>
      <c r="AX234" s="15" t="s">
        <v>76</v>
      </c>
      <c r="AY234" s="294" t="s">
        <v>176</v>
      </c>
    </row>
    <row r="235" spans="1:51" s="15" customFormat="1" ht="12">
      <c r="A235" s="15"/>
      <c r="B235" s="285"/>
      <c r="C235" s="286"/>
      <c r="D235" s="256" t="s">
        <v>226</v>
      </c>
      <c r="E235" s="287" t="s">
        <v>1</v>
      </c>
      <c r="F235" s="288" t="s">
        <v>1261</v>
      </c>
      <c r="G235" s="286"/>
      <c r="H235" s="287" t="s">
        <v>1</v>
      </c>
      <c r="I235" s="289"/>
      <c r="J235" s="286"/>
      <c r="K235" s="286"/>
      <c r="L235" s="290"/>
      <c r="M235" s="291"/>
      <c r="N235" s="292"/>
      <c r="O235" s="292"/>
      <c r="P235" s="292"/>
      <c r="Q235" s="292"/>
      <c r="R235" s="292"/>
      <c r="S235" s="292"/>
      <c r="T235" s="29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4" t="s">
        <v>226</v>
      </c>
      <c r="AU235" s="294" t="s">
        <v>86</v>
      </c>
      <c r="AV235" s="15" t="s">
        <v>84</v>
      </c>
      <c r="AW235" s="15" t="s">
        <v>32</v>
      </c>
      <c r="AX235" s="15" t="s">
        <v>76</v>
      </c>
      <c r="AY235" s="294" t="s">
        <v>176</v>
      </c>
    </row>
    <row r="236" spans="1:51" s="15" customFormat="1" ht="12">
      <c r="A236" s="15"/>
      <c r="B236" s="285"/>
      <c r="C236" s="286"/>
      <c r="D236" s="256" t="s">
        <v>226</v>
      </c>
      <c r="E236" s="287" t="s">
        <v>1</v>
      </c>
      <c r="F236" s="288" t="s">
        <v>400</v>
      </c>
      <c r="G236" s="286"/>
      <c r="H236" s="287" t="s">
        <v>1</v>
      </c>
      <c r="I236" s="289"/>
      <c r="J236" s="286"/>
      <c r="K236" s="286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226</v>
      </c>
      <c r="AU236" s="294" t="s">
        <v>86</v>
      </c>
      <c r="AV236" s="15" t="s">
        <v>84</v>
      </c>
      <c r="AW236" s="15" t="s">
        <v>32</v>
      </c>
      <c r="AX236" s="15" t="s">
        <v>76</v>
      </c>
      <c r="AY236" s="294" t="s">
        <v>176</v>
      </c>
    </row>
    <row r="237" spans="1:51" s="15" customFormat="1" ht="12">
      <c r="A237" s="15"/>
      <c r="B237" s="285"/>
      <c r="C237" s="286"/>
      <c r="D237" s="256" t="s">
        <v>226</v>
      </c>
      <c r="E237" s="287" t="s">
        <v>1</v>
      </c>
      <c r="F237" s="288" t="s">
        <v>1262</v>
      </c>
      <c r="G237" s="286"/>
      <c r="H237" s="287" t="s">
        <v>1</v>
      </c>
      <c r="I237" s="289"/>
      <c r="J237" s="286"/>
      <c r="K237" s="286"/>
      <c r="L237" s="290"/>
      <c r="M237" s="291"/>
      <c r="N237" s="292"/>
      <c r="O237" s="292"/>
      <c r="P237" s="292"/>
      <c r="Q237" s="292"/>
      <c r="R237" s="292"/>
      <c r="S237" s="292"/>
      <c r="T237" s="29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4" t="s">
        <v>226</v>
      </c>
      <c r="AU237" s="294" t="s">
        <v>86</v>
      </c>
      <c r="AV237" s="15" t="s">
        <v>84</v>
      </c>
      <c r="AW237" s="15" t="s">
        <v>32</v>
      </c>
      <c r="AX237" s="15" t="s">
        <v>76</v>
      </c>
      <c r="AY237" s="294" t="s">
        <v>176</v>
      </c>
    </row>
    <row r="238" spans="1:51" s="15" customFormat="1" ht="12">
      <c r="A238" s="15"/>
      <c r="B238" s="285"/>
      <c r="C238" s="286"/>
      <c r="D238" s="256" t="s">
        <v>226</v>
      </c>
      <c r="E238" s="287" t="s">
        <v>1</v>
      </c>
      <c r="F238" s="288" t="s">
        <v>400</v>
      </c>
      <c r="G238" s="286"/>
      <c r="H238" s="287" t="s">
        <v>1</v>
      </c>
      <c r="I238" s="289"/>
      <c r="J238" s="286"/>
      <c r="K238" s="286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226</v>
      </c>
      <c r="AU238" s="294" t="s">
        <v>86</v>
      </c>
      <c r="AV238" s="15" t="s">
        <v>84</v>
      </c>
      <c r="AW238" s="15" t="s">
        <v>32</v>
      </c>
      <c r="AX238" s="15" t="s">
        <v>76</v>
      </c>
      <c r="AY238" s="294" t="s">
        <v>176</v>
      </c>
    </row>
    <row r="239" spans="1:51" s="15" customFormat="1" ht="12">
      <c r="A239" s="15"/>
      <c r="B239" s="285"/>
      <c r="C239" s="286"/>
      <c r="D239" s="256" t="s">
        <v>226</v>
      </c>
      <c r="E239" s="287" t="s">
        <v>1</v>
      </c>
      <c r="F239" s="288" t="s">
        <v>1276</v>
      </c>
      <c r="G239" s="286"/>
      <c r="H239" s="287" t="s">
        <v>1</v>
      </c>
      <c r="I239" s="289"/>
      <c r="J239" s="286"/>
      <c r="K239" s="286"/>
      <c r="L239" s="290"/>
      <c r="M239" s="291"/>
      <c r="N239" s="292"/>
      <c r="O239" s="292"/>
      <c r="P239" s="292"/>
      <c r="Q239" s="292"/>
      <c r="R239" s="292"/>
      <c r="S239" s="292"/>
      <c r="T239" s="29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4" t="s">
        <v>226</v>
      </c>
      <c r="AU239" s="294" t="s">
        <v>86</v>
      </c>
      <c r="AV239" s="15" t="s">
        <v>84</v>
      </c>
      <c r="AW239" s="15" t="s">
        <v>32</v>
      </c>
      <c r="AX239" s="15" t="s">
        <v>76</v>
      </c>
      <c r="AY239" s="294" t="s">
        <v>176</v>
      </c>
    </row>
    <row r="240" spans="1:51" s="13" customFormat="1" ht="12">
      <c r="A240" s="13"/>
      <c r="B240" s="254"/>
      <c r="C240" s="255"/>
      <c r="D240" s="256" t="s">
        <v>226</v>
      </c>
      <c r="E240" s="257" t="s">
        <v>1</v>
      </c>
      <c r="F240" s="258" t="s">
        <v>1277</v>
      </c>
      <c r="G240" s="255"/>
      <c r="H240" s="259">
        <v>140</v>
      </c>
      <c r="I240" s="260"/>
      <c r="J240" s="255"/>
      <c r="K240" s="255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226</v>
      </c>
      <c r="AU240" s="265" t="s">
        <v>86</v>
      </c>
      <c r="AV240" s="13" t="s">
        <v>86</v>
      </c>
      <c r="AW240" s="13" t="s">
        <v>32</v>
      </c>
      <c r="AX240" s="13" t="s">
        <v>76</v>
      </c>
      <c r="AY240" s="265" t="s">
        <v>176</v>
      </c>
    </row>
    <row r="241" spans="1:51" s="15" customFormat="1" ht="12">
      <c r="A241" s="15"/>
      <c r="B241" s="285"/>
      <c r="C241" s="286"/>
      <c r="D241" s="256" t="s">
        <v>226</v>
      </c>
      <c r="E241" s="287" t="s">
        <v>1</v>
      </c>
      <c r="F241" s="288" t="s">
        <v>1225</v>
      </c>
      <c r="G241" s="286"/>
      <c r="H241" s="287" t="s">
        <v>1</v>
      </c>
      <c r="I241" s="289"/>
      <c r="J241" s="286"/>
      <c r="K241" s="286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226</v>
      </c>
      <c r="AU241" s="294" t="s">
        <v>86</v>
      </c>
      <c r="AV241" s="15" t="s">
        <v>84</v>
      </c>
      <c r="AW241" s="15" t="s">
        <v>32</v>
      </c>
      <c r="AX241" s="15" t="s">
        <v>76</v>
      </c>
      <c r="AY241" s="294" t="s">
        <v>176</v>
      </c>
    </row>
    <row r="242" spans="1:51" s="15" customFormat="1" ht="12">
      <c r="A242" s="15"/>
      <c r="B242" s="285"/>
      <c r="C242" s="286"/>
      <c r="D242" s="256" t="s">
        <v>226</v>
      </c>
      <c r="E242" s="287" t="s">
        <v>1</v>
      </c>
      <c r="F242" s="288" t="s">
        <v>1226</v>
      </c>
      <c r="G242" s="286"/>
      <c r="H242" s="287" t="s">
        <v>1</v>
      </c>
      <c r="I242" s="289"/>
      <c r="J242" s="286"/>
      <c r="K242" s="286"/>
      <c r="L242" s="290"/>
      <c r="M242" s="291"/>
      <c r="N242" s="292"/>
      <c r="O242" s="292"/>
      <c r="P242" s="292"/>
      <c r="Q242" s="292"/>
      <c r="R242" s="292"/>
      <c r="S242" s="292"/>
      <c r="T242" s="29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4" t="s">
        <v>226</v>
      </c>
      <c r="AU242" s="294" t="s">
        <v>86</v>
      </c>
      <c r="AV242" s="15" t="s">
        <v>84</v>
      </c>
      <c r="AW242" s="15" t="s">
        <v>32</v>
      </c>
      <c r="AX242" s="15" t="s">
        <v>76</v>
      </c>
      <c r="AY242" s="294" t="s">
        <v>176</v>
      </c>
    </row>
    <row r="243" spans="1:51" s="15" customFormat="1" ht="12">
      <c r="A243" s="15"/>
      <c r="B243" s="285"/>
      <c r="C243" s="286"/>
      <c r="D243" s="256" t="s">
        <v>226</v>
      </c>
      <c r="E243" s="287" t="s">
        <v>1</v>
      </c>
      <c r="F243" s="288" t="s">
        <v>1227</v>
      </c>
      <c r="G243" s="286"/>
      <c r="H243" s="287" t="s">
        <v>1</v>
      </c>
      <c r="I243" s="289"/>
      <c r="J243" s="286"/>
      <c r="K243" s="286"/>
      <c r="L243" s="290"/>
      <c r="M243" s="291"/>
      <c r="N243" s="292"/>
      <c r="O243" s="292"/>
      <c r="P243" s="292"/>
      <c r="Q243" s="292"/>
      <c r="R243" s="292"/>
      <c r="S243" s="292"/>
      <c r="T243" s="29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4" t="s">
        <v>226</v>
      </c>
      <c r="AU243" s="294" t="s">
        <v>86</v>
      </c>
      <c r="AV243" s="15" t="s">
        <v>84</v>
      </c>
      <c r="AW243" s="15" t="s">
        <v>32</v>
      </c>
      <c r="AX243" s="15" t="s">
        <v>76</v>
      </c>
      <c r="AY243" s="294" t="s">
        <v>176</v>
      </c>
    </row>
    <row r="244" spans="1:51" s="15" customFormat="1" ht="12">
      <c r="A244" s="15"/>
      <c r="B244" s="285"/>
      <c r="C244" s="286"/>
      <c r="D244" s="256" t="s">
        <v>226</v>
      </c>
      <c r="E244" s="287" t="s">
        <v>1</v>
      </c>
      <c r="F244" s="288" t="s">
        <v>1228</v>
      </c>
      <c r="G244" s="286"/>
      <c r="H244" s="287" t="s">
        <v>1</v>
      </c>
      <c r="I244" s="289"/>
      <c r="J244" s="286"/>
      <c r="K244" s="286"/>
      <c r="L244" s="290"/>
      <c r="M244" s="291"/>
      <c r="N244" s="292"/>
      <c r="O244" s="292"/>
      <c r="P244" s="292"/>
      <c r="Q244" s="292"/>
      <c r="R244" s="292"/>
      <c r="S244" s="292"/>
      <c r="T244" s="29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4" t="s">
        <v>226</v>
      </c>
      <c r="AU244" s="294" t="s">
        <v>86</v>
      </c>
      <c r="AV244" s="15" t="s">
        <v>84</v>
      </c>
      <c r="AW244" s="15" t="s">
        <v>32</v>
      </c>
      <c r="AX244" s="15" t="s">
        <v>76</v>
      </c>
      <c r="AY244" s="294" t="s">
        <v>176</v>
      </c>
    </row>
    <row r="245" spans="1:51" s="15" customFormat="1" ht="12">
      <c r="A245" s="15"/>
      <c r="B245" s="285"/>
      <c r="C245" s="286"/>
      <c r="D245" s="256" t="s">
        <v>226</v>
      </c>
      <c r="E245" s="287" t="s">
        <v>1</v>
      </c>
      <c r="F245" s="288" t="s">
        <v>1229</v>
      </c>
      <c r="G245" s="286"/>
      <c r="H245" s="287" t="s">
        <v>1</v>
      </c>
      <c r="I245" s="289"/>
      <c r="J245" s="286"/>
      <c r="K245" s="286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226</v>
      </c>
      <c r="AU245" s="294" t="s">
        <v>86</v>
      </c>
      <c r="AV245" s="15" t="s">
        <v>84</v>
      </c>
      <c r="AW245" s="15" t="s">
        <v>32</v>
      </c>
      <c r="AX245" s="15" t="s">
        <v>76</v>
      </c>
      <c r="AY245" s="294" t="s">
        <v>176</v>
      </c>
    </row>
    <row r="246" spans="1:51" s="15" customFormat="1" ht="12">
      <c r="A246" s="15"/>
      <c r="B246" s="285"/>
      <c r="C246" s="286"/>
      <c r="D246" s="256" t="s">
        <v>226</v>
      </c>
      <c r="E246" s="287" t="s">
        <v>1</v>
      </c>
      <c r="F246" s="288" t="s">
        <v>400</v>
      </c>
      <c r="G246" s="286"/>
      <c r="H246" s="287" t="s">
        <v>1</v>
      </c>
      <c r="I246" s="289"/>
      <c r="J246" s="286"/>
      <c r="K246" s="286"/>
      <c r="L246" s="290"/>
      <c r="M246" s="291"/>
      <c r="N246" s="292"/>
      <c r="O246" s="292"/>
      <c r="P246" s="292"/>
      <c r="Q246" s="292"/>
      <c r="R246" s="292"/>
      <c r="S246" s="292"/>
      <c r="T246" s="29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4" t="s">
        <v>226</v>
      </c>
      <c r="AU246" s="294" t="s">
        <v>86</v>
      </c>
      <c r="AV246" s="15" t="s">
        <v>84</v>
      </c>
      <c r="AW246" s="15" t="s">
        <v>32</v>
      </c>
      <c r="AX246" s="15" t="s">
        <v>76</v>
      </c>
      <c r="AY246" s="294" t="s">
        <v>176</v>
      </c>
    </row>
    <row r="247" spans="1:51" s="15" customFormat="1" ht="12">
      <c r="A247" s="15"/>
      <c r="B247" s="285"/>
      <c r="C247" s="286"/>
      <c r="D247" s="256" t="s">
        <v>226</v>
      </c>
      <c r="E247" s="287" t="s">
        <v>1</v>
      </c>
      <c r="F247" s="288" t="s">
        <v>1278</v>
      </c>
      <c r="G247" s="286"/>
      <c r="H247" s="287" t="s">
        <v>1</v>
      </c>
      <c r="I247" s="289"/>
      <c r="J247" s="286"/>
      <c r="K247" s="286"/>
      <c r="L247" s="290"/>
      <c r="M247" s="291"/>
      <c r="N247" s="292"/>
      <c r="O247" s="292"/>
      <c r="P247" s="292"/>
      <c r="Q247" s="292"/>
      <c r="R247" s="292"/>
      <c r="S247" s="292"/>
      <c r="T247" s="29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4" t="s">
        <v>226</v>
      </c>
      <c r="AU247" s="294" t="s">
        <v>86</v>
      </c>
      <c r="AV247" s="15" t="s">
        <v>84</v>
      </c>
      <c r="AW247" s="15" t="s">
        <v>32</v>
      </c>
      <c r="AX247" s="15" t="s">
        <v>76</v>
      </c>
      <c r="AY247" s="294" t="s">
        <v>176</v>
      </c>
    </row>
    <row r="248" spans="1:51" s="13" customFormat="1" ht="12">
      <c r="A248" s="13"/>
      <c r="B248" s="254"/>
      <c r="C248" s="255"/>
      <c r="D248" s="256" t="s">
        <v>226</v>
      </c>
      <c r="E248" s="257" t="s">
        <v>1</v>
      </c>
      <c r="F248" s="258" t="s">
        <v>351</v>
      </c>
      <c r="G248" s="255"/>
      <c r="H248" s="259">
        <v>16</v>
      </c>
      <c r="I248" s="260"/>
      <c r="J248" s="255"/>
      <c r="K248" s="255"/>
      <c r="L248" s="261"/>
      <c r="M248" s="262"/>
      <c r="N248" s="263"/>
      <c r="O248" s="263"/>
      <c r="P248" s="263"/>
      <c r="Q248" s="263"/>
      <c r="R248" s="263"/>
      <c r="S248" s="263"/>
      <c r="T248" s="26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5" t="s">
        <v>226</v>
      </c>
      <c r="AU248" s="265" t="s">
        <v>86</v>
      </c>
      <c r="AV248" s="13" t="s">
        <v>86</v>
      </c>
      <c r="AW248" s="13" t="s">
        <v>32</v>
      </c>
      <c r="AX248" s="13" t="s">
        <v>76</v>
      </c>
      <c r="AY248" s="265" t="s">
        <v>176</v>
      </c>
    </row>
    <row r="249" spans="1:51" s="14" customFormat="1" ht="12">
      <c r="A249" s="14"/>
      <c r="B249" s="269"/>
      <c r="C249" s="270"/>
      <c r="D249" s="256" t="s">
        <v>226</v>
      </c>
      <c r="E249" s="271" t="s">
        <v>1</v>
      </c>
      <c r="F249" s="272" t="s">
        <v>249</v>
      </c>
      <c r="G249" s="270"/>
      <c r="H249" s="273">
        <v>156</v>
      </c>
      <c r="I249" s="274"/>
      <c r="J249" s="270"/>
      <c r="K249" s="270"/>
      <c r="L249" s="275"/>
      <c r="M249" s="276"/>
      <c r="N249" s="277"/>
      <c r="O249" s="277"/>
      <c r="P249" s="277"/>
      <c r="Q249" s="277"/>
      <c r="R249" s="277"/>
      <c r="S249" s="277"/>
      <c r="T249" s="278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9" t="s">
        <v>226</v>
      </c>
      <c r="AU249" s="279" t="s">
        <v>86</v>
      </c>
      <c r="AV249" s="14" t="s">
        <v>193</v>
      </c>
      <c r="AW249" s="14" t="s">
        <v>32</v>
      </c>
      <c r="AX249" s="14" t="s">
        <v>84</v>
      </c>
      <c r="AY249" s="279" t="s">
        <v>176</v>
      </c>
    </row>
    <row r="250" spans="1:65" s="2" customFormat="1" ht="24.15" customHeight="1">
      <c r="A250" s="38"/>
      <c r="B250" s="39"/>
      <c r="C250" s="241" t="s">
        <v>193</v>
      </c>
      <c r="D250" s="241" t="s">
        <v>179</v>
      </c>
      <c r="E250" s="242" t="s">
        <v>1279</v>
      </c>
      <c r="F250" s="243" t="s">
        <v>1280</v>
      </c>
      <c r="G250" s="244" t="s">
        <v>240</v>
      </c>
      <c r="H250" s="245">
        <v>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</v>
      </c>
      <c r="R250" s="250">
        <f>Q250*H250</f>
        <v>0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1281</v>
      </c>
    </row>
    <row r="251" spans="1:51" s="15" customFormat="1" ht="12">
      <c r="A251" s="15"/>
      <c r="B251" s="285"/>
      <c r="C251" s="286"/>
      <c r="D251" s="256" t="s">
        <v>226</v>
      </c>
      <c r="E251" s="287" t="s">
        <v>1</v>
      </c>
      <c r="F251" s="288" t="s">
        <v>1282</v>
      </c>
      <c r="G251" s="286"/>
      <c r="H251" s="287" t="s">
        <v>1</v>
      </c>
      <c r="I251" s="289"/>
      <c r="J251" s="286"/>
      <c r="K251" s="286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226</v>
      </c>
      <c r="AU251" s="294" t="s">
        <v>86</v>
      </c>
      <c r="AV251" s="15" t="s">
        <v>84</v>
      </c>
      <c r="AW251" s="15" t="s">
        <v>32</v>
      </c>
      <c r="AX251" s="15" t="s">
        <v>76</v>
      </c>
      <c r="AY251" s="294" t="s">
        <v>176</v>
      </c>
    </row>
    <row r="252" spans="1:51" s="15" customFormat="1" ht="12">
      <c r="A252" s="15"/>
      <c r="B252" s="285"/>
      <c r="C252" s="286"/>
      <c r="D252" s="256" t="s">
        <v>226</v>
      </c>
      <c r="E252" s="287" t="s">
        <v>1</v>
      </c>
      <c r="F252" s="288" t="s">
        <v>1123</v>
      </c>
      <c r="G252" s="286"/>
      <c r="H252" s="287" t="s">
        <v>1</v>
      </c>
      <c r="I252" s="289"/>
      <c r="J252" s="286"/>
      <c r="K252" s="286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226</v>
      </c>
      <c r="AU252" s="294" t="s">
        <v>86</v>
      </c>
      <c r="AV252" s="15" t="s">
        <v>84</v>
      </c>
      <c r="AW252" s="15" t="s">
        <v>32</v>
      </c>
      <c r="AX252" s="15" t="s">
        <v>76</v>
      </c>
      <c r="AY252" s="294" t="s">
        <v>176</v>
      </c>
    </row>
    <row r="253" spans="1:51" s="13" customFormat="1" ht="12">
      <c r="A253" s="13"/>
      <c r="B253" s="254"/>
      <c r="C253" s="255"/>
      <c r="D253" s="256" t="s">
        <v>226</v>
      </c>
      <c r="E253" s="257" t="s">
        <v>1</v>
      </c>
      <c r="F253" s="258" t="s">
        <v>86</v>
      </c>
      <c r="G253" s="255"/>
      <c r="H253" s="259">
        <v>2</v>
      </c>
      <c r="I253" s="260"/>
      <c r="J253" s="255"/>
      <c r="K253" s="255"/>
      <c r="L253" s="261"/>
      <c r="M253" s="262"/>
      <c r="N253" s="263"/>
      <c r="O253" s="263"/>
      <c r="P253" s="263"/>
      <c r="Q253" s="263"/>
      <c r="R253" s="263"/>
      <c r="S253" s="263"/>
      <c r="T253" s="26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5" t="s">
        <v>226</v>
      </c>
      <c r="AU253" s="265" t="s">
        <v>86</v>
      </c>
      <c r="AV253" s="13" t="s">
        <v>86</v>
      </c>
      <c r="AW253" s="13" t="s">
        <v>32</v>
      </c>
      <c r="AX253" s="13" t="s">
        <v>84</v>
      </c>
      <c r="AY253" s="265" t="s">
        <v>176</v>
      </c>
    </row>
    <row r="254" spans="1:65" s="2" customFormat="1" ht="24.15" customHeight="1">
      <c r="A254" s="38"/>
      <c r="B254" s="39"/>
      <c r="C254" s="241" t="s">
        <v>175</v>
      </c>
      <c r="D254" s="241" t="s">
        <v>179</v>
      </c>
      <c r="E254" s="242" t="s">
        <v>1283</v>
      </c>
      <c r="F254" s="243" t="s">
        <v>1284</v>
      </c>
      <c r="G254" s="244" t="s">
        <v>240</v>
      </c>
      <c r="H254" s="245">
        <v>240</v>
      </c>
      <c r="I254" s="246"/>
      <c r="J254" s="247">
        <f>ROUND(I254*H254,2)</f>
        <v>0</v>
      </c>
      <c r="K254" s="243" t="s">
        <v>183</v>
      </c>
      <c r="L254" s="44"/>
      <c r="M254" s="248" t="s">
        <v>1</v>
      </c>
      <c r="N254" s="249" t="s">
        <v>41</v>
      </c>
      <c r="O254" s="91"/>
      <c r="P254" s="250">
        <f>O254*H254</f>
        <v>0</v>
      </c>
      <c r="Q254" s="250">
        <v>0</v>
      </c>
      <c r="R254" s="250">
        <f>Q254*H254</f>
        <v>0</v>
      </c>
      <c r="S254" s="250">
        <v>0</v>
      </c>
      <c r="T254" s="25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2" t="s">
        <v>193</v>
      </c>
      <c r="AT254" s="252" t="s">
        <v>179</v>
      </c>
      <c r="AU254" s="252" t="s">
        <v>86</v>
      </c>
      <c r="AY254" s="17" t="s">
        <v>176</v>
      </c>
      <c r="BE254" s="253">
        <f>IF(N254="základní",J254,0)</f>
        <v>0</v>
      </c>
      <c r="BF254" s="253">
        <f>IF(N254="snížená",J254,0)</f>
        <v>0</v>
      </c>
      <c r="BG254" s="253">
        <f>IF(N254="zákl. přenesená",J254,0)</f>
        <v>0</v>
      </c>
      <c r="BH254" s="253">
        <f>IF(N254="sníž. přenesená",J254,0)</f>
        <v>0</v>
      </c>
      <c r="BI254" s="253">
        <f>IF(N254="nulová",J254,0)</f>
        <v>0</v>
      </c>
      <c r="BJ254" s="17" t="s">
        <v>84</v>
      </c>
      <c r="BK254" s="253">
        <f>ROUND(I254*H254,2)</f>
        <v>0</v>
      </c>
      <c r="BL254" s="17" t="s">
        <v>193</v>
      </c>
      <c r="BM254" s="252" t="s">
        <v>1285</v>
      </c>
    </row>
    <row r="255" spans="1:51" s="15" customFormat="1" ht="12">
      <c r="A255" s="15"/>
      <c r="B255" s="285"/>
      <c r="C255" s="286"/>
      <c r="D255" s="256" t="s">
        <v>226</v>
      </c>
      <c r="E255" s="287" t="s">
        <v>1</v>
      </c>
      <c r="F255" s="288" t="s">
        <v>1286</v>
      </c>
      <c r="G255" s="286"/>
      <c r="H255" s="287" t="s">
        <v>1</v>
      </c>
      <c r="I255" s="289"/>
      <c r="J255" s="286"/>
      <c r="K255" s="286"/>
      <c r="L255" s="290"/>
      <c r="M255" s="291"/>
      <c r="N255" s="292"/>
      <c r="O255" s="292"/>
      <c r="P255" s="292"/>
      <c r="Q255" s="292"/>
      <c r="R255" s="292"/>
      <c r="S255" s="292"/>
      <c r="T255" s="29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4" t="s">
        <v>226</v>
      </c>
      <c r="AU255" s="294" t="s">
        <v>86</v>
      </c>
      <c r="AV255" s="15" t="s">
        <v>84</v>
      </c>
      <c r="AW255" s="15" t="s">
        <v>32</v>
      </c>
      <c r="AX255" s="15" t="s">
        <v>76</v>
      </c>
      <c r="AY255" s="294" t="s">
        <v>176</v>
      </c>
    </row>
    <row r="256" spans="1:51" s="15" customFormat="1" ht="12">
      <c r="A256" s="15"/>
      <c r="B256" s="285"/>
      <c r="C256" s="286"/>
      <c r="D256" s="256" t="s">
        <v>226</v>
      </c>
      <c r="E256" s="287" t="s">
        <v>1</v>
      </c>
      <c r="F256" s="288" t="s">
        <v>1287</v>
      </c>
      <c r="G256" s="286"/>
      <c r="H256" s="287" t="s">
        <v>1</v>
      </c>
      <c r="I256" s="289"/>
      <c r="J256" s="286"/>
      <c r="K256" s="286"/>
      <c r="L256" s="290"/>
      <c r="M256" s="291"/>
      <c r="N256" s="292"/>
      <c r="O256" s="292"/>
      <c r="P256" s="292"/>
      <c r="Q256" s="292"/>
      <c r="R256" s="292"/>
      <c r="S256" s="292"/>
      <c r="T256" s="29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4" t="s">
        <v>226</v>
      </c>
      <c r="AU256" s="294" t="s">
        <v>86</v>
      </c>
      <c r="AV256" s="15" t="s">
        <v>84</v>
      </c>
      <c r="AW256" s="15" t="s">
        <v>32</v>
      </c>
      <c r="AX256" s="15" t="s">
        <v>76</v>
      </c>
      <c r="AY256" s="294" t="s">
        <v>176</v>
      </c>
    </row>
    <row r="257" spans="1:51" s="15" customFormat="1" ht="12">
      <c r="A257" s="15"/>
      <c r="B257" s="285"/>
      <c r="C257" s="286"/>
      <c r="D257" s="256" t="s">
        <v>226</v>
      </c>
      <c r="E257" s="287" t="s">
        <v>1</v>
      </c>
      <c r="F257" s="288" t="s">
        <v>1288</v>
      </c>
      <c r="G257" s="286"/>
      <c r="H257" s="287" t="s">
        <v>1</v>
      </c>
      <c r="I257" s="289"/>
      <c r="J257" s="286"/>
      <c r="K257" s="286"/>
      <c r="L257" s="290"/>
      <c r="M257" s="291"/>
      <c r="N257" s="292"/>
      <c r="O257" s="292"/>
      <c r="P257" s="292"/>
      <c r="Q257" s="292"/>
      <c r="R257" s="292"/>
      <c r="S257" s="292"/>
      <c r="T257" s="29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4" t="s">
        <v>226</v>
      </c>
      <c r="AU257" s="294" t="s">
        <v>86</v>
      </c>
      <c r="AV257" s="15" t="s">
        <v>84</v>
      </c>
      <c r="AW257" s="15" t="s">
        <v>32</v>
      </c>
      <c r="AX257" s="15" t="s">
        <v>76</v>
      </c>
      <c r="AY257" s="294" t="s">
        <v>176</v>
      </c>
    </row>
    <row r="258" spans="1:51" s="13" customFormat="1" ht="12">
      <c r="A258" s="13"/>
      <c r="B258" s="254"/>
      <c r="C258" s="255"/>
      <c r="D258" s="256" t="s">
        <v>226</v>
      </c>
      <c r="E258" s="257" t="s">
        <v>1</v>
      </c>
      <c r="F258" s="258" t="s">
        <v>1289</v>
      </c>
      <c r="G258" s="255"/>
      <c r="H258" s="259">
        <v>240</v>
      </c>
      <c r="I258" s="260"/>
      <c r="J258" s="255"/>
      <c r="K258" s="255"/>
      <c r="L258" s="261"/>
      <c r="M258" s="262"/>
      <c r="N258" s="263"/>
      <c r="O258" s="263"/>
      <c r="P258" s="263"/>
      <c r="Q258" s="263"/>
      <c r="R258" s="263"/>
      <c r="S258" s="263"/>
      <c r="T258" s="26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5" t="s">
        <v>226</v>
      </c>
      <c r="AU258" s="265" t="s">
        <v>86</v>
      </c>
      <c r="AV258" s="13" t="s">
        <v>86</v>
      </c>
      <c r="AW258" s="13" t="s">
        <v>32</v>
      </c>
      <c r="AX258" s="13" t="s">
        <v>84</v>
      </c>
      <c r="AY258" s="265" t="s">
        <v>176</v>
      </c>
    </row>
    <row r="259" spans="1:65" s="2" customFormat="1" ht="24.15" customHeight="1">
      <c r="A259" s="38"/>
      <c r="B259" s="39"/>
      <c r="C259" s="241" t="s">
        <v>200</v>
      </c>
      <c r="D259" s="241" t="s">
        <v>179</v>
      </c>
      <c r="E259" s="242" t="s">
        <v>1290</v>
      </c>
      <c r="F259" s="243" t="s">
        <v>1291</v>
      </c>
      <c r="G259" s="244" t="s">
        <v>385</v>
      </c>
      <c r="H259" s="245">
        <v>160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0.00201</v>
      </c>
      <c r="R259" s="250">
        <f>Q259*H259</f>
        <v>0.3216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1292</v>
      </c>
    </row>
    <row r="260" spans="1:51" s="15" customFormat="1" ht="12">
      <c r="A260" s="15"/>
      <c r="B260" s="285"/>
      <c r="C260" s="286"/>
      <c r="D260" s="256" t="s">
        <v>226</v>
      </c>
      <c r="E260" s="287" t="s">
        <v>1</v>
      </c>
      <c r="F260" s="288" t="s">
        <v>1293</v>
      </c>
      <c r="G260" s="286"/>
      <c r="H260" s="287" t="s">
        <v>1</v>
      </c>
      <c r="I260" s="289"/>
      <c r="J260" s="286"/>
      <c r="K260" s="286"/>
      <c r="L260" s="290"/>
      <c r="M260" s="291"/>
      <c r="N260" s="292"/>
      <c r="O260" s="292"/>
      <c r="P260" s="292"/>
      <c r="Q260" s="292"/>
      <c r="R260" s="292"/>
      <c r="S260" s="292"/>
      <c r="T260" s="29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4" t="s">
        <v>226</v>
      </c>
      <c r="AU260" s="294" t="s">
        <v>86</v>
      </c>
      <c r="AV260" s="15" t="s">
        <v>84</v>
      </c>
      <c r="AW260" s="15" t="s">
        <v>32</v>
      </c>
      <c r="AX260" s="15" t="s">
        <v>76</v>
      </c>
      <c r="AY260" s="294" t="s">
        <v>176</v>
      </c>
    </row>
    <row r="261" spans="1:51" s="15" customFormat="1" ht="12">
      <c r="A261" s="15"/>
      <c r="B261" s="285"/>
      <c r="C261" s="286"/>
      <c r="D261" s="256" t="s">
        <v>226</v>
      </c>
      <c r="E261" s="287" t="s">
        <v>1</v>
      </c>
      <c r="F261" s="288" t="s">
        <v>1245</v>
      </c>
      <c r="G261" s="286"/>
      <c r="H261" s="287" t="s">
        <v>1</v>
      </c>
      <c r="I261" s="289"/>
      <c r="J261" s="286"/>
      <c r="K261" s="286"/>
      <c r="L261" s="290"/>
      <c r="M261" s="291"/>
      <c r="N261" s="292"/>
      <c r="O261" s="292"/>
      <c r="P261" s="292"/>
      <c r="Q261" s="292"/>
      <c r="R261" s="292"/>
      <c r="S261" s="292"/>
      <c r="T261" s="29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4" t="s">
        <v>226</v>
      </c>
      <c r="AU261" s="294" t="s">
        <v>86</v>
      </c>
      <c r="AV261" s="15" t="s">
        <v>84</v>
      </c>
      <c r="AW261" s="15" t="s">
        <v>32</v>
      </c>
      <c r="AX261" s="15" t="s">
        <v>76</v>
      </c>
      <c r="AY261" s="294" t="s">
        <v>176</v>
      </c>
    </row>
    <row r="262" spans="1:51" s="15" customFormat="1" ht="12">
      <c r="A262" s="15"/>
      <c r="B262" s="285"/>
      <c r="C262" s="286"/>
      <c r="D262" s="256" t="s">
        <v>226</v>
      </c>
      <c r="E262" s="287" t="s">
        <v>1</v>
      </c>
      <c r="F262" s="288" t="s">
        <v>1294</v>
      </c>
      <c r="G262" s="286"/>
      <c r="H262" s="287" t="s">
        <v>1</v>
      </c>
      <c r="I262" s="289"/>
      <c r="J262" s="286"/>
      <c r="K262" s="286"/>
      <c r="L262" s="290"/>
      <c r="M262" s="291"/>
      <c r="N262" s="292"/>
      <c r="O262" s="292"/>
      <c r="P262" s="292"/>
      <c r="Q262" s="292"/>
      <c r="R262" s="292"/>
      <c r="S262" s="292"/>
      <c r="T262" s="29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4" t="s">
        <v>226</v>
      </c>
      <c r="AU262" s="294" t="s">
        <v>86</v>
      </c>
      <c r="AV262" s="15" t="s">
        <v>84</v>
      </c>
      <c r="AW262" s="15" t="s">
        <v>32</v>
      </c>
      <c r="AX262" s="15" t="s">
        <v>76</v>
      </c>
      <c r="AY262" s="294" t="s">
        <v>176</v>
      </c>
    </row>
    <row r="263" spans="1:51" s="13" customFormat="1" ht="12">
      <c r="A263" s="13"/>
      <c r="B263" s="254"/>
      <c r="C263" s="255"/>
      <c r="D263" s="256" t="s">
        <v>226</v>
      </c>
      <c r="E263" s="257" t="s">
        <v>1</v>
      </c>
      <c r="F263" s="258" t="s">
        <v>1295</v>
      </c>
      <c r="G263" s="255"/>
      <c r="H263" s="259">
        <v>160</v>
      </c>
      <c r="I263" s="260"/>
      <c r="J263" s="255"/>
      <c r="K263" s="255"/>
      <c r="L263" s="261"/>
      <c r="M263" s="262"/>
      <c r="N263" s="263"/>
      <c r="O263" s="263"/>
      <c r="P263" s="263"/>
      <c r="Q263" s="263"/>
      <c r="R263" s="263"/>
      <c r="S263" s="263"/>
      <c r="T263" s="26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5" t="s">
        <v>226</v>
      </c>
      <c r="AU263" s="265" t="s">
        <v>86</v>
      </c>
      <c r="AV263" s="13" t="s">
        <v>86</v>
      </c>
      <c r="AW263" s="13" t="s">
        <v>32</v>
      </c>
      <c r="AX263" s="13" t="s">
        <v>76</v>
      </c>
      <c r="AY263" s="265" t="s">
        <v>176</v>
      </c>
    </row>
    <row r="264" spans="1:51" s="14" customFormat="1" ht="12">
      <c r="A264" s="14"/>
      <c r="B264" s="269"/>
      <c r="C264" s="270"/>
      <c r="D264" s="256" t="s">
        <v>226</v>
      </c>
      <c r="E264" s="271" t="s">
        <v>1</v>
      </c>
      <c r="F264" s="272" t="s">
        <v>249</v>
      </c>
      <c r="G264" s="270"/>
      <c r="H264" s="273">
        <v>160</v>
      </c>
      <c r="I264" s="274"/>
      <c r="J264" s="270"/>
      <c r="K264" s="270"/>
      <c r="L264" s="275"/>
      <c r="M264" s="276"/>
      <c r="N264" s="277"/>
      <c r="O264" s="277"/>
      <c r="P264" s="277"/>
      <c r="Q264" s="277"/>
      <c r="R264" s="277"/>
      <c r="S264" s="277"/>
      <c r="T264" s="27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9" t="s">
        <v>226</v>
      </c>
      <c r="AU264" s="279" t="s">
        <v>86</v>
      </c>
      <c r="AV264" s="14" t="s">
        <v>193</v>
      </c>
      <c r="AW264" s="14" t="s">
        <v>32</v>
      </c>
      <c r="AX264" s="14" t="s">
        <v>84</v>
      </c>
      <c r="AY264" s="279" t="s">
        <v>176</v>
      </c>
    </row>
    <row r="265" spans="1:65" s="2" customFormat="1" ht="24.15" customHeight="1">
      <c r="A265" s="38"/>
      <c r="B265" s="39"/>
      <c r="C265" s="241" t="s">
        <v>205</v>
      </c>
      <c r="D265" s="241" t="s">
        <v>179</v>
      </c>
      <c r="E265" s="242" t="s">
        <v>1296</v>
      </c>
      <c r="F265" s="243" t="s">
        <v>1297</v>
      </c>
      <c r="G265" s="244" t="s">
        <v>385</v>
      </c>
      <c r="H265" s="245">
        <v>160</v>
      </c>
      <c r="I265" s="246"/>
      <c r="J265" s="247">
        <f>ROUND(I265*H265,2)</f>
        <v>0</v>
      </c>
      <c r="K265" s="243" t="s">
        <v>183</v>
      </c>
      <c r="L265" s="44"/>
      <c r="M265" s="248" t="s">
        <v>1</v>
      </c>
      <c r="N265" s="249" t="s">
        <v>41</v>
      </c>
      <c r="O265" s="91"/>
      <c r="P265" s="250">
        <f>O265*H265</f>
        <v>0</v>
      </c>
      <c r="Q265" s="250">
        <v>0</v>
      </c>
      <c r="R265" s="250">
        <f>Q265*H265</f>
        <v>0</v>
      </c>
      <c r="S265" s="250">
        <v>0</v>
      </c>
      <c r="T265" s="25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2" t="s">
        <v>193</v>
      </c>
      <c r="AT265" s="252" t="s">
        <v>179</v>
      </c>
      <c r="AU265" s="252" t="s">
        <v>86</v>
      </c>
      <c r="AY265" s="17" t="s">
        <v>176</v>
      </c>
      <c r="BE265" s="253">
        <f>IF(N265="základní",J265,0)</f>
        <v>0</v>
      </c>
      <c r="BF265" s="253">
        <f>IF(N265="snížená",J265,0)</f>
        <v>0</v>
      </c>
      <c r="BG265" s="253">
        <f>IF(N265="zákl. přenesená",J265,0)</f>
        <v>0</v>
      </c>
      <c r="BH265" s="253">
        <f>IF(N265="sníž. přenesená",J265,0)</f>
        <v>0</v>
      </c>
      <c r="BI265" s="253">
        <f>IF(N265="nulová",J265,0)</f>
        <v>0</v>
      </c>
      <c r="BJ265" s="17" t="s">
        <v>84</v>
      </c>
      <c r="BK265" s="253">
        <f>ROUND(I265*H265,2)</f>
        <v>0</v>
      </c>
      <c r="BL265" s="17" t="s">
        <v>193</v>
      </c>
      <c r="BM265" s="252" t="s">
        <v>1298</v>
      </c>
    </row>
    <row r="266" spans="1:65" s="2" customFormat="1" ht="14.4" customHeight="1">
      <c r="A266" s="38"/>
      <c r="B266" s="39"/>
      <c r="C266" s="241" t="s">
        <v>210</v>
      </c>
      <c r="D266" s="241" t="s">
        <v>179</v>
      </c>
      <c r="E266" s="242" t="s">
        <v>1299</v>
      </c>
      <c r="F266" s="243" t="s">
        <v>1300</v>
      </c>
      <c r="G266" s="244" t="s">
        <v>240</v>
      </c>
      <c r="H266" s="245">
        <v>60</v>
      </c>
      <c r="I266" s="246"/>
      <c r="J266" s="247">
        <f>ROUND(I266*H266,2)</f>
        <v>0</v>
      </c>
      <c r="K266" s="243" t="s">
        <v>1</v>
      </c>
      <c r="L266" s="44"/>
      <c r="M266" s="280" t="s">
        <v>1</v>
      </c>
      <c r="N266" s="281" t="s">
        <v>41</v>
      </c>
      <c r="O266" s="282"/>
      <c r="P266" s="283">
        <f>O266*H266</f>
        <v>0</v>
      </c>
      <c r="Q266" s="283">
        <v>0</v>
      </c>
      <c r="R266" s="283">
        <f>Q266*H266</f>
        <v>0</v>
      </c>
      <c r="S266" s="283">
        <v>0</v>
      </c>
      <c r="T266" s="28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1301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8:K26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ROUND((SUM(BE104:BE111)+SUM(BE131:BE343)),2)</f>
        <v>0</v>
      </c>
      <c r="G35" s="38"/>
      <c r="H35" s="38"/>
      <c r="I35" s="166">
        <v>0.21</v>
      </c>
      <c r="J35" s="165">
        <f>ROUND(((SUM(BE104:BE111)+SUM(BE131:BE343))*I35),2)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ROUND((SUM(BF104:BF111)+SUM(BF131:BF343)),2)</f>
        <v>0</v>
      </c>
      <c r="G36" s="38"/>
      <c r="H36" s="38"/>
      <c r="I36" s="166">
        <v>0.15</v>
      </c>
      <c r="J36" s="165">
        <f>ROUND(((SUM(BF104:BF111)+SUM(BF131:BF343))*I36),2)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ROUND((SUM(BG104:BG111)+SUM(BG131:BG343)),2)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ROUND((SUM(BH104:BH111)+SUM(BH131:BH343)),2)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ROUND((SUM(BI104:BI111)+SUM(BI131:BI343)),2)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301.ZH - Odvodňovací zařízení a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265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266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760</v>
      </c>
      <c r="E99" s="198"/>
      <c r="F99" s="198"/>
      <c r="G99" s="198"/>
      <c r="H99" s="198"/>
      <c r="I99" s="198"/>
      <c r="J99" s="199">
        <f>J258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1303</v>
      </c>
      <c r="E100" s="198"/>
      <c r="F100" s="198"/>
      <c r="G100" s="198"/>
      <c r="H100" s="198"/>
      <c r="I100" s="198"/>
      <c r="J100" s="199">
        <f>J279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269</v>
      </c>
      <c r="E101" s="198"/>
      <c r="F101" s="198"/>
      <c r="G101" s="198"/>
      <c r="H101" s="198"/>
      <c r="I101" s="198"/>
      <c r="J101" s="199">
        <f>J330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SO 301.ZH - Odvodňovací zařízení a přípojky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514.626632</v>
      </c>
      <c r="S131" s="104"/>
      <c r="T131" s="223">
        <f>T132</f>
        <v>2.282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272</v>
      </c>
      <c r="F132" s="228" t="s">
        <v>273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P133+P258+P279+P330</f>
        <v>0</v>
      </c>
      <c r="Q132" s="233"/>
      <c r="R132" s="234">
        <f>R133+R258+R279+R330</f>
        <v>514.626632</v>
      </c>
      <c r="S132" s="233"/>
      <c r="T132" s="235">
        <f>T133+T258+T279+T330</f>
        <v>2.282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84</v>
      </c>
      <c r="AT132" s="237" t="s">
        <v>75</v>
      </c>
      <c r="AU132" s="237" t="s">
        <v>76</v>
      </c>
      <c r="AY132" s="236" t="s">
        <v>176</v>
      </c>
      <c r="BK132" s="238">
        <f>BK133+BK258+BK279+BK330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84</v>
      </c>
      <c r="F133" s="239" t="s">
        <v>233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SUM(P134:P257)</f>
        <v>0</v>
      </c>
      <c r="Q133" s="233"/>
      <c r="R133" s="234">
        <f>SUM(R134:R257)</f>
        <v>439.484</v>
      </c>
      <c r="S133" s="233"/>
      <c r="T133" s="235">
        <f>SUM(T134:T257)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84</v>
      </c>
      <c r="AY133" s="236" t="s">
        <v>176</v>
      </c>
      <c r="BK133" s="238">
        <f>SUM(BK134:BK257)</f>
        <v>0</v>
      </c>
    </row>
    <row r="134" spans="1:65" s="2" customFormat="1" ht="24.15" customHeight="1">
      <c r="A134" s="38"/>
      <c r="B134" s="39"/>
      <c r="C134" s="241" t="s">
        <v>84</v>
      </c>
      <c r="D134" s="241" t="s">
        <v>179</v>
      </c>
      <c r="E134" s="242" t="s">
        <v>1304</v>
      </c>
      <c r="F134" s="243" t="s">
        <v>1305</v>
      </c>
      <c r="G134" s="244" t="s">
        <v>291</v>
      </c>
      <c r="H134" s="245">
        <v>18.748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193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193</v>
      </c>
      <c r="BM134" s="252" t="s">
        <v>1306</v>
      </c>
    </row>
    <row r="135" spans="1:51" s="15" customFormat="1" ht="12">
      <c r="A135" s="15"/>
      <c r="B135" s="285"/>
      <c r="C135" s="286"/>
      <c r="D135" s="256" t="s">
        <v>226</v>
      </c>
      <c r="E135" s="287" t="s">
        <v>1</v>
      </c>
      <c r="F135" s="288" t="s">
        <v>1307</v>
      </c>
      <c r="G135" s="286"/>
      <c r="H135" s="287" t="s">
        <v>1</v>
      </c>
      <c r="I135" s="289"/>
      <c r="J135" s="286"/>
      <c r="K135" s="286"/>
      <c r="L135" s="290"/>
      <c r="M135" s="291"/>
      <c r="N135" s="292"/>
      <c r="O135" s="292"/>
      <c r="P135" s="292"/>
      <c r="Q135" s="292"/>
      <c r="R135" s="292"/>
      <c r="S135" s="292"/>
      <c r="T135" s="29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94" t="s">
        <v>226</v>
      </c>
      <c r="AU135" s="294" t="s">
        <v>86</v>
      </c>
      <c r="AV135" s="15" t="s">
        <v>84</v>
      </c>
      <c r="AW135" s="15" t="s">
        <v>32</v>
      </c>
      <c r="AX135" s="15" t="s">
        <v>76</v>
      </c>
      <c r="AY135" s="294" t="s">
        <v>176</v>
      </c>
    </row>
    <row r="136" spans="1:51" s="15" customFormat="1" ht="12">
      <c r="A136" s="15"/>
      <c r="B136" s="285"/>
      <c r="C136" s="286"/>
      <c r="D136" s="256" t="s">
        <v>226</v>
      </c>
      <c r="E136" s="287" t="s">
        <v>1</v>
      </c>
      <c r="F136" s="288" t="s">
        <v>1308</v>
      </c>
      <c r="G136" s="286"/>
      <c r="H136" s="287" t="s">
        <v>1</v>
      </c>
      <c r="I136" s="289"/>
      <c r="J136" s="286"/>
      <c r="K136" s="286"/>
      <c r="L136" s="290"/>
      <c r="M136" s="291"/>
      <c r="N136" s="292"/>
      <c r="O136" s="292"/>
      <c r="P136" s="292"/>
      <c r="Q136" s="292"/>
      <c r="R136" s="292"/>
      <c r="S136" s="292"/>
      <c r="T136" s="29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4" t="s">
        <v>226</v>
      </c>
      <c r="AU136" s="294" t="s">
        <v>86</v>
      </c>
      <c r="AV136" s="15" t="s">
        <v>84</v>
      </c>
      <c r="AW136" s="15" t="s">
        <v>32</v>
      </c>
      <c r="AX136" s="15" t="s">
        <v>76</v>
      </c>
      <c r="AY136" s="294" t="s">
        <v>176</v>
      </c>
    </row>
    <row r="137" spans="1:51" s="15" customFormat="1" ht="12">
      <c r="A137" s="15"/>
      <c r="B137" s="285"/>
      <c r="C137" s="286"/>
      <c r="D137" s="256" t="s">
        <v>226</v>
      </c>
      <c r="E137" s="287" t="s">
        <v>1</v>
      </c>
      <c r="F137" s="288" t="s">
        <v>1309</v>
      </c>
      <c r="G137" s="286"/>
      <c r="H137" s="287" t="s">
        <v>1</v>
      </c>
      <c r="I137" s="289"/>
      <c r="J137" s="286"/>
      <c r="K137" s="286"/>
      <c r="L137" s="290"/>
      <c r="M137" s="291"/>
      <c r="N137" s="292"/>
      <c r="O137" s="292"/>
      <c r="P137" s="292"/>
      <c r="Q137" s="292"/>
      <c r="R137" s="292"/>
      <c r="S137" s="292"/>
      <c r="T137" s="29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4" t="s">
        <v>226</v>
      </c>
      <c r="AU137" s="294" t="s">
        <v>86</v>
      </c>
      <c r="AV137" s="15" t="s">
        <v>84</v>
      </c>
      <c r="AW137" s="15" t="s">
        <v>32</v>
      </c>
      <c r="AX137" s="15" t="s">
        <v>76</v>
      </c>
      <c r="AY137" s="294" t="s">
        <v>176</v>
      </c>
    </row>
    <row r="138" spans="1:51" s="15" customFormat="1" ht="12">
      <c r="A138" s="15"/>
      <c r="B138" s="285"/>
      <c r="C138" s="286"/>
      <c r="D138" s="256" t="s">
        <v>226</v>
      </c>
      <c r="E138" s="287" t="s">
        <v>1</v>
      </c>
      <c r="F138" s="288" t="s">
        <v>1310</v>
      </c>
      <c r="G138" s="286"/>
      <c r="H138" s="287" t="s">
        <v>1</v>
      </c>
      <c r="I138" s="289"/>
      <c r="J138" s="286"/>
      <c r="K138" s="286"/>
      <c r="L138" s="290"/>
      <c r="M138" s="291"/>
      <c r="N138" s="292"/>
      <c r="O138" s="292"/>
      <c r="P138" s="292"/>
      <c r="Q138" s="292"/>
      <c r="R138" s="292"/>
      <c r="S138" s="292"/>
      <c r="T138" s="29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4" t="s">
        <v>226</v>
      </c>
      <c r="AU138" s="294" t="s">
        <v>86</v>
      </c>
      <c r="AV138" s="15" t="s">
        <v>84</v>
      </c>
      <c r="AW138" s="15" t="s">
        <v>32</v>
      </c>
      <c r="AX138" s="15" t="s">
        <v>76</v>
      </c>
      <c r="AY138" s="294" t="s">
        <v>176</v>
      </c>
    </row>
    <row r="139" spans="1:51" s="15" customFormat="1" ht="12">
      <c r="A139" s="15"/>
      <c r="B139" s="285"/>
      <c r="C139" s="286"/>
      <c r="D139" s="256" t="s">
        <v>226</v>
      </c>
      <c r="E139" s="287" t="s">
        <v>1</v>
      </c>
      <c r="F139" s="288" t="s">
        <v>1311</v>
      </c>
      <c r="G139" s="286"/>
      <c r="H139" s="287" t="s">
        <v>1</v>
      </c>
      <c r="I139" s="289"/>
      <c r="J139" s="286"/>
      <c r="K139" s="286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226</v>
      </c>
      <c r="AU139" s="294" t="s">
        <v>86</v>
      </c>
      <c r="AV139" s="15" t="s">
        <v>84</v>
      </c>
      <c r="AW139" s="15" t="s">
        <v>32</v>
      </c>
      <c r="AX139" s="15" t="s">
        <v>76</v>
      </c>
      <c r="AY139" s="294" t="s">
        <v>176</v>
      </c>
    </row>
    <row r="140" spans="1:51" s="15" customFormat="1" ht="12">
      <c r="A140" s="15"/>
      <c r="B140" s="285"/>
      <c r="C140" s="286"/>
      <c r="D140" s="256" t="s">
        <v>226</v>
      </c>
      <c r="E140" s="287" t="s">
        <v>1</v>
      </c>
      <c r="F140" s="288" t="s">
        <v>1312</v>
      </c>
      <c r="G140" s="286"/>
      <c r="H140" s="287" t="s">
        <v>1</v>
      </c>
      <c r="I140" s="289"/>
      <c r="J140" s="286"/>
      <c r="K140" s="286"/>
      <c r="L140" s="290"/>
      <c r="M140" s="291"/>
      <c r="N140" s="292"/>
      <c r="O140" s="292"/>
      <c r="P140" s="292"/>
      <c r="Q140" s="292"/>
      <c r="R140" s="292"/>
      <c r="S140" s="292"/>
      <c r="T140" s="29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4" t="s">
        <v>226</v>
      </c>
      <c r="AU140" s="294" t="s">
        <v>86</v>
      </c>
      <c r="AV140" s="15" t="s">
        <v>84</v>
      </c>
      <c r="AW140" s="15" t="s">
        <v>32</v>
      </c>
      <c r="AX140" s="15" t="s">
        <v>76</v>
      </c>
      <c r="AY140" s="294" t="s">
        <v>176</v>
      </c>
    </row>
    <row r="141" spans="1:51" s="15" customFormat="1" ht="12">
      <c r="A141" s="15"/>
      <c r="B141" s="285"/>
      <c r="C141" s="286"/>
      <c r="D141" s="256" t="s">
        <v>226</v>
      </c>
      <c r="E141" s="287" t="s">
        <v>1</v>
      </c>
      <c r="F141" s="288" t="s">
        <v>400</v>
      </c>
      <c r="G141" s="286"/>
      <c r="H141" s="287" t="s">
        <v>1</v>
      </c>
      <c r="I141" s="289"/>
      <c r="J141" s="286"/>
      <c r="K141" s="286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226</v>
      </c>
      <c r="AU141" s="294" t="s">
        <v>86</v>
      </c>
      <c r="AV141" s="15" t="s">
        <v>84</v>
      </c>
      <c r="AW141" s="15" t="s">
        <v>32</v>
      </c>
      <c r="AX141" s="15" t="s">
        <v>76</v>
      </c>
      <c r="AY141" s="294" t="s">
        <v>176</v>
      </c>
    </row>
    <row r="142" spans="1:51" s="15" customFormat="1" ht="12">
      <c r="A142" s="15"/>
      <c r="B142" s="285"/>
      <c r="C142" s="286"/>
      <c r="D142" s="256" t="s">
        <v>226</v>
      </c>
      <c r="E142" s="287" t="s">
        <v>1</v>
      </c>
      <c r="F142" s="288" t="s">
        <v>1313</v>
      </c>
      <c r="G142" s="286"/>
      <c r="H142" s="287" t="s">
        <v>1</v>
      </c>
      <c r="I142" s="289"/>
      <c r="J142" s="286"/>
      <c r="K142" s="286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226</v>
      </c>
      <c r="AU142" s="294" t="s">
        <v>86</v>
      </c>
      <c r="AV142" s="15" t="s">
        <v>84</v>
      </c>
      <c r="AW142" s="15" t="s">
        <v>32</v>
      </c>
      <c r="AX142" s="15" t="s">
        <v>76</v>
      </c>
      <c r="AY142" s="294" t="s">
        <v>176</v>
      </c>
    </row>
    <row r="143" spans="1:51" s="15" customFormat="1" ht="12">
      <c r="A143" s="15"/>
      <c r="B143" s="285"/>
      <c r="C143" s="286"/>
      <c r="D143" s="256" t="s">
        <v>226</v>
      </c>
      <c r="E143" s="287" t="s">
        <v>1</v>
      </c>
      <c r="F143" s="288" t="s">
        <v>1314</v>
      </c>
      <c r="G143" s="286"/>
      <c r="H143" s="287" t="s">
        <v>1</v>
      </c>
      <c r="I143" s="289"/>
      <c r="J143" s="286"/>
      <c r="K143" s="286"/>
      <c r="L143" s="290"/>
      <c r="M143" s="291"/>
      <c r="N143" s="292"/>
      <c r="O143" s="292"/>
      <c r="P143" s="292"/>
      <c r="Q143" s="292"/>
      <c r="R143" s="292"/>
      <c r="S143" s="292"/>
      <c r="T143" s="29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4" t="s">
        <v>226</v>
      </c>
      <c r="AU143" s="294" t="s">
        <v>86</v>
      </c>
      <c r="AV143" s="15" t="s">
        <v>84</v>
      </c>
      <c r="AW143" s="15" t="s">
        <v>32</v>
      </c>
      <c r="AX143" s="15" t="s">
        <v>76</v>
      </c>
      <c r="AY143" s="294" t="s">
        <v>176</v>
      </c>
    </row>
    <row r="144" spans="1:51" s="15" customFormat="1" ht="12">
      <c r="A144" s="15"/>
      <c r="B144" s="285"/>
      <c r="C144" s="286"/>
      <c r="D144" s="256" t="s">
        <v>226</v>
      </c>
      <c r="E144" s="287" t="s">
        <v>1</v>
      </c>
      <c r="F144" s="288" t="s">
        <v>1315</v>
      </c>
      <c r="G144" s="286"/>
      <c r="H144" s="287" t="s">
        <v>1</v>
      </c>
      <c r="I144" s="289"/>
      <c r="J144" s="286"/>
      <c r="K144" s="286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226</v>
      </c>
      <c r="AU144" s="294" t="s">
        <v>86</v>
      </c>
      <c r="AV144" s="15" t="s">
        <v>84</v>
      </c>
      <c r="AW144" s="15" t="s">
        <v>32</v>
      </c>
      <c r="AX144" s="15" t="s">
        <v>76</v>
      </c>
      <c r="AY144" s="294" t="s">
        <v>176</v>
      </c>
    </row>
    <row r="145" spans="1:51" s="15" customFormat="1" ht="12">
      <c r="A145" s="15"/>
      <c r="B145" s="285"/>
      <c r="C145" s="286"/>
      <c r="D145" s="256" t="s">
        <v>226</v>
      </c>
      <c r="E145" s="287" t="s">
        <v>1</v>
      </c>
      <c r="F145" s="288" t="s">
        <v>1316</v>
      </c>
      <c r="G145" s="286"/>
      <c r="H145" s="287" t="s">
        <v>1</v>
      </c>
      <c r="I145" s="289"/>
      <c r="J145" s="286"/>
      <c r="K145" s="286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226</v>
      </c>
      <c r="AU145" s="294" t="s">
        <v>86</v>
      </c>
      <c r="AV145" s="15" t="s">
        <v>84</v>
      </c>
      <c r="AW145" s="15" t="s">
        <v>32</v>
      </c>
      <c r="AX145" s="15" t="s">
        <v>76</v>
      </c>
      <c r="AY145" s="294" t="s">
        <v>176</v>
      </c>
    </row>
    <row r="146" spans="1:51" s="15" customFormat="1" ht="12">
      <c r="A146" s="15"/>
      <c r="B146" s="285"/>
      <c r="C146" s="286"/>
      <c r="D146" s="256" t="s">
        <v>226</v>
      </c>
      <c r="E146" s="287" t="s">
        <v>1</v>
      </c>
      <c r="F146" s="288" t="s">
        <v>1317</v>
      </c>
      <c r="G146" s="286"/>
      <c r="H146" s="287" t="s">
        <v>1</v>
      </c>
      <c r="I146" s="289"/>
      <c r="J146" s="286"/>
      <c r="K146" s="286"/>
      <c r="L146" s="290"/>
      <c r="M146" s="291"/>
      <c r="N146" s="292"/>
      <c r="O146" s="292"/>
      <c r="P146" s="292"/>
      <c r="Q146" s="292"/>
      <c r="R146" s="292"/>
      <c r="S146" s="292"/>
      <c r="T146" s="29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4" t="s">
        <v>226</v>
      </c>
      <c r="AU146" s="294" t="s">
        <v>86</v>
      </c>
      <c r="AV146" s="15" t="s">
        <v>84</v>
      </c>
      <c r="AW146" s="15" t="s">
        <v>32</v>
      </c>
      <c r="AX146" s="15" t="s">
        <v>76</v>
      </c>
      <c r="AY146" s="294" t="s">
        <v>176</v>
      </c>
    </row>
    <row r="147" spans="1:51" s="15" customFormat="1" ht="12">
      <c r="A147" s="15"/>
      <c r="B147" s="285"/>
      <c r="C147" s="286"/>
      <c r="D147" s="256" t="s">
        <v>226</v>
      </c>
      <c r="E147" s="287" t="s">
        <v>1</v>
      </c>
      <c r="F147" s="288" t="s">
        <v>1318</v>
      </c>
      <c r="G147" s="286"/>
      <c r="H147" s="287" t="s">
        <v>1</v>
      </c>
      <c r="I147" s="289"/>
      <c r="J147" s="286"/>
      <c r="K147" s="286"/>
      <c r="L147" s="290"/>
      <c r="M147" s="291"/>
      <c r="N147" s="292"/>
      <c r="O147" s="292"/>
      <c r="P147" s="292"/>
      <c r="Q147" s="292"/>
      <c r="R147" s="292"/>
      <c r="S147" s="292"/>
      <c r="T147" s="29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94" t="s">
        <v>226</v>
      </c>
      <c r="AU147" s="294" t="s">
        <v>86</v>
      </c>
      <c r="AV147" s="15" t="s">
        <v>84</v>
      </c>
      <c r="AW147" s="15" t="s">
        <v>32</v>
      </c>
      <c r="AX147" s="15" t="s">
        <v>76</v>
      </c>
      <c r="AY147" s="294" t="s">
        <v>176</v>
      </c>
    </row>
    <row r="148" spans="1:51" s="15" customFormat="1" ht="12">
      <c r="A148" s="15"/>
      <c r="B148" s="285"/>
      <c r="C148" s="286"/>
      <c r="D148" s="256" t="s">
        <v>226</v>
      </c>
      <c r="E148" s="287" t="s">
        <v>1</v>
      </c>
      <c r="F148" s="288" t="s">
        <v>400</v>
      </c>
      <c r="G148" s="286"/>
      <c r="H148" s="287" t="s">
        <v>1</v>
      </c>
      <c r="I148" s="289"/>
      <c r="J148" s="286"/>
      <c r="K148" s="286"/>
      <c r="L148" s="290"/>
      <c r="M148" s="291"/>
      <c r="N148" s="292"/>
      <c r="O148" s="292"/>
      <c r="P148" s="292"/>
      <c r="Q148" s="292"/>
      <c r="R148" s="292"/>
      <c r="S148" s="292"/>
      <c r="T148" s="29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4" t="s">
        <v>226</v>
      </c>
      <c r="AU148" s="294" t="s">
        <v>86</v>
      </c>
      <c r="AV148" s="15" t="s">
        <v>84</v>
      </c>
      <c r="AW148" s="15" t="s">
        <v>32</v>
      </c>
      <c r="AX148" s="15" t="s">
        <v>76</v>
      </c>
      <c r="AY148" s="294" t="s">
        <v>176</v>
      </c>
    </row>
    <row r="149" spans="1:51" s="15" customFormat="1" ht="12">
      <c r="A149" s="15"/>
      <c r="B149" s="285"/>
      <c r="C149" s="286"/>
      <c r="D149" s="256" t="s">
        <v>226</v>
      </c>
      <c r="E149" s="287" t="s">
        <v>1</v>
      </c>
      <c r="F149" s="288" t="s">
        <v>1319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226</v>
      </c>
      <c r="AU149" s="294" t="s">
        <v>86</v>
      </c>
      <c r="AV149" s="15" t="s">
        <v>84</v>
      </c>
      <c r="AW149" s="15" t="s">
        <v>32</v>
      </c>
      <c r="AX149" s="15" t="s">
        <v>76</v>
      </c>
      <c r="AY149" s="294" t="s">
        <v>176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1320</v>
      </c>
      <c r="G150" s="255"/>
      <c r="H150" s="259">
        <v>18.748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84</v>
      </c>
      <c r="AY150" s="265" t="s">
        <v>176</v>
      </c>
    </row>
    <row r="151" spans="1:65" s="2" customFormat="1" ht="24.15" customHeight="1">
      <c r="A151" s="38"/>
      <c r="B151" s="39"/>
      <c r="C151" s="241" t="s">
        <v>86</v>
      </c>
      <c r="D151" s="241" t="s">
        <v>179</v>
      </c>
      <c r="E151" s="242" t="s">
        <v>300</v>
      </c>
      <c r="F151" s="243" t="s">
        <v>301</v>
      </c>
      <c r="G151" s="244" t="s">
        <v>291</v>
      </c>
      <c r="H151" s="245">
        <v>110.603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1321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1322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86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5" customFormat="1" ht="12">
      <c r="A153" s="15"/>
      <c r="B153" s="285"/>
      <c r="C153" s="286"/>
      <c r="D153" s="256" t="s">
        <v>226</v>
      </c>
      <c r="E153" s="287" t="s">
        <v>1</v>
      </c>
      <c r="F153" s="288" t="s">
        <v>1323</v>
      </c>
      <c r="G153" s="286"/>
      <c r="H153" s="287" t="s">
        <v>1</v>
      </c>
      <c r="I153" s="289"/>
      <c r="J153" s="286"/>
      <c r="K153" s="286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226</v>
      </c>
      <c r="AU153" s="294" t="s">
        <v>86</v>
      </c>
      <c r="AV153" s="15" t="s">
        <v>84</v>
      </c>
      <c r="AW153" s="15" t="s">
        <v>32</v>
      </c>
      <c r="AX153" s="15" t="s">
        <v>76</v>
      </c>
      <c r="AY153" s="294" t="s">
        <v>176</v>
      </c>
    </row>
    <row r="154" spans="1:51" s="15" customFormat="1" ht="12">
      <c r="A154" s="15"/>
      <c r="B154" s="285"/>
      <c r="C154" s="286"/>
      <c r="D154" s="256" t="s">
        <v>226</v>
      </c>
      <c r="E154" s="287" t="s">
        <v>1</v>
      </c>
      <c r="F154" s="288" t="s">
        <v>1324</v>
      </c>
      <c r="G154" s="286"/>
      <c r="H154" s="287" t="s">
        <v>1</v>
      </c>
      <c r="I154" s="289"/>
      <c r="J154" s="286"/>
      <c r="K154" s="286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226</v>
      </c>
      <c r="AU154" s="294" t="s">
        <v>86</v>
      </c>
      <c r="AV154" s="15" t="s">
        <v>84</v>
      </c>
      <c r="AW154" s="15" t="s">
        <v>32</v>
      </c>
      <c r="AX154" s="15" t="s">
        <v>76</v>
      </c>
      <c r="AY154" s="294" t="s">
        <v>176</v>
      </c>
    </row>
    <row r="155" spans="1:51" s="15" customFormat="1" ht="12">
      <c r="A155" s="15"/>
      <c r="B155" s="285"/>
      <c r="C155" s="286"/>
      <c r="D155" s="256" t="s">
        <v>226</v>
      </c>
      <c r="E155" s="287" t="s">
        <v>1</v>
      </c>
      <c r="F155" s="288" t="s">
        <v>1325</v>
      </c>
      <c r="G155" s="286"/>
      <c r="H155" s="287" t="s">
        <v>1</v>
      </c>
      <c r="I155" s="289"/>
      <c r="J155" s="286"/>
      <c r="K155" s="286"/>
      <c r="L155" s="290"/>
      <c r="M155" s="291"/>
      <c r="N155" s="292"/>
      <c r="O155" s="292"/>
      <c r="P155" s="292"/>
      <c r="Q155" s="292"/>
      <c r="R155" s="292"/>
      <c r="S155" s="292"/>
      <c r="T155" s="29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4" t="s">
        <v>226</v>
      </c>
      <c r="AU155" s="294" t="s">
        <v>86</v>
      </c>
      <c r="AV155" s="15" t="s">
        <v>84</v>
      </c>
      <c r="AW155" s="15" t="s">
        <v>32</v>
      </c>
      <c r="AX155" s="15" t="s">
        <v>76</v>
      </c>
      <c r="AY155" s="294" t="s">
        <v>176</v>
      </c>
    </row>
    <row r="156" spans="1:51" s="15" customFormat="1" ht="12">
      <c r="A156" s="15"/>
      <c r="B156" s="285"/>
      <c r="C156" s="286"/>
      <c r="D156" s="256" t="s">
        <v>226</v>
      </c>
      <c r="E156" s="287" t="s">
        <v>1</v>
      </c>
      <c r="F156" s="288" t="s">
        <v>1326</v>
      </c>
      <c r="G156" s="286"/>
      <c r="H156" s="287" t="s">
        <v>1</v>
      </c>
      <c r="I156" s="289"/>
      <c r="J156" s="286"/>
      <c r="K156" s="286"/>
      <c r="L156" s="290"/>
      <c r="M156" s="291"/>
      <c r="N156" s="292"/>
      <c r="O156" s="292"/>
      <c r="P156" s="292"/>
      <c r="Q156" s="292"/>
      <c r="R156" s="292"/>
      <c r="S156" s="292"/>
      <c r="T156" s="29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4" t="s">
        <v>226</v>
      </c>
      <c r="AU156" s="294" t="s">
        <v>86</v>
      </c>
      <c r="AV156" s="15" t="s">
        <v>84</v>
      </c>
      <c r="AW156" s="15" t="s">
        <v>32</v>
      </c>
      <c r="AX156" s="15" t="s">
        <v>76</v>
      </c>
      <c r="AY156" s="294" t="s">
        <v>176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1327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400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1328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86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5" customFormat="1" ht="12">
      <c r="A160" s="15"/>
      <c r="B160" s="285"/>
      <c r="C160" s="286"/>
      <c r="D160" s="256" t="s">
        <v>226</v>
      </c>
      <c r="E160" s="287" t="s">
        <v>1</v>
      </c>
      <c r="F160" s="288" t="s">
        <v>1329</v>
      </c>
      <c r="G160" s="286"/>
      <c r="H160" s="287" t="s">
        <v>1</v>
      </c>
      <c r="I160" s="289"/>
      <c r="J160" s="286"/>
      <c r="K160" s="286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226</v>
      </c>
      <c r="AU160" s="294" t="s">
        <v>86</v>
      </c>
      <c r="AV160" s="15" t="s">
        <v>84</v>
      </c>
      <c r="AW160" s="15" t="s">
        <v>32</v>
      </c>
      <c r="AX160" s="15" t="s">
        <v>76</v>
      </c>
      <c r="AY160" s="294" t="s">
        <v>176</v>
      </c>
    </row>
    <row r="161" spans="1:51" s="15" customFormat="1" ht="12">
      <c r="A161" s="15"/>
      <c r="B161" s="285"/>
      <c r="C161" s="286"/>
      <c r="D161" s="256" t="s">
        <v>226</v>
      </c>
      <c r="E161" s="287" t="s">
        <v>1</v>
      </c>
      <c r="F161" s="288" t="s">
        <v>1330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226</v>
      </c>
      <c r="AU161" s="294" t="s">
        <v>86</v>
      </c>
      <c r="AV161" s="15" t="s">
        <v>84</v>
      </c>
      <c r="AW161" s="15" t="s">
        <v>32</v>
      </c>
      <c r="AX161" s="15" t="s">
        <v>76</v>
      </c>
      <c r="AY161" s="294" t="s">
        <v>176</v>
      </c>
    </row>
    <row r="162" spans="1:51" s="15" customFormat="1" ht="12">
      <c r="A162" s="15"/>
      <c r="B162" s="285"/>
      <c r="C162" s="286"/>
      <c r="D162" s="256" t="s">
        <v>226</v>
      </c>
      <c r="E162" s="287" t="s">
        <v>1</v>
      </c>
      <c r="F162" s="288" t="s">
        <v>1331</v>
      </c>
      <c r="G162" s="286"/>
      <c r="H162" s="287" t="s">
        <v>1</v>
      </c>
      <c r="I162" s="289"/>
      <c r="J162" s="286"/>
      <c r="K162" s="286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226</v>
      </c>
      <c r="AU162" s="294" t="s">
        <v>86</v>
      </c>
      <c r="AV162" s="15" t="s">
        <v>84</v>
      </c>
      <c r="AW162" s="15" t="s">
        <v>32</v>
      </c>
      <c r="AX162" s="15" t="s">
        <v>76</v>
      </c>
      <c r="AY162" s="294" t="s">
        <v>176</v>
      </c>
    </row>
    <row r="163" spans="1:51" s="15" customFormat="1" ht="12">
      <c r="A163" s="15"/>
      <c r="B163" s="285"/>
      <c r="C163" s="286"/>
      <c r="D163" s="256" t="s">
        <v>226</v>
      </c>
      <c r="E163" s="287" t="s">
        <v>1</v>
      </c>
      <c r="F163" s="288" t="s">
        <v>1332</v>
      </c>
      <c r="G163" s="286"/>
      <c r="H163" s="287" t="s">
        <v>1</v>
      </c>
      <c r="I163" s="289"/>
      <c r="J163" s="286"/>
      <c r="K163" s="286"/>
      <c r="L163" s="290"/>
      <c r="M163" s="291"/>
      <c r="N163" s="292"/>
      <c r="O163" s="292"/>
      <c r="P163" s="292"/>
      <c r="Q163" s="292"/>
      <c r="R163" s="292"/>
      <c r="S163" s="292"/>
      <c r="T163" s="29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4" t="s">
        <v>226</v>
      </c>
      <c r="AU163" s="294" t="s">
        <v>86</v>
      </c>
      <c r="AV163" s="15" t="s">
        <v>84</v>
      </c>
      <c r="AW163" s="15" t="s">
        <v>32</v>
      </c>
      <c r="AX163" s="15" t="s">
        <v>76</v>
      </c>
      <c r="AY163" s="294" t="s">
        <v>176</v>
      </c>
    </row>
    <row r="164" spans="1:51" s="15" customFormat="1" ht="12">
      <c r="A164" s="15"/>
      <c r="B164" s="285"/>
      <c r="C164" s="286"/>
      <c r="D164" s="256" t="s">
        <v>226</v>
      </c>
      <c r="E164" s="287" t="s">
        <v>1</v>
      </c>
      <c r="F164" s="288" t="s">
        <v>1333</v>
      </c>
      <c r="G164" s="286"/>
      <c r="H164" s="287" t="s">
        <v>1</v>
      </c>
      <c r="I164" s="289"/>
      <c r="J164" s="286"/>
      <c r="K164" s="286"/>
      <c r="L164" s="290"/>
      <c r="M164" s="291"/>
      <c r="N164" s="292"/>
      <c r="O164" s="292"/>
      <c r="P164" s="292"/>
      <c r="Q164" s="292"/>
      <c r="R164" s="292"/>
      <c r="S164" s="292"/>
      <c r="T164" s="29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94" t="s">
        <v>226</v>
      </c>
      <c r="AU164" s="294" t="s">
        <v>86</v>
      </c>
      <c r="AV164" s="15" t="s">
        <v>84</v>
      </c>
      <c r="AW164" s="15" t="s">
        <v>32</v>
      </c>
      <c r="AX164" s="15" t="s">
        <v>76</v>
      </c>
      <c r="AY164" s="294" t="s">
        <v>176</v>
      </c>
    </row>
    <row r="165" spans="1:51" s="15" customFormat="1" ht="12">
      <c r="A165" s="15"/>
      <c r="B165" s="285"/>
      <c r="C165" s="286"/>
      <c r="D165" s="256" t="s">
        <v>226</v>
      </c>
      <c r="E165" s="287" t="s">
        <v>1</v>
      </c>
      <c r="F165" s="288" t="s">
        <v>400</v>
      </c>
      <c r="G165" s="286"/>
      <c r="H165" s="287" t="s">
        <v>1</v>
      </c>
      <c r="I165" s="289"/>
      <c r="J165" s="286"/>
      <c r="K165" s="286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226</v>
      </c>
      <c r="AU165" s="294" t="s">
        <v>86</v>
      </c>
      <c r="AV165" s="15" t="s">
        <v>84</v>
      </c>
      <c r="AW165" s="15" t="s">
        <v>32</v>
      </c>
      <c r="AX165" s="15" t="s">
        <v>76</v>
      </c>
      <c r="AY165" s="294" t="s">
        <v>176</v>
      </c>
    </row>
    <row r="166" spans="1:51" s="15" customFormat="1" ht="12">
      <c r="A166" s="15"/>
      <c r="B166" s="285"/>
      <c r="C166" s="286"/>
      <c r="D166" s="256" t="s">
        <v>226</v>
      </c>
      <c r="E166" s="287" t="s">
        <v>1</v>
      </c>
      <c r="F166" s="288" t="s">
        <v>1334</v>
      </c>
      <c r="G166" s="286"/>
      <c r="H166" s="287" t="s">
        <v>1</v>
      </c>
      <c r="I166" s="289"/>
      <c r="J166" s="286"/>
      <c r="K166" s="286"/>
      <c r="L166" s="290"/>
      <c r="M166" s="291"/>
      <c r="N166" s="292"/>
      <c r="O166" s="292"/>
      <c r="P166" s="292"/>
      <c r="Q166" s="292"/>
      <c r="R166" s="292"/>
      <c r="S166" s="292"/>
      <c r="T166" s="29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4" t="s">
        <v>226</v>
      </c>
      <c r="AU166" s="294" t="s">
        <v>86</v>
      </c>
      <c r="AV166" s="15" t="s">
        <v>84</v>
      </c>
      <c r="AW166" s="15" t="s">
        <v>32</v>
      </c>
      <c r="AX166" s="15" t="s">
        <v>76</v>
      </c>
      <c r="AY166" s="294" t="s">
        <v>176</v>
      </c>
    </row>
    <row r="167" spans="1:51" s="13" customFormat="1" ht="12">
      <c r="A167" s="13"/>
      <c r="B167" s="254"/>
      <c r="C167" s="255"/>
      <c r="D167" s="256" t="s">
        <v>226</v>
      </c>
      <c r="E167" s="257" t="s">
        <v>1</v>
      </c>
      <c r="F167" s="258" t="s">
        <v>1335</v>
      </c>
      <c r="G167" s="255"/>
      <c r="H167" s="259">
        <v>110.603</v>
      </c>
      <c r="I167" s="260"/>
      <c r="J167" s="255"/>
      <c r="K167" s="255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226</v>
      </c>
      <c r="AU167" s="265" t="s">
        <v>86</v>
      </c>
      <c r="AV167" s="13" t="s">
        <v>86</v>
      </c>
      <c r="AW167" s="13" t="s">
        <v>32</v>
      </c>
      <c r="AX167" s="13" t="s">
        <v>76</v>
      </c>
      <c r="AY167" s="265" t="s">
        <v>176</v>
      </c>
    </row>
    <row r="168" spans="1:51" s="14" customFormat="1" ht="12">
      <c r="A168" s="14"/>
      <c r="B168" s="269"/>
      <c r="C168" s="270"/>
      <c r="D168" s="256" t="s">
        <v>226</v>
      </c>
      <c r="E168" s="271" t="s">
        <v>1</v>
      </c>
      <c r="F168" s="272" t="s">
        <v>249</v>
      </c>
      <c r="G168" s="270"/>
      <c r="H168" s="273">
        <v>110.603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226</v>
      </c>
      <c r="AU168" s="279" t="s">
        <v>86</v>
      </c>
      <c r="AV168" s="14" t="s">
        <v>193</v>
      </c>
      <c r="AW168" s="14" t="s">
        <v>32</v>
      </c>
      <c r="AX168" s="14" t="s">
        <v>84</v>
      </c>
      <c r="AY168" s="279" t="s">
        <v>176</v>
      </c>
    </row>
    <row r="169" spans="1:65" s="2" customFormat="1" ht="24.15" customHeight="1">
      <c r="A169" s="38"/>
      <c r="B169" s="39"/>
      <c r="C169" s="241" t="s">
        <v>189</v>
      </c>
      <c r="D169" s="241" t="s">
        <v>179</v>
      </c>
      <c r="E169" s="242" t="s">
        <v>311</v>
      </c>
      <c r="F169" s="243" t="s">
        <v>312</v>
      </c>
      <c r="G169" s="244" t="s">
        <v>291</v>
      </c>
      <c r="H169" s="245">
        <v>119.351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1336</v>
      </c>
    </row>
    <row r="170" spans="1:51" s="13" customFormat="1" ht="12">
      <c r="A170" s="13"/>
      <c r="B170" s="254"/>
      <c r="C170" s="255"/>
      <c r="D170" s="256" t="s">
        <v>226</v>
      </c>
      <c r="E170" s="257" t="s">
        <v>1</v>
      </c>
      <c r="F170" s="258" t="s">
        <v>1337</v>
      </c>
      <c r="G170" s="255"/>
      <c r="H170" s="259">
        <v>119.351</v>
      </c>
      <c r="I170" s="260"/>
      <c r="J170" s="255"/>
      <c r="K170" s="255"/>
      <c r="L170" s="261"/>
      <c r="M170" s="262"/>
      <c r="N170" s="263"/>
      <c r="O170" s="263"/>
      <c r="P170" s="263"/>
      <c r="Q170" s="263"/>
      <c r="R170" s="263"/>
      <c r="S170" s="263"/>
      <c r="T170" s="26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5" t="s">
        <v>226</v>
      </c>
      <c r="AU170" s="265" t="s">
        <v>86</v>
      </c>
      <c r="AV170" s="13" t="s">
        <v>86</v>
      </c>
      <c r="AW170" s="13" t="s">
        <v>32</v>
      </c>
      <c r="AX170" s="13" t="s">
        <v>76</v>
      </c>
      <c r="AY170" s="265" t="s">
        <v>176</v>
      </c>
    </row>
    <row r="171" spans="1:51" s="14" customFormat="1" ht="12">
      <c r="A171" s="14"/>
      <c r="B171" s="269"/>
      <c r="C171" s="270"/>
      <c r="D171" s="256" t="s">
        <v>226</v>
      </c>
      <c r="E171" s="271" t="s">
        <v>1</v>
      </c>
      <c r="F171" s="272" t="s">
        <v>249</v>
      </c>
      <c r="G171" s="270"/>
      <c r="H171" s="273">
        <v>119.351</v>
      </c>
      <c r="I171" s="274"/>
      <c r="J171" s="270"/>
      <c r="K171" s="270"/>
      <c r="L171" s="275"/>
      <c r="M171" s="276"/>
      <c r="N171" s="277"/>
      <c r="O171" s="277"/>
      <c r="P171" s="277"/>
      <c r="Q171" s="277"/>
      <c r="R171" s="277"/>
      <c r="S171" s="277"/>
      <c r="T171" s="27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9" t="s">
        <v>226</v>
      </c>
      <c r="AU171" s="279" t="s">
        <v>86</v>
      </c>
      <c r="AV171" s="14" t="s">
        <v>193</v>
      </c>
      <c r="AW171" s="14" t="s">
        <v>32</v>
      </c>
      <c r="AX171" s="14" t="s">
        <v>84</v>
      </c>
      <c r="AY171" s="279" t="s">
        <v>176</v>
      </c>
    </row>
    <row r="172" spans="1:65" s="2" customFormat="1" ht="37.8" customHeight="1">
      <c r="A172" s="38"/>
      <c r="B172" s="39"/>
      <c r="C172" s="241" t="s">
        <v>193</v>
      </c>
      <c r="D172" s="241" t="s">
        <v>179</v>
      </c>
      <c r="E172" s="242" t="s">
        <v>315</v>
      </c>
      <c r="F172" s="243" t="s">
        <v>316</v>
      </c>
      <c r="G172" s="244" t="s">
        <v>291</v>
      </c>
      <c r="H172" s="245">
        <v>1293.51</v>
      </c>
      <c r="I172" s="246"/>
      <c r="J172" s="247">
        <f>ROUND(I172*H172,2)</f>
        <v>0</v>
      </c>
      <c r="K172" s="243" t="s">
        <v>183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193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193</v>
      </c>
      <c r="BM172" s="252" t="s">
        <v>1338</v>
      </c>
    </row>
    <row r="173" spans="1:51" s="13" customFormat="1" ht="12">
      <c r="A173" s="13"/>
      <c r="B173" s="254"/>
      <c r="C173" s="255"/>
      <c r="D173" s="256" t="s">
        <v>226</v>
      </c>
      <c r="E173" s="257" t="s">
        <v>1</v>
      </c>
      <c r="F173" s="258" t="s">
        <v>1339</v>
      </c>
      <c r="G173" s="255"/>
      <c r="H173" s="259">
        <v>129.351</v>
      </c>
      <c r="I173" s="260"/>
      <c r="J173" s="255"/>
      <c r="K173" s="255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226</v>
      </c>
      <c r="AU173" s="265" t="s">
        <v>86</v>
      </c>
      <c r="AV173" s="13" t="s">
        <v>86</v>
      </c>
      <c r="AW173" s="13" t="s">
        <v>32</v>
      </c>
      <c r="AX173" s="13" t="s">
        <v>76</v>
      </c>
      <c r="AY173" s="265" t="s">
        <v>176</v>
      </c>
    </row>
    <row r="174" spans="1:51" s="14" customFormat="1" ht="12">
      <c r="A174" s="14"/>
      <c r="B174" s="269"/>
      <c r="C174" s="270"/>
      <c r="D174" s="256" t="s">
        <v>226</v>
      </c>
      <c r="E174" s="271" t="s">
        <v>1</v>
      </c>
      <c r="F174" s="272" t="s">
        <v>249</v>
      </c>
      <c r="G174" s="270"/>
      <c r="H174" s="273">
        <v>129.351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226</v>
      </c>
      <c r="AU174" s="279" t="s">
        <v>86</v>
      </c>
      <c r="AV174" s="14" t="s">
        <v>193</v>
      </c>
      <c r="AW174" s="14" t="s">
        <v>32</v>
      </c>
      <c r="AX174" s="14" t="s">
        <v>76</v>
      </c>
      <c r="AY174" s="279" t="s">
        <v>176</v>
      </c>
    </row>
    <row r="175" spans="1:51" s="13" customFormat="1" ht="12">
      <c r="A175" s="13"/>
      <c r="B175" s="254"/>
      <c r="C175" s="255"/>
      <c r="D175" s="256" t="s">
        <v>226</v>
      </c>
      <c r="E175" s="257" t="s">
        <v>1</v>
      </c>
      <c r="F175" s="258" t="s">
        <v>1340</v>
      </c>
      <c r="G175" s="255"/>
      <c r="H175" s="259">
        <v>1293.51</v>
      </c>
      <c r="I175" s="260"/>
      <c r="J175" s="255"/>
      <c r="K175" s="255"/>
      <c r="L175" s="261"/>
      <c r="M175" s="262"/>
      <c r="N175" s="263"/>
      <c r="O175" s="263"/>
      <c r="P175" s="263"/>
      <c r="Q175" s="263"/>
      <c r="R175" s="263"/>
      <c r="S175" s="263"/>
      <c r="T175" s="26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5" t="s">
        <v>226</v>
      </c>
      <c r="AU175" s="265" t="s">
        <v>86</v>
      </c>
      <c r="AV175" s="13" t="s">
        <v>86</v>
      </c>
      <c r="AW175" s="13" t="s">
        <v>32</v>
      </c>
      <c r="AX175" s="13" t="s">
        <v>84</v>
      </c>
      <c r="AY175" s="265" t="s">
        <v>176</v>
      </c>
    </row>
    <row r="176" spans="1:65" s="2" customFormat="1" ht="24.15" customHeight="1">
      <c r="A176" s="38"/>
      <c r="B176" s="39"/>
      <c r="C176" s="241" t="s">
        <v>175</v>
      </c>
      <c r="D176" s="241" t="s">
        <v>179</v>
      </c>
      <c r="E176" s="242" t="s">
        <v>347</v>
      </c>
      <c r="F176" s="243" t="s">
        <v>348</v>
      </c>
      <c r="G176" s="244" t="s">
        <v>344</v>
      </c>
      <c r="H176" s="245">
        <v>238.702</v>
      </c>
      <c r="I176" s="246"/>
      <c r="J176" s="247">
        <f>ROUND(I176*H176,2)</f>
        <v>0</v>
      </c>
      <c r="K176" s="243" t="s">
        <v>183</v>
      </c>
      <c r="L176" s="44"/>
      <c r="M176" s="248" t="s">
        <v>1</v>
      </c>
      <c r="N176" s="249" t="s">
        <v>41</v>
      </c>
      <c r="O176" s="91"/>
      <c r="P176" s="250">
        <f>O176*H176</f>
        <v>0</v>
      </c>
      <c r="Q176" s="250">
        <v>0</v>
      </c>
      <c r="R176" s="250">
        <f>Q176*H176</f>
        <v>0</v>
      </c>
      <c r="S176" s="250">
        <v>0</v>
      </c>
      <c r="T176" s="25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2" t="s">
        <v>193</v>
      </c>
      <c r="AT176" s="252" t="s">
        <v>179</v>
      </c>
      <c r="AU176" s="252" t="s">
        <v>86</v>
      </c>
      <c r="AY176" s="17" t="s">
        <v>176</v>
      </c>
      <c r="BE176" s="253">
        <f>IF(N176="základní",J176,0)</f>
        <v>0</v>
      </c>
      <c r="BF176" s="253">
        <f>IF(N176="snížená",J176,0)</f>
        <v>0</v>
      </c>
      <c r="BG176" s="253">
        <f>IF(N176="zákl. přenesená",J176,0)</f>
        <v>0</v>
      </c>
      <c r="BH176" s="253">
        <f>IF(N176="sníž. přenesená",J176,0)</f>
        <v>0</v>
      </c>
      <c r="BI176" s="253">
        <f>IF(N176="nulová",J176,0)</f>
        <v>0</v>
      </c>
      <c r="BJ176" s="17" t="s">
        <v>84</v>
      </c>
      <c r="BK176" s="253">
        <f>ROUND(I176*H176,2)</f>
        <v>0</v>
      </c>
      <c r="BL176" s="17" t="s">
        <v>193</v>
      </c>
      <c r="BM176" s="252" t="s">
        <v>1341</v>
      </c>
    </row>
    <row r="177" spans="1:51" s="13" customFormat="1" ht="12">
      <c r="A177" s="13"/>
      <c r="B177" s="254"/>
      <c r="C177" s="255"/>
      <c r="D177" s="256" t="s">
        <v>226</v>
      </c>
      <c r="E177" s="257" t="s">
        <v>1</v>
      </c>
      <c r="F177" s="258" t="s">
        <v>1337</v>
      </c>
      <c r="G177" s="255"/>
      <c r="H177" s="259">
        <v>119.351</v>
      </c>
      <c r="I177" s="260"/>
      <c r="J177" s="255"/>
      <c r="K177" s="255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226</v>
      </c>
      <c r="AU177" s="265" t="s">
        <v>86</v>
      </c>
      <c r="AV177" s="13" t="s">
        <v>86</v>
      </c>
      <c r="AW177" s="13" t="s">
        <v>32</v>
      </c>
      <c r="AX177" s="13" t="s">
        <v>76</v>
      </c>
      <c r="AY177" s="265" t="s">
        <v>176</v>
      </c>
    </row>
    <row r="178" spans="1:51" s="14" customFormat="1" ht="12">
      <c r="A178" s="14"/>
      <c r="B178" s="269"/>
      <c r="C178" s="270"/>
      <c r="D178" s="256" t="s">
        <v>226</v>
      </c>
      <c r="E178" s="271" t="s">
        <v>1</v>
      </c>
      <c r="F178" s="272" t="s">
        <v>249</v>
      </c>
      <c r="G178" s="270"/>
      <c r="H178" s="273">
        <v>119.351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226</v>
      </c>
      <c r="AU178" s="279" t="s">
        <v>86</v>
      </c>
      <c r="AV178" s="14" t="s">
        <v>193</v>
      </c>
      <c r="AW178" s="14" t="s">
        <v>32</v>
      </c>
      <c r="AX178" s="14" t="s">
        <v>76</v>
      </c>
      <c r="AY178" s="279" t="s">
        <v>176</v>
      </c>
    </row>
    <row r="179" spans="1:51" s="13" customFormat="1" ht="12">
      <c r="A179" s="13"/>
      <c r="B179" s="254"/>
      <c r="C179" s="255"/>
      <c r="D179" s="256" t="s">
        <v>226</v>
      </c>
      <c r="E179" s="257" t="s">
        <v>1</v>
      </c>
      <c r="F179" s="258" t="s">
        <v>1342</v>
      </c>
      <c r="G179" s="255"/>
      <c r="H179" s="259">
        <v>238.702</v>
      </c>
      <c r="I179" s="260"/>
      <c r="J179" s="255"/>
      <c r="K179" s="255"/>
      <c r="L179" s="261"/>
      <c r="M179" s="262"/>
      <c r="N179" s="263"/>
      <c r="O179" s="263"/>
      <c r="P179" s="263"/>
      <c r="Q179" s="263"/>
      <c r="R179" s="263"/>
      <c r="S179" s="263"/>
      <c r="T179" s="26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5" t="s">
        <v>226</v>
      </c>
      <c r="AU179" s="265" t="s">
        <v>86</v>
      </c>
      <c r="AV179" s="13" t="s">
        <v>86</v>
      </c>
      <c r="AW179" s="13" t="s">
        <v>32</v>
      </c>
      <c r="AX179" s="13" t="s">
        <v>84</v>
      </c>
      <c r="AY179" s="265" t="s">
        <v>176</v>
      </c>
    </row>
    <row r="180" spans="1:65" s="2" customFormat="1" ht="14.4" customHeight="1">
      <c r="A180" s="38"/>
      <c r="B180" s="39"/>
      <c r="C180" s="241" t="s">
        <v>200</v>
      </c>
      <c r="D180" s="241" t="s">
        <v>179</v>
      </c>
      <c r="E180" s="242" t="s">
        <v>352</v>
      </c>
      <c r="F180" s="243" t="s">
        <v>353</v>
      </c>
      <c r="G180" s="244" t="s">
        <v>291</v>
      </c>
      <c r="H180" s="245">
        <v>119.351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1343</v>
      </c>
    </row>
    <row r="181" spans="1:51" s="13" customFormat="1" ht="12">
      <c r="A181" s="13"/>
      <c r="B181" s="254"/>
      <c r="C181" s="255"/>
      <c r="D181" s="256" t="s">
        <v>226</v>
      </c>
      <c r="E181" s="257" t="s">
        <v>1</v>
      </c>
      <c r="F181" s="258" t="s">
        <v>1337</v>
      </c>
      <c r="G181" s="255"/>
      <c r="H181" s="259">
        <v>119.351</v>
      </c>
      <c r="I181" s="260"/>
      <c r="J181" s="255"/>
      <c r="K181" s="255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226</v>
      </c>
      <c r="AU181" s="265" t="s">
        <v>86</v>
      </c>
      <c r="AV181" s="13" t="s">
        <v>86</v>
      </c>
      <c r="AW181" s="13" t="s">
        <v>32</v>
      </c>
      <c r="AX181" s="13" t="s">
        <v>76</v>
      </c>
      <c r="AY181" s="265" t="s">
        <v>176</v>
      </c>
    </row>
    <row r="182" spans="1:51" s="14" customFormat="1" ht="12">
      <c r="A182" s="14"/>
      <c r="B182" s="269"/>
      <c r="C182" s="270"/>
      <c r="D182" s="256" t="s">
        <v>226</v>
      </c>
      <c r="E182" s="271" t="s">
        <v>1</v>
      </c>
      <c r="F182" s="272" t="s">
        <v>249</v>
      </c>
      <c r="G182" s="270"/>
      <c r="H182" s="273">
        <v>119.351</v>
      </c>
      <c r="I182" s="274"/>
      <c r="J182" s="270"/>
      <c r="K182" s="270"/>
      <c r="L182" s="275"/>
      <c r="M182" s="276"/>
      <c r="N182" s="277"/>
      <c r="O182" s="277"/>
      <c r="P182" s="277"/>
      <c r="Q182" s="277"/>
      <c r="R182" s="277"/>
      <c r="S182" s="277"/>
      <c r="T182" s="27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9" t="s">
        <v>226</v>
      </c>
      <c r="AU182" s="279" t="s">
        <v>86</v>
      </c>
      <c r="AV182" s="14" t="s">
        <v>193</v>
      </c>
      <c r="AW182" s="14" t="s">
        <v>32</v>
      </c>
      <c r="AX182" s="14" t="s">
        <v>84</v>
      </c>
      <c r="AY182" s="279" t="s">
        <v>176</v>
      </c>
    </row>
    <row r="183" spans="1:65" s="2" customFormat="1" ht="24.15" customHeight="1">
      <c r="A183" s="38"/>
      <c r="B183" s="39"/>
      <c r="C183" s="241" t="s">
        <v>205</v>
      </c>
      <c r="D183" s="241" t="s">
        <v>179</v>
      </c>
      <c r="E183" s="242" t="s">
        <v>1344</v>
      </c>
      <c r="F183" s="243" t="s">
        <v>1345</v>
      </c>
      <c r="G183" s="244" t="s">
        <v>291</v>
      </c>
      <c r="H183" s="245">
        <v>177.963</v>
      </c>
      <c r="I183" s="246"/>
      <c r="J183" s="247">
        <f>ROUND(I183*H183,2)</f>
        <v>0</v>
      </c>
      <c r="K183" s="243" t="s">
        <v>183</v>
      </c>
      <c r="L183" s="44"/>
      <c r="M183" s="248" t="s">
        <v>1</v>
      </c>
      <c r="N183" s="249" t="s">
        <v>41</v>
      </c>
      <c r="O183" s="91"/>
      <c r="P183" s="250">
        <f>O183*H183</f>
        <v>0</v>
      </c>
      <c r="Q183" s="250">
        <v>0</v>
      </c>
      <c r="R183" s="250">
        <f>Q183*H183</f>
        <v>0</v>
      </c>
      <c r="S183" s="250">
        <v>0</v>
      </c>
      <c r="T183" s="25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2" t="s">
        <v>193</v>
      </c>
      <c r="AT183" s="252" t="s">
        <v>179</v>
      </c>
      <c r="AU183" s="252" t="s">
        <v>86</v>
      </c>
      <c r="AY183" s="17" t="s">
        <v>176</v>
      </c>
      <c r="BE183" s="253">
        <f>IF(N183="základní",J183,0)</f>
        <v>0</v>
      </c>
      <c r="BF183" s="253">
        <f>IF(N183="snížená",J183,0)</f>
        <v>0</v>
      </c>
      <c r="BG183" s="253">
        <f>IF(N183="zákl. přenesená",J183,0)</f>
        <v>0</v>
      </c>
      <c r="BH183" s="253">
        <f>IF(N183="sníž. přenesená",J183,0)</f>
        <v>0</v>
      </c>
      <c r="BI183" s="253">
        <f>IF(N183="nulová",J183,0)</f>
        <v>0</v>
      </c>
      <c r="BJ183" s="17" t="s">
        <v>84</v>
      </c>
      <c r="BK183" s="253">
        <f>ROUND(I183*H183,2)</f>
        <v>0</v>
      </c>
      <c r="BL183" s="17" t="s">
        <v>193</v>
      </c>
      <c r="BM183" s="252" t="s">
        <v>1346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1347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5" customFormat="1" ht="12">
      <c r="A185" s="15"/>
      <c r="B185" s="285"/>
      <c r="C185" s="286"/>
      <c r="D185" s="256" t="s">
        <v>226</v>
      </c>
      <c r="E185" s="287" t="s">
        <v>1</v>
      </c>
      <c r="F185" s="288" t="s">
        <v>1348</v>
      </c>
      <c r="G185" s="286"/>
      <c r="H185" s="287" t="s">
        <v>1</v>
      </c>
      <c r="I185" s="289"/>
      <c r="J185" s="286"/>
      <c r="K185" s="286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226</v>
      </c>
      <c r="AU185" s="294" t="s">
        <v>86</v>
      </c>
      <c r="AV185" s="15" t="s">
        <v>84</v>
      </c>
      <c r="AW185" s="15" t="s">
        <v>32</v>
      </c>
      <c r="AX185" s="15" t="s">
        <v>76</v>
      </c>
      <c r="AY185" s="294" t="s">
        <v>176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1349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1350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1351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5" customFormat="1" ht="12">
      <c r="A189" s="15"/>
      <c r="B189" s="285"/>
      <c r="C189" s="286"/>
      <c r="D189" s="256" t="s">
        <v>226</v>
      </c>
      <c r="E189" s="287" t="s">
        <v>1</v>
      </c>
      <c r="F189" s="288" t="s">
        <v>1352</v>
      </c>
      <c r="G189" s="286"/>
      <c r="H189" s="287" t="s">
        <v>1</v>
      </c>
      <c r="I189" s="289"/>
      <c r="J189" s="286"/>
      <c r="K189" s="286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226</v>
      </c>
      <c r="AU189" s="294" t="s">
        <v>86</v>
      </c>
      <c r="AV189" s="15" t="s">
        <v>84</v>
      </c>
      <c r="AW189" s="15" t="s">
        <v>32</v>
      </c>
      <c r="AX189" s="15" t="s">
        <v>76</v>
      </c>
      <c r="AY189" s="294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400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5" customFormat="1" ht="12">
      <c r="A191" s="15"/>
      <c r="B191" s="285"/>
      <c r="C191" s="286"/>
      <c r="D191" s="256" t="s">
        <v>226</v>
      </c>
      <c r="E191" s="287" t="s">
        <v>1</v>
      </c>
      <c r="F191" s="288" t="s">
        <v>1353</v>
      </c>
      <c r="G191" s="286"/>
      <c r="H191" s="287" t="s">
        <v>1</v>
      </c>
      <c r="I191" s="289"/>
      <c r="J191" s="286"/>
      <c r="K191" s="286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226</v>
      </c>
      <c r="AU191" s="294" t="s">
        <v>86</v>
      </c>
      <c r="AV191" s="15" t="s">
        <v>84</v>
      </c>
      <c r="AW191" s="15" t="s">
        <v>32</v>
      </c>
      <c r="AX191" s="15" t="s">
        <v>76</v>
      </c>
      <c r="AY191" s="294" t="s">
        <v>176</v>
      </c>
    </row>
    <row r="192" spans="1:51" s="15" customFormat="1" ht="12">
      <c r="A192" s="15"/>
      <c r="B192" s="285"/>
      <c r="C192" s="286"/>
      <c r="D192" s="256" t="s">
        <v>226</v>
      </c>
      <c r="E192" s="287" t="s">
        <v>1</v>
      </c>
      <c r="F192" s="288" t="s">
        <v>1354</v>
      </c>
      <c r="G192" s="286"/>
      <c r="H192" s="287" t="s">
        <v>1</v>
      </c>
      <c r="I192" s="289"/>
      <c r="J192" s="286"/>
      <c r="K192" s="286"/>
      <c r="L192" s="290"/>
      <c r="M192" s="291"/>
      <c r="N192" s="292"/>
      <c r="O192" s="292"/>
      <c r="P192" s="292"/>
      <c r="Q192" s="292"/>
      <c r="R192" s="292"/>
      <c r="S192" s="292"/>
      <c r="T192" s="29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4" t="s">
        <v>226</v>
      </c>
      <c r="AU192" s="294" t="s">
        <v>86</v>
      </c>
      <c r="AV192" s="15" t="s">
        <v>84</v>
      </c>
      <c r="AW192" s="15" t="s">
        <v>32</v>
      </c>
      <c r="AX192" s="15" t="s">
        <v>76</v>
      </c>
      <c r="AY192" s="294" t="s">
        <v>176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1355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1356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1357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1358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5" customFormat="1" ht="12">
      <c r="A197" s="15"/>
      <c r="B197" s="285"/>
      <c r="C197" s="286"/>
      <c r="D197" s="256" t="s">
        <v>226</v>
      </c>
      <c r="E197" s="287" t="s">
        <v>1</v>
      </c>
      <c r="F197" s="288" t="s">
        <v>400</v>
      </c>
      <c r="G197" s="286"/>
      <c r="H197" s="287" t="s">
        <v>1</v>
      </c>
      <c r="I197" s="289"/>
      <c r="J197" s="286"/>
      <c r="K197" s="286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226</v>
      </c>
      <c r="AU197" s="294" t="s">
        <v>86</v>
      </c>
      <c r="AV197" s="15" t="s">
        <v>84</v>
      </c>
      <c r="AW197" s="15" t="s">
        <v>32</v>
      </c>
      <c r="AX197" s="15" t="s">
        <v>76</v>
      </c>
      <c r="AY197" s="294" t="s">
        <v>176</v>
      </c>
    </row>
    <row r="198" spans="1:51" s="15" customFormat="1" ht="12">
      <c r="A198" s="15"/>
      <c r="B198" s="285"/>
      <c r="C198" s="286"/>
      <c r="D198" s="256" t="s">
        <v>226</v>
      </c>
      <c r="E198" s="287" t="s">
        <v>1</v>
      </c>
      <c r="F198" s="288" t="s">
        <v>1359</v>
      </c>
      <c r="G198" s="286"/>
      <c r="H198" s="287" t="s">
        <v>1</v>
      </c>
      <c r="I198" s="289"/>
      <c r="J198" s="286"/>
      <c r="K198" s="286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226</v>
      </c>
      <c r="AU198" s="294" t="s">
        <v>86</v>
      </c>
      <c r="AV198" s="15" t="s">
        <v>84</v>
      </c>
      <c r="AW198" s="15" t="s">
        <v>32</v>
      </c>
      <c r="AX198" s="15" t="s">
        <v>76</v>
      </c>
      <c r="AY198" s="294" t="s">
        <v>176</v>
      </c>
    </row>
    <row r="199" spans="1:51" s="15" customFormat="1" ht="12">
      <c r="A199" s="15"/>
      <c r="B199" s="285"/>
      <c r="C199" s="286"/>
      <c r="D199" s="256" t="s">
        <v>226</v>
      </c>
      <c r="E199" s="287" t="s">
        <v>1</v>
      </c>
      <c r="F199" s="288" t="s">
        <v>1360</v>
      </c>
      <c r="G199" s="286"/>
      <c r="H199" s="287" t="s">
        <v>1</v>
      </c>
      <c r="I199" s="289"/>
      <c r="J199" s="286"/>
      <c r="K199" s="286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226</v>
      </c>
      <c r="AU199" s="294" t="s">
        <v>86</v>
      </c>
      <c r="AV199" s="15" t="s">
        <v>84</v>
      </c>
      <c r="AW199" s="15" t="s">
        <v>32</v>
      </c>
      <c r="AX199" s="15" t="s">
        <v>76</v>
      </c>
      <c r="AY199" s="294" t="s">
        <v>176</v>
      </c>
    </row>
    <row r="200" spans="1:51" s="15" customFormat="1" ht="12">
      <c r="A200" s="15"/>
      <c r="B200" s="285"/>
      <c r="C200" s="286"/>
      <c r="D200" s="256" t="s">
        <v>226</v>
      </c>
      <c r="E200" s="287" t="s">
        <v>1</v>
      </c>
      <c r="F200" s="288" t="s">
        <v>1361</v>
      </c>
      <c r="G200" s="286"/>
      <c r="H200" s="287" t="s">
        <v>1</v>
      </c>
      <c r="I200" s="289"/>
      <c r="J200" s="286"/>
      <c r="K200" s="286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226</v>
      </c>
      <c r="AU200" s="294" t="s">
        <v>86</v>
      </c>
      <c r="AV200" s="15" t="s">
        <v>84</v>
      </c>
      <c r="AW200" s="15" t="s">
        <v>32</v>
      </c>
      <c r="AX200" s="15" t="s">
        <v>76</v>
      </c>
      <c r="AY200" s="294" t="s">
        <v>176</v>
      </c>
    </row>
    <row r="201" spans="1:51" s="15" customFormat="1" ht="12">
      <c r="A201" s="15"/>
      <c r="B201" s="285"/>
      <c r="C201" s="286"/>
      <c r="D201" s="256" t="s">
        <v>226</v>
      </c>
      <c r="E201" s="287" t="s">
        <v>1</v>
      </c>
      <c r="F201" s="288" t="s">
        <v>1362</v>
      </c>
      <c r="G201" s="286"/>
      <c r="H201" s="287" t="s">
        <v>1</v>
      </c>
      <c r="I201" s="289"/>
      <c r="J201" s="286"/>
      <c r="K201" s="286"/>
      <c r="L201" s="290"/>
      <c r="M201" s="291"/>
      <c r="N201" s="292"/>
      <c r="O201" s="292"/>
      <c r="P201" s="292"/>
      <c r="Q201" s="292"/>
      <c r="R201" s="292"/>
      <c r="S201" s="292"/>
      <c r="T201" s="29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4" t="s">
        <v>226</v>
      </c>
      <c r="AU201" s="294" t="s">
        <v>86</v>
      </c>
      <c r="AV201" s="15" t="s">
        <v>84</v>
      </c>
      <c r="AW201" s="15" t="s">
        <v>32</v>
      </c>
      <c r="AX201" s="15" t="s">
        <v>76</v>
      </c>
      <c r="AY201" s="294" t="s">
        <v>176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1363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5" customFormat="1" ht="12">
      <c r="A203" s="15"/>
      <c r="B203" s="285"/>
      <c r="C203" s="286"/>
      <c r="D203" s="256" t="s">
        <v>226</v>
      </c>
      <c r="E203" s="287" t="s">
        <v>1</v>
      </c>
      <c r="F203" s="288" t="s">
        <v>1364</v>
      </c>
      <c r="G203" s="286"/>
      <c r="H203" s="287" t="s">
        <v>1</v>
      </c>
      <c r="I203" s="289"/>
      <c r="J203" s="286"/>
      <c r="K203" s="286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226</v>
      </c>
      <c r="AU203" s="294" t="s">
        <v>86</v>
      </c>
      <c r="AV203" s="15" t="s">
        <v>84</v>
      </c>
      <c r="AW203" s="15" t="s">
        <v>32</v>
      </c>
      <c r="AX203" s="15" t="s">
        <v>76</v>
      </c>
      <c r="AY203" s="294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400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86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5" customFormat="1" ht="12">
      <c r="A205" s="15"/>
      <c r="B205" s="285"/>
      <c r="C205" s="286"/>
      <c r="D205" s="256" t="s">
        <v>226</v>
      </c>
      <c r="E205" s="287" t="s">
        <v>1</v>
      </c>
      <c r="F205" s="288" t="s">
        <v>1365</v>
      </c>
      <c r="G205" s="286"/>
      <c r="H205" s="287" t="s">
        <v>1</v>
      </c>
      <c r="I205" s="289"/>
      <c r="J205" s="286"/>
      <c r="K205" s="286"/>
      <c r="L205" s="290"/>
      <c r="M205" s="291"/>
      <c r="N205" s="292"/>
      <c r="O205" s="292"/>
      <c r="P205" s="292"/>
      <c r="Q205" s="292"/>
      <c r="R205" s="292"/>
      <c r="S205" s="292"/>
      <c r="T205" s="29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4" t="s">
        <v>226</v>
      </c>
      <c r="AU205" s="294" t="s">
        <v>86</v>
      </c>
      <c r="AV205" s="15" t="s">
        <v>84</v>
      </c>
      <c r="AW205" s="15" t="s">
        <v>32</v>
      </c>
      <c r="AX205" s="15" t="s">
        <v>76</v>
      </c>
      <c r="AY205" s="294" t="s">
        <v>176</v>
      </c>
    </row>
    <row r="206" spans="1:51" s="15" customFormat="1" ht="12">
      <c r="A206" s="15"/>
      <c r="B206" s="285"/>
      <c r="C206" s="286"/>
      <c r="D206" s="256" t="s">
        <v>226</v>
      </c>
      <c r="E206" s="287" t="s">
        <v>1</v>
      </c>
      <c r="F206" s="288" t="s">
        <v>1366</v>
      </c>
      <c r="G206" s="286"/>
      <c r="H206" s="287" t="s">
        <v>1</v>
      </c>
      <c r="I206" s="289"/>
      <c r="J206" s="286"/>
      <c r="K206" s="286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226</v>
      </c>
      <c r="AU206" s="294" t="s">
        <v>86</v>
      </c>
      <c r="AV206" s="15" t="s">
        <v>84</v>
      </c>
      <c r="AW206" s="15" t="s">
        <v>32</v>
      </c>
      <c r="AX206" s="15" t="s">
        <v>76</v>
      </c>
      <c r="AY206" s="294" t="s">
        <v>176</v>
      </c>
    </row>
    <row r="207" spans="1:51" s="15" customFormat="1" ht="12">
      <c r="A207" s="15"/>
      <c r="B207" s="285"/>
      <c r="C207" s="286"/>
      <c r="D207" s="256" t="s">
        <v>226</v>
      </c>
      <c r="E207" s="287" t="s">
        <v>1</v>
      </c>
      <c r="F207" s="288" t="s">
        <v>1367</v>
      </c>
      <c r="G207" s="286"/>
      <c r="H207" s="287" t="s">
        <v>1</v>
      </c>
      <c r="I207" s="289"/>
      <c r="J207" s="286"/>
      <c r="K207" s="286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226</v>
      </c>
      <c r="AU207" s="294" t="s">
        <v>86</v>
      </c>
      <c r="AV207" s="15" t="s">
        <v>84</v>
      </c>
      <c r="AW207" s="15" t="s">
        <v>32</v>
      </c>
      <c r="AX207" s="15" t="s">
        <v>76</v>
      </c>
      <c r="AY207" s="294" t="s">
        <v>176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1368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1369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86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5" customFormat="1" ht="12">
      <c r="A210" s="15"/>
      <c r="B210" s="285"/>
      <c r="C210" s="286"/>
      <c r="D210" s="256" t="s">
        <v>226</v>
      </c>
      <c r="E210" s="287" t="s">
        <v>1</v>
      </c>
      <c r="F210" s="288" t="s">
        <v>1370</v>
      </c>
      <c r="G210" s="286"/>
      <c r="H210" s="287" t="s">
        <v>1</v>
      </c>
      <c r="I210" s="289"/>
      <c r="J210" s="286"/>
      <c r="K210" s="286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226</v>
      </c>
      <c r="AU210" s="294" t="s">
        <v>86</v>
      </c>
      <c r="AV210" s="15" t="s">
        <v>84</v>
      </c>
      <c r="AW210" s="15" t="s">
        <v>32</v>
      </c>
      <c r="AX210" s="15" t="s">
        <v>76</v>
      </c>
      <c r="AY210" s="294" t="s">
        <v>176</v>
      </c>
    </row>
    <row r="211" spans="1:51" s="15" customFormat="1" ht="12">
      <c r="A211" s="15"/>
      <c r="B211" s="285"/>
      <c r="C211" s="286"/>
      <c r="D211" s="256" t="s">
        <v>226</v>
      </c>
      <c r="E211" s="287" t="s">
        <v>1</v>
      </c>
      <c r="F211" s="288" t="s">
        <v>400</v>
      </c>
      <c r="G211" s="286"/>
      <c r="H211" s="287" t="s">
        <v>1</v>
      </c>
      <c r="I211" s="289"/>
      <c r="J211" s="286"/>
      <c r="K211" s="286"/>
      <c r="L211" s="290"/>
      <c r="M211" s="291"/>
      <c r="N211" s="292"/>
      <c r="O211" s="292"/>
      <c r="P211" s="292"/>
      <c r="Q211" s="292"/>
      <c r="R211" s="292"/>
      <c r="S211" s="292"/>
      <c r="T211" s="29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4" t="s">
        <v>226</v>
      </c>
      <c r="AU211" s="294" t="s">
        <v>86</v>
      </c>
      <c r="AV211" s="15" t="s">
        <v>84</v>
      </c>
      <c r="AW211" s="15" t="s">
        <v>32</v>
      </c>
      <c r="AX211" s="15" t="s">
        <v>76</v>
      </c>
      <c r="AY211" s="294" t="s">
        <v>176</v>
      </c>
    </row>
    <row r="212" spans="1:51" s="15" customFormat="1" ht="12">
      <c r="A212" s="15"/>
      <c r="B212" s="285"/>
      <c r="C212" s="286"/>
      <c r="D212" s="256" t="s">
        <v>226</v>
      </c>
      <c r="E212" s="287" t="s">
        <v>1</v>
      </c>
      <c r="F212" s="288" t="s">
        <v>1371</v>
      </c>
      <c r="G212" s="286"/>
      <c r="H212" s="287" t="s">
        <v>1</v>
      </c>
      <c r="I212" s="289"/>
      <c r="J212" s="286"/>
      <c r="K212" s="286"/>
      <c r="L212" s="290"/>
      <c r="M212" s="291"/>
      <c r="N212" s="292"/>
      <c r="O212" s="292"/>
      <c r="P212" s="292"/>
      <c r="Q212" s="292"/>
      <c r="R212" s="292"/>
      <c r="S212" s="292"/>
      <c r="T212" s="29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4" t="s">
        <v>226</v>
      </c>
      <c r="AU212" s="294" t="s">
        <v>86</v>
      </c>
      <c r="AV212" s="15" t="s">
        <v>84</v>
      </c>
      <c r="AW212" s="15" t="s">
        <v>32</v>
      </c>
      <c r="AX212" s="15" t="s">
        <v>76</v>
      </c>
      <c r="AY212" s="294" t="s">
        <v>176</v>
      </c>
    </row>
    <row r="213" spans="1:51" s="15" customFormat="1" ht="12">
      <c r="A213" s="15"/>
      <c r="B213" s="285"/>
      <c r="C213" s="286"/>
      <c r="D213" s="256" t="s">
        <v>226</v>
      </c>
      <c r="E213" s="287" t="s">
        <v>1</v>
      </c>
      <c r="F213" s="288" t="s">
        <v>1372</v>
      </c>
      <c r="G213" s="286"/>
      <c r="H213" s="287" t="s">
        <v>1</v>
      </c>
      <c r="I213" s="289"/>
      <c r="J213" s="286"/>
      <c r="K213" s="286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226</v>
      </c>
      <c r="AU213" s="294" t="s">
        <v>86</v>
      </c>
      <c r="AV213" s="15" t="s">
        <v>84</v>
      </c>
      <c r="AW213" s="15" t="s">
        <v>32</v>
      </c>
      <c r="AX213" s="15" t="s">
        <v>76</v>
      </c>
      <c r="AY213" s="294" t="s">
        <v>176</v>
      </c>
    </row>
    <row r="214" spans="1:51" s="15" customFormat="1" ht="12">
      <c r="A214" s="15"/>
      <c r="B214" s="285"/>
      <c r="C214" s="286"/>
      <c r="D214" s="256" t="s">
        <v>226</v>
      </c>
      <c r="E214" s="287" t="s">
        <v>1</v>
      </c>
      <c r="F214" s="288" t="s">
        <v>1373</v>
      </c>
      <c r="G214" s="286"/>
      <c r="H214" s="287" t="s">
        <v>1</v>
      </c>
      <c r="I214" s="289"/>
      <c r="J214" s="286"/>
      <c r="K214" s="286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226</v>
      </c>
      <c r="AU214" s="294" t="s">
        <v>86</v>
      </c>
      <c r="AV214" s="15" t="s">
        <v>84</v>
      </c>
      <c r="AW214" s="15" t="s">
        <v>32</v>
      </c>
      <c r="AX214" s="15" t="s">
        <v>76</v>
      </c>
      <c r="AY214" s="294" t="s">
        <v>176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1374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1375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5" customFormat="1" ht="12">
      <c r="A217" s="15"/>
      <c r="B217" s="285"/>
      <c r="C217" s="286"/>
      <c r="D217" s="256" t="s">
        <v>226</v>
      </c>
      <c r="E217" s="287" t="s">
        <v>1</v>
      </c>
      <c r="F217" s="288" t="s">
        <v>1376</v>
      </c>
      <c r="G217" s="286"/>
      <c r="H217" s="287" t="s">
        <v>1</v>
      </c>
      <c r="I217" s="289"/>
      <c r="J217" s="286"/>
      <c r="K217" s="286"/>
      <c r="L217" s="290"/>
      <c r="M217" s="291"/>
      <c r="N217" s="292"/>
      <c r="O217" s="292"/>
      <c r="P217" s="292"/>
      <c r="Q217" s="292"/>
      <c r="R217" s="292"/>
      <c r="S217" s="292"/>
      <c r="T217" s="29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4" t="s">
        <v>226</v>
      </c>
      <c r="AU217" s="294" t="s">
        <v>86</v>
      </c>
      <c r="AV217" s="15" t="s">
        <v>84</v>
      </c>
      <c r="AW217" s="15" t="s">
        <v>32</v>
      </c>
      <c r="AX217" s="15" t="s">
        <v>76</v>
      </c>
      <c r="AY217" s="294" t="s">
        <v>176</v>
      </c>
    </row>
    <row r="218" spans="1:51" s="15" customFormat="1" ht="12">
      <c r="A218" s="15"/>
      <c r="B218" s="285"/>
      <c r="C218" s="286"/>
      <c r="D218" s="256" t="s">
        <v>226</v>
      </c>
      <c r="E218" s="287" t="s">
        <v>1</v>
      </c>
      <c r="F218" s="288" t="s">
        <v>400</v>
      </c>
      <c r="G218" s="286"/>
      <c r="H218" s="287" t="s">
        <v>1</v>
      </c>
      <c r="I218" s="289"/>
      <c r="J218" s="286"/>
      <c r="K218" s="286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226</v>
      </c>
      <c r="AU218" s="294" t="s">
        <v>86</v>
      </c>
      <c r="AV218" s="15" t="s">
        <v>84</v>
      </c>
      <c r="AW218" s="15" t="s">
        <v>32</v>
      </c>
      <c r="AX218" s="15" t="s">
        <v>76</v>
      </c>
      <c r="AY218" s="294" t="s">
        <v>176</v>
      </c>
    </row>
    <row r="219" spans="1:51" s="15" customFormat="1" ht="12">
      <c r="A219" s="15"/>
      <c r="B219" s="285"/>
      <c r="C219" s="286"/>
      <c r="D219" s="256" t="s">
        <v>226</v>
      </c>
      <c r="E219" s="287" t="s">
        <v>1</v>
      </c>
      <c r="F219" s="288" t="s">
        <v>1377</v>
      </c>
      <c r="G219" s="286"/>
      <c r="H219" s="287" t="s">
        <v>1</v>
      </c>
      <c r="I219" s="289"/>
      <c r="J219" s="286"/>
      <c r="K219" s="286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226</v>
      </c>
      <c r="AU219" s="294" t="s">
        <v>86</v>
      </c>
      <c r="AV219" s="15" t="s">
        <v>84</v>
      </c>
      <c r="AW219" s="15" t="s">
        <v>32</v>
      </c>
      <c r="AX219" s="15" t="s">
        <v>76</v>
      </c>
      <c r="AY219" s="294" t="s">
        <v>176</v>
      </c>
    </row>
    <row r="220" spans="1:51" s="13" customFormat="1" ht="12">
      <c r="A220" s="13"/>
      <c r="B220" s="254"/>
      <c r="C220" s="255"/>
      <c r="D220" s="256" t="s">
        <v>226</v>
      </c>
      <c r="E220" s="257" t="s">
        <v>1</v>
      </c>
      <c r="F220" s="258" t="s">
        <v>1378</v>
      </c>
      <c r="G220" s="255"/>
      <c r="H220" s="259">
        <v>177.963</v>
      </c>
      <c r="I220" s="260"/>
      <c r="J220" s="255"/>
      <c r="K220" s="255"/>
      <c r="L220" s="261"/>
      <c r="M220" s="262"/>
      <c r="N220" s="263"/>
      <c r="O220" s="263"/>
      <c r="P220" s="263"/>
      <c r="Q220" s="263"/>
      <c r="R220" s="263"/>
      <c r="S220" s="263"/>
      <c r="T220" s="26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5" t="s">
        <v>226</v>
      </c>
      <c r="AU220" s="265" t="s">
        <v>86</v>
      </c>
      <c r="AV220" s="13" t="s">
        <v>86</v>
      </c>
      <c r="AW220" s="13" t="s">
        <v>32</v>
      </c>
      <c r="AX220" s="13" t="s">
        <v>76</v>
      </c>
      <c r="AY220" s="265" t="s">
        <v>176</v>
      </c>
    </row>
    <row r="221" spans="1:51" s="14" customFormat="1" ht="12">
      <c r="A221" s="14"/>
      <c r="B221" s="269"/>
      <c r="C221" s="270"/>
      <c r="D221" s="256" t="s">
        <v>226</v>
      </c>
      <c r="E221" s="271" t="s">
        <v>1</v>
      </c>
      <c r="F221" s="272" t="s">
        <v>249</v>
      </c>
      <c r="G221" s="270"/>
      <c r="H221" s="273">
        <v>177.963</v>
      </c>
      <c r="I221" s="274"/>
      <c r="J221" s="270"/>
      <c r="K221" s="270"/>
      <c r="L221" s="275"/>
      <c r="M221" s="276"/>
      <c r="N221" s="277"/>
      <c r="O221" s="277"/>
      <c r="P221" s="277"/>
      <c r="Q221" s="277"/>
      <c r="R221" s="277"/>
      <c r="S221" s="277"/>
      <c r="T221" s="27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9" t="s">
        <v>226</v>
      </c>
      <c r="AU221" s="279" t="s">
        <v>86</v>
      </c>
      <c r="AV221" s="14" t="s">
        <v>193</v>
      </c>
      <c r="AW221" s="14" t="s">
        <v>32</v>
      </c>
      <c r="AX221" s="14" t="s">
        <v>84</v>
      </c>
      <c r="AY221" s="279" t="s">
        <v>176</v>
      </c>
    </row>
    <row r="222" spans="1:65" s="2" customFormat="1" ht="14.4" customHeight="1">
      <c r="A222" s="38"/>
      <c r="B222" s="39"/>
      <c r="C222" s="295" t="s">
        <v>210</v>
      </c>
      <c r="D222" s="295" t="s">
        <v>341</v>
      </c>
      <c r="E222" s="296" t="s">
        <v>1379</v>
      </c>
      <c r="F222" s="297" t="s">
        <v>1380</v>
      </c>
      <c r="G222" s="298" t="s">
        <v>344</v>
      </c>
      <c r="H222" s="299">
        <v>355.926</v>
      </c>
      <c r="I222" s="300"/>
      <c r="J222" s="301">
        <f>ROUND(I222*H222,2)</f>
        <v>0</v>
      </c>
      <c r="K222" s="297" t="s">
        <v>183</v>
      </c>
      <c r="L222" s="302"/>
      <c r="M222" s="303" t="s">
        <v>1</v>
      </c>
      <c r="N222" s="304" t="s">
        <v>41</v>
      </c>
      <c r="O222" s="91"/>
      <c r="P222" s="250">
        <f>O222*H222</f>
        <v>0</v>
      </c>
      <c r="Q222" s="250">
        <v>1</v>
      </c>
      <c r="R222" s="250">
        <f>Q222*H222</f>
        <v>355.926</v>
      </c>
      <c r="S222" s="250">
        <v>0</v>
      </c>
      <c r="T222" s="25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2" t="s">
        <v>210</v>
      </c>
      <c r="AT222" s="252" t="s">
        <v>341</v>
      </c>
      <c r="AU222" s="252" t="s">
        <v>86</v>
      </c>
      <c r="AY222" s="17" t="s">
        <v>176</v>
      </c>
      <c r="BE222" s="253">
        <f>IF(N222="základní",J222,0)</f>
        <v>0</v>
      </c>
      <c r="BF222" s="253">
        <f>IF(N222="snížená",J222,0)</f>
        <v>0</v>
      </c>
      <c r="BG222" s="253">
        <f>IF(N222="zákl. přenesená",J222,0)</f>
        <v>0</v>
      </c>
      <c r="BH222" s="253">
        <f>IF(N222="sníž. přenesená",J222,0)</f>
        <v>0</v>
      </c>
      <c r="BI222" s="253">
        <f>IF(N222="nulová",J222,0)</f>
        <v>0</v>
      </c>
      <c r="BJ222" s="17" t="s">
        <v>84</v>
      </c>
      <c r="BK222" s="253">
        <f>ROUND(I222*H222,2)</f>
        <v>0</v>
      </c>
      <c r="BL222" s="17" t="s">
        <v>193</v>
      </c>
      <c r="BM222" s="252" t="s">
        <v>1381</v>
      </c>
    </row>
    <row r="223" spans="1:51" s="13" customFormat="1" ht="12">
      <c r="A223" s="13"/>
      <c r="B223" s="254"/>
      <c r="C223" s="255"/>
      <c r="D223" s="256" t="s">
        <v>226</v>
      </c>
      <c r="E223" s="257" t="s">
        <v>1</v>
      </c>
      <c r="F223" s="258" t="s">
        <v>1382</v>
      </c>
      <c r="G223" s="255"/>
      <c r="H223" s="259">
        <v>355.926</v>
      </c>
      <c r="I223" s="260"/>
      <c r="J223" s="255"/>
      <c r="K223" s="255"/>
      <c r="L223" s="261"/>
      <c r="M223" s="262"/>
      <c r="N223" s="263"/>
      <c r="O223" s="263"/>
      <c r="P223" s="263"/>
      <c r="Q223" s="263"/>
      <c r="R223" s="263"/>
      <c r="S223" s="263"/>
      <c r="T223" s="26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5" t="s">
        <v>226</v>
      </c>
      <c r="AU223" s="265" t="s">
        <v>86</v>
      </c>
      <c r="AV223" s="13" t="s">
        <v>86</v>
      </c>
      <c r="AW223" s="13" t="s">
        <v>32</v>
      </c>
      <c r="AX223" s="13" t="s">
        <v>84</v>
      </c>
      <c r="AY223" s="265" t="s">
        <v>176</v>
      </c>
    </row>
    <row r="224" spans="1:65" s="2" customFormat="1" ht="24.15" customHeight="1">
      <c r="A224" s="38"/>
      <c r="B224" s="39"/>
      <c r="C224" s="241" t="s">
        <v>213</v>
      </c>
      <c r="D224" s="241" t="s">
        <v>179</v>
      </c>
      <c r="E224" s="242" t="s">
        <v>1383</v>
      </c>
      <c r="F224" s="243" t="s">
        <v>1384</v>
      </c>
      <c r="G224" s="244" t="s">
        <v>291</v>
      </c>
      <c r="H224" s="245">
        <v>41.779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1385</v>
      </c>
    </row>
    <row r="225" spans="1:51" s="15" customFormat="1" ht="12">
      <c r="A225" s="15"/>
      <c r="B225" s="285"/>
      <c r="C225" s="286"/>
      <c r="D225" s="256" t="s">
        <v>226</v>
      </c>
      <c r="E225" s="287" t="s">
        <v>1</v>
      </c>
      <c r="F225" s="288" t="s">
        <v>1386</v>
      </c>
      <c r="G225" s="286"/>
      <c r="H225" s="287" t="s">
        <v>1</v>
      </c>
      <c r="I225" s="289"/>
      <c r="J225" s="286"/>
      <c r="K225" s="286"/>
      <c r="L225" s="290"/>
      <c r="M225" s="291"/>
      <c r="N225" s="292"/>
      <c r="O225" s="292"/>
      <c r="P225" s="292"/>
      <c r="Q225" s="292"/>
      <c r="R225" s="292"/>
      <c r="S225" s="292"/>
      <c r="T225" s="29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4" t="s">
        <v>226</v>
      </c>
      <c r="AU225" s="294" t="s">
        <v>86</v>
      </c>
      <c r="AV225" s="15" t="s">
        <v>84</v>
      </c>
      <c r="AW225" s="15" t="s">
        <v>32</v>
      </c>
      <c r="AX225" s="15" t="s">
        <v>76</v>
      </c>
      <c r="AY225" s="294" t="s">
        <v>176</v>
      </c>
    </row>
    <row r="226" spans="1:51" s="15" customFormat="1" ht="12">
      <c r="A226" s="15"/>
      <c r="B226" s="285"/>
      <c r="C226" s="286"/>
      <c r="D226" s="256" t="s">
        <v>226</v>
      </c>
      <c r="E226" s="287" t="s">
        <v>1</v>
      </c>
      <c r="F226" s="288" t="s">
        <v>1387</v>
      </c>
      <c r="G226" s="286"/>
      <c r="H226" s="287" t="s">
        <v>1</v>
      </c>
      <c r="I226" s="289"/>
      <c r="J226" s="286"/>
      <c r="K226" s="286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226</v>
      </c>
      <c r="AU226" s="294" t="s">
        <v>86</v>
      </c>
      <c r="AV226" s="15" t="s">
        <v>84</v>
      </c>
      <c r="AW226" s="15" t="s">
        <v>32</v>
      </c>
      <c r="AX226" s="15" t="s">
        <v>76</v>
      </c>
      <c r="AY226" s="294" t="s">
        <v>176</v>
      </c>
    </row>
    <row r="227" spans="1:51" s="15" customFormat="1" ht="12">
      <c r="A227" s="15"/>
      <c r="B227" s="285"/>
      <c r="C227" s="286"/>
      <c r="D227" s="256" t="s">
        <v>226</v>
      </c>
      <c r="E227" s="287" t="s">
        <v>1</v>
      </c>
      <c r="F227" s="288" t="s">
        <v>1388</v>
      </c>
      <c r="G227" s="286"/>
      <c r="H227" s="287" t="s">
        <v>1</v>
      </c>
      <c r="I227" s="289"/>
      <c r="J227" s="286"/>
      <c r="K227" s="286"/>
      <c r="L227" s="290"/>
      <c r="M227" s="291"/>
      <c r="N227" s="292"/>
      <c r="O227" s="292"/>
      <c r="P227" s="292"/>
      <c r="Q227" s="292"/>
      <c r="R227" s="292"/>
      <c r="S227" s="292"/>
      <c r="T227" s="29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4" t="s">
        <v>226</v>
      </c>
      <c r="AU227" s="294" t="s">
        <v>86</v>
      </c>
      <c r="AV227" s="15" t="s">
        <v>84</v>
      </c>
      <c r="AW227" s="15" t="s">
        <v>32</v>
      </c>
      <c r="AX227" s="15" t="s">
        <v>76</v>
      </c>
      <c r="AY227" s="294" t="s">
        <v>176</v>
      </c>
    </row>
    <row r="228" spans="1:51" s="15" customFormat="1" ht="12">
      <c r="A228" s="15"/>
      <c r="B228" s="285"/>
      <c r="C228" s="286"/>
      <c r="D228" s="256" t="s">
        <v>226</v>
      </c>
      <c r="E228" s="287" t="s">
        <v>1</v>
      </c>
      <c r="F228" s="288" t="s">
        <v>1389</v>
      </c>
      <c r="G228" s="286"/>
      <c r="H228" s="287" t="s">
        <v>1</v>
      </c>
      <c r="I228" s="289"/>
      <c r="J228" s="286"/>
      <c r="K228" s="286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226</v>
      </c>
      <c r="AU228" s="294" t="s">
        <v>86</v>
      </c>
      <c r="AV228" s="15" t="s">
        <v>84</v>
      </c>
      <c r="AW228" s="15" t="s">
        <v>32</v>
      </c>
      <c r="AX228" s="15" t="s">
        <v>76</v>
      </c>
      <c r="AY228" s="294" t="s">
        <v>176</v>
      </c>
    </row>
    <row r="229" spans="1:51" s="15" customFormat="1" ht="12">
      <c r="A229" s="15"/>
      <c r="B229" s="285"/>
      <c r="C229" s="286"/>
      <c r="D229" s="256" t="s">
        <v>226</v>
      </c>
      <c r="E229" s="287" t="s">
        <v>1</v>
      </c>
      <c r="F229" s="288" t="s">
        <v>1390</v>
      </c>
      <c r="G229" s="286"/>
      <c r="H229" s="287" t="s">
        <v>1</v>
      </c>
      <c r="I229" s="289"/>
      <c r="J229" s="286"/>
      <c r="K229" s="286"/>
      <c r="L229" s="290"/>
      <c r="M229" s="291"/>
      <c r="N229" s="292"/>
      <c r="O229" s="292"/>
      <c r="P229" s="292"/>
      <c r="Q229" s="292"/>
      <c r="R229" s="292"/>
      <c r="S229" s="292"/>
      <c r="T229" s="29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226</v>
      </c>
      <c r="AU229" s="294" t="s">
        <v>86</v>
      </c>
      <c r="AV229" s="15" t="s">
        <v>84</v>
      </c>
      <c r="AW229" s="15" t="s">
        <v>32</v>
      </c>
      <c r="AX229" s="15" t="s">
        <v>76</v>
      </c>
      <c r="AY229" s="294" t="s">
        <v>176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1391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86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5" customFormat="1" ht="12">
      <c r="A231" s="15"/>
      <c r="B231" s="285"/>
      <c r="C231" s="286"/>
      <c r="D231" s="256" t="s">
        <v>226</v>
      </c>
      <c r="E231" s="287" t="s">
        <v>1</v>
      </c>
      <c r="F231" s="288" t="s">
        <v>400</v>
      </c>
      <c r="G231" s="286"/>
      <c r="H231" s="287" t="s">
        <v>1</v>
      </c>
      <c r="I231" s="289"/>
      <c r="J231" s="286"/>
      <c r="K231" s="286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226</v>
      </c>
      <c r="AU231" s="294" t="s">
        <v>86</v>
      </c>
      <c r="AV231" s="15" t="s">
        <v>84</v>
      </c>
      <c r="AW231" s="15" t="s">
        <v>32</v>
      </c>
      <c r="AX231" s="15" t="s">
        <v>76</v>
      </c>
      <c r="AY231" s="294" t="s">
        <v>176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1392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86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5" customFormat="1" ht="12">
      <c r="A233" s="15"/>
      <c r="B233" s="285"/>
      <c r="C233" s="286"/>
      <c r="D233" s="256" t="s">
        <v>226</v>
      </c>
      <c r="E233" s="287" t="s">
        <v>1</v>
      </c>
      <c r="F233" s="288" t="s">
        <v>1393</v>
      </c>
      <c r="G233" s="286"/>
      <c r="H233" s="287" t="s">
        <v>1</v>
      </c>
      <c r="I233" s="289"/>
      <c r="J233" s="286"/>
      <c r="K233" s="286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226</v>
      </c>
      <c r="AU233" s="294" t="s">
        <v>86</v>
      </c>
      <c r="AV233" s="15" t="s">
        <v>84</v>
      </c>
      <c r="AW233" s="15" t="s">
        <v>32</v>
      </c>
      <c r="AX233" s="15" t="s">
        <v>76</v>
      </c>
      <c r="AY233" s="294" t="s">
        <v>176</v>
      </c>
    </row>
    <row r="234" spans="1:51" s="15" customFormat="1" ht="12">
      <c r="A234" s="15"/>
      <c r="B234" s="285"/>
      <c r="C234" s="286"/>
      <c r="D234" s="256" t="s">
        <v>226</v>
      </c>
      <c r="E234" s="287" t="s">
        <v>1</v>
      </c>
      <c r="F234" s="288" t="s">
        <v>1394</v>
      </c>
      <c r="G234" s="286"/>
      <c r="H234" s="287" t="s">
        <v>1</v>
      </c>
      <c r="I234" s="289"/>
      <c r="J234" s="286"/>
      <c r="K234" s="286"/>
      <c r="L234" s="290"/>
      <c r="M234" s="291"/>
      <c r="N234" s="292"/>
      <c r="O234" s="292"/>
      <c r="P234" s="292"/>
      <c r="Q234" s="292"/>
      <c r="R234" s="292"/>
      <c r="S234" s="292"/>
      <c r="T234" s="29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4" t="s">
        <v>226</v>
      </c>
      <c r="AU234" s="294" t="s">
        <v>86</v>
      </c>
      <c r="AV234" s="15" t="s">
        <v>84</v>
      </c>
      <c r="AW234" s="15" t="s">
        <v>32</v>
      </c>
      <c r="AX234" s="15" t="s">
        <v>76</v>
      </c>
      <c r="AY234" s="294" t="s">
        <v>176</v>
      </c>
    </row>
    <row r="235" spans="1:51" s="15" customFormat="1" ht="12">
      <c r="A235" s="15"/>
      <c r="B235" s="285"/>
      <c r="C235" s="286"/>
      <c r="D235" s="256" t="s">
        <v>226</v>
      </c>
      <c r="E235" s="287" t="s">
        <v>1</v>
      </c>
      <c r="F235" s="288" t="s">
        <v>1395</v>
      </c>
      <c r="G235" s="286"/>
      <c r="H235" s="287" t="s">
        <v>1</v>
      </c>
      <c r="I235" s="289"/>
      <c r="J235" s="286"/>
      <c r="K235" s="286"/>
      <c r="L235" s="290"/>
      <c r="M235" s="291"/>
      <c r="N235" s="292"/>
      <c r="O235" s="292"/>
      <c r="P235" s="292"/>
      <c r="Q235" s="292"/>
      <c r="R235" s="292"/>
      <c r="S235" s="292"/>
      <c r="T235" s="29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4" t="s">
        <v>226</v>
      </c>
      <c r="AU235" s="294" t="s">
        <v>86</v>
      </c>
      <c r="AV235" s="15" t="s">
        <v>84</v>
      </c>
      <c r="AW235" s="15" t="s">
        <v>32</v>
      </c>
      <c r="AX235" s="15" t="s">
        <v>76</v>
      </c>
      <c r="AY235" s="294" t="s">
        <v>176</v>
      </c>
    </row>
    <row r="236" spans="1:51" s="15" customFormat="1" ht="12">
      <c r="A236" s="15"/>
      <c r="B236" s="285"/>
      <c r="C236" s="286"/>
      <c r="D236" s="256" t="s">
        <v>226</v>
      </c>
      <c r="E236" s="287" t="s">
        <v>1</v>
      </c>
      <c r="F236" s="288" t="s">
        <v>1396</v>
      </c>
      <c r="G236" s="286"/>
      <c r="H236" s="287" t="s">
        <v>1</v>
      </c>
      <c r="I236" s="289"/>
      <c r="J236" s="286"/>
      <c r="K236" s="286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226</v>
      </c>
      <c r="AU236" s="294" t="s">
        <v>86</v>
      </c>
      <c r="AV236" s="15" t="s">
        <v>84</v>
      </c>
      <c r="AW236" s="15" t="s">
        <v>32</v>
      </c>
      <c r="AX236" s="15" t="s">
        <v>76</v>
      </c>
      <c r="AY236" s="294" t="s">
        <v>176</v>
      </c>
    </row>
    <row r="237" spans="1:51" s="15" customFormat="1" ht="12">
      <c r="A237" s="15"/>
      <c r="B237" s="285"/>
      <c r="C237" s="286"/>
      <c r="D237" s="256" t="s">
        <v>226</v>
      </c>
      <c r="E237" s="287" t="s">
        <v>1</v>
      </c>
      <c r="F237" s="288" t="s">
        <v>1397</v>
      </c>
      <c r="G237" s="286"/>
      <c r="H237" s="287" t="s">
        <v>1</v>
      </c>
      <c r="I237" s="289"/>
      <c r="J237" s="286"/>
      <c r="K237" s="286"/>
      <c r="L237" s="290"/>
      <c r="M237" s="291"/>
      <c r="N237" s="292"/>
      <c r="O237" s="292"/>
      <c r="P237" s="292"/>
      <c r="Q237" s="292"/>
      <c r="R237" s="292"/>
      <c r="S237" s="292"/>
      <c r="T237" s="29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4" t="s">
        <v>226</v>
      </c>
      <c r="AU237" s="294" t="s">
        <v>86</v>
      </c>
      <c r="AV237" s="15" t="s">
        <v>84</v>
      </c>
      <c r="AW237" s="15" t="s">
        <v>32</v>
      </c>
      <c r="AX237" s="15" t="s">
        <v>76</v>
      </c>
      <c r="AY237" s="294" t="s">
        <v>176</v>
      </c>
    </row>
    <row r="238" spans="1:51" s="15" customFormat="1" ht="12">
      <c r="A238" s="15"/>
      <c r="B238" s="285"/>
      <c r="C238" s="286"/>
      <c r="D238" s="256" t="s">
        <v>226</v>
      </c>
      <c r="E238" s="287" t="s">
        <v>1</v>
      </c>
      <c r="F238" s="288" t="s">
        <v>400</v>
      </c>
      <c r="G238" s="286"/>
      <c r="H238" s="287" t="s">
        <v>1</v>
      </c>
      <c r="I238" s="289"/>
      <c r="J238" s="286"/>
      <c r="K238" s="286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226</v>
      </c>
      <c r="AU238" s="294" t="s">
        <v>86</v>
      </c>
      <c r="AV238" s="15" t="s">
        <v>84</v>
      </c>
      <c r="AW238" s="15" t="s">
        <v>32</v>
      </c>
      <c r="AX238" s="15" t="s">
        <v>76</v>
      </c>
      <c r="AY238" s="294" t="s">
        <v>176</v>
      </c>
    </row>
    <row r="239" spans="1:51" s="15" customFormat="1" ht="12">
      <c r="A239" s="15"/>
      <c r="B239" s="285"/>
      <c r="C239" s="286"/>
      <c r="D239" s="256" t="s">
        <v>226</v>
      </c>
      <c r="E239" s="287" t="s">
        <v>1</v>
      </c>
      <c r="F239" s="288" t="s">
        <v>1398</v>
      </c>
      <c r="G239" s="286"/>
      <c r="H239" s="287" t="s">
        <v>1</v>
      </c>
      <c r="I239" s="289"/>
      <c r="J239" s="286"/>
      <c r="K239" s="286"/>
      <c r="L239" s="290"/>
      <c r="M239" s="291"/>
      <c r="N239" s="292"/>
      <c r="O239" s="292"/>
      <c r="P239" s="292"/>
      <c r="Q239" s="292"/>
      <c r="R239" s="292"/>
      <c r="S239" s="292"/>
      <c r="T239" s="29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4" t="s">
        <v>226</v>
      </c>
      <c r="AU239" s="294" t="s">
        <v>86</v>
      </c>
      <c r="AV239" s="15" t="s">
        <v>84</v>
      </c>
      <c r="AW239" s="15" t="s">
        <v>32</v>
      </c>
      <c r="AX239" s="15" t="s">
        <v>76</v>
      </c>
      <c r="AY239" s="294" t="s">
        <v>176</v>
      </c>
    </row>
    <row r="240" spans="1:51" s="15" customFormat="1" ht="12">
      <c r="A240" s="15"/>
      <c r="B240" s="285"/>
      <c r="C240" s="286"/>
      <c r="D240" s="256" t="s">
        <v>226</v>
      </c>
      <c r="E240" s="287" t="s">
        <v>1</v>
      </c>
      <c r="F240" s="288" t="s">
        <v>1399</v>
      </c>
      <c r="G240" s="286"/>
      <c r="H240" s="287" t="s">
        <v>1</v>
      </c>
      <c r="I240" s="289"/>
      <c r="J240" s="286"/>
      <c r="K240" s="286"/>
      <c r="L240" s="290"/>
      <c r="M240" s="291"/>
      <c r="N240" s="292"/>
      <c r="O240" s="292"/>
      <c r="P240" s="292"/>
      <c r="Q240" s="292"/>
      <c r="R240" s="292"/>
      <c r="S240" s="292"/>
      <c r="T240" s="29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4" t="s">
        <v>226</v>
      </c>
      <c r="AU240" s="294" t="s">
        <v>86</v>
      </c>
      <c r="AV240" s="15" t="s">
        <v>84</v>
      </c>
      <c r="AW240" s="15" t="s">
        <v>32</v>
      </c>
      <c r="AX240" s="15" t="s">
        <v>76</v>
      </c>
      <c r="AY240" s="294" t="s">
        <v>176</v>
      </c>
    </row>
    <row r="241" spans="1:51" s="15" customFormat="1" ht="12">
      <c r="A241" s="15"/>
      <c r="B241" s="285"/>
      <c r="C241" s="286"/>
      <c r="D241" s="256" t="s">
        <v>226</v>
      </c>
      <c r="E241" s="287" t="s">
        <v>1</v>
      </c>
      <c r="F241" s="288" t="s">
        <v>1400</v>
      </c>
      <c r="G241" s="286"/>
      <c r="H241" s="287" t="s">
        <v>1</v>
      </c>
      <c r="I241" s="289"/>
      <c r="J241" s="286"/>
      <c r="K241" s="286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226</v>
      </c>
      <c r="AU241" s="294" t="s">
        <v>86</v>
      </c>
      <c r="AV241" s="15" t="s">
        <v>84</v>
      </c>
      <c r="AW241" s="15" t="s">
        <v>32</v>
      </c>
      <c r="AX241" s="15" t="s">
        <v>76</v>
      </c>
      <c r="AY241" s="294" t="s">
        <v>176</v>
      </c>
    </row>
    <row r="242" spans="1:51" s="15" customFormat="1" ht="12">
      <c r="A242" s="15"/>
      <c r="B242" s="285"/>
      <c r="C242" s="286"/>
      <c r="D242" s="256" t="s">
        <v>226</v>
      </c>
      <c r="E242" s="287" t="s">
        <v>1</v>
      </c>
      <c r="F242" s="288" t="s">
        <v>1401</v>
      </c>
      <c r="G242" s="286"/>
      <c r="H242" s="287" t="s">
        <v>1</v>
      </c>
      <c r="I242" s="289"/>
      <c r="J242" s="286"/>
      <c r="K242" s="286"/>
      <c r="L242" s="290"/>
      <c r="M242" s="291"/>
      <c r="N242" s="292"/>
      <c r="O242" s="292"/>
      <c r="P242" s="292"/>
      <c r="Q242" s="292"/>
      <c r="R242" s="292"/>
      <c r="S242" s="292"/>
      <c r="T242" s="29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4" t="s">
        <v>226</v>
      </c>
      <c r="AU242" s="294" t="s">
        <v>86</v>
      </c>
      <c r="AV242" s="15" t="s">
        <v>84</v>
      </c>
      <c r="AW242" s="15" t="s">
        <v>32</v>
      </c>
      <c r="AX242" s="15" t="s">
        <v>76</v>
      </c>
      <c r="AY242" s="294" t="s">
        <v>176</v>
      </c>
    </row>
    <row r="243" spans="1:51" s="15" customFormat="1" ht="12">
      <c r="A243" s="15"/>
      <c r="B243" s="285"/>
      <c r="C243" s="286"/>
      <c r="D243" s="256" t="s">
        <v>226</v>
      </c>
      <c r="E243" s="287" t="s">
        <v>1</v>
      </c>
      <c r="F243" s="288" t="s">
        <v>1402</v>
      </c>
      <c r="G243" s="286"/>
      <c r="H243" s="287" t="s">
        <v>1</v>
      </c>
      <c r="I243" s="289"/>
      <c r="J243" s="286"/>
      <c r="K243" s="286"/>
      <c r="L243" s="290"/>
      <c r="M243" s="291"/>
      <c r="N243" s="292"/>
      <c r="O243" s="292"/>
      <c r="P243" s="292"/>
      <c r="Q243" s="292"/>
      <c r="R243" s="292"/>
      <c r="S243" s="292"/>
      <c r="T243" s="29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4" t="s">
        <v>226</v>
      </c>
      <c r="AU243" s="294" t="s">
        <v>86</v>
      </c>
      <c r="AV243" s="15" t="s">
        <v>84</v>
      </c>
      <c r="AW243" s="15" t="s">
        <v>32</v>
      </c>
      <c r="AX243" s="15" t="s">
        <v>76</v>
      </c>
      <c r="AY243" s="294" t="s">
        <v>176</v>
      </c>
    </row>
    <row r="244" spans="1:51" s="15" customFormat="1" ht="12">
      <c r="A244" s="15"/>
      <c r="B244" s="285"/>
      <c r="C244" s="286"/>
      <c r="D244" s="256" t="s">
        <v>226</v>
      </c>
      <c r="E244" s="287" t="s">
        <v>1</v>
      </c>
      <c r="F244" s="288" t="s">
        <v>1403</v>
      </c>
      <c r="G244" s="286"/>
      <c r="H244" s="287" t="s">
        <v>1</v>
      </c>
      <c r="I244" s="289"/>
      <c r="J244" s="286"/>
      <c r="K244" s="286"/>
      <c r="L244" s="290"/>
      <c r="M244" s="291"/>
      <c r="N244" s="292"/>
      <c r="O244" s="292"/>
      <c r="P244" s="292"/>
      <c r="Q244" s="292"/>
      <c r="R244" s="292"/>
      <c r="S244" s="292"/>
      <c r="T244" s="29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4" t="s">
        <v>226</v>
      </c>
      <c r="AU244" s="294" t="s">
        <v>86</v>
      </c>
      <c r="AV244" s="15" t="s">
        <v>84</v>
      </c>
      <c r="AW244" s="15" t="s">
        <v>32</v>
      </c>
      <c r="AX244" s="15" t="s">
        <v>76</v>
      </c>
      <c r="AY244" s="294" t="s">
        <v>176</v>
      </c>
    </row>
    <row r="245" spans="1:51" s="15" customFormat="1" ht="12">
      <c r="A245" s="15"/>
      <c r="B245" s="285"/>
      <c r="C245" s="286"/>
      <c r="D245" s="256" t="s">
        <v>226</v>
      </c>
      <c r="E245" s="287" t="s">
        <v>1</v>
      </c>
      <c r="F245" s="288" t="s">
        <v>400</v>
      </c>
      <c r="G245" s="286"/>
      <c r="H245" s="287" t="s">
        <v>1</v>
      </c>
      <c r="I245" s="289"/>
      <c r="J245" s="286"/>
      <c r="K245" s="286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226</v>
      </c>
      <c r="AU245" s="294" t="s">
        <v>86</v>
      </c>
      <c r="AV245" s="15" t="s">
        <v>84</v>
      </c>
      <c r="AW245" s="15" t="s">
        <v>32</v>
      </c>
      <c r="AX245" s="15" t="s">
        <v>76</v>
      </c>
      <c r="AY245" s="294" t="s">
        <v>176</v>
      </c>
    </row>
    <row r="246" spans="1:51" s="15" customFormat="1" ht="12">
      <c r="A246" s="15"/>
      <c r="B246" s="285"/>
      <c r="C246" s="286"/>
      <c r="D246" s="256" t="s">
        <v>226</v>
      </c>
      <c r="E246" s="287" t="s">
        <v>1</v>
      </c>
      <c r="F246" s="288" t="s">
        <v>1404</v>
      </c>
      <c r="G246" s="286"/>
      <c r="H246" s="287" t="s">
        <v>1</v>
      </c>
      <c r="I246" s="289"/>
      <c r="J246" s="286"/>
      <c r="K246" s="286"/>
      <c r="L246" s="290"/>
      <c r="M246" s="291"/>
      <c r="N246" s="292"/>
      <c r="O246" s="292"/>
      <c r="P246" s="292"/>
      <c r="Q246" s="292"/>
      <c r="R246" s="292"/>
      <c r="S246" s="292"/>
      <c r="T246" s="29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4" t="s">
        <v>226</v>
      </c>
      <c r="AU246" s="294" t="s">
        <v>86</v>
      </c>
      <c r="AV246" s="15" t="s">
        <v>84</v>
      </c>
      <c r="AW246" s="15" t="s">
        <v>32</v>
      </c>
      <c r="AX246" s="15" t="s">
        <v>76</v>
      </c>
      <c r="AY246" s="294" t="s">
        <v>176</v>
      </c>
    </row>
    <row r="247" spans="1:51" s="15" customFormat="1" ht="12">
      <c r="A247" s="15"/>
      <c r="B247" s="285"/>
      <c r="C247" s="286"/>
      <c r="D247" s="256" t="s">
        <v>226</v>
      </c>
      <c r="E247" s="287" t="s">
        <v>1</v>
      </c>
      <c r="F247" s="288" t="s">
        <v>1405</v>
      </c>
      <c r="G247" s="286"/>
      <c r="H247" s="287" t="s">
        <v>1</v>
      </c>
      <c r="I247" s="289"/>
      <c r="J247" s="286"/>
      <c r="K247" s="286"/>
      <c r="L247" s="290"/>
      <c r="M247" s="291"/>
      <c r="N247" s="292"/>
      <c r="O247" s="292"/>
      <c r="P247" s="292"/>
      <c r="Q247" s="292"/>
      <c r="R247" s="292"/>
      <c r="S247" s="292"/>
      <c r="T247" s="29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4" t="s">
        <v>226</v>
      </c>
      <c r="AU247" s="294" t="s">
        <v>86</v>
      </c>
      <c r="AV247" s="15" t="s">
        <v>84</v>
      </c>
      <c r="AW247" s="15" t="s">
        <v>32</v>
      </c>
      <c r="AX247" s="15" t="s">
        <v>76</v>
      </c>
      <c r="AY247" s="294" t="s">
        <v>176</v>
      </c>
    </row>
    <row r="248" spans="1:51" s="15" customFormat="1" ht="12">
      <c r="A248" s="15"/>
      <c r="B248" s="285"/>
      <c r="C248" s="286"/>
      <c r="D248" s="256" t="s">
        <v>226</v>
      </c>
      <c r="E248" s="287" t="s">
        <v>1</v>
      </c>
      <c r="F248" s="288" t="s">
        <v>1406</v>
      </c>
      <c r="G248" s="286"/>
      <c r="H248" s="287" t="s">
        <v>1</v>
      </c>
      <c r="I248" s="289"/>
      <c r="J248" s="286"/>
      <c r="K248" s="286"/>
      <c r="L248" s="290"/>
      <c r="M248" s="291"/>
      <c r="N248" s="292"/>
      <c r="O248" s="292"/>
      <c r="P248" s="292"/>
      <c r="Q248" s="292"/>
      <c r="R248" s="292"/>
      <c r="S248" s="292"/>
      <c r="T248" s="29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4" t="s">
        <v>226</v>
      </c>
      <c r="AU248" s="294" t="s">
        <v>86</v>
      </c>
      <c r="AV248" s="15" t="s">
        <v>84</v>
      </c>
      <c r="AW248" s="15" t="s">
        <v>32</v>
      </c>
      <c r="AX248" s="15" t="s">
        <v>76</v>
      </c>
      <c r="AY248" s="294" t="s">
        <v>176</v>
      </c>
    </row>
    <row r="249" spans="1:51" s="15" customFormat="1" ht="12">
      <c r="A249" s="15"/>
      <c r="B249" s="285"/>
      <c r="C249" s="286"/>
      <c r="D249" s="256" t="s">
        <v>226</v>
      </c>
      <c r="E249" s="287" t="s">
        <v>1</v>
      </c>
      <c r="F249" s="288" t="s">
        <v>1407</v>
      </c>
      <c r="G249" s="286"/>
      <c r="H249" s="287" t="s">
        <v>1</v>
      </c>
      <c r="I249" s="289"/>
      <c r="J249" s="286"/>
      <c r="K249" s="286"/>
      <c r="L249" s="290"/>
      <c r="M249" s="291"/>
      <c r="N249" s="292"/>
      <c r="O249" s="292"/>
      <c r="P249" s="292"/>
      <c r="Q249" s="292"/>
      <c r="R249" s="292"/>
      <c r="S249" s="292"/>
      <c r="T249" s="29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4" t="s">
        <v>226</v>
      </c>
      <c r="AU249" s="294" t="s">
        <v>86</v>
      </c>
      <c r="AV249" s="15" t="s">
        <v>84</v>
      </c>
      <c r="AW249" s="15" t="s">
        <v>32</v>
      </c>
      <c r="AX249" s="15" t="s">
        <v>76</v>
      </c>
      <c r="AY249" s="294" t="s">
        <v>176</v>
      </c>
    </row>
    <row r="250" spans="1:51" s="15" customFormat="1" ht="12">
      <c r="A250" s="15"/>
      <c r="B250" s="285"/>
      <c r="C250" s="286"/>
      <c r="D250" s="256" t="s">
        <v>226</v>
      </c>
      <c r="E250" s="287" t="s">
        <v>1</v>
      </c>
      <c r="F250" s="288" t="s">
        <v>1408</v>
      </c>
      <c r="G250" s="286"/>
      <c r="H250" s="287" t="s">
        <v>1</v>
      </c>
      <c r="I250" s="289"/>
      <c r="J250" s="286"/>
      <c r="K250" s="286"/>
      <c r="L250" s="290"/>
      <c r="M250" s="291"/>
      <c r="N250" s="292"/>
      <c r="O250" s="292"/>
      <c r="P250" s="292"/>
      <c r="Q250" s="292"/>
      <c r="R250" s="292"/>
      <c r="S250" s="292"/>
      <c r="T250" s="29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4" t="s">
        <v>226</v>
      </c>
      <c r="AU250" s="294" t="s">
        <v>86</v>
      </c>
      <c r="AV250" s="15" t="s">
        <v>84</v>
      </c>
      <c r="AW250" s="15" t="s">
        <v>32</v>
      </c>
      <c r="AX250" s="15" t="s">
        <v>76</v>
      </c>
      <c r="AY250" s="294" t="s">
        <v>176</v>
      </c>
    </row>
    <row r="251" spans="1:51" s="15" customFormat="1" ht="12">
      <c r="A251" s="15"/>
      <c r="B251" s="285"/>
      <c r="C251" s="286"/>
      <c r="D251" s="256" t="s">
        <v>226</v>
      </c>
      <c r="E251" s="287" t="s">
        <v>1</v>
      </c>
      <c r="F251" s="288" t="s">
        <v>1409</v>
      </c>
      <c r="G251" s="286"/>
      <c r="H251" s="287" t="s">
        <v>1</v>
      </c>
      <c r="I251" s="289"/>
      <c r="J251" s="286"/>
      <c r="K251" s="286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226</v>
      </c>
      <c r="AU251" s="294" t="s">
        <v>86</v>
      </c>
      <c r="AV251" s="15" t="s">
        <v>84</v>
      </c>
      <c r="AW251" s="15" t="s">
        <v>32</v>
      </c>
      <c r="AX251" s="15" t="s">
        <v>76</v>
      </c>
      <c r="AY251" s="294" t="s">
        <v>176</v>
      </c>
    </row>
    <row r="252" spans="1:51" s="15" customFormat="1" ht="12">
      <c r="A252" s="15"/>
      <c r="B252" s="285"/>
      <c r="C252" s="286"/>
      <c r="D252" s="256" t="s">
        <v>226</v>
      </c>
      <c r="E252" s="287" t="s">
        <v>1</v>
      </c>
      <c r="F252" s="288" t="s">
        <v>400</v>
      </c>
      <c r="G252" s="286"/>
      <c r="H252" s="287" t="s">
        <v>1</v>
      </c>
      <c r="I252" s="289"/>
      <c r="J252" s="286"/>
      <c r="K252" s="286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226</v>
      </c>
      <c r="AU252" s="294" t="s">
        <v>86</v>
      </c>
      <c r="AV252" s="15" t="s">
        <v>84</v>
      </c>
      <c r="AW252" s="15" t="s">
        <v>32</v>
      </c>
      <c r="AX252" s="15" t="s">
        <v>76</v>
      </c>
      <c r="AY252" s="294" t="s">
        <v>176</v>
      </c>
    </row>
    <row r="253" spans="1:51" s="15" customFormat="1" ht="12">
      <c r="A253" s="15"/>
      <c r="B253" s="285"/>
      <c r="C253" s="286"/>
      <c r="D253" s="256" t="s">
        <v>226</v>
      </c>
      <c r="E253" s="287" t="s">
        <v>1</v>
      </c>
      <c r="F253" s="288" t="s">
        <v>1410</v>
      </c>
      <c r="G253" s="286"/>
      <c r="H253" s="287" t="s">
        <v>1</v>
      </c>
      <c r="I253" s="289"/>
      <c r="J253" s="286"/>
      <c r="K253" s="286"/>
      <c r="L253" s="290"/>
      <c r="M253" s="291"/>
      <c r="N253" s="292"/>
      <c r="O253" s="292"/>
      <c r="P253" s="292"/>
      <c r="Q253" s="292"/>
      <c r="R253" s="292"/>
      <c r="S253" s="292"/>
      <c r="T253" s="29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4" t="s">
        <v>226</v>
      </c>
      <c r="AU253" s="294" t="s">
        <v>86</v>
      </c>
      <c r="AV253" s="15" t="s">
        <v>84</v>
      </c>
      <c r="AW253" s="15" t="s">
        <v>32</v>
      </c>
      <c r="AX253" s="15" t="s">
        <v>76</v>
      </c>
      <c r="AY253" s="294" t="s">
        <v>176</v>
      </c>
    </row>
    <row r="254" spans="1:51" s="13" customFormat="1" ht="12">
      <c r="A254" s="13"/>
      <c r="B254" s="254"/>
      <c r="C254" s="255"/>
      <c r="D254" s="256" t="s">
        <v>226</v>
      </c>
      <c r="E254" s="257" t="s">
        <v>1</v>
      </c>
      <c r="F254" s="258" t="s">
        <v>1411</v>
      </c>
      <c r="G254" s="255"/>
      <c r="H254" s="259">
        <v>41.779</v>
      </c>
      <c r="I254" s="260"/>
      <c r="J254" s="255"/>
      <c r="K254" s="255"/>
      <c r="L254" s="261"/>
      <c r="M254" s="262"/>
      <c r="N254" s="263"/>
      <c r="O254" s="263"/>
      <c r="P254" s="263"/>
      <c r="Q254" s="263"/>
      <c r="R254" s="263"/>
      <c r="S254" s="263"/>
      <c r="T254" s="26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5" t="s">
        <v>226</v>
      </c>
      <c r="AU254" s="265" t="s">
        <v>86</v>
      </c>
      <c r="AV254" s="13" t="s">
        <v>86</v>
      </c>
      <c r="AW254" s="13" t="s">
        <v>32</v>
      </c>
      <c r="AX254" s="13" t="s">
        <v>76</v>
      </c>
      <c r="AY254" s="265" t="s">
        <v>176</v>
      </c>
    </row>
    <row r="255" spans="1:51" s="14" customFormat="1" ht="12">
      <c r="A255" s="14"/>
      <c r="B255" s="269"/>
      <c r="C255" s="270"/>
      <c r="D255" s="256" t="s">
        <v>226</v>
      </c>
      <c r="E255" s="271" t="s">
        <v>1</v>
      </c>
      <c r="F255" s="272" t="s">
        <v>249</v>
      </c>
      <c r="G255" s="270"/>
      <c r="H255" s="273">
        <v>41.779</v>
      </c>
      <c r="I255" s="274"/>
      <c r="J255" s="270"/>
      <c r="K255" s="270"/>
      <c r="L255" s="275"/>
      <c r="M255" s="276"/>
      <c r="N255" s="277"/>
      <c r="O255" s="277"/>
      <c r="P255" s="277"/>
      <c r="Q255" s="277"/>
      <c r="R255" s="277"/>
      <c r="S255" s="277"/>
      <c r="T255" s="27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9" t="s">
        <v>226</v>
      </c>
      <c r="AU255" s="279" t="s">
        <v>86</v>
      </c>
      <c r="AV255" s="14" t="s">
        <v>193</v>
      </c>
      <c r="AW255" s="14" t="s">
        <v>32</v>
      </c>
      <c r="AX255" s="14" t="s">
        <v>84</v>
      </c>
      <c r="AY255" s="279" t="s">
        <v>176</v>
      </c>
    </row>
    <row r="256" spans="1:65" s="2" customFormat="1" ht="14.4" customHeight="1">
      <c r="A256" s="38"/>
      <c r="B256" s="39"/>
      <c r="C256" s="295" t="s">
        <v>217</v>
      </c>
      <c r="D256" s="295" t="s">
        <v>341</v>
      </c>
      <c r="E256" s="296" t="s">
        <v>1412</v>
      </c>
      <c r="F256" s="297" t="s">
        <v>1413</v>
      </c>
      <c r="G256" s="298" t="s">
        <v>344</v>
      </c>
      <c r="H256" s="299">
        <v>83.558</v>
      </c>
      <c r="I256" s="300"/>
      <c r="J256" s="301">
        <f>ROUND(I256*H256,2)</f>
        <v>0</v>
      </c>
      <c r="K256" s="297" t="s">
        <v>183</v>
      </c>
      <c r="L256" s="302"/>
      <c r="M256" s="303" t="s">
        <v>1</v>
      </c>
      <c r="N256" s="304" t="s">
        <v>41</v>
      </c>
      <c r="O256" s="91"/>
      <c r="P256" s="250">
        <f>O256*H256</f>
        <v>0</v>
      </c>
      <c r="Q256" s="250">
        <v>1</v>
      </c>
      <c r="R256" s="250">
        <f>Q256*H256</f>
        <v>83.558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210</v>
      </c>
      <c r="AT256" s="252" t="s">
        <v>341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1414</v>
      </c>
    </row>
    <row r="257" spans="1:51" s="13" customFormat="1" ht="12">
      <c r="A257" s="13"/>
      <c r="B257" s="254"/>
      <c r="C257" s="255"/>
      <c r="D257" s="256" t="s">
        <v>226</v>
      </c>
      <c r="E257" s="257" t="s">
        <v>1</v>
      </c>
      <c r="F257" s="258" t="s">
        <v>1415</v>
      </c>
      <c r="G257" s="255"/>
      <c r="H257" s="259">
        <v>83.558</v>
      </c>
      <c r="I257" s="260"/>
      <c r="J257" s="255"/>
      <c r="K257" s="255"/>
      <c r="L257" s="261"/>
      <c r="M257" s="262"/>
      <c r="N257" s="263"/>
      <c r="O257" s="263"/>
      <c r="P257" s="263"/>
      <c r="Q257" s="263"/>
      <c r="R257" s="263"/>
      <c r="S257" s="263"/>
      <c r="T257" s="26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5" t="s">
        <v>226</v>
      </c>
      <c r="AU257" s="265" t="s">
        <v>86</v>
      </c>
      <c r="AV257" s="13" t="s">
        <v>86</v>
      </c>
      <c r="AW257" s="13" t="s">
        <v>32</v>
      </c>
      <c r="AX257" s="13" t="s">
        <v>84</v>
      </c>
      <c r="AY257" s="265" t="s">
        <v>176</v>
      </c>
    </row>
    <row r="258" spans="1:63" s="12" customFormat="1" ht="22.8" customHeight="1">
      <c r="A258" s="12"/>
      <c r="B258" s="225"/>
      <c r="C258" s="226"/>
      <c r="D258" s="227" t="s">
        <v>75</v>
      </c>
      <c r="E258" s="239" t="s">
        <v>193</v>
      </c>
      <c r="F258" s="239" t="s">
        <v>785</v>
      </c>
      <c r="G258" s="226"/>
      <c r="H258" s="226"/>
      <c r="I258" s="229"/>
      <c r="J258" s="240">
        <f>BK258</f>
        <v>0</v>
      </c>
      <c r="K258" s="226"/>
      <c r="L258" s="231"/>
      <c r="M258" s="232"/>
      <c r="N258" s="233"/>
      <c r="O258" s="233"/>
      <c r="P258" s="234">
        <f>SUM(P259:P278)</f>
        <v>0</v>
      </c>
      <c r="Q258" s="233"/>
      <c r="R258" s="234">
        <f>SUM(R259:R278)</f>
        <v>0</v>
      </c>
      <c r="S258" s="233"/>
      <c r="T258" s="235">
        <f>SUM(T259:T278)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36" t="s">
        <v>84</v>
      </c>
      <c r="AT258" s="237" t="s">
        <v>75</v>
      </c>
      <c r="AU258" s="237" t="s">
        <v>84</v>
      </c>
      <c r="AY258" s="236" t="s">
        <v>176</v>
      </c>
      <c r="BK258" s="238">
        <f>SUM(BK259:BK278)</f>
        <v>0</v>
      </c>
    </row>
    <row r="259" spans="1:65" s="2" customFormat="1" ht="24.15" customHeight="1">
      <c r="A259" s="38"/>
      <c r="B259" s="39"/>
      <c r="C259" s="241" t="s">
        <v>222</v>
      </c>
      <c r="D259" s="241" t="s">
        <v>179</v>
      </c>
      <c r="E259" s="242" t="s">
        <v>1416</v>
      </c>
      <c r="F259" s="243" t="s">
        <v>1417</v>
      </c>
      <c r="G259" s="244" t="s">
        <v>291</v>
      </c>
      <c r="H259" s="245">
        <v>1.086</v>
      </c>
      <c r="I259" s="246"/>
      <c r="J259" s="247">
        <f>ROUND(I259*H259,2)</f>
        <v>0</v>
      </c>
      <c r="K259" s="243" t="s">
        <v>183</v>
      </c>
      <c r="L259" s="44"/>
      <c r="M259" s="248" t="s">
        <v>1</v>
      </c>
      <c r="N259" s="249" t="s">
        <v>41</v>
      </c>
      <c r="O259" s="91"/>
      <c r="P259" s="250">
        <f>O259*H259</f>
        <v>0</v>
      </c>
      <c r="Q259" s="250">
        <v>0</v>
      </c>
      <c r="R259" s="250">
        <f>Q259*H259</f>
        <v>0</v>
      </c>
      <c r="S259" s="250">
        <v>0</v>
      </c>
      <c r="T259" s="25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2" t="s">
        <v>193</v>
      </c>
      <c r="AT259" s="252" t="s">
        <v>179</v>
      </c>
      <c r="AU259" s="252" t="s">
        <v>86</v>
      </c>
      <c r="AY259" s="17" t="s">
        <v>176</v>
      </c>
      <c r="BE259" s="253">
        <f>IF(N259="základní",J259,0)</f>
        <v>0</v>
      </c>
      <c r="BF259" s="253">
        <f>IF(N259="snížená",J259,0)</f>
        <v>0</v>
      </c>
      <c r="BG259" s="253">
        <f>IF(N259="zákl. přenesená",J259,0)</f>
        <v>0</v>
      </c>
      <c r="BH259" s="253">
        <f>IF(N259="sníž. přenesená",J259,0)</f>
        <v>0</v>
      </c>
      <c r="BI259" s="253">
        <f>IF(N259="nulová",J259,0)</f>
        <v>0</v>
      </c>
      <c r="BJ259" s="17" t="s">
        <v>84</v>
      </c>
      <c r="BK259" s="253">
        <f>ROUND(I259*H259,2)</f>
        <v>0</v>
      </c>
      <c r="BL259" s="17" t="s">
        <v>193</v>
      </c>
      <c r="BM259" s="252" t="s">
        <v>1418</v>
      </c>
    </row>
    <row r="260" spans="1:51" s="15" customFormat="1" ht="12">
      <c r="A260" s="15"/>
      <c r="B260" s="285"/>
      <c r="C260" s="286"/>
      <c r="D260" s="256" t="s">
        <v>226</v>
      </c>
      <c r="E260" s="287" t="s">
        <v>1</v>
      </c>
      <c r="F260" s="288" t="s">
        <v>1419</v>
      </c>
      <c r="G260" s="286"/>
      <c r="H260" s="287" t="s">
        <v>1</v>
      </c>
      <c r="I260" s="289"/>
      <c r="J260" s="286"/>
      <c r="K260" s="286"/>
      <c r="L260" s="290"/>
      <c r="M260" s="291"/>
      <c r="N260" s="292"/>
      <c r="O260" s="292"/>
      <c r="P260" s="292"/>
      <c r="Q260" s="292"/>
      <c r="R260" s="292"/>
      <c r="S260" s="292"/>
      <c r="T260" s="293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4" t="s">
        <v>226</v>
      </c>
      <c r="AU260" s="294" t="s">
        <v>86</v>
      </c>
      <c r="AV260" s="15" t="s">
        <v>84</v>
      </c>
      <c r="AW260" s="15" t="s">
        <v>32</v>
      </c>
      <c r="AX260" s="15" t="s">
        <v>76</v>
      </c>
      <c r="AY260" s="294" t="s">
        <v>176</v>
      </c>
    </row>
    <row r="261" spans="1:51" s="15" customFormat="1" ht="12">
      <c r="A261" s="15"/>
      <c r="B261" s="285"/>
      <c r="C261" s="286"/>
      <c r="D261" s="256" t="s">
        <v>226</v>
      </c>
      <c r="E261" s="287" t="s">
        <v>1</v>
      </c>
      <c r="F261" s="288" t="s">
        <v>1348</v>
      </c>
      <c r="G261" s="286"/>
      <c r="H261" s="287" t="s">
        <v>1</v>
      </c>
      <c r="I261" s="289"/>
      <c r="J261" s="286"/>
      <c r="K261" s="286"/>
      <c r="L261" s="290"/>
      <c r="M261" s="291"/>
      <c r="N261" s="292"/>
      <c r="O261" s="292"/>
      <c r="P261" s="292"/>
      <c r="Q261" s="292"/>
      <c r="R261" s="292"/>
      <c r="S261" s="292"/>
      <c r="T261" s="29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94" t="s">
        <v>226</v>
      </c>
      <c r="AU261" s="294" t="s">
        <v>86</v>
      </c>
      <c r="AV261" s="15" t="s">
        <v>84</v>
      </c>
      <c r="AW261" s="15" t="s">
        <v>32</v>
      </c>
      <c r="AX261" s="15" t="s">
        <v>76</v>
      </c>
      <c r="AY261" s="294" t="s">
        <v>176</v>
      </c>
    </row>
    <row r="262" spans="1:51" s="15" customFormat="1" ht="12">
      <c r="A262" s="15"/>
      <c r="B262" s="285"/>
      <c r="C262" s="286"/>
      <c r="D262" s="256" t="s">
        <v>226</v>
      </c>
      <c r="E262" s="287" t="s">
        <v>1</v>
      </c>
      <c r="F262" s="288" t="s">
        <v>1349</v>
      </c>
      <c r="G262" s="286"/>
      <c r="H262" s="287" t="s">
        <v>1</v>
      </c>
      <c r="I262" s="289"/>
      <c r="J262" s="286"/>
      <c r="K262" s="286"/>
      <c r="L262" s="290"/>
      <c r="M262" s="291"/>
      <c r="N262" s="292"/>
      <c r="O262" s="292"/>
      <c r="P262" s="292"/>
      <c r="Q262" s="292"/>
      <c r="R262" s="292"/>
      <c r="S262" s="292"/>
      <c r="T262" s="29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4" t="s">
        <v>226</v>
      </c>
      <c r="AU262" s="294" t="s">
        <v>86</v>
      </c>
      <c r="AV262" s="15" t="s">
        <v>84</v>
      </c>
      <c r="AW262" s="15" t="s">
        <v>32</v>
      </c>
      <c r="AX262" s="15" t="s">
        <v>76</v>
      </c>
      <c r="AY262" s="294" t="s">
        <v>176</v>
      </c>
    </row>
    <row r="263" spans="1:51" s="15" customFormat="1" ht="12">
      <c r="A263" s="15"/>
      <c r="B263" s="285"/>
      <c r="C263" s="286"/>
      <c r="D263" s="256" t="s">
        <v>226</v>
      </c>
      <c r="E263" s="287" t="s">
        <v>1</v>
      </c>
      <c r="F263" s="288" t="s">
        <v>1350</v>
      </c>
      <c r="G263" s="286"/>
      <c r="H263" s="287" t="s">
        <v>1</v>
      </c>
      <c r="I263" s="289"/>
      <c r="J263" s="286"/>
      <c r="K263" s="286"/>
      <c r="L263" s="290"/>
      <c r="M263" s="291"/>
      <c r="N263" s="292"/>
      <c r="O263" s="292"/>
      <c r="P263" s="292"/>
      <c r="Q263" s="292"/>
      <c r="R263" s="292"/>
      <c r="S263" s="292"/>
      <c r="T263" s="29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4" t="s">
        <v>226</v>
      </c>
      <c r="AU263" s="294" t="s">
        <v>86</v>
      </c>
      <c r="AV263" s="15" t="s">
        <v>84</v>
      </c>
      <c r="AW263" s="15" t="s">
        <v>32</v>
      </c>
      <c r="AX263" s="15" t="s">
        <v>76</v>
      </c>
      <c r="AY263" s="294" t="s">
        <v>176</v>
      </c>
    </row>
    <row r="264" spans="1:51" s="15" customFormat="1" ht="12">
      <c r="A264" s="15"/>
      <c r="B264" s="285"/>
      <c r="C264" s="286"/>
      <c r="D264" s="256" t="s">
        <v>226</v>
      </c>
      <c r="E264" s="287" t="s">
        <v>1</v>
      </c>
      <c r="F264" s="288" t="s">
        <v>1351</v>
      </c>
      <c r="G264" s="286"/>
      <c r="H264" s="287" t="s">
        <v>1</v>
      </c>
      <c r="I264" s="289"/>
      <c r="J264" s="286"/>
      <c r="K264" s="286"/>
      <c r="L264" s="290"/>
      <c r="M264" s="291"/>
      <c r="N264" s="292"/>
      <c r="O264" s="292"/>
      <c r="P264" s="292"/>
      <c r="Q264" s="292"/>
      <c r="R264" s="292"/>
      <c r="S264" s="292"/>
      <c r="T264" s="29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4" t="s">
        <v>226</v>
      </c>
      <c r="AU264" s="294" t="s">
        <v>86</v>
      </c>
      <c r="AV264" s="15" t="s">
        <v>84</v>
      </c>
      <c r="AW264" s="15" t="s">
        <v>32</v>
      </c>
      <c r="AX264" s="15" t="s">
        <v>76</v>
      </c>
      <c r="AY264" s="294" t="s">
        <v>176</v>
      </c>
    </row>
    <row r="265" spans="1:51" s="15" customFormat="1" ht="12">
      <c r="A265" s="15"/>
      <c r="B265" s="285"/>
      <c r="C265" s="286"/>
      <c r="D265" s="256" t="s">
        <v>226</v>
      </c>
      <c r="E265" s="287" t="s">
        <v>1</v>
      </c>
      <c r="F265" s="288" t="s">
        <v>1352</v>
      </c>
      <c r="G265" s="286"/>
      <c r="H265" s="287" t="s">
        <v>1</v>
      </c>
      <c r="I265" s="289"/>
      <c r="J265" s="286"/>
      <c r="K265" s="286"/>
      <c r="L265" s="290"/>
      <c r="M265" s="291"/>
      <c r="N265" s="292"/>
      <c r="O265" s="292"/>
      <c r="P265" s="292"/>
      <c r="Q265" s="292"/>
      <c r="R265" s="292"/>
      <c r="S265" s="292"/>
      <c r="T265" s="29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4" t="s">
        <v>226</v>
      </c>
      <c r="AU265" s="294" t="s">
        <v>86</v>
      </c>
      <c r="AV265" s="15" t="s">
        <v>84</v>
      </c>
      <c r="AW265" s="15" t="s">
        <v>32</v>
      </c>
      <c r="AX265" s="15" t="s">
        <v>76</v>
      </c>
      <c r="AY265" s="294" t="s">
        <v>176</v>
      </c>
    </row>
    <row r="266" spans="1:51" s="15" customFormat="1" ht="12">
      <c r="A266" s="15"/>
      <c r="B266" s="285"/>
      <c r="C266" s="286"/>
      <c r="D266" s="256" t="s">
        <v>226</v>
      </c>
      <c r="E266" s="287" t="s">
        <v>1</v>
      </c>
      <c r="F266" s="288" t="s">
        <v>400</v>
      </c>
      <c r="G266" s="286"/>
      <c r="H266" s="287" t="s">
        <v>1</v>
      </c>
      <c r="I266" s="289"/>
      <c r="J266" s="286"/>
      <c r="K266" s="286"/>
      <c r="L266" s="290"/>
      <c r="M266" s="291"/>
      <c r="N266" s="292"/>
      <c r="O266" s="292"/>
      <c r="P266" s="292"/>
      <c r="Q266" s="292"/>
      <c r="R266" s="292"/>
      <c r="S266" s="292"/>
      <c r="T266" s="29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4" t="s">
        <v>226</v>
      </c>
      <c r="AU266" s="294" t="s">
        <v>86</v>
      </c>
      <c r="AV266" s="15" t="s">
        <v>84</v>
      </c>
      <c r="AW266" s="15" t="s">
        <v>32</v>
      </c>
      <c r="AX266" s="15" t="s">
        <v>76</v>
      </c>
      <c r="AY266" s="294" t="s">
        <v>176</v>
      </c>
    </row>
    <row r="267" spans="1:51" s="15" customFormat="1" ht="12">
      <c r="A267" s="15"/>
      <c r="B267" s="285"/>
      <c r="C267" s="286"/>
      <c r="D267" s="256" t="s">
        <v>226</v>
      </c>
      <c r="E267" s="287" t="s">
        <v>1</v>
      </c>
      <c r="F267" s="288" t="s">
        <v>1420</v>
      </c>
      <c r="G267" s="286"/>
      <c r="H267" s="287" t="s">
        <v>1</v>
      </c>
      <c r="I267" s="289"/>
      <c r="J267" s="286"/>
      <c r="K267" s="286"/>
      <c r="L267" s="290"/>
      <c r="M267" s="291"/>
      <c r="N267" s="292"/>
      <c r="O267" s="292"/>
      <c r="P267" s="292"/>
      <c r="Q267" s="292"/>
      <c r="R267" s="292"/>
      <c r="S267" s="292"/>
      <c r="T267" s="29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4" t="s">
        <v>226</v>
      </c>
      <c r="AU267" s="294" t="s">
        <v>86</v>
      </c>
      <c r="AV267" s="15" t="s">
        <v>84</v>
      </c>
      <c r="AW267" s="15" t="s">
        <v>32</v>
      </c>
      <c r="AX267" s="15" t="s">
        <v>76</v>
      </c>
      <c r="AY267" s="294" t="s">
        <v>176</v>
      </c>
    </row>
    <row r="268" spans="1:51" s="15" customFormat="1" ht="12">
      <c r="A268" s="15"/>
      <c r="B268" s="285"/>
      <c r="C268" s="286"/>
      <c r="D268" s="256" t="s">
        <v>226</v>
      </c>
      <c r="E268" s="287" t="s">
        <v>1</v>
      </c>
      <c r="F268" s="288" t="s">
        <v>1421</v>
      </c>
      <c r="G268" s="286"/>
      <c r="H268" s="287" t="s">
        <v>1</v>
      </c>
      <c r="I268" s="289"/>
      <c r="J268" s="286"/>
      <c r="K268" s="286"/>
      <c r="L268" s="290"/>
      <c r="M268" s="291"/>
      <c r="N268" s="292"/>
      <c r="O268" s="292"/>
      <c r="P268" s="292"/>
      <c r="Q268" s="292"/>
      <c r="R268" s="292"/>
      <c r="S268" s="292"/>
      <c r="T268" s="29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4" t="s">
        <v>226</v>
      </c>
      <c r="AU268" s="294" t="s">
        <v>86</v>
      </c>
      <c r="AV268" s="15" t="s">
        <v>84</v>
      </c>
      <c r="AW268" s="15" t="s">
        <v>32</v>
      </c>
      <c r="AX268" s="15" t="s">
        <v>76</v>
      </c>
      <c r="AY268" s="294" t="s">
        <v>176</v>
      </c>
    </row>
    <row r="269" spans="1:51" s="15" customFormat="1" ht="12">
      <c r="A269" s="15"/>
      <c r="B269" s="285"/>
      <c r="C269" s="286"/>
      <c r="D269" s="256" t="s">
        <v>226</v>
      </c>
      <c r="E269" s="287" t="s">
        <v>1</v>
      </c>
      <c r="F269" s="288" t="s">
        <v>1422</v>
      </c>
      <c r="G269" s="286"/>
      <c r="H269" s="287" t="s">
        <v>1</v>
      </c>
      <c r="I269" s="289"/>
      <c r="J269" s="286"/>
      <c r="K269" s="286"/>
      <c r="L269" s="290"/>
      <c r="M269" s="291"/>
      <c r="N269" s="292"/>
      <c r="O269" s="292"/>
      <c r="P269" s="292"/>
      <c r="Q269" s="292"/>
      <c r="R269" s="292"/>
      <c r="S269" s="292"/>
      <c r="T269" s="29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4" t="s">
        <v>226</v>
      </c>
      <c r="AU269" s="294" t="s">
        <v>86</v>
      </c>
      <c r="AV269" s="15" t="s">
        <v>84</v>
      </c>
      <c r="AW269" s="15" t="s">
        <v>32</v>
      </c>
      <c r="AX269" s="15" t="s">
        <v>76</v>
      </c>
      <c r="AY269" s="294" t="s">
        <v>176</v>
      </c>
    </row>
    <row r="270" spans="1:51" s="15" customFormat="1" ht="12">
      <c r="A270" s="15"/>
      <c r="B270" s="285"/>
      <c r="C270" s="286"/>
      <c r="D270" s="256" t="s">
        <v>226</v>
      </c>
      <c r="E270" s="287" t="s">
        <v>1</v>
      </c>
      <c r="F270" s="288" t="s">
        <v>1423</v>
      </c>
      <c r="G270" s="286"/>
      <c r="H270" s="287" t="s">
        <v>1</v>
      </c>
      <c r="I270" s="289"/>
      <c r="J270" s="286"/>
      <c r="K270" s="286"/>
      <c r="L270" s="290"/>
      <c r="M270" s="291"/>
      <c r="N270" s="292"/>
      <c r="O270" s="292"/>
      <c r="P270" s="292"/>
      <c r="Q270" s="292"/>
      <c r="R270" s="292"/>
      <c r="S270" s="292"/>
      <c r="T270" s="29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4" t="s">
        <v>226</v>
      </c>
      <c r="AU270" s="294" t="s">
        <v>86</v>
      </c>
      <c r="AV270" s="15" t="s">
        <v>84</v>
      </c>
      <c r="AW270" s="15" t="s">
        <v>32</v>
      </c>
      <c r="AX270" s="15" t="s">
        <v>76</v>
      </c>
      <c r="AY270" s="294" t="s">
        <v>176</v>
      </c>
    </row>
    <row r="271" spans="1:51" s="15" customFormat="1" ht="12">
      <c r="A271" s="15"/>
      <c r="B271" s="285"/>
      <c r="C271" s="286"/>
      <c r="D271" s="256" t="s">
        <v>226</v>
      </c>
      <c r="E271" s="287" t="s">
        <v>1</v>
      </c>
      <c r="F271" s="288" t="s">
        <v>1424</v>
      </c>
      <c r="G271" s="286"/>
      <c r="H271" s="287" t="s">
        <v>1</v>
      </c>
      <c r="I271" s="289"/>
      <c r="J271" s="286"/>
      <c r="K271" s="286"/>
      <c r="L271" s="290"/>
      <c r="M271" s="291"/>
      <c r="N271" s="292"/>
      <c r="O271" s="292"/>
      <c r="P271" s="292"/>
      <c r="Q271" s="292"/>
      <c r="R271" s="292"/>
      <c r="S271" s="292"/>
      <c r="T271" s="29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4" t="s">
        <v>226</v>
      </c>
      <c r="AU271" s="294" t="s">
        <v>86</v>
      </c>
      <c r="AV271" s="15" t="s">
        <v>84</v>
      </c>
      <c r="AW271" s="15" t="s">
        <v>32</v>
      </c>
      <c r="AX271" s="15" t="s">
        <v>76</v>
      </c>
      <c r="AY271" s="294" t="s">
        <v>176</v>
      </c>
    </row>
    <row r="272" spans="1:51" s="15" customFormat="1" ht="12">
      <c r="A272" s="15"/>
      <c r="B272" s="285"/>
      <c r="C272" s="286"/>
      <c r="D272" s="256" t="s">
        <v>226</v>
      </c>
      <c r="E272" s="287" t="s">
        <v>1</v>
      </c>
      <c r="F272" s="288" t="s">
        <v>1425</v>
      </c>
      <c r="G272" s="286"/>
      <c r="H272" s="287" t="s">
        <v>1</v>
      </c>
      <c r="I272" s="289"/>
      <c r="J272" s="286"/>
      <c r="K272" s="286"/>
      <c r="L272" s="290"/>
      <c r="M272" s="291"/>
      <c r="N272" s="292"/>
      <c r="O272" s="292"/>
      <c r="P272" s="292"/>
      <c r="Q272" s="292"/>
      <c r="R272" s="292"/>
      <c r="S272" s="292"/>
      <c r="T272" s="29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4" t="s">
        <v>226</v>
      </c>
      <c r="AU272" s="294" t="s">
        <v>86</v>
      </c>
      <c r="AV272" s="15" t="s">
        <v>84</v>
      </c>
      <c r="AW272" s="15" t="s">
        <v>32</v>
      </c>
      <c r="AX272" s="15" t="s">
        <v>76</v>
      </c>
      <c r="AY272" s="294" t="s">
        <v>176</v>
      </c>
    </row>
    <row r="273" spans="1:51" s="15" customFormat="1" ht="12">
      <c r="A273" s="15"/>
      <c r="B273" s="285"/>
      <c r="C273" s="286"/>
      <c r="D273" s="256" t="s">
        <v>226</v>
      </c>
      <c r="E273" s="287" t="s">
        <v>1</v>
      </c>
      <c r="F273" s="288" t="s">
        <v>400</v>
      </c>
      <c r="G273" s="286"/>
      <c r="H273" s="287" t="s">
        <v>1</v>
      </c>
      <c r="I273" s="289"/>
      <c r="J273" s="286"/>
      <c r="K273" s="286"/>
      <c r="L273" s="290"/>
      <c r="M273" s="291"/>
      <c r="N273" s="292"/>
      <c r="O273" s="292"/>
      <c r="P273" s="292"/>
      <c r="Q273" s="292"/>
      <c r="R273" s="292"/>
      <c r="S273" s="292"/>
      <c r="T273" s="293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94" t="s">
        <v>226</v>
      </c>
      <c r="AU273" s="294" t="s">
        <v>86</v>
      </c>
      <c r="AV273" s="15" t="s">
        <v>84</v>
      </c>
      <c r="AW273" s="15" t="s">
        <v>32</v>
      </c>
      <c r="AX273" s="15" t="s">
        <v>76</v>
      </c>
      <c r="AY273" s="294" t="s">
        <v>176</v>
      </c>
    </row>
    <row r="274" spans="1:51" s="15" customFormat="1" ht="12">
      <c r="A274" s="15"/>
      <c r="B274" s="285"/>
      <c r="C274" s="286"/>
      <c r="D274" s="256" t="s">
        <v>226</v>
      </c>
      <c r="E274" s="287" t="s">
        <v>1</v>
      </c>
      <c r="F274" s="288" t="s">
        <v>1426</v>
      </c>
      <c r="G274" s="286"/>
      <c r="H274" s="287" t="s">
        <v>1</v>
      </c>
      <c r="I274" s="289"/>
      <c r="J274" s="286"/>
      <c r="K274" s="286"/>
      <c r="L274" s="290"/>
      <c r="M274" s="291"/>
      <c r="N274" s="292"/>
      <c r="O274" s="292"/>
      <c r="P274" s="292"/>
      <c r="Q274" s="292"/>
      <c r="R274" s="292"/>
      <c r="S274" s="292"/>
      <c r="T274" s="29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4" t="s">
        <v>226</v>
      </c>
      <c r="AU274" s="294" t="s">
        <v>86</v>
      </c>
      <c r="AV274" s="15" t="s">
        <v>84</v>
      </c>
      <c r="AW274" s="15" t="s">
        <v>32</v>
      </c>
      <c r="AX274" s="15" t="s">
        <v>76</v>
      </c>
      <c r="AY274" s="294" t="s">
        <v>176</v>
      </c>
    </row>
    <row r="275" spans="1:51" s="15" customFormat="1" ht="12">
      <c r="A275" s="15"/>
      <c r="B275" s="285"/>
      <c r="C275" s="286"/>
      <c r="D275" s="256" t="s">
        <v>226</v>
      </c>
      <c r="E275" s="287" t="s">
        <v>1</v>
      </c>
      <c r="F275" s="288" t="s">
        <v>1427</v>
      </c>
      <c r="G275" s="286"/>
      <c r="H275" s="287" t="s">
        <v>1</v>
      </c>
      <c r="I275" s="289"/>
      <c r="J275" s="286"/>
      <c r="K275" s="286"/>
      <c r="L275" s="290"/>
      <c r="M275" s="291"/>
      <c r="N275" s="292"/>
      <c r="O275" s="292"/>
      <c r="P275" s="292"/>
      <c r="Q275" s="292"/>
      <c r="R275" s="292"/>
      <c r="S275" s="292"/>
      <c r="T275" s="29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4" t="s">
        <v>226</v>
      </c>
      <c r="AU275" s="294" t="s">
        <v>86</v>
      </c>
      <c r="AV275" s="15" t="s">
        <v>84</v>
      </c>
      <c r="AW275" s="15" t="s">
        <v>32</v>
      </c>
      <c r="AX275" s="15" t="s">
        <v>76</v>
      </c>
      <c r="AY275" s="294" t="s">
        <v>176</v>
      </c>
    </row>
    <row r="276" spans="1:51" s="15" customFormat="1" ht="12">
      <c r="A276" s="15"/>
      <c r="B276" s="285"/>
      <c r="C276" s="286"/>
      <c r="D276" s="256" t="s">
        <v>226</v>
      </c>
      <c r="E276" s="287" t="s">
        <v>1</v>
      </c>
      <c r="F276" s="288" t="s">
        <v>400</v>
      </c>
      <c r="G276" s="286"/>
      <c r="H276" s="287" t="s">
        <v>1</v>
      </c>
      <c r="I276" s="289"/>
      <c r="J276" s="286"/>
      <c r="K276" s="286"/>
      <c r="L276" s="290"/>
      <c r="M276" s="291"/>
      <c r="N276" s="292"/>
      <c r="O276" s="292"/>
      <c r="P276" s="292"/>
      <c r="Q276" s="292"/>
      <c r="R276" s="292"/>
      <c r="S276" s="292"/>
      <c r="T276" s="29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4" t="s">
        <v>226</v>
      </c>
      <c r="AU276" s="294" t="s">
        <v>86</v>
      </c>
      <c r="AV276" s="15" t="s">
        <v>84</v>
      </c>
      <c r="AW276" s="15" t="s">
        <v>32</v>
      </c>
      <c r="AX276" s="15" t="s">
        <v>76</v>
      </c>
      <c r="AY276" s="294" t="s">
        <v>176</v>
      </c>
    </row>
    <row r="277" spans="1:51" s="15" customFormat="1" ht="12">
      <c r="A277" s="15"/>
      <c r="B277" s="285"/>
      <c r="C277" s="286"/>
      <c r="D277" s="256" t="s">
        <v>226</v>
      </c>
      <c r="E277" s="287" t="s">
        <v>1</v>
      </c>
      <c r="F277" s="288" t="s">
        <v>1428</v>
      </c>
      <c r="G277" s="286"/>
      <c r="H277" s="287" t="s">
        <v>1</v>
      </c>
      <c r="I277" s="289"/>
      <c r="J277" s="286"/>
      <c r="K277" s="286"/>
      <c r="L277" s="290"/>
      <c r="M277" s="291"/>
      <c r="N277" s="292"/>
      <c r="O277" s="292"/>
      <c r="P277" s="292"/>
      <c r="Q277" s="292"/>
      <c r="R277" s="292"/>
      <c r="S277" s="292"/>
      <c r="T277" s="29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4" t="s">
        <v>226</v>
      </c>
      <c r="AU277" s="294" t="s">
        <v>86</v>
      </c>
      <c r="AV277" s="15" t="s">
        <v>84</v>
      </c>
      <c r="AW277" s="15" t="s">
        <v>32</v>
      </c>
      <c r="AX277" s="15" t="s">
        <v>76</v>
      </c>
      <c r="AY277" s="294" t="s">
        <v>176</v>
      </c>
    </row>
    <row r="278" spans="1:51" s="13" customFormat="1" ht="12">
      <c r="A278" s="13"/>
      <c r="B278" s="254"/>
      <c r="C278" s="255"/>
      <c r="D278" s="256" t="s">
        <v>226</v>
      </c>
      <c r="E278" s="257" t="s">
        <v>1</v>
      </c>
      <c r="F278" s="258" t="s">
        <v>1429</v>
      </c>
      <c r="G278" s="255"/>
      <c r="H278" s="259">
        <v>1.086</v>
      </c>
      <c r="I278" s="260"/>
      <c r="J278" s="255"/>
      <c r="K278" s="255"/>
      <c r="L278" s="261"/>
      <c r="M278" s="262"/>
      <c r="N278" s="263"/>
      <c r="O278" s="263"/>
      <c r="P278" s="263"/>
      <c r="Q278" s="263"/>
      <c r="R278" s="263"/>
      <c r="S278" s="263"/>
      <c r="T278" s="26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5" t="s">
        <v>226</v>
      </c>
      <c r="AU278" s="265" t="s">
        <v>86</v>
      </c>
      <c r="AV278" s="13" t="s">
        <v>86</v>
      </c>
      <c r="AW278" s="13" t="s">
        <v>32</v>
      </c>
      <c r="AX278" s="13" t="s">
        <v>84</v>
      </c>
      <c r="AY278" s="265" t="s">
        <v>176</v>
      </c>
    </row>
    <row r="279" spans="1:63" s="12" customFormat="1" ht="22.8" customHeight="1">
      <c r="A279" s="12"/>
      <c r="B279" s="225"/>
      <c r="C279" s="226"/>
      <c r="D279" s="227" t="s">
        <v>75</v>
      </c>
      <c r="E279" s="239" t="s">
        <v>210</v>
      </c>
      <c r="F279" s="239" t="s">
        <v>1430</v>
      </c>
      <c r="G279" s="226"/>
      <c r="H279" s="226"/>
      <c r="I279" s="229"/>
      <c r="J279" s="240">
        <f>BK279</f>
        <v>0</v>
      </c>
      <c r="K279" s="226"/>
      <c r="L279" s="231"/>
      <c r="M279" s="232"/>
      <c r="N279" s="233"/>
      <c r="O279" s="233"/>
      <c r="P279" s="234">
        <f>SUM(P280:P329)</f>
        <v>0</v>
      </c>
      <c r="Q279" s="233"/>
      <c r="R279" s="234">
        <f>SUM(R280:R329)</f>
        <v>33.84450199999999</v>
      </c>
      <c r="S279" s="233"/>
      <c r="T279" s="235">
        <f>SUM(T280:T329)</f>
        <v>2.282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6" t="s">
        <v>84</v>
      </c>
      <c r="AT279" s="237" t="s">
        <v>75</v>
      </c>
      <c r="AU279" s="237" t="s">
        <v>84</v>
      </c>
      <c r="AY279" s="236" t="s">
        <v>176</v>
      </c>
      <c r="BK279" s="238">
        <f>SUM(BK280:BK329)</f>
        <v>0</v>
      </c>
    </row>
    <row r="280" spans="1:65" s="2" customFormat="1" ht="14.4" customHeight="1">
      <c r="A280" s="38"/>
      <c r="B280" s="39"/>
      <c r="C280" s="241" t="s">
        <v>227</v>
      </c>
      <c r="D280" s="241" t="s">
        <v>179</v>
      </c>
      <c r="E280" s="242" t="s">
        <v>1431</v>
      </c>
      <c r="F280" s="243" t="s">
        <v>1432</v>
      </c>
      <c r="G280" s="244" t="s">
        <v>385</v>
      </c>
      <c r="H280" s="245">
        <v>0.9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</v>
      </c>
      <c r="R280" s="250">
        <f>Q280*H280</f>
        <v>0</v>
      </c>
      <c r="S280" s="250">
        <v>0.18</v>
      </c>
      <c r="T280" s="251">
        <f>S280*H280</f>
        <v>0.162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1433</v>
      </c>
    </row>
    <row r="281" spans="1:51" s="15" customFormat="1" ht="12">
      <c r="A281" s="15"/>
      <c r="B281" s="285"/>
      <c r="C281" s="286"/>
      <c r="D281" s="256" t="s">
        <v>226</v>
      </c>
      <c r="E281" s="287" t="s">
        <v>1</v>
      </c>
      <c r="F281" s="288" t="s">
        <v>1434</v>
      </c>
      <c r="G281" s="286"/>
      <c r="H281" s="287" t="s">
        <v>1</v>
      </c>
      <c r="I281" s="289"/>
      <c r="J281" s="286"/>
      <c r="K281" s="286"/>
      <c r="L281" s="290"/>
      <c r="M281" s="291"/>
      <c r="N281" s="292"/>
      <c r="O281" s="292"/>
      <c r="P281" s="292"/>
      <c r="Q281" s="292"/>
      <c r="R281" s="292"/>
      <c r="S281" s="292"/>
      <c r="T281" s="293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4" t="s">
        <v>226</v>
      </c>
      <c r="AU281" s="294" t="s">
        <v>86</v>
      </c>
      <c r="AV281" s="15" t="s">
        <v>84</v>
      </c>
      <c r="AW281" s="15" t="s">
        <v>32</v>
      </c>
      <c r="AX281" s="15" t="s">
        <v>76</v>
      </c>
      <c r="AY281" s="294" t="s">
        <v>176</v>
      </c>
    </row>
    <row r="282" spans="1:51" s="13" customFormat="1" ht="12">
      <c r="A282" s="13"/>
      <c r="B282" s="254"/>
      <c r="C282" s="255"/>
      <c r="D282" s="256" t="s">
        <v>226</v>
      </c>
      <c r="E282" s="257" t="s">
        <v>1</v>
      </c>
      <c r="F282" s="258" t="s">
        <v>1435</v>
      </c>
      <c r="G282" s="255"/>
      <c r="H282" s="259">
        <v>0.9</v>
      </c>
      <c r="I282" s="260"/>
      <c r="J282" s="255"/>
      <c r="K282" s="255"/>
      <c r="L282" s="261"/>
      <c r="M282" s="262"/>
      <c r="N282" s="263"/>
      <c r="O282" s="263"/>
      <c r="P282" s="263"/>
      <c r="Q282" s="263"/>
      <c r="R282" s="263"/>
      <c r="S282" s="263"/>
      <c r="T282" s="26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5" t="s">
        <v>226</v>
      </c>
      <c r="AU282" s="265" t="s">
        <v>86</v>
      </c>
      <c r="AV282" s="13" t="s">
        <v>86</v>
      </c>
      <c r="AW282" s="13" t="s">
        <v>32</v>
      </c>
      <c r="AX282" s="13" t="s">
        <v>84</v>
      </c>
      <c r="AY282" s="265" t="s">
        <v>176</v>
      </c>
    </row>
    <row r="283" spans="1:65" s="2" customFormat="1" ht="24.15" customHeight="1">
      <c r="A283" s="38"/>
      <c r="B283" s="39"/>
      <c r="C283" s="241" t="s">
        <v>332</v>
      </c>
      <c r="D283" s="241" t="s">
        <v>179</v>
      </c>
      <c r="E283" s="242" t="s">
        <v>1436</v>
      </c>
      <c r="F283" s="243" t="s">
        <v>1437</v>
      </c>
      <c r="G283" s="244" t="s">
        <v>385</v>
      </c>
      <c r="H283" s="245">
        <v>42.1</v>
      </c>
      <c r="I283" s="246"/>
      <c r="J283" s="247">
        <f>ROUND(I283*H283,2)</f>
        <v>0</v>
      </c>
      <c r="K283" s="243" t="s">
        <v>183</v>
      </c>
      <c r="L283" s="44"/>
      <c r="M283" s="248" t="s">
        <v>1</v>
      </c>
      <c r="N283" s="249" t="s">
        <v>41</v>
      </c>
      <c r="O283" s="91"/>
      <c r="P283" s="250">
        <f>O283*H283</f>
        <v>0</v>
      </c>
      <c r="Q283" s="250">
        <v>8E-05</v>
      </c>
      <c r="R283" s="250">
        <f>Q283*H283</f>
        <v>0.0033680000000000003</v>
      </c>
      <c r="S283" s="250">
        <v>0</v>
      </c>
      <c r="T283" s="251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2" t="s">
        <v>193</v>
      </c>
      <c r="AT283" s="252" t="s">
        <v>179</v>
      </c>
      <c r="AU283" s="252" t="s">
        <v>86</v>
      </c>
      <c r="AY283" s="17" t="s">
        <v>176</v>
      </c>
      <c r="BE283" s="253">
        <f>IF(N283="základní",J283,0)</f>
        <v>0</v>
      </c>
      <c r="BF283" s="253">
        <f>IF(N283="snížená",J283,0)</f>
        <v>0</v>
      </c>
      <c r="BG283" s="253">
        <f>IF(N283="zákl. přenesená",J283,0)</f>
        <v>0</v>
      </c>
      <c r="BH283" s="253">
        <f>IF(N283="sníž. přenesená",J283,0)</f>
        <v>0</v>
      </c>
      <c r="BI283" s="253">
        <f>IF(N283="nulová",J283,0)</f>
        <v>0</v>
      </c>
      <c r="BJ283" s="17" t="s">
        <v>84</v>
      </c>
      <c r="BK283" s="253">
        <f>ROUND(I283*H283,2)</f>
        <v>0</v>
      </c>
      <c r="BL283" s="17" t="s">
        <v>193</v>
      </c>
      <c r="BM283" s="252" t="s">
        <v>1438</v>
      </c>
    </row>
    <row r="284" spans="1:51" s="15" customFormat="1" ht="12">
      <c r="A284" s="15"/>
      <c r="B284" s="285"/>
      <c r="C284" s="286"/>
      <c r="D284" s="256" t="s">
        <v>226</v>
      </c>
      <c r="E284" s="287" t="s">
        <v>1</v>
      </c>
      <c r="F284" s="288" t="s">
        <v>1328</v>
      </c>
      <c r="G284" s="286"/>
      <c r="H284" s="287" t="s">
        <v>1</v>
      </c>
      <c r="I284" s="289"/>
      <c r="J284" s="286"/>
      <c r="K284" s="286"/>
      <c r="L284" s="290"/>
      <c r="M284" s="291"/>
      <c r="N284" s="292"/>
      <c r="O284" s="292"/>
      <c r="P284" s="292"/>
      <c r="Q284" s="292"/>
      <c r="R284" s="292"/>
      <c r="S284" s="292"/>
      <c r="T284" s="29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4" t="s">
        <v>226</v>
      </c>
      <c r="AU284" s="294" t="s">
        <v>86</v>
      </c>
      <c r="AV284" s="15" t="s">
        <v>84</v>
      </c>
      <c r="AW284" s="15" t="s">
        <v>32</v>
      </c>
      <c r="AX284" s="15" t="s">
        <v>76</v>
      </c>
      <c r="AY284" s="294" t="s">
        <v>176</v>
      </c>
    </row>
    <row r="285" spans="1:51" s="15" customFormat="1" ht="12">
      <c r="A285" s="15"/>
      <c r="B285" s="285"/>
      <c r="C285" s="286"/>
      <c r="D285" s="256" t="s">
        <v>226</v>
      </c>
      <c r="E285" s="287" t="s">
        <v>1</v>
      </c>
      <c r="F285" s="288" t="s">
        <v>1439</v>
      </c>
      <c r="G285" s="286"/>
      <c r="H285" s="287" t="s">
        <v>1</v>
      </c>
      <c r="I285" s="289"/>
      <c r="J285" s="286"/>
      <c r="K285" s="286"/>
      <c r="L285" s="290"/>
      <c r="M285" s="291"/>
      <c r="N285" s="292"/>
      <c r="O285" s="292"/>
      <c r="P285" s="292"/>
      <c r="Q285" s="292"/>
      <c r="R285" s="292"/>
      <c r="S285" s="292"/>
      <c r="T285" s="293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4" t="s">
        <v>226</v>
      </c>
      <c r="AU285" s="294" t="s">
        <v>86</v>
      </c>
      <c r="AV285" s="15" t="s">
        <v>84</v>
      </c>
      <c r="AW285" s="15" t="s">
        <v>32</v>
      </c>
      <c r="AX285" s="15" t="s">
        <v>76</v>
      </c>
      <c r="AY285" s="294" t="s">
        <v>176</v>
      </c>
    </row>
    <row r="286" spans="1:51" s="15" customFormat="1" ht="12">
      <c r="A286" s="15"/>
      <c r="B286" s="285"/>
      <c r="C286" s="286"/>
      <c r="D286" s="256" t="s">
        <v>226</v>
      </c>
      <c r="E286" s="287" t="s">
        <v>1</v>
      </c>
      <c r="F286" s="288" t="s">
        <v>1440</v>
      </c>
      <c r="G286" s="286"/>
      <c r="H286" s="287" t="s">
        <v>1</v>
      </c>
      <c r="I286" s="289"/>
      <c r="J286" s="286"/>
      <c r="K286" s="286"/>
      <c r="L286" s="290"/>
      <c r="M286" s="291"/>
      <c r="N286" s="292"/>
      <c r="O286" s="292"/>
      <c r="P286" s="292"/>
      <c r="Q286" s="292"/>
      <c r="R286" s="292"/>
      <c r="S286" s="292"/>
      <c r="T286" s="29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4" t="s">
        <v>226</v>
      </c>
      <c r="AU286" s="294" t="s">
        <v>86</v>
      </c>
      <c r="AV286" s="15" t="s">
        <v>84</v>
      </c>
      <c r="AW286" s="15" t="s">
        <v>32</v>
      </c>
      <c r="AX286" s="15" t="s">
        <v>76</v>
      </c>
      <c r="AY286" s="294" t="s">
        <v>176</v>
      </c>
    </row>
    <row r="287" spans="1:51" s="15" customFormat="1" ht="12">
      <c r="A287" s="15"/>
      <c r="B287" s="285"/>
      <c r="C287" s="286"/>
      <c r="D287" s="256" t="s">
        <v>226</v>
      </c>
      <c r="E287" s="287" t="s">
        <v>1</v>
      </c>
      <c r="F287" s="288" t="s">
        <v>1441</v>
      </c>
      <c r="G287" s="286"/>
      <c r="H287" s="287" t="s">
        <v>1</v>
      </c>
      <c r="I287" s="289"/>
      <c r="J287" s="286"/>
      <c r="K287" s="286"/>
      <c r="L287" s="290"/>
      <c r="M287" s="291"/>
      <c r="N287" s="292"/>
      <c r="O287" s="292"/>
      <c r="P287" s="292"/>
      <c r="Q287" s="292"/>
      <c r="R287" s="292"/>
      <c r="S287" s="292"/>
      <c r="T287" s="29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4" t="s">
        <v>226</v>
      </c>
      <c r="AU287" s="294" t="s">
        <v>86</v>
      </c>
      <c r="AV287" s="15" t="s">
        <v>84</v>
      </c>
      <c r="AW287" s="15" t="s">
        <v>32</v>
      </c>
      <c r="AX287" s="15" t="s">
        <v>76</v>
      </c>
      <c r="AY287" s="294" t="s">
        <v>176</v>
      </c>
    </row>
    <row r="288" spans="1:51" s="15" customFormat="1" ht="12">
      <c r="A288" s="15"/>
      <c r="B288" s="285"/>
      <c r="C288" s="286"/>
      <c r="D288" s="256" t="s">
        <v>226</v>
      </c>
      <c r="E288" s="287" t="s">
        <v>1</v>
      </c>
      <c r="F288" s="288" t="s">
        <v>1442</v>
      </c>
      <c r="G288" s="286"/>
      <c r="H288" s="287" t="s">
        <v>1</v>
      </c>
      <c r="I288" s="289"/>
      <c r="J288" s="286"/>
      <c r="K288" s="286"/>
      <c r="L288" s="290"/>
      <c r="M288" s="291"/>
      <c r="N288" s="292"/>
      <c r="O288" s="292"/>
      <c r="P288" s="292"/>
      <c r="Q288" s="292"/>
      <c r="R288" s="292"/>
      <c r="S288" s="292"/>
      <c r="T288" s="29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4" t="s">
        <v>226</v>
      </c>
      <c r="AU288" s="294" t="s">
        <v>86</v>
      </c>
      <c r="AV288" s="15" t="s">
        <v>84</v>
      </c>
      <c r="AW288" s="15" t="s">
        <v>32</v>
      </c>
      <c r="AX288" s="15" t="s">
        <v>76</v>
      </c>
      <c r="AY288" s="294" t="s">
        <v>176</v>
      </c>
    </row>
    <row r="289" spans="1:51" s="15" customFormat="1" ht="12">
      <c r="A289" s="15"/>
      <c r="B289" s="285"/>
      <c r="C289" s="286"/>
      <c r="D289" s="256" t="s">
        <v>226</v>
      </c>
      <c r="E289" s="287" t="s">
        <v>1</v>
      </c>
      <c r="F289" s="288" t="s">
        <v>1443</v>
      </c>
      <c r="G289" s="286"/>
      <c r="H289" s="287" t="s">
        <v>1</v>
      </c>
      <c r="I289" s="289"/>
      <c r="J289" s="286"/>
      <c r="K289" s="286"/>
      <c r="L289" s="290"/>
      <c r="M289" s="291"/>
      <c r="N289" s="292"/>
      <c r="O289" s="292"/>
      <c r="P289" s="292"/>
      <c r="Q289" s="292"/>
      <c r="R289" s="292"/>
      <c r="S289" s="292"/>
      <c r="T289" s="29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4" t="s">
        <v>226</v>
      </c>
      <c r="AU289" s="294" t="s">
        <v>86</v>
      </c>
      <c r="AV289" s="15" t="s">
        <v>84</v>
      </c>
      <c r="AW289" s="15" t="s">
        <v>32</v>
      </c>
      <c r="AX289" s="15" t="s">
        <v>76</v>
      </c>
      <c r="AY289" s="294" t="s">
        <v>176</v>
      </c>
    </row>
    <row r="290" spans="1:51" s="15" customFormat="1" ht="12">
      <c r="A290" s="15"/>
      <c r="B290" s="285"/>
      <c r="C290" s="286"/>
      <c r="D290" s="256" t="s">
        <v>226</v>
      </c>
      <c r="E290" s="287" t="s">
        <v>1</v>
      </c>
      <c r="F290" s="288" t="s">
        <v>400</v>
      </c>
      <c r="G290" s="286"/>
      <c r="H290" s="287" t="s">
        <v>1</v>
      </c>
      <c r="I290" s="289"/>
      <c r="J290" s="286"/>
      <c r="K290" s="286"/>
      <c r="L290" s="290"/>
      <c r="M290" s="291"/>
      <c r="N290" s="292"/>
      <c r="O290" s="292"/>
      <c r="P290" s="292"/>
      <c r="Q290" s="292"/>
      <c r="R290" s="292"/>
      <c r="S290" s="292"/>
      <c r="T290" s="29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4" t="s">
        <v>226</v>
      </c>
      <c r="AU290" s="294" t="s">
        <v>86</v>
      </c>
      <c r="AV290" s="15" t="s">
        <v>84</v>
      </c>
      <c r="AW290" s="15" t="s">
        <v>32</v>
      </c>
      <c r="AX290" s="15" t="s">
        <v>76</v>
      </c>
      <c r="AY290" s="294" t="s">
        <v>176</v>
      </c>
    </row>
    <row r="291" spans="1:51" s="15" customFormat="1" ht="12">
      <c r="A291" s="15"/>
      <c r="B291" s="285"/>
      <c r="C291" s="286"/>
      <c r="D291" s="256" t="s">
        <v>226</v>
      </c>
      <c r="E291" s="287" t="s">
        <v>1</v>
      </c>
      <c r="F291" s="288" t="s">
        <v>1444</v>
      </c>
      <c r="G291" s="286"/>
      <c r="H291" s="287" t="s">
        <v>1</v>
      </c>
      <c r="I291" s="289"/>
      <c r="J291" s="286"/>
      <c r="K291" s="286"/>
      <c r="L291" s="290"/>
      <c r="M291" s="291"/>
      <c r="N291" s="292"/>
      <c r="O291" s="292"/>
      <c r="P291" s="292"/>
      <c r="Q291" s="292"/>
      <c r="R291" s="292"/>
      <c r="S291" s="292"/>
      <c r="T291" s="29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4" t="s">
        <v>226</v>
      </c>
      <c r="AU291" s="294" t="s">
        <v>86</v>
      </c>
      <c r="AV291" s="15" t="s">
        <v>84</v>
      </c>
      <c r="AW291" s="15" t="s">
        <v>32</v>
      </c>
      <c r="AX291" s="15" t="s">
        <v>76</v>
      </c>
      <c r="AY291" s="294" t="s">
        <v>176</v>
      </c>
    </row>
    <row r="292" spans="1:51" s="13" customFormat="1" ht="12">
      <c r="A292" s="13"/>
      <c r="B292" s="254"/>
      <c r="C292" s="255"/>
      <c r="D292" s="256" t="s">
        <v>226</v>
      </c>
      <c r="E292" s="257" t="s">
        <v>1</v>
      </c>
      <c r="F292" s="258" t="s">
        <v>1445</v>
      </c>
      <c r="G292" s="255"/>
      <c r="H292" s="259">
        <v>42.1</v>
      </c>
      <c r="I292" s="260"/>
      <c r="J292" s="255"/>
      <c r="K292" s="255"/>
      <c r="L292" s="261"/>
      <c r="M292" s="262"/>
      <c r="N292" s="263"/>
      <c r="O292" s="263"/>
      <c r="P292" s="263"/>
      <c r="Q292" s="263"/>
      <c r="R292" s="263"/>
      <c r="S292" s="263"/>
      <c r="T292" s="26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5" t="s">
        <v>226</v>
      </c>
      <c r="AU292" s="265" t="s">
        <v>86</v>
      </c>
      <c r="AV292" s="13" t="s">
        <v>86</v>
      </c>
      <c r="AW292" s="13" t="s">
        <v>32</v>
      </c>
      <c r="AX292" s="13" t="s">
        <v>84</v>
      </c>
      <c r="AY292" s="265" t="s">
        <v>176</v>
      </c>
    </row>
    <row r="293" spans="1:65" s="2" customFormat="1" ht="24.15" customHeight="1">
      <c r="A293" s="38"/>
      <c r="B293" s="39"/>
      <c r="C293" s="295" t="s">
        <v>340</v>
      </c>
      <c r="D293" s="295" t="s">
        <v>341</v>
      </c>
      <c r="E293" s="296" t="s">
        <v>1446</v>
      </c>
      <c r="F293" s="297" t="s">
        <v>1447</v>
      </c>
      <c r="G293" s="298" t="s">
        <v>385</v>
      </c>
      <c r="H293" s="299">
        <v>42.732</v>
      </c>
      <c r="I293" s="300"/>
      <c r="J293" s="301">
        <f>ROUND(I293*H293,2)</f>
        <v>0</v>
      </c>
      <c r="K293" s="297" t="s">
        <v>183</v>
      </c>
      <c r="L293" s="302"/>
      <c r="M293" s="303" t="s">
        <v>1</v>
      </c>
      <c r="N293" s="304" t="s">
        <v>41</v>
      </c>
      <c r="O293" s="91"/>
      <c r="P293" s="250">
        <f>O293*H293</f>
        <v>0</v>
      </c>
      <c r="Q293" s="250">
        <v>0.1</v>
      </c>
      <c r="R293" s="250">
        <f>Q293*H293</f>
        <v>4.2732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210</v>
      </c>
      <c r="AT293" s="252" t="s">
        <v>341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1448</v>
      </c>
    </row>
    <row r="294" spans="1:51" s="13" customFormat="1" ht="12">
      <c r="A294" s="13"/>
      <c r="B294" s="254"/>
      <c r="C294" s="255"/>
      <c r="D294" s="256" t="s">
        <v>226</v>
      </c>
      <c r="E294" s="257" t="s">
        <v>1</v>
      </c>
      <c r="F294" s="258" t="s">
        <v>1449</v>
      </c>
      <c r="G294" s="255"/>
      <c r="H294" s="259">
        <v>42.732</v>
      </c>
      <c r="I294" s="260"/>
      <c r="J294" s="255"/>
      <c r="K294" s="255"/>
      <c r="L294" s="261"/>
      <c r="M294" s="262"/>
      <c r="N294" s="263"/>
      <c r="O294" s="263"/>
      <c r="P294" s="263"/>
      <c r="Q294" s="263"/>
      <c r="R294" s="263"/>
      <c r="S294" s="263"/>
      <c r="T294" s="26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5" t="s">
        <v>226</v>
      </c>
      <c r="AU294" s="265" t="s">
        <v>86</v>
      </c>
      <c r="AV294" s="13" t="s">
        <v>86</v>
      </c>
      <c r="AW294" s="13" t="s">
        <v>32</v>
      </c>
      <c r="AX294" s="13" t="s">
        <v>84</v>
      </c>
      <c r="AY294" s="265" t="s">
        <v>176</v>
      </c>
    </row>
    <row r="295" spans="1:65" s="2" customFormat="1" ht="14.4" customHeight="1">
      <c r="A295" s="38"/>
      <c r="B295" s="39"/>
      <c r="C295" s="241" t="s">
        <v>8</v>
      </c>
      <c r="D295" s="241" t="s">
        <v>179</v>
      </c>
      <c r="E295" s="242" t="s">
        <v>1450</v>
      </c>
      <c r="F295" s="243" t="s">
        <v>1451</v>
      </c>
      <c r="G295" s="244" t="s">
        <v>240</v>
      </c>
      <c r="H295" s="245">
        <v>5</v>
      </c>
      <c r="I295" s="246"/>
      <c r="J295" s="247">
        <f>ROUND(I295*H295,2)</f>
        <v>0</v>
      </c>
      <c r="K295" s="243" t="s">
        <v>183</v>
      </c>
      <c r="L295" s="44"/>
      <c r="M295" s="248" t="s">
        <v>1</v>
      </c>
      <c r="N295" s="249" t="s">
        <v>41</v>
      </c>
      <c r="O295" s="91"/>
      <c r="P295" s="250">
        <f>O295*H295</f>
        <v>0</v>
      </c>
      <c r="Q295" s="250">
        <v>0.29666</v>
      </c>
      <c r="R295" s="250">
        <f>Q295*H295</f>
        <v>1.4832999999999998</v>
      </c>
      <c r="S295" s="250">
        <v>0</v>
      </c>
      <c r="T295" s="25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2" t="s">
        <v>193</v>
      </c>
      <c r="AT295" s="252" t="s">
        <v>179</v>
      </c>
      <c r="AU295" s="252" t="s">
        <v>86</v>
      </c>
      <c r="AY295" s="17" t="s">
        <v>176</v>
      </c>
      <c r="BE295" s="253">
        <f>IF(N295="základní",J295,0)</f>
        <v>0</v>
      </c>
      <c r="BF295" s="253">
        <f>IF(N295="snížená",J295,0)</f>
        <v>0</v>
      </c>
      <c r="BG295" s="253">
        <f>IF(N295="zákl. přenesená",J295,0)</f>
        <v>0</v>
      </c>
      <c r="BH295" s="253">
        <f>IF(N295="sníž. přenesená",J295,0)</f>
        <v>0</v>
      </c>
      <c r="BI295" s="253">
        <f>IF(N295="nulová",J295,0)</f>
        <v>0</v>
      </c>
      <c r="BJ295" s="17" t="s">
        <v>84</v>
      </c>
      <c r="BK295" s="253">
        <f>ROUND(I295*H295,2)</f>
        <v>0</v>
      </c>
      <c r="BL295" s="17" t="s">
        <v>193</v>
      </c>
      <c r="BM295" s="252" t="s">
        <v>1452</v>
      </c>
    </row>
    <row r="296" spans="1:65" s="2" customFormat="1" ht="24.15" customHeight="1">
      <c r="A296" s="38"/>
      <c r="B296" s="39"/>
      <c r="C296" s="295" t="s">
        <v>351</v>
      </c>
      <c r="D296" s="295" t="s">
        <v>341</v>
      </c>
      <c r="E296" s="296" t="s">
        <v>1453</v>
      </c>
      <c r="F296" s="297" t="s">
        <v>1454</v>
      </c>
      <c r="G296" s="298" t="s">
        <v>240</v>
      </c>
      <c r="H296" s="299">
        <v>5</v>
      </c>
      <c r="I296" s="300"/>
      <c r="J296" s="301">
        <f>ROUND(I296*H296,2)</f>
        <v>0</v>
      </c>
      <c r="K296" s="297" t="s">
        <v>183</v>
      </c>
      <c r="L296" s="302"/>
      <c r="M296" s="303" t="s">
        <v>1</v>
      </c>
      <c r="N296" s="304" t="s">
        <v>41</v>
      </c>
      <c r="O296" s="91"/>
      <c r="P296" s="250">
        <f>O296*H296</f>
        <v>0</v>
      </c>
      <c r="Q296" s="250">
        <v>0.011</v>
      </c>
      <c r="R296" s="250">
        <f>Q296*H296</f>
        <v>0.05499999999999999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210</v>
      </c>
      <c r="AT296" s="252" t="s">
        <v>341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1455</v>
      </c>
    </row>
    <row r="297" spans="1:65" s="2" customFormat="1" ht="24.15" customHeight="1">
      <c r="A297" s="38"/>
      <c r="B297" s="39"/>
      <c r="C297" s="241" t="s">
        <v>355</v>
      </c>
      <c r="D297" s="241" t="s">
        <v>179</v>
      </c>
      <c r="E297" s="242" t="s">
        <v>1456</v>
      </c>
      <c r="F297" s="243" t="s">
        <v>1457</v>
      </c>
      <c r="G297" s="244" t="s">
        <v>385</v>
      </c>
      <c r="H297" s="245">
        <v>21.3</v>
      </c>
      <c r="I297" s="246"/>
      <c r="J297" s="247">
        <f>ROUND(I297*H297,2)</f>
        <v>0</v>
      </c>
      <c r="K297" s="243" t="s">
        <v>183</v>
      </c>
      <c r="L297" s="44"/>
      <c r="M297" s="248" t="s">
        <v>1</v>
      </c>
      <c r="N297" s="249" t="s">
        <v>41</v>
      </c>
      <c r="O297" s="91"/>
      <c r="P297" s="250">
        <f>O297*H297</f>
        <v>0</v>
      </c>
      <c r="Q297" s="250">
        <v>1E-05</v>
      </c>
      <c r="R297" s="250">
        <f>Q297*H297</f>
        <v>0.00021300000000000003</v>
      </c>
      <c r="S297" s="250">
        <v>0</v>
      </c>
      <c r="T297" s="25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2" t="s">
        <v>193</v>
      </c>
      <c r="AT297" s="252" t="s">
        <v>179</v>
      </c>
      <c r="AU297" s="252" t="s">
        <v>86</v>
      </c>
      <c r="AY297" s="17" t="s">
        <v>176</v>
      </c>
      <c r="BE297" s="253">
        <f>IF(N297="základní",J297,0)</f>
        <v>0</v>
      </c>
      <c r="BF297" s="253">
        <f>IF(N297="snížená",J297,0)</f>
        <v>0</v>
      </c>
      <c r="BG297" s="253">
        <f>IF(N297="zákl. přenesená",J297,0)</f>
        <v>0</v>
      </c>
      <c r="BH297" s="253">
        <f>IF(N297="sníž. přenesená",J297,0)</f>
        <v>0</v>
      </c>
      <c r="BI297" s="253">
        <f>IF(N297="nulová",J297,0)</f>
        <v>0</v>
      </c>
      <c r="BJ297" s="17" t="s">
        <v>84</v>
      </c>
      <c r="BK297" s="253">
        <f>ROUND(I297*H297,2)</f>
        <v>0</v>
      </c>
      <c r="BL297" s="17" t="s">
        <v>193</v>
      </c>
      <c r="BM297" s="252" t="s">
        <v>1458</v>
      </c>
    </row>
    <row r="298" spans="1:51" s="15" customFormat="1" ht="12">
      <c r="A298" s="15"/>
      <c r="B298" s="285"/>
      <c r="C298" s="286"/>
      <c r="D298" s="256" t="s">
        <v>226</v>
      </c>
      <c r="E298" s="287" t="s">
        <v>1</v>
      </c>
      <c r="F298" s="288" t="s">
        <v>1322</v>
      </c>
      <c r="G298" s="286"/>
      <c r="H298" s="287" t="s">
        <v>1</v>
      </c>
      <c r="I298" s="289"/>
      <c r="J298" s="286"/>
      <c r="K298" s="286"/>
      <c r="L298" s="290"/>
      <c r="M298" s="291"/>
      <c r="N298" s="292"/>
      <c r="O298" s="292"/>
      <c r="P298" s="292"/>
      <c r="Q298" s="292"/>
      <c r="R298" s="292"/>
      <c r="S298" s="292"/>
      <c r="T298" s="29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4" t="s">
        <v>226</v>
      </c>
      <c r="AU298" s="294" t="s">
        <v>86</v>
      </c>
      <c r="AV298" s="15" t="s">
        <v>84</v>
      </c>
      <c r="AW298" s="15" t="s">
        <v>32</v>
      </c>
      <c r="AX298" s="15" t="s">
        <v>76</v>
      </c>
      <c r="AY298" s="294" t="s">
        <v>176</v>
      </c>
    </row>
    <row r="299" spans="1:51" s="15" customFormat="1" ht="12">
      <c r="A299" s="15"/>
      <c r="B299" s="285"/>
      <c r="C299" s="286"/>
      <c r="D299" s="256" t="s">
        <v>226</v>
      </c>
      <c r="E299" s="287" t="s">
        <v>1</v>
      </c>
      <c r="F299" s="288" t="s">
        <v>1459</v>
      </c>
      <c r="G299" s="286"/>
      <c r="H299" s="287" t="s">
        <v>1</v>
      </c>
      <c r="I299" s="289"/>
      <c r="J299" s="286"/>
      <c r="K299" s="286"/>
      <c r="L299" s="290"/>
      <c r="M299" s="291"/>
      <c r="N299" s="292"/>
      <c r="O299" s="292"/>
      <c r="P299" s="292"/>
      <c r="Q299" s="292"/>
      <c r="R299" s="292"/>
      <c r="S299" s="292"/>
      <c r="T299" s="29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4" t="s">
        <v>226</v>
      </c>
      <c r="AU299" s="294" t="s">
        <v>86</v>
      </c>
      <c r="AV299" s="15" t="s">
        <v>84</v>
      </c>
      <c r="AW299" s="15" t="s">
        <v>32</v>
      </c>
      <c r="AX299" s="15" t="s">
        <v>76</v>
      </c>
      <c r="AY299" s="294" t="s">
        <v>176</v>
      </c>
    </row>
    <row r="300" spans="1:51" s="15" customFormat="1" ht="12">
      <c r="A300" s="15"/>
      <c r="B300" s="285"/>
      <c r="C300" s="286"/>
      <c r="D300" s="256" t="s">
        <v>226</v>
      </c>
      <c r="E300" s="287" t="s">
        <v>1</v>
      </c>
      <c r="F300" s="288" t="s">
        <v>1460</v>
      </c>
      <c r="G300" s="286"/>
      <c r="H300" s="287" t="s">
        <v>1</v>
      </c>
      <c r="I300" s="289"/>
      <c r="J300" s="286"/>
      <c r="K300" s="286"/>
      <c r="L300" s="290"/>
      <c r="M300" s="291"/>
      <c r="N300" s="292"/>
      <c r="O300" s="292"/>
      <c r="P300" s="292"/>
      <c r="Q300" s="292"/>
      <c r="R300" s="292"/>
      <c r="S300" s="292"/>
      <c r="T300" s="29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4" t="s">
        <v>226</v>
      </c>
      <c r="AU300" s="294" t="s">
        <v>86</v>
      </c>
      <c r="AV300" s="15" t="s">
        <v>84</v>
      </c>
      <c r="AW300" s="15" t="s">
        <v>32</v>
      </c>
      <c r="AX300" s="15" t="s">
        <v>76</v>
      </c>
      <c r="AY300" s="294" t="s">
        <v>176</v>
      </c>
    </row>
    <row r="301" spans="1:51" s="15" customFormat="1" ht="12">
      <c r="A301" s="15"/>
      <c r="B301" s="285"/>
      <c r="C301" s="286"/>
      <c r="D301" s="256" t="s">
        <v>226</v>
      </c>
      <c r="E301" s="287" t="s">
        <v>1</v>
      </c>
      <c r="F301" s="288" t="s">
        <v>1461</v>
      </c>
      <c r="G301" s="286"/>
      <c r="H301" s="287" t="s">
        <v>1</v>
      </c>
      <c r="I301" s="289"/>
      <c r="J301" s="286"/>
      <c r="K301" s="286"/>
      <c r="L301" s="290"/>
      <c r="M301" s="291"/>
      <c r="N301" s="292"/>
      <c r="O301" s="292"/>
      <c r="P301" s="292"/>
      <c r="Q301" s="292"/>
      <c r="R301" s="292"/>
      <c r="S301" s="292"/>
      <c r="T301" s="29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4" t="s">
        <v>226</v>
      </c>
      <c r="AU301" s="294" t="s">
        <v>86</v>
      </c>
      <c r="AV301" s="15" t="s">
        <v>84</v>
      </c>
      <c r="AW301" s="15" t="s">
        <v>32</v>
      </c>
      <c r="AX301" s="15" t="s">
        <v>76</v>
      </c>
      <c r="AY301" s="294" t="s">
        <v>176</v>
      </c>
    </row>
    <row r="302" spans="1:51" s="15" customFormat="1" ht="12">
      <c r="A302" s="15"/>
      <c r="B302" s="285"/>
      <c r="C302" s="286"/>
      <c r="D302" s="256" t="s">
        <v>226</v>
      </c>
      <c r="E302" s="287" t="s">
        <v>1</v>
      </c>
      <c r="F302" s="288" t="s">
        <v>1462</v>
      </c>
      <c r="G302" s="286"/>
      <c r="H302" s="287" t="s">
        <v>1</v>
      </c>
      <c r="I302" s="289"/>
      <c r="J302" s="286"/>
      <c r="K302" s="286"/>
      <c r="L302" s="290"/>
      <c r="M302" s="291"/>
      <c r="N302" s="292"/>
      <c r="O302" s="292"/>
      <c r="P302" s="292"/>
      <c r="Q302" s="292"/>
      <c r="R302" s="292"/>
      <c r="S302" s="292"/>
      <c r="T302" s="29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4" t="s">
        <v>226</v>
      </c>
      <c r="AU302" s="294" t="s">
        <v>86</v>
      </c>
      <c r="AV302" s="15" t="s">
        <v>84</v>
      </c>
      <c r="AW302" s="15" t="s">
        <v>32</v>
      </c>
      <c r="AX302" s="15" t="s">
        <v>76</v>
      </c>
      <c r="AY302" s="294" t="s">
        <v>176</v>
      </c>
    </row>
    <row r="303" spans="1:51" s="15" customFormat="1" ht="12">
      <c r="A303" s="15"/>
      <c r="B303" s="285"/>
      <c r="C303" s="286"/>
      <c r="D303" s="256" t="s">
        <v>226</v>
      </c>
      <c r="E303" s="287" t="s">
        <v>1</v>
      </c>
      <c r="F303" s="288" t="s">
        <v>1463</v>
      </c>
      <c r="G303" s="286"/>
      <c r="H303" s="287" t="s">
        <v>1</v>
      </c>
      <c r="I303" s="289"/>
      <c r="J303" s="286"/>
      <c r="K303" s="286"/>
      <c r="L303" s="290"/>
      <c r="M303" s="291"/>
      <c r="N303" s="292"/>
      <c r="O303" s="292"/>
      <c r="P303" s="292"/>
      <c r="Q303" s="292"/>
      <c r="R303" s="292"/>
      <c r="S303" s="292"/>
      <c r="T303" s="29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4" t="s">
        <v>226</v>
      </c>
      <c r="AU303" s="294" t="s">
        <v>86</v>
      </c>
      <c r="AV303" s="15" t="s">
        <v>84</v>
      </c>
      <c r="AW303" s="15" t="s">
        <v>32</v>
      </c>
      <c r="AX303" s="15" t="s">
        <v>76</v>
      </c>
      <c r="AY303" s="294" t="s">
        <v>176</v>
      </c>
    </row>
    <row r="304" spans="1:51" s="15" customFormat="1" ht="12">
      <c r="A304" s="15"/>
      <c r="B304" s="285"/>
      <c r="C304" s="286"/>
      <c r="D304" s="256" t="s">
        <v>226</v>
      </c>
      <c r="E304" s="287" t="s">
        <v>1</v>
      </c>
      <c r="F304" s="288" t="s">
        <v>400</v>
      </c>
      <c r="G304" s="286"/>
      <c r="H304" s="287" t="s">
        <v>1</v>
      </c>
      <c r="I304" s="289"/>
      <c r="J304" s="286"/>
      <c r="K304" s="286"/>
      <c r="L304" s="290"/>
      <c r="M304" s="291"/>
      <c r="N304" s="292"/>
      <c r="O304" s="292"/>
      <c r="P304" s="292"/>
      <c r="Q304" s="292"/>
      <c r="R304" s="292"/>
      <c r="S304" s="292"/>
      <c r="T304" s="29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4" t="s">
        <v>226</v>
      </c>
      <c r="AU304" s="294" t="s">
        <v>86</v>
      </c>
      <c r="AV304" s="15" t="s">
        <v>84</v>
      </c>
      <c r="AW304" s="15" t="s">
        <v>32</v>
      </c>
      <c r="AX304" s="15" t="s">
        <v>76</v>
      </c>
      <c r="AY304" s="294" t="s">
        <v>176</v>
      </c>
    </row>
    <row r="305" spans="1:51" s="15" customFormat="1" ht="12">
      <c r="A305" s="15"/>
      <c r="B305" s="285"/>
      <c r="C305" s="286"/>
      <c r="D305" s="256" t="s">
        <v>226</v>
      </c>
      <c r="E305" s="287" t="s">
        <v>1</v>
      </c>
      <c r="F305" s="288" t="s">
        <v>1464</v>
      </c>
      <c r="G305" s="286"/>
      <c r="H305" s="287" t="s">
        <v>1</v>
      </c>
      <c r="I305" s="289"/>
      <c r="J305" s="286"/>
      <c r="K305" s="286"/>
      <c r="L305" s="290"/>
      <c r="M305" s="291"/>
      <c r="N305" s="292"/>
      <c r="O305" s="292"/>
      <c r="P305" s="292"/>
      <c r="Q305" s="292"/>
      <c r="R305" s="292"/>
      <c r="S305" s="292"/>
      <c r="T305" s="29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4" t="s">
        <v>226</v>
      </c>
      <c r="AU305" s="294" t="s">
        <v>86</v>
      </c>
      <c r="AV305" s="15" t="s">
        <v>84</v>
      </c>
      <c r="AW305" s="15" t="s">
        <v>32</v>
      </c>
      <c r="AX305" s="15" t="s">
        <v>76</v>
      </c>
      <c r="AY305" s="294" t="s">
        <v>176</v>
      </c>
    </row>
    <row r="306" spans="1:51" s="13" customFormat="1" ht="12">
      <c r="A306" s="13"/>
      <c r="B306" s="254"/>
      <c r="C306" s="255"/>
      <c r="D306" s="256" t="s">
        <v>226</v>
      </c>
      <c r="E306" s="257" t="s">
        <v>1</v>
      </c>
      <c r="F306" s="258" t="s">
        <v>1465</v>
      </c>
      <c r="G306" s="255"/>
      <c r="H306" s="259">
        <v>21.3</v>
      </c>
      <c r="I306" s="260"/>
      <c r="J306" s="255"/>
      <c r="K306" s="255"/>
      <c r="L306" s="261"/>
      <c r="M306" s="262"/>
      <c r="N306" s="263"/>
      <c r="O306" s="263"/>
      <c r="P306" s="263"/>
      <c r="Q306" s="263"/>
      <c r="R306" s="263"/>
      <c r="S306" s="263"/>
      <c r="T306" s="26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5" t="s">
        <v>226</v>
      </c>
      <c r="AU306" s="265" t="s">
        <v>86</v>
      </c>
      <c r="AV306" s="13" t="s">
        <v>86</v>
      </c>
      <c r="AW306" s="13" t="s">
        <v>32</v>
      </c>
      <c r="AX306" s="13" t="s">
        <v>84</v>
      </c>
      <c r="AY306" s="265" t="s">
        <v>176</v>
      </c>
    </row>
    <row r="307" spans="1:65" s="2" customFormat="1" ht="24.15" customHeight="1">
      <c r="A307" s="38"/>
      <c r="B307" s="39"/>
      <c r="C307" s="295" t="s">
        <v>359</v>
      </c>
      <c r="D307" s="295" t="s">
        <v>341</v>
      </c>
      <c r="E307" s="296" t="s">
        <v>1466</v>
      </c>
      <c r="F307" s="297" t="s">
        <v>1467</v>
      </c>
      <c r="G307" s="298" t="s">
        <v>385</v>
      </c>
      <c r="H307" s="299">
        <v>21.62</v>
      </c>
      <c r="I307" s="300"/>
      <c r="J307" s="301">
        <f>ROUND(I307*H307,2)</f>
        <v>0</v>
      </c>
      <c r="K307" s="297" t="s">
        <v>183</v>
      </c>
      <c r="L307" s="302"/>
      <c r="M307" s="303" t="s">
        <v>1</v>
      </c>
      <c r="N307" s="304" t="s">
        <v>41</v>
      </c>
      <c r="O307" s="91"/>
      <c r="P307" s="250">
        <f>O307*H307</f>
        <v>0</v>
      </c>
      <c r="Q307" s="250">
        <v>0.0029</v>
      </c>
      <c r="R307" s="250">
        <f>Q307*H307</f>
        <v>0.062698</v>
      </c>
      <c r="S307" s="250">
        <v>0</v>
      </c>
      <c r="T307" s="251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2" t="s">
        <v>210</v>
      </c>
      <c r="AT307" s="252" t="s">
        <v>341</v>
      </c>
      <c r="AU307" s="252" t="s">
        <v>86</v>
      </c>
      <c r="AY307" s="17" t="s">
        <v>176</v>
      </c>
      <c r="BE307" s="253">
        <f>IF(N307="základní",J307,0)</f>
        <v>0</v>
      </c>
      <c r="BF307" s="253">
        <f>IF(N307="snížená",J307,0)</f>
        <v>0</v>
      </c>
      <c r="BG307" s="253">
        <f>IF(N307="zákl. přenesená",J307,0)</f>
        <v>0</v>
      </c>
      <c r="BH307" s="253">
        <f>IF(N307="sníž. přenesená",J307,0)</f>
        <v>0</v>
      </c>
      <c r="BI307" s="253">
        <f>IF(N307="nulová",J307,0)</f>
        <v>0</v>
      </c>
      <c r="BJ307" s="17" t="s">
        <v>84</v>
      </c>
      <c r="BK307" s="253">
        <f>ROUND(I307*H307,2)</f>
        <v>0</v>
      </c>
      <c r="BL307" s="17" t="s">
        <v>193</v>
      </c>
      <c r="BM307" s="252" t="s">
        <v>1468</v>
      </c>
    </row>
    <row r="308" spans="1:51" s="13" customFormat="1" ht="12">
      <c r="A308" s="13"/>
      <c r="B308" s="254"/>
      <c r="C308" s="255"/>
      <c r="D308" s="256" t="s">
        <v>226</v>
      </c>
      <c r="E308" s="257" t="s">
        <v>1</v>
      </c>
      <c r="F308" s="258" t="s">
        <v>1469</v>
      </c>
      <c r="G308" s="255"/>
      <c r="H308" s="259">
        <v>21.62</v>
      </c>
      <c r="I308" s="260"/>
      <c r="J308" s="255"/>
      <c r="K308" s="255"/>
      <c r="L308" s="261"/>
      <c r="M308" s="262"/>
      <c r="N308" s="263"/>
      <c r="O308" s="263"/>
      <c r="P308" s="263"/>
      <c r="Q308" s="263"/>
      <c r="R308" s="263"/>
      <c r="S308" s="263"/>
      <c r="T308" s="26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5" t="s">
        <v>226</v>
      </c>
      <c r="AU308" s="265" t="s">
        <v>86</v>
      </c>
      <c r="AV308" s="13" t="s">
        <v>86</v>
      </c>
      <c r="AW308" s="13" t="s">
        <v>32</v>
      </c>
      <c r="AX308" s="13" t="s">
        <v>84</v>
      </c>
      <c r="AY308" s="265" t="s">
        <v>176</v>
      </c>
    </row>
    <row r="309" spans="1:65" s="2" customFormat="1" ht="24.15" customHeight="1">
      <c r="A309" s="38"/>
      <c r="B309" s="39"/>
      <c r="C309" s="241" t="s">
        <v>364</v>
      </c>
      <c r="D309" s="241" t="s">
        <v>179</v>
      </c>
      <c r="E309" s="242" t="s">
        <v>1470</v>
      </c>
      <c r="F309" s="243" t="s">
        <v>1471</v>
      </c>
      <c r="G309" s="244" t="s">
        <v>240</v>
      </c>
      <c r="H309" s="245">
        <v>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1472</v>
      </c>
    </row>
    <row r="310" spans="1:65" s="2" customFormat="1" ht="14.4" customHeight="1">
      <c r="A310" s="38"/>
      <c r="B310" s="39"/>
      <c r="C310" s="295" t="s">
        <v>368</v>
      </c>
      <c r="D310" s="295" t="s">
        <v>341</v>
      </c>
      <c r="E310" s="296" t="s">
        <v>1473</v>
      </c>
      <c r="F310" s="297" t="s">
        <v>1474</v>
      </c>
      <c r="G310" s="298" t="s">
        <v>240</v>
      </c>
      <c r="H310" s="299">
        <v>5</v>
      </c>
      <c r="I310" s="300"/>
      <c r="J310" s="301">
        <f>ROUND(I310*H310,2)</f>
        <v>0</v>
      </c>
      <c r="K310" s="297" t="s">
        <v>183</v>
      </c>
      <c r="L310" s="302"/>
      <c r="M310" s="303" t="s">
        <v>1</v>
      </c>
      <c r="N310" s="304" t="s">
        <v>41</v>
      </c>
      <c r="O310" s="91"/>
      <c r="P310" s="250">
        <f>O310*H310</f>
        <v>0</v>
      </c>
      <c r="Q310" s="250">
        <v>0.0008</v>
      </c>
      <c r="R310" s="250">
        <f>Q310*H310</f>
        <v>0.004</v>
      </c>
      <c r="S310" s="250">
        <v>0</v>
      </c>
      <c r="T310" s="251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2" t="s">
        <v>210</v>
      </c>
      <c r="AT310" s="252" t="s">
        <v>341</v>
      </c>
      <c r="AU310" s="252" t="s">
        <v>86</v>
      </c>
      <c r="AY310" s="17" t="s">
        <v>176</v>
      </c>
      <c r="BE310" s="253">
        <f>IF(N310="základní",J310,0)</f>
        <v>0</v>
      </c>
      <c r="BF310" s="253">
        <f>IF(N310="snížená",J310,0)</f>
        <v>0</v>
      </c>
      <c r="BG310" s="253">
        <f>IF(N310="zákl. přenesená",J310,0)</f>
        <v>0</v>
      </c>
      <c r="BH310" s="253">
        <f>IF(N310="sníž. přenesená",J310,0)</f>
        <v>0</v>
      </c>
      <c r="BI310" s="253">
        <f>IF(N310="nulová",J310,0)</f>
        <v>0</v>
      </c>
      <c r="BJ310" s="17" t="s">
        <v>84</v>
      </c>
      <c r="BK310" s="253">
        <f>ROUND(I310*H310,2)</f>
        <v>0</v>
      </c>
      <c r="BL310" s="17" t="s">
        <v>193</v>
      </c>
      <c r="BM310" s="252" t="s">
        <v>1475</v>
      </c>
    </row>
    <row r="311" spans="1:65" s="2" customFormat="1" ht="24.15" customHeight="1">
      <c r="A311" s="38"/>
      <c r="B311" s="39"/>
      <c r="C311" s="241" t="s">
        <v>7</v>
      </c>
      <c r="D311" s="241" t="s">
        <v>179</v>
      </c>
      <c r="E311" s="242" t="s">
        <v>1476</v>
      </c>
      <c r="F311" s="243" t="s">
        <v>1477</v>
      </c>
      <c r="G311" s="244" t="s">
        <v>291</v>
      </c>
      <c r="H311" s="245">
        <v>1</v>
      </c>
      <c r="I311" s="246"/>
      <c r="J311" s="247">
        <f>ROUND(I311*H311,2)</f>
        <v>0</v>
      </c>
      <c r="K311" s="243" t="s">
        <v>183</v>
      </c>
      <c r="L311" s="44"/>
      <c r="M311" s="248" t="s">
        <v>1</v>
      </c>
      <c r="N311" s="249" t="s">
        <v>41</v>
      </c>
      <c r="O311" s="91"/>
      <c r="P311" s="250">
        <f>O311*H311</f>
        <v>0</v>
      </c>
      <c r="Q311" s="250">
        <v>0</v>
      </c>
      <c r="R311" s="250">
        <f>Q311*H311</f>
        <v>0</v>
      </c>
      <c r="S311" s="250">
        <v>1.92</v>
      </c>
      <c r="T311" s="251">
        <f>S311*H311</f>
        <v>1.92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2" t="s">
        <v>193</v>
      </c>
      <c r="AT311" s="252" t="s">
        <v>179</v>
      </c>
      <c r="AU311" s="252" t="s">
        <v>86</v>
      </c>
      <c r="AY311" s="17" t="s">
        <v>176</v>
      </c>
      <c r="BE311" s="253">
        <f>IF(N311="základní",J311,0)</f>
        <v>0</v>
      </c>
      <c r="BF311" s="253">
        <f>IF(N311="snížená",J311,0)</f>
        <v>0</v>
      </c>
      <c r="BG311" s="253">
        <f>IF(N311="zákl. přenesená",J311,0)</f>
        <v>0</v>
      </c>
      <c r="BH311" s="253">
        <f>IF(N311="sníž. přenesená",J311,0)</f>
        <v>0</v>
      </c>
      <c r="BI311" s="253">
        <f>IF(N311="nulová",J311,0)</f>
        <v>0</v>
      </c>
      <c r="BJ311" s="17" t="s">
        <v>84</v>
      </c>
      <c r="BK311" s="253">
        <f>ROUND(I311*H311,2)</f>
        <v>0</v>
      </c>
      <c r="BL311" s="17" t="s">
        <v>193</v>
      </c>
      <c r="BM311" s="252" t="s">
        <v>1478</v>
      </c>
    </row>
    <row r="312" spans="1:51" s="15" customFormat="1" ht="12">
      <c r="A312" s="15"/>
      <c r="B312" s="285"/>
      <c r="C312" s="286"/>
      <c r="D312" s="256" t="s">
        <v>226</v>
      </c>
      <c r="E312" s="287" t="s">
        <v>1</v>
      </c>
      <c r="F312" s="288" t="s">
        <v>1479</v>
      </c>
      <c r="G312" s="286"/>
      <c r="H312" s="287" t="s">
        <v>1</v>
      </c>
      <c r="I312" s="289"/>
      <c r="J312" s="286"/>
      <c r="K312" s="286"/>
      <c r="L312" s="290"/>
      <c r="M312" s="291"/>
      <c r="N312" s="292"/>
      <c r="O312" s="292"/>
      <c r="P312" s="292"/>
      <c r="Q312" s="292"/>
      <c r="R312" s="292"/>
      <c r="S312" s="292"/>
      <c r="T312" s="29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4" t="s">
        <v>226</v>
      </c>
      <c r="AU312" s="294" t="s">
        <v>86</v>
      </c>
      <c r="AV312" s="15" t="s">
        <v>84</v>
      </c>
      <c r="AW312" s="15" t="s">
        <v>32</v>
      </c>
      <c r="AX312" s="15" t="s">
        <v>76</v>
      </c>
      <c r="AY312" s="294" t="s">
        <v>176</v>
      </c>
    </row>
    <row r="313" spans="1:51" s="13" customFormat="1" ht="12">
      <c r="A313" s="13"/>
      <c r="B313" s="254"/>
      <c r="C313" s="255"/>
      <c r="D313" s="256" t="s">
        <v>226</v>
      </c>
      <c r="E313" s="257" t="s">
        <v>1</v>
      </c>
      <c r="F313" s="258" t="s">
        <v>84</v>
      </c>
      <c r="G313" s="255"/>
      <c r="H313" s="259">
        <v>1</v>
      </c>
      <c r="I313" s="260"/>
      <c r="J313" s="255"/>
      <c r="K313" s="255"/>
      <c r="L313" s="261"/>
      <c r="M313" s="262"/>
      <c r="N313" s="263"/>
      <c r="O313" s="263"/>
      <c r="P313" s="263"/>
      <c r="Q313" s="263"/>
      <c r="R313" s="263"/>
      <c r="S313" s="263"/>
      <c r="T313" s="26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5" t="s">
        <v>226</v>
      </c>
      <c r="AU313" s="265" t="s">
        <v>86</v>
      </c>
      <c r="AV313" s="13" t="s">
        <v>86</v>
      </c>
      <c r="AW313" s="13" t="s">
        <v>32</v>
      </c>
      <c r="AX313" s="13" t="s">
        <v>84</v>
      </c>
      <c r="AY313" s="265" t="s">
        <v>176</v>
      </c>
    </row>
    <row r="314" spans="1:65" s="2" customFormat="1" ht="24.15" customHeight="1">
      <c r="A314" s="38"/>
      <c r="B314" s="39"/>
      <c r="C314" s="241" t="s">
        <v>377</v>
      </c>
      <c r="D314" s="241" t="s">
        <v>179</v>
      </c>
      <c r="E314" s="242" t="s">
        <v>1480</v>
      </c>
      <c r="F314" s="243" t="s">
        <v>1481</v>
      </c>
      <c r="G314" s="244" t="s">
        <v>240</v>
      </c>
      <c r="H314" s="245">
        <v>5</v>
      </c>
      <c r="I314" s="246"/>
      <c r="J314" s="247">
        <f>ROUND(I314*H314,2)</f>
        <v>0</v>
      </c>
      <c r="K314" s="243" t="s">
        <v>183</v>
      </c>
      <c r="L314" s="44"/>
      <c r="M314" s="248" t="s">
        <v>1</v>
      </c>
      <c r="N314" s="249" t="s">
        <v>41</v>
      </c>
      <c r="O314" s="91"/>
      <c r="P314" s="250">
        <f>O314*H314</f>
        <v>0</v>
      </c>
      <c r="Q314" s="250">
        <v>2.61488</v>
      </c>
      <c r="R314" s="250">
        <f>Q314*H314</f>
        <v>13.074399999999999</v>
      </c>
      <c r="S314" s="250">
        <v>0</v>
      </c>
      <c r="T314" s="251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2" t="s">
        <v>193</v>
      </c>
      <c r="AT314" s="252" t="s">
        <v>179</v>
      </c>
      <c r="AU314" s="252" t="s">
        <v>86</v>
      </c>
      <c r="AY314" s="17" t="s">
        <v>176</v>
      </c>
      <c r="BE314" s="253">
        <f>IF(N314="základní",J314,0)</f>
        <v>0</v>
      </c>
      <c r="BF314" s="253">
        <f>IF(N314="snížená",J314,0)</f>
        <v>0</v>
      </c>
      <c r="BG314" s="253">
        <f>IF(N314="zákl. přenesená",J314,0)</f>
        <v>0</v>
      </c>
      <c r="BH314" s="253">
        <f>IF(N314="sníž. přenesená",J314,0)</f>
        <v>0</v>
      </c>
      <c r="BI314" s="253">
        <f>IF(N314="nulová",J314,0)</f>
        <v>0</v>
      </c>
      <c r="BJ314" s="17" t="s">
        <v>84</v>
      </c>
      <c r="BK314" s="253">
        <f>ROUND(I314*H314,2)</f>
        <v>0</v>
      </c>
      <c r="BL314" s="17" t="s">
        <v>193</v>
      </c>
      <c r="BM314" s="252" t="s">
        <v>1482</v>
      </c>
    </row>
    <row r="315" spans="1:65" s="2" customFormat="1" ht="14.4" customHeight="1">
      <c r="A315" s="38"/>
      <c r="B315" s="39"/>
      <c r="C315" s="295" t="s">
        <v>382</v>
      </c>
      <c r="D315" s="295" t="s">
        <v>341</v>
      </c>
      <c r="E315" s="296" t="s">
        <v>1483</v>
      </c>
      <c r="F315" s="297" t="s">
        <v>1484</v>
      </c>
      <c r="G315" s="298" t="s">
        <v>240</v>
      </c>
      <c r="H315" s="299">
        <v>5</v>
      </c>
      <c r="I315" s="300"/>
      <c r="J315" s="301">
        <f>ROUND(I315*H315,2)</f>
        <v>0</v>
      </c>
      <c r="K315" s="297" t="s">
        <v>1</v>
      </c>
      <c r="L315" s="302"/>
      <c r="M315" s="303" t="s">
        <v>1</v>
      </c>
      <c r="N315" s="304" t="s">
        <v>41</v>
      </c>
      <c r="O315" s="91"/>
      <c r="P315" s="250">
        <f>O315*H315</f>
        <v>0</v>
      </c>
      <c r="Q315" s="250">
        <v>2.255</v>
      </c>
      <c r="R315" s="250">
        <f>Q315*H315</f>
        <v>11.274999999999999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210</v>
      </c>
      <c r="AT315" s="252" t="s">
        <v>341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1485</v>
      </c>
    </row>
    <row r="316" spans="1:65" s="2" customFormat="1" ht="24.15" customHeight="1">
      <c r="A316" s="38"/>
      <c r="B316" s="39"/>
      <c r="C316" s="241" t="s">
        <v>387</v>
      </c>
      <c r="D316" s="241" t="s">
        <v>179</v>
      </c>
      <c r="E316" s="242" t="s">
        <v>1486</v>
      </c>
      <c r="F316" s="243" t="s">
        <v>1487</v>
      </c>
      <c r="G316" s="244" t="s">
        <v>240</v>
      </c>
      <c r="H316" s="245">
        <v>5</v>
      </c>
      <c r="I316" s="246"/>
      <c r="J316" s="247">
        <f>ROUND(I316*H316,2)</f>
        <v>0</v>
      </c>
      <c r="K316" s="243" t="s">
        <v>183</v>
      </c>
      <c r="L316" s="44"/>
      <c r="M316" s="248" t="s">
        <v>1</v>
      </c>
      <c r="N316" s="249" t="s">
        <v>41</v>
      </c>
      <c r="O316" s="91"/>
      <c r="P316" s="250">
        <f>O316*H316</f>
        <v>0</v>
      </c>
      <c r="Q316" s="250">
        <v>0.14494</v>
      </c>
      <c r="R316" s="250">
        <f>Q316*H316</f>
        <v>0.7247000000000001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193</v>
      </c>
      <c r="AT316" s="252" t="s">
        <v>179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1488</v>
      </c>
    </row>
    <row r="317" spans="1:65" s="2" customFormat="1" ht="14.4" customHeight="1">
      <c r="A317" s="38"/>
      <c r="B317" s="39"/>
      <c r="C317" s="295" t="s">
        <v>392</v>
      </c>
      <c r="D317" s="295" t="s">
        <v>341</v>
      </c>
      <c r="E317" s="296" t="s">
        <v>1489</v>
      </c>
      <c r="F317" s="297" t="s">
        <v>1490</v>
      </c>
      <c r="G317" s="298" t="s">
        <v>240</v>
      </c>
      <c r="H317" s="299">
        <v>5</v>
      </c>
      <c r="I317" s="300"/>
      <c r="J317" s="301">
        <f>ROUND(I317*H317,2)</f>
        <v>0</v>
      </c>
      <c r="K317" s="297" t="s">
        <v>183</v>
      </c>
      <c r="L317" s="302"/>
      <c r="M317" s="303" t="s">
        <v>1</v>
      </c>
      <c r="N317" s="304" t="s">
        <v>41</v>
      </c>
      <c r="O317" s="91"/>
      <c r="P317" s="250">
        <f>O317*H317</f>
        <v>0</v>
      </c>
      <c r="Q317" s="250">
        <v>0.01941</v>
      </c>
      <c r="R317" s="250">
        <f>Q317*H317</f>
        <v>0.09705</v>
      </c>
      <c r="S317" s="250">
        <v>0</v>
      </c>
      <c r="T317" s="251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2" t="s">
        <v>210</v>
      </c>
      <c r="AT317" s="252" t="s">
        <v>341</v>
      </c>
      <c r="AU317" s="252" t="s">
        <v>86</v>
      </c>
      <c r="AY317" s="17" t="s">
        <v>176</v>
      </c>
      <c r="BE317" s="253">
        <f>IF(N317="základní",J317,0)</f>
        <v>0</v>
      </c>
      <c r="BF317" s="253">
        <f>IF(N317="snížená",J317,0)</f>
        <v>0</v>
      </c>
      <c r="BG317" s="253">
        <f>IF(N317="zákl. přenesená",J317,0)</f>
        <v>0</v>
      </c>
      <c r="BH317" s="253">
        <f>IF(N317="sníž. přenesená",J317,0)</f>
        <v>0</v>
      </c>
      <c r="BI317" s="253">
        <f>IF(N317="nulová",J317,0)</f>
        <v>0</v>
      </c>
      <c r="BJ317" s="17" t="s">
        <v>84</v>
      </c>
      <c r="BK317" s="253">
        <f>ROUND(I317*H317,2)</f>
        <v>0</v>
      </c>
      <c r="BL317" s="17" t="s">
        <v>193</v>
      </c>
      <c r="BM317" s="252" t="s">
        <v>1491</v>
      </c>
    </row>
    <row r="318" spans="1:65" s="2" customFormat="1" ht="24.15" customHeight="1">
      <c r="A318" s="38"/>
      <c r="B318" s="39"/>
      <c r="C318" s="241" t="s">
        <v>406</v>
      </c>
      <c r="D318" s="241" t="s">
        <v>179</v>
      </c>
      <c r="E318" s="242" t="s">
        <v>1492</v>
      </c>
      <c r="F318" s="243" t="s">
        <v>1493</v>
      </c>
      <c r="G318" s="244" t="s">
        <v>240</v>
      </c>
      <c r="H318" s="245">
        <v>10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0.21734</v>
      </c>
      <c r="R318" s="250">
        <f>Q318*H318</f>
        <v>2.1734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1494</v>
      </c>
    </row>
    <row r="319" spans="1:65" s="2" customFormat="1" ht="14.4" customHeight="1">
      <c r="A319" s="38"/>
      <c r="B319" s="39"/>
      <c r="C319" s="295" t="s">
        <v>414</v>
      </c>
      <c r="D319" s="295" t="s">
        <v>341</v>
      </c>
      <c r="E319" s="296" t="s">
        <v>1495</v>
      </c>
      <c r="F319" s="297" t="s">
        <v>1496</v>
      </c>
      <c r="G319" s="298" t="s">
        <v>240</v>
      </c>
      <c r="H319" s="299">
        <v>10</v>
      </c>
      <c r="I319" s="300"/>
      <c r="J319" s="301">
        <f>ROUND(I319*H319,2)</f>
        <v>0</v>
      </c>
      <c r="K319" s="297" t="s">
        <v>183</v>
      </c>
      <c r="L319" s="302"/>
      <c r="M319" s="303" t="s">
        <v>1</v>
      </c>
      <c r="N319" s="304" t="s">
        <v>41</v>
      </c>
      <c r="O319" s="91"/>
      <c r="P319" s="250">
        <f>O319*H319</f>
        <v>0</v>
      </c>
      <c r="Q319" s="250">
        <v>0.06</v>
      </c>
      <c r="R319" s="250">
        <f>Q319*H319</f>
        <v>0.6</v>
      </c>
      <c r="S319" s="250">
        <v>0</v>
      </c>
      <c r="T319" s="251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52" t="s">
        <v>210</v>
      </c>
      <c r="AT319" s="252" t="s">
        <v>341</v>
      </c>
      <c r="AU319" s="252" t="s">
        <v>86</v>
      </c>
      <c r="AY319" s="17" t="s">
        <v>176</v>
      </c>
      <c r="BE319" s="253">
        <f>IF(N319="základní",J319,0)</f>
        <v>0</v>
      </c>
      <c r="BF319" s="253">
        <f>IF(N319="snížená",J319,0)</f>
        <v>0</v>
      </c>
      <c r="BG319" s="253">
        <f>IF(N319="zákl. přenesená",J319,0)</f>
        <v>0</v>
      </c>
      <c r="BH319" s="253">
        <f>IF(N319="sníž. přenesená",J319,0)</f>
        <v>0</v>
      </c>
      <c r="BI319" s="253">
        <f>IF(N319="nulová",J319,0)</f>
        <v>0</v>
      </c>
      <c r="BJ319" s="17" t="s">
        <v>84</v>
      </c>
      <c r="BK319" s="253">
        <f>ROUND(I319*H319,2)</f>
        <v>0</v>
      </c>
      <c r="BL319" s="17" t="s">
        <v>193</v>
      </c>
      <c r="BM319" s="252" t="s">
        <v>1497</v>
      </c>
    </row>
    <row r="320" spans="1:65" s="2" customFormat="1" ht="24.15" customHeight="1">
      <c r="A320" s="38"/>
      <c r="B320" s="39"/>
      <c r="C320" s="241" t="s">
        <v>421</v>
      </c>
      <c r="D320" s="241" t="s">
        <v>179</v>
      </c>
      <c r="E320" s="242" t="s">
        <v>1498</v>
      </c>
      <c r="F320" s="243" t="s">
        <v>1499</v>
      </c>
      <c r="G320" s="244" t="s">
        <v>240</v>
      </c>
      <c r="H320" s="245">
        <v>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0.2</v>
      </c>
      <c r="T320" s="251">
        <f>S320*H320</f>
        <v>0.2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1500</v>
      </c>
    </row>
    <row r="321" spans="1:65" s="2" customFormat="1" ht="24.15" customHeight="1">
      <c r="A321" s="38"/>
      <c r="B321" s="39"/>
      <c r="C321" s="241" t="s">
        <v>428</v>
      </c>
      <c r="D321" s="241" t="s">
        <v>179</v>
      </c>
      <c r="E321" s="242" t="s">
        <v>1501</v>
      </c>
      <c r="F321" s="243" t="s">
        <v>1502</v>
      </c>
      <c r="G321" s="244" t="s">
        <v>291</v>
      </c>
      <c r="H321" s="245">
        <v>0.581</v>
      </c>
      <c r="I321" s="246"/>
      <c r="J321" s="247">
        <f>ROUND(I321*H321,2)</f>
        <v>0</v>
      </c>
      <c r="K321" s="243" t="s">
        <v>183</v>
      </c>
      <c r="L321" s="44"/>
      <c r="M321" s="248" t="s">
        <v>1</v>
      </c>
      <c r="N321" s="249" t="s">
        <v>41</v>
      </c>
      <c r="O321" s="91"/>
      <c r="P321" s="250">
        <f>O321*H321</f>
        <v>0</v>
      </c>
      <c r="Q321" s="250">
        <v>0</v>
      </c>
      <c r="R321" s="250">
        <f>Q321*H321</f>
        <v>0</v>
      </c>
      <c r="S321" s="250">
        <v>0</v>
      </c>
      <c r="T321" s="25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2" t="s">
        <v>193</v>
      </c>
      <c r="AT321" s="252" t="s">
        <v>179</v>
      </c>
      <c r="AU321" s="252" t="s">
        <v>86</v>
      </c>
      <c r="AY321" s="17" t="s">
        <v>176</v>
      </c>
      <c r="BE321" s="253">
        <f>IF(N321="základní",J321,0)</f>
        <v>0</v>
      </c>
      <c r="BF321" s="253">
        <f>IF(N321="snížená",J321,0)</f>
        <v>0</v>
      </c>
      <c r="BG321" s="253">
        <f>IF(N321="zákl. přenesená",J321,0)</f>
        <v>0</v>
      </c>
      <c r="BH321" s="253">
        <f>IF(N321="sníž. přenesená",J321,0)</f>
        <v>0</v>
      </c>
      <c r="BI321" s="253">
        <f>IF(N321="nulová",J321,0)</f>
        <v>0</v>
      </c>
      <c r="BJ321" s="17" t="s">
        <v>84</v>
      </c>
      <c r="BK321" s="253">
        <f>ROUND(I321*H321,2)</f>
        <v>0</v>
      </c>
      <c r="BL321" s="17" t="s">
        <v>193</v>
      </c>
      <c r="BM321" s="252" t="s">
        <v>1503</v>
      </c>
    </row>
    <row r="322" spans="1:51" s="15" customFormat="1" ht="12">
      <c r="A322" s="15"/>
      <c r="B322" s="285"/>
      <c r="C322" s="286"/>
      <c r="D322" s="256" t="s">
        <v>226</v>
      </c>
      <c r="E322" s="287" t="s">
        <v>1</v>
      </c>
      <c r="F322" s="288" t="s">
        <v>1426</v>
      </c>
      <c r="G322" s="286"/>
      <c r="H322" s="287" t="s">
        <v>1</v>
      </c>
      <c r="I322" s="289"/>
      <c r="J322" s="286"/>
      <c r="K322" s="286"/>
      <c r="L322" s="290"/>
      <c r="M322" s="291"/>
      <c r="N322" s="292"/>
      <c r="O322" s="292"/>
      <c r="P322" s="292"/>
      <c r="Q322" s="292"/>
      <c r="R322" s="292"/>
      <c r="S322" s="292"/>
      <c r="T322" s="29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4" t="s">
        <v>226</v>
      </c>
      <c r="AU322" s="294" t="s">
        <v>86</v>
      </c>
      <c r="AV322" s="15" t="s">
        <v>84</v>
      </c>
      <c r="AW322" s="15" t="s">
        <v>32</v>
      </c>
      <c r="AX322" s="15" t="s">
        <v>76</v>
      </c>
      <c r="AY322" s="294" t="s">
        <v>176</v>
      </c>
    </row>
    <row r="323" spans="1:51" s="15" customFormat="1" ht="12">
      <c r="A323" s="15"/>
      <c r="B323" s="285"/>
      <c r="C323" s="286"/>
      <c r="D323" s="256" t="s">
        <v>226</v>
      </c>
      <c r="E323" s="287" t="s">
        <v>1</v>
      </c>
      <c r="F323" s="288" t="s">
        <v>1427</v>
      </c>
      <c r="G323" s="286"/>
      <c r="H323" s="287" t="s">
        <v>1</v>
      </c>
      <c r="I323" s="289"/>
      <c r="J323" s="286"/>
      <c r="K323" s="286"/>
      <c r="L323" s="290"/>
      <c r="M323" s="291"/>
      <c r="N323" s="292"/>
      <c r="O323" s="292"/>
      <c r="P323" s="292"/>
      <c r="Q323" s="292"/>
      <c r="R323" s="292"/>
      <c r="S323" s="292"/>
      <c r="T323" s="29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4" t="s">
        <v>226</v>
      </c>
      <c r="AU323" s="294" t="s">
        <v>86</v>
      </c>
      <c r="AV323" s="15" t="s">
        <v>84</v>
      </c>
      <c r="AW323" s="15" t="s">
        <v>32</v>
      </c>
      <c r="AX323" s="15" t="s">
        <v>76</v>
      </c>
      <c r="AY323" s="294" t="s">
        <v>176</v>
      </c>
    </row>
    <row r="324" spans="1:51" s="13" customFormat="1" ht="12">
      <c r="A324" s="13"/>
      <c r="B324" s="254"/>
      <c r="C324" s="255"/>
      <c r="D324" s="256" t="s">
        <v>226</v>
      </c>
      <c r="E324" s="257" t="s">
        <v>1</v>
      </c>
      <c r="F324" s="258" t="s">
        <v>1504</v>
      </c>
      <c r="G324" s="255"/>
      <c r="H324" s="259">
        <v>0.581</v>
      </c>
      <c r="I324" s="260"/>
      <c r="J324" s="255"/>
      <c r="K324" s="255"/>
      <c r="L324" s="261"/>
      <c r="M324" s="262"/>
      <c r="N324" s="263"/>
      <c r="O324" s="263"/>
      <c r="P324" s="263"/>
      <c r="Q324" s="263"/>
      <c r="R324" s="263"/>
      <c r="S324" s="263"/>
      <c r="T324" s="26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5" t="s">
        <v>226</v>
      </c>
      <c r="AU324" s="265" t="s">
        <v>86</v>
      </c>
      <c r="AV324" s="13" t="s">
        <v>86</v>
      </c>
      <c r="AW324" s="13" t="s">
        <v>32</v>
      </c>
      <c r="AX324" s="13" t="s">
        <v>76</v>
      </c>
      <c r="AY324" s="265" t="s">
        <v>176</v>
      </c>
    </row>
    <row r="325" spans="1:51" s="14" customFormat="1" ht="12">
      <c r="A325" s="14"/>
      <c r="B325" s="269"/>
      <c r="C325" s="270"/>
      <c r="D325" s="256" t="s">
        <v>226</v>
      </c>
      <c r="E325" s="271" t="s">
        <v>1</v>
      </c>
      <c r="F325" s="272" t="s">
        <v>249</v>
      </c>
      <c r="G325" s="270"/>
      <c r="H325" s="273">
        <v>0.581</v>
      </c>
      <c r="I325" s="274"/>
      <c r="J325" s="270"/>
      <c r="K325" s="270"/>
      <c r="L325" s="275"/>
      <c r="M325" s="276"/>
      <c r="N325" s="277"/>
      <c r="O325" s="277"/>
      <c r="P325" s="277"/>
      <c r="Q325" s="277"/>
      <c r="R325" s="277"/>
      <c r="S325" s="277"/>
      <c r="T325" s="27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9" t="s">
        <v>226</v>
      </c>
      <c r="AU325" s="279" t="s">
        <v>86</v>
      </c>
      <c r="AV325" s="14" t="s">
        <v>193</v>
      </c>
      <c r="AW325" s="14" t="s">
        <v>32</v>
      </c>
      <c r="AX325" s="14" t="s">
        <v>84</v>
      </c>
      <c r="AY325" s="279" t="s">
        <v>176</v>
      </c>
    </row>
    <row r="326" spans="1:65" s="2" customFormat="1" ht="14.4" customHeight="1">
      <c r="A326" s="38"/>
      <c r="B326" s="39"/>
      <c r="C326" s="241" t="s">
        <v>435</v>
      </c>
      <c r="D326" s="241" t="s">
        <v>179</v>
      </c>
      <c r="E326" s="242" t="s">
        <v>1505</v>
      </c>
      <c r="F326" s="243" t="s">
        <v>1506</v>
      </c>
      <c r="G326" s="244" t="s">
        <v>385</v>
      </c>
      <c r="H326" s="245">
        <v>21.3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0.00019</v>
      </c>
      <c r="R326" s="250">
        <f>Q326*H326</f>
        <v>0.004047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1507</v>
      </c>
    </row>
    <row r="327" spans="1:65" s="2" customFormat="1" ht="14.4" customHeight="1">
      <c r="A327" s="38"/>
      <c r="B327" s="39"/>
      <c r="C327" s="241" t="s">
        <v>444</v>
      </c>
      <c r="D327" s="241" t="s">
        <v>179</v>
      </c>
      <c r="E327" s="242" t="s">
        <v>1508</v>
      </c>
      <c r="F327" s="243" t="s">
        <v>1509</v>
      </c>
      <c r="G327" s="244" t="s">
        <v>385</v>
      </c>
      <c r="H327" s="245">
        <v>42.1</v>
      </c>
      <c r="I327" s="246"/>
      <c r="J327" s="247">
        <f>ROUND(I327*H327,2)</f>
        <v>0</v>
      </c>
      <c r="K327" s="243" t="s">
        <v>183</v>
      </c>
      <c r="L327" s="44"/>
      <c r="M327" s="248" t="s">
        <v>1</v>
      </c>
      <c r="N327" s="249" t="s">
        <v>41</v>
      </c>
      <c r="O327" s="91"/>
      <c r="P327" s="250">
        <f>O327*H327</f>
        <v>0</v>
      </c>
      <c r="Q327" s="250">
        <v>0.0002</v>
      </c>
      <c r="R327" s="250">
        <f>Q327*H327</f>
        <v>0.00842</v>
      </c>
      <c r="S327" s="250">
        <v>0</v>
      </c>
      <c r="T327" s="25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2" t="s">
        <v>193</v>
      </c>
      <c r="AT327" s="252" t="s">
        <v>179</v>
      </c>
      <c r="AU327" s="252" t="s">
        <v>86</v>
      </c>
      <c r="AY327" s="17" t="s">
        <v>176</v>
      </c>
      <c r="BE327" s="253">
        <f>IF(N327="základní",J327,0)</f>
        <v>0</v>
      </c>
      <c r="BF327" s="253">
        <f>IF(N327="snížená",J327,0)</f>
        <v>0</v>
      </c>
      <c r="BG327" s="253">
        <f>IF(N327="zákl. přenesená",J327,0)</f>
        <v>0</v>
      </c>
      <c r="BH327" s="253">
        <f>IF(N327="sníž. přenesená",J327,0)</f>
        <v>0</v>
      </c>
      <c r="BI327" s="253">
        <f>IF(N327="nulová",J327,0)</f>
        <v>0</v>
      </c>
      <c r="BJ327" s="17" t="s">
        <v>84</v>
      </c>
      <c r="BK327" s="253">
        <f>ROUND(I327*H327,2)</f>
        <v>0</v>
      </c>
      <c r="BL327" s="17" t="s">
        <v>193</v>
      </c>
      <c r="BM327" s="252" t="s">
        <v>1510</v>
      </c>
    </row>
    <row r="328" spans="1:65" s="2" customFormat="1" ht="14.4" customHeight="1">
      <c r="A328" s="38"/>
      <c r="B328" s="39"/>
      <c r="C328" s="241" t="s">
        <v>451</v>
      </c>
      <c r="D328" s="241" t="s">
        <v>179</v>
      </c>
      <c r="E328" s="242" t="s">
        <v>1511</v>
      </c>
      <c r="F328" s="243" t="s">
        <v>1512</v>
      </c>
      <c r="G328" s="244" t="s">
        <v>385</v>
      </c>
      <c r="H328" s="245">
        <v>63.4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9E-05</v>
      </c>
      <c r="R328" s="250">
        <f>Q328*H328</f>
        <v>0.005706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1513</v>
      </c>
    </row>
    <row r="329" spans="1:51" s="13" customFormat="1" ht="12">
      <c r="A329" s="13"/>
      <c r="B329" s="254"/>
      <c r="C329" s="255"/>
      <c r="D329" s="256" t="s">
        <v>226</v>
      </c>
      <c r="E329" s="257" t="s">
        <v>1</v>
      </c>
      <c r="F329" s="258" t="s">
        <v>1514</v>
      </c>
      <c r="G329" s="255"/>
      <c r="H329" s="259">
        <v>63.4</v>
      </c>
      <c r="I329" s="260"/>
      <c r="J329" s="255"/>
      <c r="K329" s="255"/>
      <c r="L329" s="261"/>
      <c r="M329" s="262"/>
      <c r="N329" s="263"/>
      <c r="O329" s="263"/>
      <c r="P329" s="263"/>
      <c r="Q329" s="263"/>
      <c r="R329" s="263"/>
      <c r="S329" s="263"/>
      <c r="T329" s="26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5" t="s">
        <v>226</v>
      </c>
      <c r="AU329" s="265" t="s">
        <v>86</v>
      </c>
      <c r="AV329" s="13" t="s">
        <v>86</v>
      </c>
      <c r="AW329" s="13" t="s">
        <v>32</v>
      </c>
      <c r="AX329" s="13" t="s">
        <v>84</v>
      </c>
      <c r="AY329" s="265" t="s">
        <v>176</v>
      </c>
    </row>
    <row r="330" spans="1:63" s="12" customFormat="1" ht="22.8" customHeight="1">
      <c r="A330" s="12"/>
      <c r="B330" s="225"/>
      <c r="C330" s="226"/>
      <c r="D330" s="227" t="s">
        <v>75</v>
      </c>
      <c r="E330" s="239" t="s">
        <v>213</v>
      </c>
      <c r="F330" s="239" t="s">
        <v>477</v>
      </c>
      <c r="G330" s="226"/>
      <c r="H330" s="226"/>
      <c r="I330" s="229"/>
      <c r="J330" s="240">
        <f>BK330</f>
        <v>0</v>
      </c>
      <c r="K330" s="226"/>
      <c r="L330" s="231"/>
      <c r="M330" s="232"/>
      <c r="N330" s="233"/>
      <c r="O330" s="233"/>
      <c r="P330" s="234">
        <f>SUM(P331:P343)</f>
        <v>0</v>
      </c>
      <c r="Q330" s="233"/>
      <c r="R330" s="234">
        <f>SUM(R331:R343)</f>
        <v>41.29813</v>
      </c>
      <c r="S330" s="233"/>
      <c r="T330" s="235">
        <f>SUM(T331:T343)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36" t="s">
        <v>84</v>
      </c>
      <c r="AT330" s="237" t="s">
        <v>75</v>
      </c>
      <c r="AU330" s="237" t="s">
        <v>84</v>
      </c>
      <c r="AY330" s="236" t="s">
        <v>176</v>
      </c>
      <c r="BK330" s="238">
        <f>SUM(BK331:BK343)</f>
        <v>0</v>
      </c>
    </row>
    <row r="331" spans="1:65" s="2" customFormat="1" ht="14.4" customHeight="1">
      <c r="A331" s="38"/>
      <c r="B331" s="39"/>
      <c r="C331" s="241" t="s">
        <v>463</v>
      </c>
      <c r="D331" s="241" t="s">
        <v>179</v>
      </c>
      <c r="E331" s="242" t="s">
        <v>1515</v>
      </c>
      <c r="F331" s="243" t="s">
        <v>1516</v>
      </c>
      <c r="G331" s="244" t="s">
        <v>240</v>
      </c>
      <c r="H331" s="245">
        <v>1</v>
      </c>
      <c r="I331" s="246"/>
      <c r="J331" s="247">
        <f>ROUND(I331*H331,2)</f>
        <v>0</v>
      </c>
      <c r="K331" s="243" t="s">
        <v>1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9.22615</v>
      </c>
      <c r="R331" s="250">
        <f>Q331*H331</f>
        <v>9.22615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1517</v>
      </c>
    </row>
    <row r="332" spans="1:51" s="15" customFormat="1" ht="12">
      <c r="A332" s="15"/>
      <c r="B332" s="285"/>
      <c r="C332" s="286"/>
      <c r="D332" s="256" t="s">
        <v>226</v>
      </c>
      <c r="E332" s="287" t="s">
        <v>1</v>
      </c>
      <c r="F332" s="288" t="s">
        <v>1518</v>
      </c>
      <c r="G332" s="286"/>
      <c r="H332" s="287" t="s">
        <v>1</v>
      </c>
      <c r="I332" s="289"/>
      <c r="J332" s="286"/>
      <c r="K332" s="286"/>
      <c r="L332" s="290"/>
      <c r="M332" s="291"/>
      <c r="N332" s="292"/>
      <c r="O332" s="292"/>
      <c r="P332" s="292"/>
      <c r="Q332" s="292"/>
      <c r="R332" s="292"/>
      <c r="S332" s="292"/>
      <c r="T332" s="29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4" t="s">
        <v>226</v>
      </c>
      <c r="AU332" s="294" t="s">
        <v>86</v>
      </c>
      <c r="AV332" s="15" t="s">
        <v>84</v>
      </c>
      <c r="AW332" s="15" t="s">
        <v>32</v>
      </c>
      <c r="AX332" s="15" t="s">
        <v>76</v>
      </c>
      <c r="AY332" s="294" t="s">
        <v>176</v>
      </c>
    </row>
    <row r="333" spans="1:51" s="15" customFormat="1" ht="12">
      <c r="A333" s="15"/>
      <c r="B333" s="285"/>
      <c r="C333" s="286"/>
      <c r="D333" s="256" t="s">
        <v>226</v>
      </c>
      <c r="E333" s="287" t="s">
        <v>1</v>
      </c>
      <c r="F333" s="288" t="s">
        <v>1519</v>
      </c>
      <c r="G333" s="286"/>
      <c r="H333" s="287" t="s">
        <v>1</v>
      </c>
      <c r="I333" s="289"/>
      <c r="J333" s="286"/>
      <c r="K333" s="286"/>
      <c r="L333" s="290"/>
      <c r="M333" s="291"/>
      <c r="N333" s="292"/>
      <c r="O333" s="292"/>
      <c r="P333" s="292"/>
      <c r="Q333" s="292"/>
      <c r="R333" s="292"/>
      <c r="S333" s="292"/>
      <c r="T333" s="29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94" t="s">
        <v>226</v>
      </c>
      <c r="AU333" s="294" t="s">
        <v>86</v>
      </c>
      <c r="AV333" s="15" t="s">
        <v>84</v>
      </c>
      <c r="AW333" s="15" t="s">
        <v>32</v>
      </c>
      <c r="AX333" s="15" t="s">
        <v>76</v>
      </c>
      <c r="AY333" s="294" t="s">
        <v>176</v>
      </c>
    </row>
    <row r="334" spans="1:51" s="15" customFormat="1" ht="12">
      <c r="A334" s="15"/>
      <c r="B334" s="285"/>
      <c r="C334" s="286"/>
      <c r="D334" s="256" t="s">
        <v>226</v>
      </c>
      <c r="E334" s="287" t="s">
        <v>1</v>
      </c>
      <c r="F334" s="288" t="s">
        <v>1520</v>
      </c>
      <c r="G334" s="286"/>
      <c r="H334" s="287" t="s">
        <v>1</v>
      </c>
      <c r="I334" s="289"/>
      <c r="J334" s="286"/>
      <c r="K334" s="286"/>
      <c r="L334" s="290"/>
      <c r="M334" s="291"/>
      <c r="N334" s="292"/>
      <c r="O334" s="292"/>
      <c r="P334" s="292"/>
      <c r="Q334" s="292"/>
      <c r="R334" s="292"/>
      <c r="S334" s="292"/>
      <c r="T334" s="29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94" t="s">
        <v>226</v>
      </c>
      <c r="AU334" s="294" t="s">
        <v>86</v>
      </c>
      <c r="AV334" s="15" t="s">
        <v>84</v>
      </c>
      <c r="AW334" s="15" t="s">
        <v>32</v>
      </c>
      <c r="AX334" s="15" t="s">
        <v>76</v>
      </c>
      <c r="AY334" s="294" t="s">
        <v>176</v>
      </c>
    </row>
    <row r="335" spans="1:51" s="15" customFormat="1" ht="12">
      <c r="A335" s="15"/>
      <c r="B335" s="285"/>
      <c r="C335" s="286"/>
      <c r="D335" s="256" t="s">
        <v>226</v>
      </c>
      <c r="E335" s="287" t="s">
        <v>1</v>
      </c>
      <c r="F335" s="288" t="s">
        <v>1521</v>
      </c>
      <c r="G335" s="286"/>
      <c r="H335" s="287" t="s">
        <v>1</v>
      </c>
      <c r="I335" s="289"/>
      <c r="J335" s="286"/>
      <c r="K335" s="286"/>
      <c r="L335" s="290"/>
      <c r="M335" s="291"/>
      <c r="N335" s="292"/>
      <c r="O335" s="292"/>
      <c r="P335" s="292"/>
      <c r="Q335" s="292"/>
      <c r="R335" s="292"/>
      <c r="S335" s="292"/>
      <c r="T335" s="293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4" t="s">
        <v>226</v>
      </c>
      <c r="AU335" s="294" t="s">
        <v>86</v>
      </c>
      <c r="AV335" s="15" t="s">
        <v>84</v>
      </c>
      <c r="AW335" s="15" t="s">
        <v>32</v>
      </c>
      <c r="AX335" s="15" t="s">
        <v>76</v>
      </c>
      <c r="AY335" s="294" t="s">
        <v>176</v>
      </c>
    </row>
    <row r="336" spans="1:51" s="13" customFormat="1" ht="12">
      <c r="A336" s="13"/>
      <c r="B336" s="254"/>
      <c r="C336" s="255"/>
      <c r="D336" s="256" t="s">
        <v>226</v>
      </c>
      <c r="E336" s="257" t="s">
        <v>1</v>
      </c>
      <c r="F336" s="258" t="s">
        <v>84</v>
      </c>
      <c r="G336" s="255"/>
      <c r="H336" s="259">
        <v>1</v>
      </c>
      <c r="I336" s="260"/>
      <c r="J336" s="255"/>
      <c r="K336" s="255"/>
      <c r="L336" s="261"/>
      <c r="M336" s="262"/>
      <c r="N336" s="263"/>
      <c r="O336" s="263"/>
      <c r="P336" s="263"/>
      <c r="Q336" s="263"/>
      <c r="R336" s="263"/>
      <c r="S336" s="263"/>
      <c r="T336" s="26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5" t="s">
        <v>226</v>
      </c>
      <c r="AU336" s="265" t="s">
        <v>86</v>
      </c>
      <c r="AV336" s="13" t="s">
        <v>86</v>
      </c>
      <c r="AW336" s="13" t="s">
        <v>32</v>
      </c>
      <c r="AX336" s="13" t="s">
        <v>84</v>
      </c>
      <c r="AY336" s="265" t="s">
        <v>176</v>
      </c>
    </row>
    <row r="337" spans="1:65" s="2" customFormat="1" ht="14.4" customHeight="1">
      <c r="A337" s="38"/>
      <c r="B337" s="39"/>
      <c r="C337" s="241" t="s">
        <v>470</v>
      </c>
      <c r="D337" s="241" t="s">
        <v>179</v>
      </c>
      <c r="E337" s="242" t="s">
        <v>1522</v>
      </c>
      <c r="F337" s="243" t="s">
        <v>1523</v>
      </c>
      <c r="G337" s="244" t="s">
        <v>240</v>
      </c>
      <c r="H337" s="245">
        <v>2</v>
      </c>
      <c r="I337" s="246"/>
      <c r="J337" s="247">
        <f>ROUND(I337*H337,2)</f>
        <v>0</v>
      </c>
      <c r="K337" s="243" t="s">
        <v>1</v>
      </c>
      <c r="L337" s="44"/>
      <c r="M337" s="248" t="s">
        <v>1</v>
      </c>
      <c r="N337" s="249" t="s">
        <v>41</v>
      </c>
      <c r="O337" s="91"/>
      <c r="P337" s="250">
        <f>O337*H337</f>
        <v>0</v>
      </c>
      <c r="Q337" s="250">
        <v>16.03599</v>
      </c>
      <c r="R337" s="250">
        <f>Q337*H337</f>
        <v>32.07198</v>
      </c>
      <c r="S337" s="250">
        <v>0</v>
      </c>
      <c r="T337" s="251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2" t="s">
        <v>193</v>
      </c>
      <c r="AT337" s="252" t="s">
        <v>179</v>
      </c>
      <c r="AU337" s="252" t="s">
        <v>86</v>
      </c>
      <c r="AY337" s="17" t="s">
        <v>176</v>
      </c>
      <c r="BE337" s="253">
        <f>IF(N337="základní",J337,0)</f>
        <v>0</v>
      </c>
      <c r="BF337" s="253">
        <f>IF(N337="snížená",J337,0)</f>
        <v>0</v>
      </c>
      <c r="BG337" s="253">
        <f>IF(N337="zákl. přenesená",J337,0)</f>
        <v>0</v>
      </c>
      <c r="BH337" s="253">
        <f>IF(N337="sníž. přenesená",J337,0)</f>
        <v>0</v>
      </c>
      <c r="BI337" s="253">
        <f>IF(N337="nulová",J337,0)</f>
        <v>0</v>
      </c>
      <c r="BJ337" s="17" t="s">
        <v>84</v>
      </c>
      <c r="BK337" s="253">
        <f>ROUND(I337*H337,2)</f>
        <v>0</v>
      </c>
      <c r="BL337" s="17" t="s">
        <v>193</v>
      </c>
      <c r="BM337" s="252" t="s">
        <v>1524</v>
      </c>
    </row>
    <row r="338" spans="1:51" s="15" customFormat="1" ht="12">
      <c r="A338" s="15"/>
      <c r="B338" s="285"/>
      <c r="C338" s="286"/>
      <c r="D338" s="256" t="s">
        <v>226</v>
      </c>
      <c r="E338" s="287" t="s">
        <v>1</v>
      </c>
      <c r="F338" s="288" t="s">
        <v>1525</v>
      </c>
      <c r="G338" s="286"/>
      <c r="H338" s="287" t="s">
        <v>1</v>
      </c>
      <c r="I338" s="289"/>
      <c r="J338" s="286"/>
      <c r="K338" s="286"/>
      <c r="L338" s="290"/>
      <c r="M338" s="291"/>
      <c r="N338" s="292"/>
      <c r="O338" s="292"/>
      <c r="P338" s="292"/>
      <c r="Q338" s="292"/>
      <c r="R338" s="292"/>
      <c r="S338" s="292"/>
      <c r="T338" s="29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94" t="s">
        <v>226</v>
      </c>
      <c r="AU338" s="294" t="s">
        <v>86</v>
      </c>
      <c r="AV338" s="15" t="s">
        <v>84</v>
      </c>
      <c r="AW338" s="15" t="s">
        <v>32</v>
      </c>
      <c r="AX338" s="15" t="s">
        <v>76</v>
      </c>
      <c r="AY338" s="294" t="s">
        <v>176</v>
      </c>
    </row>
    <row r="339" spans="1:51" s="15" customFormat="1" ht="12">
      <c r="A339" s="15"/>
      <c r="B339" s="285"/>
      <c r="C339" s="286"/>
      <c r="D339" s="256" t="s">
        <v>226</v>
      </c>
      <c r="E339" s="287" t="s">
        <v>1</v>
      </c>
      <c r="F339" s="288" t="s">
        <v>1526</v>
      </c>
      <c r="G339" s="286"/>
      <c r="H339" s="287" t="s">
        <v>1</v>
      </c>
      <c r="I339" s="289"/>
      <c r="J339" s="286"/>
      <c r="K339" s="286"/>
      <c r="L339" s="290"/>
      <c r="M339" s="291"/>
      <c r="N339" s="292"/>
      <c r="O339" s="292"/>
      <c r="P339" s="292"/>
      <c r="Q339" s="292"/>
      <c r="R339" s="292"/>
      <c r="S339" s="292"/>
      <c r="T339" s="29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4" t="s">
        <v>226</v>
      </c>
      <c r="AU339" s="294" t="s">
        <v>86</v>
      </c>
      <c r="AV339" s="15" t="s">
        <v>84</v>
      </c>
      <c r="AW339" s="15" t="s">
        <v>32</v>
      </c>
      <c r="AX339" s="15" t="s">
        <v>76</v>
      </c>
      <c r="AY339" s="294" t="s">
        <v>176</v>
      </c>
    </row>
    <row r="340" spans="1:51" s="15" customFormat="1" ht="12">
      <c r="A340" s="15"/>
      <c r="B340" s="285"/>
      <c r="C340" s="286"/>
      <c r="D340" s="256" t="s">
        <v>226</v>
      </c>
      <c r="E340" s="287" t="s">
        <v>1</v>
      </c>
      <c r="F340" s="288" t="s">
        <v>1527</v>
      </c>
      <c r="G340" s="286"/>
      <c r="H340" s="287" t="s">
        <v>1</v>
      </c>
      <c r="I340" s="289"/>
      <c r="J340" s="286"/>
      <c r="K340" s="286"/>
      <c r="L340" s="290"/>
      <c r="M340" s="291"/>
      <c r="N340" s="292"/>
      <c r="O340" s="292"/>
      <c r="P340" s="292"/>
      <c r="Q340" s="292"/>
      <c r="R340" s="292"/>
      <c r="S340" s="292"/>
      <c r="T340" s="293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94" t="s">
        <v>226</v>
      </c>
      <c r="AU340" s="294" t="s">
        <v>86</v>
      </c>
      <c r="AV340" s="15" t="s">
        <v>84</v>
      </c>
      <c r="AW340" s="15" t="s">
        <v>32</v>
      </c>
      <c r="AX340" s="15" t="s">
        <v>76</v>
      </c>
      <c r="AY340" s="294" t="s">
        <v>176</v>
      </c>
    </row>
    <row r="341" spans="1:51" s="15" customFormat="1" ht="12">
      <c r="A341" s="15"/>
      <c r="B341" s="285"/>
      <c r="C341" s="286"/>
      <c r="D341" s="256" t="s">
        <v>226</v>
      </c>
      <c r="E341" s="287" t="s">
        <v>1</v>
      </c>
      <c r="F341" s="288" t="s">
        <v>1528</v>
      </c>
      <c r="G341" s="286"/>
      <c r="H341" s="287" t="s">
        <v>1</v>
      </c>
      <c r="I341" s="289"/>
      <c r="J341" s="286"/>
      <c r="K341" s="286"/>
      <c r="L341" s="290"/>
      <c r="M341" s="291"/>
      <c r="N341" s="292"/>
      <c r="O341" s="292"/>
      <c r="P341" s="292"/>
      <c r="Q341" s="292"/>
      <c r="R341" s="292"/>
      <c r="S341" s="292"/>
      <c r="T341" s="29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94" t="s">
        <v>226</v>
      </c>
      <c r="AU341" s="294" t="s">
        <v>86</v>
      </c>
      <c r="AV341" s="15" t="s">
        <v>84</v>
      </c>
      <c r="AW341" s="15" t="s">
        <v>32</v>
      </c>
      <c r="AX341" s="15" t="s">
        <v>76</v>
      </c>
      <c r="AY341" s="294" t="s">
        <v>176</v>
      </c>
    </row>
    <row r="342" spans="1:51" s="15" customFormat="1" ht="12">
      <c r="A342" s="15"/>
      <c r="B342" s="285"/>
      <c r="C342" s="286"/>
      <c r="D342" s="256" t="s">
        <v>226</v>
      </c>
      <c r="E342" s="287" t="s">
        <v>1</v>
      </c>
      <c r="F342" s="288" t="s">
        <v>1529</v>
      </c>
      <c r="G342" s="286"/>
      <c r="H342" s="287" t="s">
        <v>1</v>
      </c>
      <c r="I342" s="289"/>
      <c r="J342" s="286"/>
      <c r="K342" s="286"/>
      <c r="L342" s="290"/>
      <c r="M342" s="291"/>
      <c r="N342" s="292"/>
      <c r="O342" s="292"/>
      <c r="P342" s="292"/>
      <c r="Q342" s="292"/>
      <c r="R342" s="292"/>
      <c r="S342" s="292"/>
      <c r="T342" s="29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4" t="s">
        <v>226</v>
      </c>
      <c r="AU342" s="294" t="s">
        <v>86</v>
      </c>
      <c r="AV342" s="15" t="s">
        <v>84</v>
      </c>
      <c r="AW342" s="15" t="s">
        <v>32</v>
      </c>
      <c r="AX342" s="15" t="s">
        <v>76</v>
      </c>
      <c r="AY342" s="294" t="s">
        <v>176</v>
      </c>
    </row>
    <row r="343" spans="1:51" s="13" customFormat="1" ht="12">
      <c r="A343" s="13"/>
      <c r="B343" s="254"/>
      <c r="C343" s="255"/>
      <c r="D343" s="256" t="s">
        <v>226</v>
      </c>
      <c r="E343" s="257" t="s">
        <v>1</v>
      </c>
      <c r="F343" s="258" t="s">
        <v>86</v>
      </c>
      <c r="G343" s="255"/>
      <c r="H343" s="259">
        <v>2</v>
      </c>
      <c r="I343" s="260"/>
      <c r="J343" s="255"/>
      <c r="K343" s="255"/>
      <c r="L343" s="261"/>
      <c r="M343" s="266"/>
      <c r="N343" s="267"/>
      <c r="O343" s="267"/>
      <c r="P343" s="267"/>
      <c r="Q343" s="267"/>
      <c r="R343" s="267"/>
      <c r="S343" s="267"/>
      <c r="T343" s="26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5" t="s">
        <v>226</v>
      </c>
      <c r="AU343" s="265" t="s">
        <v>86</v>
      </c>
      <c r="AV343" s="13" t="s">
        <v>86</v>
      </c>
      <c r="AW343" s="13" t="s">
        <v>32</v>
      </c>
      <c r="AX343" s="13" t="s">
        <v>84</v>
      </c>
      <c r="AY343" s="265" t="s">
        <v>176</v>
      </c>
    </row>
    <row r="344" spans="1:31" s="2" customFormat="1" ht="6.95" customHeight="1">
      <c r="A344" s="38"/>
      <c r="B344" s="66"/>
      <c r="C344" s="67"/>
      <c r="D344" s="67"/>
      <c r="E344" s="67"/>
      <c r="F344" s="67"/>
      <c r="G344" s="67"/>
      <c r="H344" s="67"/>
      <c r="I344" s="67"/>
      <c r="J344" s="67"/>
      <c r="K344" s="67"/>
      <c r="L344" s="44"/>
      <c r="M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</row>
  </sheetData>
  <sheetProtection password="CC35" sheet="1" objects="1" scenarios="1" formatColumns="0" formatRows="0" autoFilter="0"/>
  <autoFilter ref="C130:K343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1530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J102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ROUND((SUM(BE102:BE109)+SUM(BE129:BE173)),2)</f>
        <v>0</v>
      </c>
      <c r="G35" s="38"/>
      <c r="H35" s="38"/>
      <c r="I35" s="166">
        <v>0.21</v>
      </c>
      <c r="J35" s="165">
        <f>ROUND(((SUM(BE102:BE109)+SUM(BE129:BE173))*I35),2)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ROUND((SUM(BF102:BF109)+SUM(BF129:BF173)),2)</f>
        <v>0</v>
      </c>
      <c r="G36" s="38"/>
      <c r="H36" s="38"/>
      <c r="I36" s="166">
        <v>0.15</v>
      </c>
      <c r="J36" s="165">
        <f>ROUND(((SUM(BF102:BF109)+SUM(BF129:BF173))*I36),2)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ROUND((SUM(BG102:BG109)+SUM(BG129:BG173)),2)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ROUND((SUM(BH102:BH109)+SUM(BH129:BH173)),2)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ROUND((SUM(BI102:BI109)+SUM(BI129:BI173)),2)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431.N - Pokládka trubek pro optické kabely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232</v>
      </c>
      <c r="E97" s="193"/>
      <c r="F97" s="193"/>
      <c r="G97" s="193"/>
      <c r="H97" s="193"/>
      <c r="I97" s="193"/>
      <c r="J97" s="194">
        <f>J130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0"/>
      <c r="C98" s="191"/>
      <c r="D98" s="192" t="s">
        <v>1531</v>
      </c>
      <c r="E98" s="193"/>
      <c r="F98" s="193"/>
      <c r="G98" s="193"/>
      <c r="H98" s="193"/>
      <c r="I98" s="193"/>
      <c r="J98" s="194">
        <f>J165</f>
        <v>0</v>
      </c>
      <c r="K98" s="191"/>
      <c r="L98" s="19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96"/>
      <c r="C99" s="133"/>
      <c r="D99" s="197" t="s">
        <v>1532</v>
      </c>
      <c r="E99" s="198"/>
      <c r="F99" s="198"/>
      <c r="G99" s="198"/>
      <c r="H99" s="198"/>
      <c r="I99" s="198"/>
      <c r="J99" s="199">
        <f>J166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29.25" customHeight="1">
      <c r="A102" s="38"/>
      <c r="B102" s="39"/>
      <c r="C102" s="189" t="s">
        <v>151</v>
      </c>
      <c r="D102" s="40"/>
      <c r="E102" s="40"/>
      <c r="F102" s="40"/>
      <c r="G102" s="40"/>
      <c r="H102" s="40"/>
      <c r="I102" s="40"/>
      <c r="J102" s="201">
        <f>ROUND(J103+J104+J105+J106+J107+J108,2)</f>
        <v>0</v>
      </c>
      <c r="K102" s="40"/>
      <c r="L102" s="63"/>
      <c r="N102" s="202" t="s">
        <v>40</v>
      </c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65" s="2" customFormat="1" ht="18" customHeight="1">
      <c r="A103" s="38"/>
      <c r="B103" s="39"/>
      <c r="C103" s="40"/>
      <c r="D103" s="203" t="s">
        <v>152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154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155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156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157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4" t="s">
        <v>158</v>
      </c>
      <c r="E108" s="40"/>
      <c r="F108" s="40"/>
      <c r="G108" s="40"/>
      <c r="H108" s="40"/>
      <c r="I108" s="40"/>
      <c r="J108" s="205">
        <f>ROUND(J30*T108,2)</f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159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31" s="2" customFormat="1" ht="12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9.25" customHeight="1">
      <c r="A110" s="38"/>
      <c r="B110" s="39"/>
      <c r="C110" s="212" t="s">
        <v>160</v>
      </c>
      <c r="D110" s="187"/>
      <c r="E110" s="187"/>
      <c r="F110" s="187"/>
      <c r="G110" s="187"/>
      <c r="H110" s="187"/>
      <c r="I110" s="187"/>
      <c r="J110" s="213">
        <f>ROUND(J96+J102,2)</f>
        <v>0</v>
      </c>
      <c r="K110" s="18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161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185" t="str">
        <f>E7</f>
        <v>II/231 - Rekonstrukce ul. 28. října III. část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138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E9</f>
        <v>SO 431.N - Pokládka trubek pro optické kabely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Tábor</v>
      </c>
      <c r="G123" s="40"/>
      <c r="H123" s="40"/>
      <c r="I123" s="32" t="s">
        <v>22</v>
      </c>
      <c r="J123" s="79" t="str">
        <f>IF(J12="","",J12)</f>
        <v>30. 6. 2020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>Správa a údržba silnic Plzeňského kraje</v>
      </c>
      <c r="G125" s="40"/>
      <c r="H125" s="40"/>
      <c r="I125" s="32" t="s">
        <v>30</v>
      </c>
      <c r="J125" s="36" t="str">
        <f>E21</f>
        <v>Ing. Miloš Burianec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33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4"/>
      <c r="B128" s="215"/>
      <c r="C128" s="216" t="s">
        <v>162</v>
      </c>
      <c r="D128" s="217" t="s">
        <v>61</v>
      </c>
      <c r="E128" s="217" t="s">
        <v>57</v>
      </c>
      <c r="F128" s="217" t="s">
        <v>58</v>
      </c>
      <c r="G128" s="217" t="s">
        <v>163</v>
      </c>
      <c r="H128" s="217" t="s">
        <v>164</v>
      </c>
      <c r="I128" s="217" t="s">
        <v>165</v>
      </c>
      <c r="J128" s="217" t="s">
        <v>144</v>
      </c>
      <c r="K128" s="218" t="s">
        <v>166</v>
      </c>
      <c r="L128" s="219"/>
      <c r="M128" s="100" t="s">
        <v>1</v>
      </c>
      <c r="N128" s="101" t="s">
        <v>40</v>
      </c>
      <c r="O128" s="101" t="s">
        <v>167</v>
      </c>
      <c r="P128" s="101" t="s">
        <v>168</v>
      </c>
      <c r="Q128" s="101" t="s">
        <v>169</v>
      </c>
      <c r="R128" s="101" t="s">
        <v>170</v>
      </c>
      <c r="S128" s="101" t="s">
        <v>171</v>
      </c>
      <c r="T128" s="102" t="s">
        <v>172</v>
      </c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</row>
    <row r="129" spans="1:63" s="2" customFormat="1" ht="22.8" customHeight="1">
      <c r="A129" s="38"/>
      <c r="B129" s="39"/>
      <c r="C129" s="107" t="s">
        <v>173</v>
      </c>
      <c r="D129" s="40"/>
      <c r="E129" s="40"/>
      <c r="F129" s="40"/>
      <c r="G129" s="40"/>
      <c r="H129" s="40"/>
      <c r="I129" s="40"/>
      <c r="J129" s="220">
        <f>BK129</f>
        <v>0</v>
      </c>
      <c r="K129" s="40"/>
      <c r="L129" s="44"/>
      <c r="M129" s="103"/>
      <c r="N129" s="221"/>
      <c r="O129" s="104"/>
      <c r="P129" s="222">
        <f>P130+P165</f>
        <v>0</v>
      </c>
      <c r="Q129" s="104"/>
      <c r="R129" s="222">
        <f>R130+R165</f>
        <v>407.3954946</v>
      </c>
      <c r="S129" s="104"/>
      <c r="T129" s="223">
        <f>T130+T165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90</v>
      </c>
      <c r="BK129" s="224">
        <f>BK130+BK165</f>
        <v>0</v>
      </c>
    </row>
    <row r="130" spans="1:63" s="12" customFormat="1" ht="25.9" customHeight="1">
      <c r="A130" s="12"/>
      <c r="B130" s="225"/>
      <c r="C130" s="226"/>
      <c r="D130" s="227" t="s">
        <v>75</v>
      </c>
      <c r="E130" s="228" t="s">
        <v>84</v>
      </c>
      <c r="F130" s="228" t="s">
        <v>233</v>
      </c>
      <c r="G130" s="226"/>
      <c r="H130" s="226"/>
      <c r="I130" s="229"/>
      <c r="J130" s="230">
        <f>BK130</f>
        <v>0</v>
      </c>
      <c r="K130" s="226"/>
      <c r="L130" s="231"/>
      <c r="M130" s="232"/>
      <c r="N130" s="233"/>
      <c r="O130" s="233"/>
      <c r="P130" s="234">
        <f>SUM(P131:P164)</f>
        <v>0</v>
      </c>
      <c r="Q130" s="233"/>
      <c r="R130" s="234">
        <f>SUM(R131:R164)</f>
        <v>407.358</v>
      </c>
      <c r="S130" s="233"/>
      <c r="T130" s="235">
        <f>SUM(T131:T164)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6" t="s">
        <v>84</v>
      </c>
      <c r="AT130" s="237" t="s">
        <v>75</v>
      </c>
      <c r="AU130" s="237" t="s">
        <v>76</v>
      </c>
      <c r="AY130" s="236" t="s">
        <v>176</v>
      </c>
      <c r="BK130" s="238">
        <f>SUM(BK131:BK164)</f>
        <v>0</v>
      </c>
    </row>
    <row r="131" spans="1:65" s="2" customFormat="1" ht="24.15" customHeight="1">
      <c r="A131" s="38"/>
      <c r="B131" s="39"/>
      <c r="C131" s="241" t="s">
        <v>84</v>
      </c>
      <c r="D131" s="241" t="s">
        <v>179</v>
      </c>
      <c r="E131" s="242" t="s">
        <v>955</v>
      </c>
      <c r="F131" s="243" t="s">
        <v>956</v>
      </c>
      <c r="G131" s="244" t="s">
        <v>291</v>
      </c>
      <c r="H131" s="245">
        <v>212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1533</v>
      </c>
    </row>
    <row r="132" spans="1:51" s="15" customFormat="1" ht="12">
      <c r="A132" s="15"/>
      <c r="B132" s="285"/>
      <c r="C132" s="286"/>
      <c r="D132" s="256" t="s">
        <v>226</v>
      </c>
      <c r="E132" s="287" t="s">
        <v>1</v>
      </c>
      <c r="F132" s="288" t="s">
        <v>1534</v>
      </c>
      <c r="G132" s="286"/>
      <c r="H132" s="287" t="s">
        <v>1</v>
      </c>
      <c r="I132" s="289"/>
      <c r="J132" s="286"/>
      <c r="K132" s="286"/>
      <c r="L132" s="290"/>
      <c r="M132" s="291"/>
      <c r="N132" s="292"/>
      <c r="O132" s="292"/>
      <c r="P132" s="292"/>
      <c r="Q132" s="292"/>
      <c r="R132" s="292"/>
      <c r="S132" s="292"/>
      <c r="T132" s="29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94" t="s">
        <v>226</v>
      </c>
      <c r="AU132" s="294" t="s">
        <v>84</v>
      </c>
      <c r="AV132" s="15" t="s">
        <v>84</v>
      </c>
      <c r="AW132" s="15" t="s">
        <v>32</v>
      </c>
      <c r="AX132" s="15" t="s">
        <v>76</v>
      </c>
      <c r="AY132" s="294" t="s">
        <v>176</v>
      </c>
    </row>
    <row r="133" spans="1:51" s="15" customFormat="1" ht="12">
      <c r="A133" s="15"/>
      <c r="B133" s="285"/>
      <c r="C133" s="286"/>
      <c r="D133" s="256" t="s">
        <v>226</v>
      </c>
      <c r="E133" s="287" t="s">
        <v>1</v>
      </c>
      <c r="F133" s="288" t="s">
        <v>1535</v>
      </c>
      <c r="G133" s="286"/>
      <c r="H133" s="287" t="s">
        <v>1</v>
      </c>
      <c r="I133" s="289"/>
      <c r="J133" s="286"/>
      <c r="K133" s="286"/>
      <c r="L133" s="290"/>
      <c r="M133" s="291"/>
      <c r="N133" s="292"/>
      <c r="O133" s="292"/>
      <c r="P133" s="292"/>
      <c r="Q133" s="292"/>
      <c r="R133" s="292"/>
      <c r="S133" s="292"/>
      <c r="T133" s="29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94" t="s">
        <v>226</v>
      </c>
      <c r="AU133" s="294" t="s">
        <v>84</v>
      </c>
      <c r="AV133" s="15" t="s">
        <v>84</v>
      </c>
      <c r="AW133" s="15" t="s">
        <v>32</v>
      </c>
      <c r="AX133" s="15" t="s">
        <v>76</v>
      </c>
      <c r="AY133" s="294" t="s">
        <v>176</v>
      </c>
    </row>
    <row r="134" spans="1:51" s="15" customFormat="1" ht="12">
      <c r="A134" s="15"/>
      <c r="B134" s="285"/>
      <c r="C134" s="286"/>
      <c r="D134" s="256" t="s">
        <v>226</v>
      </c>
      <c r="E134" s="287" t="s">
        <v>1</v>
      </c>
      <c r="F134" s="288" t="s">
        <v>1536</v>
      </c>
      <c r="G134" s="286"/>
      <c r="H134" s="287" t="s">
        <v>1</v>
      </c>
      <c r="I134" s="289"/>
      <c r="J134" s="286"/>
      <c r="K134" s="286"/>
      <c r="L134" s="290"/>
      <c r="M134" s="291"/>
      <c r="N134" s="292"/>
      <c r="O134" s="292"/>
      <c r="P134" s="292"/>
      <c r="Q134" s="292"/>
      <c r="R134" s="292"/>
      <c r="S134" s="292"/>
      <c r="T134" s="29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4" t="s">
        <v>226</v>
      </c>
      <c r="AU134" s="294" t="s">
        <v>84</v>
      </c>
      <c r="AV134" s="15" t="s">
        <v>84</v>
      </c>
      <c r="AW134" s="15" t="s">
        <v>32</v>
      </c>
      <c r="AX134" s="15" t="s">
        <v>76</v>
      </c>
      <c r="AY134" s="294" t="s">
        <v>176</v>
      </c>
    </row>
    <row r="135" spans="1:51" s="13" customFormat="1" ht="12">
      <c r="A135" s="13"/>
      <c r="B135" s="254"/>
      <c r="C135" s="255"/>
      <c r="D135" s="256" t="s">
        <v>226</v>
      </c>
      <c r="E135" s="257" t="s">
        <v>1</v>
      </c>
      <c r="F135" s="258" t="s">
        <v>1537</v>
      </c>
      <c r="G135" s="255"/>
      <c r="H135" s="259">
        <v>212</v>
      </c>
      <c r="I135" s="260"/>
      <c r="J135" s="255"/>
      <c r="K135" s="255"/>
      <c r="L135" s="261"/>
      <c r="M135" s="262"/>
      <c r="N135" s="263"/>
      <c r="O135" s="263"/>
      <c r="P135" s="263"/>
      <c r="Q135" s="263"/>
      <c r="R135" s="263"/>
      <c r="S135" s="263"/>
      <c r="T135" s="26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5" t="s">
        <v>226</v>
      </c>
      <c r="AU135" s="265" t="s">
        <v>84</v>
      </c>
      <c r="AV135" s="13" t="s">
        <v>86</v>
      </c>
      <c r="AW135" s="13" t="s">
        <v>32</v>
      </c>
      <c r="AX135" s="13" t="s">
        <v>84</v>
      </c>
      <c r="AY135" s="265" t="s">
        <v>176</v>
      </c>
    </row>
    <row r="136" spans="1:65" s="2" customFormat="1" ht="24.15" customHeight="1">
      <c r="A136" s="38"/>
      <c r="B136" s="39"/>
      <c r="C136" s="241" t="s">
        <v>86</v>
      </c>
      <c r="D136" s="241" t="s">
        <v>179</v>
      </c>
      <c r="E136" s="242" t="s">
        <v>311</v>
      </c>
      <c r="F136" s="243" t="s">
        <v>312</v>
      </c>
      <c r="G136" s="244" t="s">
        <v>291</v>
      </c>
      <c r="H136" s="245">
        <v>212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1538</v>
      </c>
    </row>
    <row r="137" spans="1:65" s="2" customFormat="1" ht="37.8" customHeight="1">
      <c r="A137" s="38"/>
      <c r="B137" s="39"/>
      <c r="C137" s="241" t="s">
        <v>189</v>
      </c>
      <c r="D137" s="241" t="s">
        <v>179</v>
      </c>
      <c r="E137" s="242" t="s">
        <v>315</v>
      </c>
      <c r="F137" s="243" t="s">
        <v>316</v>
      </c>
      <c r="G137" s="244" t="s">
        <v>291</v>
      </c>
      <c r="H137" s="245">
        <v>2120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1539</v>
      </c>
    </row>
    <row r="138" spans="1:51" s="13" customFormat="1" ht="12">
      <c r="A138" s="13"/>
      <c r="B138" s="254"/>
      <c r="C138" s="255"/>
      <c r="D138" s="256" t="s">
        <v>226</v>
      </c>
      <c r="E138" s="257" t="s">
        <v>1</v>
      </c>
      <c r="F138" s="258" t="s">
        <v>1537</v>
      </c>
      <c r="G138" s="255"/>
      <c r="H138" s="259">
        <v>212</v>
      </c>
      <c r="I138" s="260"/>
      <c r="J138" s="255"/>
      <c r="K138" s="255"/>
      <c r="L138" s="261"/>
      <c r="M138" s="262"/>
      <c r="N138" s="263"/>
      <c r="O138" s="263"/>
      <c r="P138" s="263"/>
      <c r="Q138" s="263"/>
      <c r="R138" s="263"/>
      <c r="S138" s="263"/>
      <c r="T138" s="26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5" t="s">
        <v>226</v>
      </c>
      <c r="AU138" s="265" t="s">
        <v>84</v>
      </c>
      <c r="AV138" s="13" t="s">
        <v>86</v>
      </c>
      <c r="AW138" s="13" t="s">
        <v>32</v>
      </c>
      <c r="AX138" s="13" t="s">
        <v>76</v>
      </c>
      <c r="AY138" s="265" t="s">
        <v>176</v>
      </c>
    </row>
    <row r="139" spans="1:51" s="13" customFormat="1" ht="12">
      <c r="A139" s="13"/>
      <c r="B139" s="254"/>
      <c r="C139" s="255"/>
      <c r="D139" s="256" t="s">
        <v>226</v>
      </c>
      <c r="E139" s="257" t="s">
        <v>1</v>
      </c>
      <c r="F139" s="258" t="s">
        <v>1540</v>
      </c>
      <c r="G139" s="255"/>
      <c r="H139" s="259">
        <v>2120</v>
      </c>
      <c r="I139" s="260"/>
      <c r="J139" s="255"/>
      <c r="K139" s="255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226</v>
      </c>
      <c r="AU139" s="265" t="s">
        <v>84</v>
      </c>
      <c r="AV139" s="13" t="s">
        <v>86</v>
      </c>
      <c r="AW139" s="13" t="s">
        <v>32</v>
      </c>
      <c r="AX139" s="13" t="s">
        <v>84</v>
      </c>
      <c r="AY139" s="265" t="s">
        <v>176</v>
      </c>
    </row>
    <row r="140" spans="1:65" s="2" customFormat="1" ht="24.15" customHeight="1">
      <c r="A140" s="38"/>
      <c r="B140" s="39"/>
      <c r="C140" s="241" t="s">
        <v>193</v>
      </c>
      <c r="D140" s="241" t="s">
        <v>179</v>
      </c>
      <c r="E140" s="242" t="s">
        <v>966</v>
      </c>
      <c r="F140" s="243" t="s">
        <v>967</v>
      </c>
      <c r="G140" s="244" t="s">
        <v>291</v>
      </c>
      <c r="H140" s="245">
        <v>86.9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84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1541</v>
      </c>
    </row>
    <row r="141" spans="1:51" s="15" customFormat="1" ht="12">
      <c r="A141" s="15"/>
      <c r="B141" s="285"/>
      <c r="C141" s="286"/>
      <c r="D141" s="256" t="s">
        <v>226</v>
      </c>
      <c r="E141" s="287" t="s">
        <v>1</v>
      </c>
      <c r="F141" s="288" t="s">
        <v>961</v>
      </c>
      <c r="G141" s="286"/>
      <c r="H141" s="287" t="s">
        <v>1</v>
      </c>
      <c r="I141" s="289"/>
      <c r="J141" s="286"/>
      <c r="K141" s="286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226</v>
      </c>
      <c r="AU141" s="294" t="s">
        <v>84</v>
      </c>
      <c r="AV141" s="15" t="s">
        <v>84</v>
      </c>
      <c r="AW141" s="15" t="s">
        <v>32</v>
      </c>
      <c r="AX141" s="15" t="s">
        <v>76</v>
      </c>
      <c r="AY141" s="294" t="s">
        <v>176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969</v>
      </c>
      <c r="G142" s="255"/>
      <c r="H142" s="259">
        <v>86.9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84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4" customFormat="1" ht="12">
      <c r="A143" s="14"/>
      <c r="B143" s="269"/>
      <c r="C143" s="270"/>
      <c r="D143" s="256" t="s">
        <v>226</v>
      </c>
      <c r="E143" s="271" t="s">
        <v>1</v>
      </c>
      <c r="F143" s="272" t="s">
        <v>249</v>
      </c>
      <c r="G143" s="270"/>
      <c r="H143" s="273">
        <v>86.9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226</v>
      </c>
      <c r="AU143" s="279" t="s">
        <v>84</v>
      </c>
      <c r="AV143" s="14" t="s">
        <v>193</v>
      </c>
      <c r="AW143" s="14" t="s">
        <v>32</v>
      </c>
      <c r="AX143" s="14" t="s">
        <v>84</v>
      </c>
      <c r="AY143" s="279" t="s">
        <v>176</v>
      </c>
    </row>
    <row r="144" spans="1:65" s="2" customFormat="1" ht="24.15" customHeight="1">
      <c r="A144" s="38"/>
      <c r="B144" s="39"/>
      <c r="C144" s="241" t="s">
        <v>175</v>
      </c>
      <c r="D144" s="241" t="s">
        <v>179</v>
      </c>
      <c r="E144" s="242" t="s">
        <v>347</v>
      </c>
      <c r="F144" s="243" t="s">
        <v>348</v>
      </c>
      <c r="G144" s="244" t="s">
        <v>344</v>
      </c>
      <c r="H144" s="245">
        <v>424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84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1542</v>
      </c>
    </row>
    <row r="145" spans="1:51" s="13" customFormat="1" ht="12">
      <c r="A145" s="13"/>
      <c r="B145" s="254"/>
      <c r="C145" s="255"/>
      <c r="D145" s="256" t="s">
        <v>226</v>
      </c>
      <c r="E145" s="257" t="s">
        <v>1</v>
      </c>
      <c r="F145" s="258" t="s">
        <v>1537</v>
      </c>
      <c r="G145" s="255"/>
      <c r="H145" s="259">
        <v>212</v>
      </c>
      <c r="I145" s="260"/>
      <c r="J145" s="255"/>
      <c r="K145" s="255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226</v>
      </c>
      <c r="AU145" s="265" t="s">
        <v>84</v>
      </c>
      <c r="AV145" s="13" t="s">
        <v>86</v>
      </c>
      <c r="AW145" s="13" t="s">
        <v>32</v>
      </c>
      <c r="AX145" s="13" t="s">
        <v>76</v>
      </c>
      <c r="AY145" s="265" t="s">
        <v>176</v>
      </c>
    </row>
    <row r="146" spans="1:51" s="13" customFormat="1" ht="12">
      <c r="A146" s="13"/>
      <c r="B146" s="254"/>
      <c r="C146" s="255"/>
      <c r="D146" s="256" t="s">
        <v>226</v>
      </c>
      <c r="E146" s="257" t="s">
        <v>1</v>
      </c>
      <c r="F146" s="258" t="s">
        <v>1543</v>
      </c>
      <c r="G146" s="255"/>
      <c r="H146" s="259">
        <v>424</v>
      </c>
      <c r="I146" s="260"/>
      <c r="J146" s="255"/>
      <c r="K146" s="255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226</v>
      </c>
      <c r="AU146" s="265" t="s">
        <v>84</v>
      </c>
      <c r="AV146" s="13" t="s">
        <v>86</v>
      </c>
      <c r="AW146" s="13" t="s">
        <v>32</v>
      </c>
      <c r="AX146" s="13" t="s">
        <v>84</v>
      </c>
      <c r="AY146" s="265" t="s">
        <v>176</v>
      </c>
    </row>
    <row r="147" spans="1:65" s="2" customFormat="1" ht="14.4" customHeight="1">
      <c r="A147" s="38"/>
      <c r="B147" s="39"/>
      <c r="C147" s="241" t="s">
        <v>200</v>
      </c>
      <c r="D147" s="241" t="s">
        <v>179</v>
      </c>
      <c r="E147" s="242" t="s">
        <v>352</v>
      </c>
      <c r="F147" s="243" t="s">
        <v>353</v>
      </c>
      <c r="G147" s="244" t="s">
        <v>291</v>
      </c>
      <c r="H147" s="245">
        <v>212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84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1544</v>
      </c>
    </row>
    <row r="148" spans="1:51" s="13" customFormat="1" ht="12">
      <c r="A148" s="13"/>
      <c r="B148" s="254"/>
      <c r="C148" s="255"/>
      <c r="D148" s="256" t="s">
        <v>226</v>
      </c>
      <c r="E148" s="257" t="s">
        <v>1</v>
      </c>
      <c r="F148" s="258" t="s">
        <v>1537</v>
      </c>
      <c r="G148" s="255"/>
      <c r="H148" s="259">
        <v>212</v>
      </c>
      <c r="I148" s="260"/>
      <c r="J148" s="255"/>
      <c r="K148" s="255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226</v>
      </c>
      <c r="AU148" s="265" t="s">
        <v>84</v>
      </c>
      <c r="AV148" s="13" t="s">
        <v>86</v>
      </c>
      <c r="AW148" s="13" t="s">
        <v>32</v>
      </c>
      <c r="AX148" s="13" t="s">
        <v>84</v>
      </c>
      <c r="AY148" s="265" t="s">
        <v>176</v>
      </c>
    </row>
    <row r="149" spans="1:65" s="2" customFormat="1" ht="24.15" customHeight="1">
      <c r="A149" s="38"/>
      <c r="B149" s="39"/>
      <c r="C149" s="241" t="s">
        <v>205</v>
      </c>
      <c r="D149" s="241" t="s">
        <v>179</v>
      </c>
      <c r="E149" s="242" t="s">
        <v>1344</v>
      </c>
      <c r="F149" s="243" t="s">
        <v>1345</v>
      </c>
      <c r="G149" s="244" t="s">
        <v>291</v>
      </c>
      <c r="H149" s="245">
        <v>106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84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1545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1546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84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1535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84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1547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84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3" customFormat="1" ht="12">
      <c r="A153" s="13"/>
      <c r="B153" s="254"/>
      <c r="C153" s="255"/>
      <c r="D153" s="256" t="s">
        <v>226</v>
      </c>
      <c r="E153" s="257" t="s">
        <v>1</v>
      </c>
      <c r="F153" s="258" t="s">
        <v>1548</v>
      </c>
      <c r="G153" s="255"/>
      <c r="H153" s="259">
        <v>106</v>
      </c>
      <c r="I153" s="260"/>
      <c r="J153" s="255"/>
      <c r="K153" s="255"/>
      <c r="L153" s="261"/>
      <c r="M153" s="262"/>
      <c r="N153" s="263"/>
      <c r="O153" s="263"/>
      <c r="P153" s="263"/>
      <c r="Q153" s="263"/>
      <c r="R153" s="263"/>
      <c r="S153" s="263"/>
      <c r="T153" s="26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5" t="s">
        <v>226</v>
      </c>
      <c r="AU153" s="265" t="s">
        <v>84</v>
      </c>
      <c r="AV153" s="13" t="s">
        <v>86</v>
      </c>
      <c r="AW153" s="13" t="s">
        <v>32</v>
      </c>
      <c r="AX153" s="13" t="s">
        <v>76</v>
      </c>
      <c r="AY153" s="265" t="s">
        <v>176</v>
      </c>
    </row>
    <row r="154" spans="1:51" s="14" customFormat="1" ht="12">
      <c r="A154" s="14"/>
      <c r="B154" s="269"/>
      <c r="C154" s="270"/>
      <c r="D154" s="256" t="s">
        <v>226</v>
      </c>
      <c r="E154" s="271" t="s">
        <v>1</v>
      </c>
      <c r="F154" s="272" t="s">
        <v>249</v>
      </c>
      <c r="G154" s="270"/>
      <c r="H154" s="273">
        <v>106</v>
      </c>
      <c r="I154" s="274"/>
      <c r="J154" s="270"/>
      <c r="K154" s="270"/>
      <c r="L154" s="275"/>
      <c r="M154" s="276"/>
      <c r="N154" s="277"/>
      <c r="O154" s="277"/>
      <c r="P154" s="277"/>
      <c r="Q154" s="277"/>
      <c r="R154" s="277"/>
      <c r="S154" s="277"/>
      <c r="T154" s="27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9" t="s">
        <v>226</v>
      </c>
      <c r="AU154" s="279" t="s">
        <v>84</v>
      </c>
      <c r="AV154" s="14" t="s">
        <v>193</v>
      </c>
      <c r="AW154" s="14" t="s">
        <v>32</v>
      </c>
      <c r="AX154" s="14" t="s">
        <v>84</v>
      </c>
      <c r="AY154" s="279" t="s">
        <v>176</v>
      </c>
    </row>
    <row r="155" spans="1:65" s="2" customFormat="1" ht="14.4" customHeight="1">
      <c r="A155" s="38"/>
      <c r="B155" s="39"/>
      <c r="C155" s="295" t="s">
        <v>210</v>
      </c>
      <c r="D155" s="295" t="s">
        <v>341</v>
      </c>
      <c r="E155" s="296" t="s">
        <v>1379</v>
      </c>
      <c r="F155" s="297" t="s">
        <v>1380</v>
      </c>
      <c r="G155" s="298" t="s">
        <v>344</v>
      </c>
      <c r="H155" s="299">
        <v>212</v>
      </c>
      <c r="I155" s="300"/>
      <c r="J155" s="301">
        <f>ROUND(I155*H155,2)</f>
        <v>0</v>
      </c>
      <c r="K155" s="297" t="s">
        <v>183</v>
      </c>
      <c r="L155" s="302"/>
      <c r="M155" s="303" t="s">
        <v>1</v>
      </c>
      <c r="N155" s="304" t="s">
        <v>41</v>
      </c>
      <c r="O155" s="91"/>
      <c r="P155" s="250">
        <f>O155*H155</f>
        <v>0</v>
      </c>
      <c r="Q155" s="250">
        <v>1</v>
      </c>
      <c r="R155" s="250">
        <f>Q155*H155</f>
        <v>212</v>
      </c>
      <c r="S155" s="250">
        <v>0</v>
      </c>
      <c r="T155" s="25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2" t="s">
        <v>210</v>
      </c>
      <c r="AT155" s="252" t="s">
        <v>341</v>
      </c>
      <c r="AU155" s="252" t="s">
        <v>84</v>
      </c>
      <c r="AY155" s="17" t="s">
        <v>176</v>
      </c>
      <c r="BE155" s="253">
        <f>IF(N155="základní",J155,0)</f>
        <v>0</v>
      </c>
      <c r="BF155" s="253">
        <f>IF(N155="snížená",J155,0)</f>
        <v>0</v>
      </c>
      <c r="BG155" s="253">
        <f>IF(N155="zákl. přenesená",J155,0)</f>
        <v>0</v>
      </c>
      <c r="BH155" s="253">
        <f>IF(N155="sníž. přenesená",J155,0)</f>
        <v>0</v>
      </c>
      <c r="BI155" s="253">
        <f>IF(N155="nulová",J155,0)</f>
        <v>0</v>
      </c>
      <c r="BJ155" s="17" t="s">
        <v>84</v>
      </c>
      <c r="BK155" s="253">
        <f>ROUND(I155*H155,2)</f>
        <v>0</v>
      </c>
      <c r="BL155" s="17" t="s">
        <v>193</v>
      </c>
      <c r="BM155" s="252" t="s">
        <v>1549</v>
      </c>
    </row>
    <row r="156" spans="1:51" s="13" customFormat="1" ht="12">
      <c r="A156" s="13"/>
      <c r="B156" s="254"/>
      <c r="C156" s="255"/>
      <c r="D156" s="256" t="s">
        <v>226</v>
      </c>
      <c r="E156" s="257" t="s">
        <v>1</v>
      </c>
      <c r="F156" s="258" t="s">
        <v>1550</v>
      </c>
      <c r="G156" s="255"/>
      <c r="H156" s="259">
        <v>212</v>
      </c>
      <c r="I156" s="260"/>
      <c r="J156" s="255"/>
      <c r="K156" s="255"/>
      <c r="L156" s="261"/>
      <c r="M156" s="262"/>
      <c r="N156" s="263"/>
      <c r="O156" s="263"/>
      <c r="P156" s="263"/>
      <c r="Q156" s="263"/>
      <c r="R156" s="263"/>
      <c r="S156" s="263"/>
      <c r="T156" s="26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5" t="s">
        <v>226</v>
      </c>
      <c r="AU156" s="265" t="s">
        <v>84</v>
      </c>
      <c r="AV156" s="13" t="s">
        <v>86</v>
      </c>
      <c r="AW156" s="13" t="s">
        <v>32</v>
      </c>
      <c r="AX156" s="13" t="s">
        <v>84</v>
      </c>
      <c r="AY156" s="265" t="s">
        <v>176</v>
      </c>
    </row>
    <row r="157" spans="1:65" s="2" customFormat="1" ht="24.15" customHeight="1">
      <c r="A157" s="38"/>
      <c r="B157" s="39"/>
      <c r="C157" s="241" t="s">
        <v>213</v>
      </c>
      <c r="D157" s="241" t="s">
        <v>179</v>
      </c>
      <c r="E157" s="242" t="s">
        <v>1383</v>
      </c>
      <c r="F157" s="243" t="s">
        <v>1384</v>
      </c>
      <c r="G157" s="244" t="s">
        <v>291</v>
      </c>
      <c r="H157" s="245">
        <v>97.679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84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1551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1552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84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1535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84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5" customFormat="1" ht="12">
      <c r="A160" s="15"/>
      <c r="B160" s="285"/>
      <c r="C160" s="286"/>
      <c r="D160" s="256" t="s">
        <v>226</v>
      </c>
      <c r="E160" s="287" t="s">
        <v>1</v>
      </c>
      <c r="F160" s="288" t="s">
        <v>1553</v>
      </c>
      <c r="G160" s="286"/>
      <c r="H160" s="287" t="s">
        <v>1</v>
      </c>
      <c r="I160" s="289"/>
      <c r="J160" s="286"/>
      <c r="K160" s="286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226</v>
      </c>
      <c r="AU160" s="294" t="s">
        <v>84</v>
      </c>
      <c r="AV160" s="15" t="s">
        <v>84</v>
      </c>
      <c r="AW160" s="15" t="s">
        <v>32</v>
      </c>
      <c r="AX160" s="15" t="s">
        <v>76</v>
      </c>
      <c r="AY160" s="294" t="s">
        <v>176</v>
      </c>
    </row>
    <row r="161" spans="1:51" s="13" customFormat="1" ht="12">
      <c r="A161" s="13"/>
      <c r="B161" s="254"/>
      <c r="C161" s="255"/>
      <c r="D161" s="256" t="s">
        <v>226</v>
      </c>
      <c r="E161" s="257" t="s">
        <v>1</v>
      </c>
      <c r="F161" s="258" t="s">
        <v>1554</v>
      </c>
      <c r="G161" s="255"/>
      <c r="H161" s="259">
        <v>97.679</v>
      </c>
      <c r="I161" s="260"/>
      <c r="J161" s="255"/>
      <c r="K161" s="255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226</v>
      </c>
      <c r="AU161" s="265" t="s">
        <v>84</v>
      </c>
      <c r="AV161" s="13" t="s">
        <v>86</v>
      </c>
      <c r="AW161" s="13" t="s">
        <v>32</v>
      </c>
      <c r="AX161" s="13" t="s">
        <v>76</v>
      </c>
      <c r="AY161" s="265" t="s">
        <v>176</v>
      </c>
    </row>
    <row r="162" spans="1:51" s="14" customFormat="1" ht="12">
      <c r="A162" s="14"/>
      <c r="B162" s="269"/>
      <c r="C162" s="270"/>
      <c r="D162" s="256" t="s">
        <v>226</v>
      </c>
      <c r="E162" s="271" t="s">
        <v>1</v>
      </c>
      <c r="F162" s="272" t="s">
        <v>249</v>
      </c>
      <c r="G162" s="270"/>
      <c r="H162" s="273">
        <v>97.679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226</v>
      </c>
      <c r="AU162" s="279" t="s">
        <v>84</v>
      </c>
      <c r="AV162" s="14" t="s">
        <v>193</v>
      </c>
      <c r="AW162" s="14" t="s">
        <v>32</v>
      </c>
      <c r="AX162" s="14" t="s">
        <v>84</v>
      </c>
      <c r="AY162" s="279" t="s">
        <v>176</v>
      </c>
    </row>
    <row r="163" spans="1:65" s="2" customFormat="1" ht="14.4" customHeight="1">
      <c r="A163" s="38"/>
      <c r="B163" s="39"/>
      <c r="C163" s="295" t="s">
        <v>217</v>
      </c>
      <c r="D163" s="295" t="s">
        <v>341</v>
      </c>
      <c r="E163" s="296" t="s">
        <v>1412</v>
      </c>
      <c r="F163" s="297" t="s">
        <v>1413</v>
      </c>
      <c r="G163" s="298" t="s">
        <v>344</v>
      </c>
      <c r="H163" s="299">
        <v>195.358</v>
      </c>
      <c r="I163" s="300"/>
      <c r="J163" s="301">
        <f>ROUND(I163*H163,2)</f>
        <v>0</v>
      </c>
      <c r="K163" s="297" t="s">
        <v>183</v>
      </c>
      <c r="L163" s="302"/>
      <c r="M163" s="303" t="s">
        <v>1</v>
      </c>
      <c r="N163" s="304" t="s">
        <v>41</v>
      </c>
      <c r="O163" s="91"/>
      <c r="P163" s="250">
        <f>O163*H163</f>
        <v>0</v>
      </c>
      <c r="Q163" s="250">
        <v>1</v>
      </c>
      <c r="R163" s="250">
        <f>Q163*H163</f>
        <v>195.358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210</v>
      </c>
      <c r="AT163" s="252" t="s">
        <v>341</v>
      </c>
      <c r="AU163" s="252" t="s">
        <v>84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1555</v>
      </c>
    </row>
    <row r="164" spans="1:51" s="13" customFormat="1" ht="12">
      <c r="A164" s="13"/>
      <c r="B164" s="254"/>
      <c r="C164" s="255"/>
      <c r="D164" s="256" t="s">
        <v>226</v>
      </c>
      <c r="E164" s="257" t="s">
        <v>1</v>
      </c>
      <c r="F164" s="258" t="s">
        <v>1556</v>
      </c>
      <c r="G164" s="255"/>
      <c r="H164" s="259">
        <v>195.358</v>
      </c>
      <c r="I164" s="260"/>
      <c r="J164" s="255"/>
      <c r="K164" s="255"/>
      <c r="L164" s="261"/>
      <c r="M164" s="262"/>
      <c r="N164" s="263"/>
      <c r="O164" s="263"/>
      <c r="P164" s="263"/>
      <c r="Q164" s="263"/>
      <c r="R164" s="263"/>
      <c r="S164" s="263"/>
      <c r="T164" s="2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5" t="s">
        <v>226</v>
      </c>
      <c r="AU164" s="265" t="s">
        <v>84</v>
      </c>
      <c r="AV164" s="13" t="s">
        <v>86</v>
      </c>
      <c r="AW164" s="13" t="s">
        <v>32</v>
      </c>
      <c r="AX164" s="13" t="s">
        <v>84</v>
      </c>
      <c r="AY164" s="265" t="s">
        <v>176</v>
      </c>
    </row>
    <row r="165" spans="1:63" s="12" customFormat="1" ht="25.9" customHeight="1">
      <c r="A165" s="12"/>
      <c r="B165" s="225"/>
      <c r="C165" s="226"/>
      <c r="D165" s="227" t="s">
        <v>75</v>
      </c>
      <c r="E165" s="228" t="s">
        <v>341</v>
      </c>
      <c r="F165" s="228" t="s">
        <v>1557</v>
      </c>
      <c r="G165" s="226"/>
      <c r="H165" s="226"/>
      <c r="I165" s="229"/>
      <c r="J165" s="230">
        <f>BK165</f>
        <v>0</v>
      </c>
      <c r="K165" s="226"/>
      <c r="L165" s="231"/>
      <c r="M165" s="232"/>
      <c r="N165" s="233"/>
      <c r="O165" s="233"/>
      <c r="P165" s="234">
        <f>P166</f>
        <v>0</v>
      </c>
      <c r="Q165" s="233"/>
      <c r="R165" s="234">
        <f>R166</f>
        <v>0.0374946</v>
      </c>
      <c r="S165" s="233"/>
      <c r="T165" s="235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6" t="s">
        <v>189</v>
      </c>
      <c r="AT165" s="237" t="s">
        <v>75</v>
      </c>
      <c r="AU165" s="237" t="s">
        <v>76</v>
      </c>
      <c r="AY165" s="236" t="s">
        <v>176</v>
      </c>
      <c r="BK165" s="238">
        <f>BK166</f>
        <v>0</v>
      </c>
    </row>
    <row r="166" spans="1:63" s="12" customFormat="1" ht="22.8" customHeight="1">
      <c r="A166" s="12"/>
      <c r="B166" s="225"/>
      <c r="C166" s="226"/>
      <c r="D166" s="227" t="s">
        <v>75</v>
      </c>
      <c r="E166" s="239" t="s">
        <v>1558</v>
      </c>
      <c r="F166" s="239" t="s">
        <v>1559</v>
      </c>
      <c r="G166" s="226"/>
      <c r="H166" s="226"/>
      <c r="I166" s="229"/>
      <c r="J166" s="240">
        <f>BK166</f>
        <v>0</v>
      </c>
      <c r="K166" s="226"/>
      <c r="L166" s="231"/>
      <c r="M166" s="232"/>
      <c r="N166" s="233"/>
      <c r="O166" s="233"/>
      <c r="P166" s="234">
        <f>SUM(P167:P173)</f>
        <v>0</v>
      </c>
      <c r="Q166" s="233"/>
      <c r="R166" s="234">
        <f>SUM(R167:R173)</f>
        <v>0.0374946</v>
      </c>
      <c r="S166" s="233"/>
      <c r="T166" s="235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6" t="s">
        <v>189</v>
      </c>
      <c r="AT166" s="237" t="s">
        <v>75</v>
      </c>
      <c r="AU166" s="237" t="s">
        <v>84</v>
      </c>
      <c r="AY166" s="236" t="s">
        <v>176</v>
      </c>
      <c r="BK166" s="238">
        <f>SUM(BK167:BK173)</f>
        <v>0</v>
      </c>
    </row>
    <row r="167" spans="1:65" s="2" customFormat="1" ht="14.4" customHeight="1">
      <c r="A167" s="38"/>
      <c r="B167" s="39"/>
      <c r="C167" s="241" t="s">
        <v>222</v>
      </c>
      <c r="D167" s="241" t="s">
        <v>179</v>
      </c>
      <c r="E167" s="242" t="s">
        <v>1560</v>
      </c>
      <c r="F167" s="243" t="s">
        <v>1561</v>
      </c>
      <c r="G167" s="244" t="s">
        <v>385</v>
      </c>
      <c r="H167" s="245">
        <v>41.8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664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664</v>
      </c>
      <c r="BM167" s="252" t="s">
        <v>1562</v>
      </c>
    </row>
    <row r="168" spans="1:65" s="2" customFormat="1" ht="24.15" customHeight="1">
      <c r="A168" s="38"/>
      <c r="B168" s="39"/>
      <c r="C168" s="295" t="s">
        <v>227</v>
      </c>
      <c r="D168" s="295" t="s">
        <v>341</v>
      </c>
      <c r="E168" s="296" t="s">
        <v>1563</v>
      </c>
      <c r="F168" s="297" t="s">
        <v>1564</v>
      </c>
      <c r="G168" s="298" t="s">
        <v>385</v>
      </c>
      <c r="H168" s="299">
        <v>48.07</v>
      </c>
      <c r="I168" s="300"/>
      <c r="J168" s="301">
        <f>ROUND(I168*H168,2)</f>
        <v>0</v>
      </c>
      <c r="K168" s="297" t="s">
        <v>183</v>
      </c>
      <c r="L168" s="302"/>
      <c r="M168" s="303" t="s">
        <v>1</v>
      </c>
      <c r="N168" s="304" t="s">
        <v>41</v>
      </c>
      <c r="O168" s="91"/>
      <c r="P168" s="250">
        <f>O168*H168</f>
        <v>0</v>
      </c>
      <c r="Q168" s="250">
        <v>0.00078</v>
      </c>
      <c r="R168" s="250">
        <f>Q168*H168</f>
        <v>0.0374946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1565</v>
      </c>
      <c r="AT168" s="252" t="s">
        <v>341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1565</v>
      </c>
      <c r="BM168" s="252" t="s">
        <v>1566</v>
      </c>
    </row>
    <row r="169" spans="1:51" s="13" customFormat="1" ht="12">
      <c r="A169" s="13"/>
      <c r="B169" s="254"/>
      <c r="C169" s="255"/>
      <c r="D169" s="256" t="s">
        <v>226</v>
      </c>
      <c r="E169" s="257" t="s">
        <v>1</v>
      </c>
      <c r="F169" s="258" t="s">
        <v>1567</v>
      </c>
      <c r="G169" s="255"/>
      <c r="H169" s="259">
        <v>48.07</v>
      </c>
      <c r="I169" s="260"/>
      <c r="J169" s="255"/>
      <c r="K169" s="255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226</v>
      </c>
      <c r="AU169" s="265" t="s">
        <v>86</v>
      </c>
      <c r="AV169" s="13" t="s">
        <v>86</v>
      </c>
      <c r="AW169" s="13" t="s">
        <v>32</v>
      </c>
      <c r="AX169" s="13" t="s">
        <v>84</v>
      </c>
      <c r="AY169" s="265" t="s">
        <v>176</v>
      </c>
    </row>
    <row r="170" spans="1:65" s="2" customFormat="1" ht="24.15" customHeight="1">
      <c r="A170" s="38"/>
      <c r="B170" s="39"/>
      <c r="C170" s="241" t="s">
        <v>332</v>
      </c>
      <c r="D170" s="241" t="s">
        <v>179</v>
      </c>
      <c r="E170" s="242" t="s">
        <v>1568</v>
      </c>
      <c r="F170" s="243" t="s">
        <v>1569</v>
      </c>
      <c r="G170" s="244" t="s">
        <v>385</v>
      </c>
      <c r="H170" s="245">
        <v>1060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664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664</v>
      </c>
      <c r="BM170" s="252" t="s">
        <v>1570</v>
      </c>
    </row>
    <row r="171" spans="1:65" s="2" customFormat="1" ht="24.15" customHeight="1">
      <c r="A171" s="38"/>
      <c r="B171" s="39"/>
      <c r="C171" s="241" t="s">
        <v>340</v>
      </c>
      <c r="D171" s="241" t="s">
        <v>179</v>
      </c>
      <c r="E171" s="242" t="s">
        <v>1571</v>
      </c>
      <c r="F171" s="243" t="s">
        <v>1572</v>
      </c>
      <c r="G171" s="244" t="s">
        <v>341</v>
      </c>
      <c r="H171" s="245">
        <v>1060</v>
      </c>
      <c r="I171" s="246"/>
      <c r="J171" s="247">
        <f>ROUND(I171*H171,2)</f>
        <v>0</v>
      </c>
      <c r="K171" s="243" t="s">
        <v>1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351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351</v>
      </c>
      <c r="BM171" s="252" t="s">
        <v>1573</v>
      </c>
    </row>
    <row r="172" spans="1:65" s="2" customFormat="1" ht="24.15" customHeight="1">
      <c r="A172" s="38"/>
      <c r="B172" s="39"/>
      <c r="C172" s="241" t="s">
        <v>8</v>
      </c>
      <c r="D172" s="241" t="s">
        <v>179</v>
      </c>
      <c r="E172" s="242" t="s">
        <v>1574</v>
      </c>
      <c r="F172" s="243" t="s">
        <v>1575</v>
      </c>
      <c r="G172" s="244" t="s">
        <v>341</v>
      </c>
      <c r="H172" s="245">
        <v>1060</v>
      </c>
      <c r="I172" s="246"/>
      <c r="J172" s="247">
        <f>ROUND(I172*H172,2)</f>
        <v>0</v>
      </c>
      <c r="K172" s="243" t="s">
        <v>1</v>
      </c>
      <c r="L172" s="44"/>
      <c r="M172" s="248" t="s">
        <v>1</v>
      </c>
      <c r="N172" s="249" t="s">
        <v>41</v>
      </c>
      <c r="O172" s="91"/>
      <c r="P172" s="250">
        <f>O172*H172</f>
        <v>0</v>
      </c>
      <c r="Q172" s="250">
        <v>0</v>
      </c>
      <c r="R172" s="250">
        <f>Q172*H172</f>
        <v>0</v>
      </c>
      <c r="S172" s="250">
        <v>0</v>
      </c>
      <c r="T172" s="251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2" t="s">
        <v>351</v>
      </c>
      <c r="AT172" s="252" t="s">
        <v>179</v>
      </c>
      <c r="AU172" s="252" t="s">
        <v>86</v>
      </c>
      <c r="AY172" s="17" t="s">
        <v>176</v>
      </c>
      <c r="BE172" s="253">
        <f>IF(N172="základní",J172,0)</f>
        <v>0</v>
      </c>
      <c r="BF172" s="253">
        <f>IF(N172="snížená",J172,0)</f>
        <v>0</v>
      </c>
      <c r="BG172" s="253">
        <f>IF(N172="zákl. přenesená",J172,0)</f>
        <v>0</v>
      </c>
      <c r="BH172" s="253">
        <f>IF(N172="sníž. přenesená",J172,0)</f>
        <v>0</v>
      </c>
      <c r="BI172" s="253">
        <f>IF(N172="nulová",J172,0)</f>
        <v>0</v>
      </c>
      <c r="BJ172" s="17" t="s">
        <v>84</v>
      </c>
      <c r="BK172" s="253">
        <f>ROUND(I172*H172,2)</f>
        <v>0</v>
      </c>
      <c r="BL172" s="17" t="s">
        <v>351</v>
      </c>
      <c r="BM172" s="252" t="s">
        <v>1576</v>
      </c>
    </row>
    <row r="173" spans="1:65" s="2" customFormat="1" ht="24.15" customHeight="1">
      <c r="A173" s="38"/>
      <c r="B173" s="39"/>
      <c r="C173" s="241" t="s">
        <v>351</v>
      </c>
      <c r="D173" s="241" t="s">
        <v>179</v>
      </c>
      <c r="E173" s="242" t="s">
        <v>1577</v>
      </c>
      <c r="F173" s="243" t="s">
        <v>1578</v>
      </c>
      <c r="G173" s="244" t="s">
        <v>1579</v>
      </c>
      <c r="H173" s="245">
        <v>4</v>
      </c>
      <c r="I173" s="246"/>
      <c r="J173" s="247">
        <f>ROUND(I173*H173,2)</f>
        <v>0</v>
      </c>
      <c r="K173" s="243" t="s">
        <v>1</v>
      </c>
      <c r="L173" s="44"/>
      <c r="M173" s="280" t="s">
        <v>1</v>
      </c>
      <c r="N173" s="281" t="s">
        <v>41</v>
      </c>
      <c r="O173" s="282"/>
      <c r="P173" s="283">
        <f>O173*H173</f>
        <v>0</v>
      </c>
      <c r="Q173" s="283">
        <v>0</v>
      </c>
      <c r="R173" s="283">
        <f>Q173*H173</f>
        <v>0</v>
      </c>
      <c r="S173" s="283">
        <v>0</v>
      </c>
      <c r="T173" s="28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351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351</v>
      </c>
      <c r="BM173" s="252" t="s">
        <v>1580</v>
      </c>
    </row>
    <row r="174" spans="1:31" s="2" customFormat="1" ht="6.95" customHeight="1">
      <c r="A174" s="38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password="CC35" sheet="1" objects="1" scenarios="1" formatColumns="0" formatRows="0" autoFilter="0"/>
  <autoFilter ref="C128:K173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139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ROUND((SUM(BE104:BE111)+SUM(BE131:BE150)),2)</f>
        <v>0</v>
      </c>
      <c r="G35" s="38"/>
      <c r="H35" s="38"/>
      <c r="I35" s="166">
        <v>0.21</v>
      </c>
      <c r="J35" s="165">
        <f>ROUND(((SUM(BE104:BE111)+SUM(BE131:BE150))*I35),2)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ROUND((SUM(BF104:BF111)+SUM(BF131:BF150)),2)</f>
        <v>0</v>
      </c>
      <c r="G36" s="38"/>
      <c r="H36" s="38"/>
      <c r="I36" s="166">
        <v>0.15</v>
      </c>
      <c r="J36" s="165">
        <f>ROUND(((SUM(BF104:BF111)+SUM(BF131:BF150))*I36),2)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ROUND((SUM(BG104:BG111)+SUM(BG131:BG150)),2)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ROUND((SUM(BH104:BH111)+SUM(BH131:BH150)),2)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ROUND((SUM(BI104:BI111)+SUM(BI131:BI150)),2)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000 - VRN - Předběžné a všeobecné položky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J131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146</v>
      </c>
      <c r="E97" s="193"/>
      <c r="F97" s="193"/>
      <c r="G97" s="193"/>
      <c r="H97" s="193"/>
      <c r="I97" s="193"/>
      <c r="J97" s="194">
        <f>J132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6"/>
      <c r="C98" s="133"/>
      <c r="D98" s="197" t="s">
        <v>147</v>
      </c>
      <c r="E98" s="198"/>
      <c r="F98" s="198"/>
      <c r="G98" s="198"/>
      <c r="H98" s="198"/>
      <c r="I98" s="198"/>
      <c r="J98" s="199">
        <f>J133</f>
        <v>0</v>
      </c>
      <c r="K98" s="133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6"/>
      <c r="C99" s="133"/>
      <c r="D99" s="197" t="s">
        <v>148</v>
      </c>
      <c r="E99" s="198"/>
      <c r="F99" s="198"/>
      <c r="G99" s="198"/>
      <c r="H99" s="198"/>
      <c r="I99" s="198"/>
      <c r="J99" s="199">
        <f>J140</f>
        <v>0</v>
      </c>
      <c r="K99" s="133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6"/>
      <c r="C100" s="133"/>
      <c r="D100" s="197" t="s">
        <v>149</v>
      </c>
      <c r="E100" s="198"/>
      <c r="F100" s="198"/>
      <c r="G100" s="198"/>
      <c r="H100" s="198"/>
      <c r="I100" s="198"/>
      <c r="J100" s="199">
        <f>J142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150</v>
      </c>
      <c r="E101" s="198"/>
      <c r="F101" s="198"/>
      <c r="G101" s="198"/>
      <c r="H101" s="198"/>
      <c r="I101" s="198"/>
      <c r="J101" s="199">
        <f>J146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9.25" customHeight="1">
      <c r="A104" s="38"/>
      <c r="B104" s="39"/>
      <c r="C104" s="189" t="s">
        <v>151</v>
      </c>
      <c r="D104" s="40"/>
      <c r="E104" s="40"/>
      <c r="F104" s="40"/>
      <c r="G104" s="40"/>
      <c r="H104" s="40"/>
      <c r="I104" s="40"/>
      <c r="J104" s="201">
        <f>ROUND(J105+J106+J107+J108+J109+J110,2)</f>
        <v>0</v>
      </c>
      <c r="K104" s="40"/>
      <c r="L104" s="63"/>
      <c r="N104" s="202" t="s">
        <v>40</v>
      </c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65" s="2" customFormat="1" ht="18" customHeight="1">
      <c r="A105" s="38"/>
      <c r="B105" s="39"/>
      <c r="C105" s="40"/>
      <c r="D105" s="203" t="s">
        <v>152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41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84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154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41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84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155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41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84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156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41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84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157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41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84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4" t="s">
        <v>158</v>
      </c>
      <c r="E110" s="40"/>
      <c r="F110" s="40"/>
      <c r="G110" s="40"/>
      <c r="H110" s="40"/>
      <c r="I110" s="40"/>
      <c r="J110" s="205">
        <f>ROUND(J30*T110,2)</f>
        <v>0</v>
      </c>
      <c r="K110" s="40"/>
      <c r="L110" s="206"/>
      <c r="M110" s="207"/>
      <c r="N110" s="208" t="s">
        <v>41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159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84</v>
      </c>
      <c r="BK110" s="207"/>
      <c r="BL110" s="207"/>
      <c r="BM110" s="207"/>
    </row>
    <row r="111" spans="1:31" s="2" customFormat="1" ht="12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9.25" customHeight="1">
      <c r="A112" s="38"/>
      <c r="B112" s="39"/>
      <c r="C112" s="212" t="s">
        <v>160</v>
      </c>
      <c r="D112" s="187"/>
      <c r="E112" s="187"/>
      <c r="F112" s="187"/>
      <c r="G112" s="187"/>
      <c r="H112" s="187"/>
      <c r="I112" s="187"/>
      <c r="J112" s="213">
        <f>ROUND(J96+J104,2)</f>
        <v>0</v>
      </c>
      <c r="K112" s="18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69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161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85" t="str">
        <f>E7</f>
        <v>II/231 - Rekonstrukce ul. 28. října III. část</v>
      </c>
      <c r="F121" s="32"/>
      <c r="G121" s="32"/>
      <c r="H121" s="32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138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76" t="str">
        <f>E9</f>
        <v>000 - VRN - Předběžné a všeobecné položky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20</v>
      </c>
      <c r="D125" s="40"/>
      <c r="E125" s="40"/>
      <c r="F125" s="27" t="str">
        <f>F12</f>
        <v>Tábor</v>
      </c>
      <c r="G125" s="40"/>
      <c r="H125" s="40"/>
      <c r="I125" s="32" t="s">
        <v>22</v>
      </c>
      <c r="J125" s="79" t="str">
        <f>IF(J12="","",J12)</f>
        <v>30. 6. 2020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24</v>
      </c>
      <c r="D127" s="40"/>
      <c r="E127" s="40"/>
      <c r="F127" s="27" t="str">
        <f>E15</f>
        <v>Správa a údržba silnic Plzeňského kraje</v>
      </c>
      <c r="G127" s="40"/>
      <c r="H127" s="40"/>
      <c r="I127" s="32" t="s">
        <v>30</v>
      </c>
      <c r="J127" s="36" t="str">
        <f>E21</f>
        <v>Ing. Miloš Burianec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28</v>
      </c>
      <c r="D128" s="40"/>
      <c r="E128" s="40"/>
      <c r="F128" s="27" t="str">
        <f>IF(E18="","",E18)</f>
        <v>Vyplň údaj</v>
      </c>
      <c r="G128" s="40"/>
      <c r="H128" s="40"/>
      <c r="I128" s="32" t="s">
        <v>33</v>
      </c>
      <c r="J128" s="36" t="str">
        <f>E24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214"/>
      <c r="B130" s="215"/>
      <c r="C130" s="216" t="s">
        <v>162</v>
      </c>
      <c r="D130" s="217" t="s">
        <v>61</v>
      </c>
      <c r="E130" s="217" t="s">
        <v>57</v>
      </c>
      <c r="F130" s="217" t="s">
        <v>58</v>
      </c>
      <c r="G130" s="217" t="s">
        <v>163</v>
      </c>
      <c r="H130" s="217" t="s">
        <v>164</v>
      </c>
      <c r="I130" s="217" t="s">
        <v>165</v>
      </c>
      <c r="J130" s="217" t="s">
        <v>144</v>
      </c>
      <c r="K130" s="218" t="s">
        <v>166</v>
      </c>
      <c r="L130" s="219"/>
      <c r="M130" s="100" t="s">
        <v>1</v>
      </c>
      <c r="N130" s="101" t="s">
        <v>40</v>
      </c>
      <c r="O130" s="101" t="s">
        <v>167</v>
      </c>
      <c r="P130" s="101" t="s">
        <v>168</v>
      </c>
      <c r="Q130" s="101" t="s">
        <v>169</v>
      </c>
      <c r="R130" s="101" t="s">
        <v>170</v>
      </c>
      <c r="S130" s="101" t="s">
        <v>171</v>
      </c>
      <c r="T130" s="102" t="s">
        <v>172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8"/>
      <c r="B131" s="39"/>
      <c r="C131" s="107" t="s">
        <v>173</v>
      </c>
      <c r="D131" s="40"/>
      <c r="E131" s="40"/>
      <c r="F131" s="40"/>
      <c r="G131" s="40"/>
      <c r="H131" s="40"/>
      <c r="I131" s="40"/>
      <c r="J131" s="220">
        <f>BK131</f>
        <v>0</v>
      </c>
      <c r="K131" s="40"/>
      <c r="L131" s="44"/>
      <c r="M131" s="103"/>
      <c r="N131" s="221"/>
      <c r="O131" s="104"/>
      <c r="P131" s="222">
        <f>P132</f>
        <v>0</v>
      </c>
      <c r="Q131" s="104"/>
      <c r="R131" s="222">
        <f>R132</f>
        <v>0</v>
      </c>
      <c r="S131" s="104"/>
      <c r="T131" s="223">
        <f>T132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75</v>
      </c>
      <c r="AU131" s="17" t="s">
        <v>90</v>
      </c>
      <c r="BK131" s="224">
        <f>BK132</f>
        <v>0</v>
      </c>
    </row>
    <row r="132" spans="1:63" s="12" customFormat="1" ht="25.9" customHeight="1">
      <c r="A132" s="12"/>
      <c r="B132" s="225"/>
      <c r="C132" s="226"/>
      <c r="D132" s="227" t="s">
        <v>75</v>
      </c>
      <c r="E132" s="228" t="s">
        <v>153</v>
      </c>
      <c r="F132" s="228" t="s">
        <v>174</v>
      </c>
      <c r="G132" s="226"/>
      <c r="H132" s="226"/>
      <c r="I132" s="229"/>
      <c r="J132" s="230">
        <f>BK132</f>
        <v>0</v>
      </c>
      <c r="K132" s="226"/>
      <c r="L132" s="231"/>
      <c r="M132" s="232"/>
      <c r="N132" s="233"/>
      <c r="O132" s="233"/>
      <c r="P132" s="234">
        <f>P133+P140+P142+P146</f>
        <v>0</v>
      </c>
      <c r="Q132" s="233"/>
      <c r="R132" s="234">
        <f>R133+R140+R142+R146</f>
        <v>0</v>
      </c>
      <c r="S132" s="233"/>
      <c r="T132" s="235">
        <f>T133+T140+T142+T146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6" t="s">
        <v>175</v>
      </c>
      <c r="AT132" s="237" t="s">
        <v>75</v>
      </c>
      <c r="AU132" s="237" t="s">
        <v>76</v>
      </c>
      <c r="AY132" s="236" t="s">
        <v>176</v>
      </c>
      <c r="BK132" s="238">
        <f>BK133+BK140+BK142+BK146</f>
        <v>0</v>
      </c>
    </row>
    <row r="133" spans="1:63" s="12" customFormat="1" ht="22.8" customHeight="1">
      <c r="A133" s="12"/>
      <c r="B133" s="225"/>
      <c r="C133" s="226"/>
      <c r="D133" s="227" t="s">
        <v>75</v>
      </c>
      <c r="E133" s="239" t="s">
        <v>177</v>
      </c>
      <c r="F133" s="239" t="s">
        <v>178</v>
      </c>
      <c r="G133" s="226"/>
      <c r="H133" s="226"/>
      <c r="I133" s="229"/>
      <c r="J133" s="240">
        <f>BK133</f>
        <v>0</v>
      </c>
      <c r="K133" s="226"/>
      <c r="L133" s="231"/>
      <c r="M133" s="232"/>
      <c r="N133" s="233"/>
      <c r="O133" s="233"/>
      <c r="P133" s="234">
        <f>SUM(P134:P139)</f>
        <v>0</v>
      </c>
      <c r="Q133" s="233"/>
      <c r="R133" s="234">
        <f>SUM(R134:R139)</f>
        <v>0</v>
      </c>
      <c r="S133" s="233"/>
      <c r="T133" s="235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175</v>
      </c>
      <c r="AT133" s="237" t="s">
        <v>75</v>
      </c>
      <c r="AU133" s="237" t="s">
        <v>84</v>
      </c>
      <c r="AY133" s="236" t="s">
        <v>176</v>
      </c>
      <c r="BK133" s="238">
        <f>SUM(BK134:BK139)</f>
        <v>0</v>
      </c>
    </row>
    <row r="134" spans="1:65" s="2" customFormat="1" ht="14.4" customHeight="1">
      <c r="A134" s="38"/>
      <c r="B134" s="39"/>
      <c r="C134" s="241" t="s">
        <v>84</v>
      </c>
      <c r="D134" s="241" t="s">
        <v>179</v>
      </c>
      <c r="E134" s="242" t="s">
        <v>180</v>
      </c>
      <c r="F134" s="243" t="s">
        <v>181</v>
      </c>
      <c r="G134" s="244" t="s">
        <v>182</v>
      </c>
      <c r="H134" s="245">
        <v>1</v>
      </c>
      <c r="I134" s="246"/>
      <c r="J134" s="247">
        <f>ROUND(I134*H134,2)</f>
        <v>0</v>
      </c>
      <c r="K134" s="243" t="s">
        <v>183</v>
      </c>
      <c r="L134" s="44"/>
      <c r="M134" s="248" t="s">
        <v>1</v>
      </c>
      <c r="N134" s="249" t="s">
        <v>41</v>
      </c>
      <c r="O134" s="91"/>
      <c r="P134" s="250">
        <f>O134*H134</f>
        <v>0</v>
      </c>
      <c r="Q134" s="250">
        <v>0</v>
      </c>
      <c r="R134" s="250">
        <f>Q134*H134</f>
        <v>0</v>
      </c>
      <c r="S134" s="250">
        <v>0</v>
      </c>
      <c r="T134" s="251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2" t="s">
        <v>184</v>
      </c>
      <c r="AT134" s="252" t="s">
        <v>179</v>
      </c>
      <c r="AU134" s="252" t="s">
        <v>86</v>
      </c>
      <c r="AY134" s="17" t="s">
        <v>176</v>
      </c>
      <c r="BE134" s="253">
        <f>IF(N134="základní",J134,0)</f>
        <v>0</v>
      </c>
      <c r="BF134" s="253">
        <f>IF(N134="snížená",J134,0)</f>
        <v>0</v>
      </c>
      <c r="BG134" s="253">
        <f>IF(N134="zákl. přenesená",J134,0)</f>
        <v>0</v>
      </c>
      <c r="BH134" s="253">
        <f>IF(N134="sníž. přenesená",J134,0)</f>
        <v>0</v>
      </c>
      <c r="BI134" s="253">
        <f>IF(N134="nulová",J134,0)</f>
        <v>0</v>
      </c>
      <c r="BJ134" s="17" t="s">
        <v>84</v>
      </c>
      <c r="BK134" s="253">
        <f>ROUND(I134*H134,2)</f>
        <v>0</v>
      </c>
      <c r="BL134" s="17" t="s">
        <v>184</v>
      </c>
      <c r="BM134" s="252" t="s">
        <v>185</v>
      </c>
    </row>
    <row r="135" spans="1:65" s="2" customFormat="1" ht="14.4" customHeight="1">
      <c r="A135" s="38"/>
      <c r="B135" s="39"/>
      <c r="C135" s="241" t="s">
        <v>86</v>
      </c>
      <c r="D135" s="241" t="s">
        <v>179</v>
      </c>
      <c r="E135" s="242" t="s">
        <v>186</v>
      </c>
      <c r="F135" s="243" t="s">
        <v>187</v>
      </c>
      <c r="G135" s="244" t="s">
        <v>182</v>
      </c>
      <c r="H135" s="245">
        <v>1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184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184</v>
      </c>
      <c r="BM135" s="252" t="s">
        <v>188</v>
      </c>
    </row>
    <row r="136" spans="1:65" s="2" customFormat="1" ht="14.4" customHeight="1">
      <c r="A136" s="38"/>
      <c r="B136" s="39"/>
      <c r="C136" s="241" t="s">
        <v>189</v>
      </c>
      <c r="D136" s="241" t="s">
        <v>179</v>
      </c>
      <c r="E136" s="242" t="s">
        <v>190</v>
      </c>
      <c r="F136" s="243" t="s">
        <v>191</v>
      </c>
      <c r="G136" s="244" t="s">
        <v>182</v>
      </c>
      <c r="H136" s="245">
        <v>1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184</v>
      </c>
      <c r="AT136" s="252" t="s">
        <v>179</v>
      </c>
      <c r="AU136" s="252" t="s">
        <v>86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184</v>
      </c>
      <c r="BM136" s="252" t="s">
        <v>192</v>
      </c>
    </row>
    <row r="137" spans="1:65" s="2" customFormat="1" ht="14.4" customHeight="1">
      <c r="A137" s="38"/>
      <c r="B137" s="39"/>
      <c r="C137" s="241" t="s">
        <v>193</v>
      </c>
      <c r="D137" s="241" t="s">
        <v>179</v>
      </c>
      <c r="E137" s="242" t="s">
        <v>194</v>
      </c>
      <c r="F137" s="243" t="s">
        <v>195</v>
      </c>
      <c r="G137" s="244" t="s">
        <v>182</v>
      </c>
      <c r="H137" s="245">
        <v>1</v>
      </c>
      <c r="I137" s="246"/>
      <c r="J137" s="247">
        <f>ROUND(I137*H137,2)</f>
        <v>0</v>
      </c>
      <c r="K137" s="243" t="s">
        <v>1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184</v>
      </c>
      <c r="AT137" s="252" t="s">
        <v>179</v>
      </c>
      <c r="AU137" s="252" t="s">
        <v>86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184</v>
      </c>
      <c r="BM137" s="252" t="s">
        <v>196</v>
      </c>
    </row>
    <row r="138" spans="1:65" s="2" customFormat="1" ht="14.4" customHeight="1">
      <c r="A138" s="38"/>
      <c r="B138" s="39"/>
      <c r="C138" s="241" t="s">
        <v>175</v>
      </c>
      <c r="D138" s="241" t="s">
        <v>179</v>
      </c>
      <c r="E138" s="242" t="s">
        <v>197</v>
      </c>
      <c r="F138" s="243" t="s">
        <v>198</v>
      </c>
      <c r="G138" s="244" t="s">
        <v>182</v>
      </c>
      <c r="H138" s="245">
        <v>1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184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184</v>
      </c>
      <c r="BM138" s="252" t="s">
        <v>199</v>
      </c>
    </row>
    <row r="139" spans="1:65" s="2" customFormat="1" ht="14.4" customHeight="1">
      <c r="A139" s="38"/>
      <c r="B139" s="39"/>
      <c r="C139" s="241" t="s">
        <v>200</v>
      </c>
      <c r="D139" s="241" t="s">
        <v>179</v>
      </c>
      <c r="E139" s="242" t="s">
        <v>201</v>
      </c>
      <c r="F139" s="243" t="s">
        <v>202</v>
      </c>
      <c r="G139" s="244" t="s">
        <v>182</v>
      </c>
      <c r="H139" s="245">
        <v>1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</v>
      </c>
      <c r="T139" s="25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184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184</v>
      </c>
      <c r="BM139" s="252" t="s">
        <v>203</v>
      </c>
    </row>
    <row r="140" spans="1:63" s="12" customFormat="1" ht="22.8" customHeight="1">
      <c r="A140" s="12"/>
      <c r="B140" s="225"/>
      <c r="C140" s="226"/>
      <c r="D140" s="227" t="s">
        <v>75</v>
      </c>
      <c r="E140" s="239" t="s">
        <v>204</v>
      </c>
      <c r="F140" s="239" t="s">
        <v>152</v>
      </c>
      <c r="G140" s="226"/>
      <c r="H140" s="226"/>
      <c r="I140" s="229"/>
      <c r="J140" s="240">
        <f>BK140</f>
        <v>0</v>
      </c>
      <c r="K140" s="226"/>
      <c r="L140" s="231"/>
      <c r="M140" s="232"/>
      <c r="N140" s="233"/>
      <c r="O140" s="233"/>
      <c r="P140" s="234">
        <f>P141</f>
        <v>0</v>
      </c>
      <c r="Q140" s="233"/>
      <c r="R140" s="234">
        <f>R141</f>
        <v>0</v>
      </c>
      <c r="S140" s="233"/>
      <c r="T140" s="235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6" t="s">
        <v>175</v>
      </c>
      <c r="AT140" s="237" t="s">
        <v>75</v>
      </c>
      <c r="AU140" s="237" t="s">
        <v>84</v>
      </c>
      <c r="AY140" s="236" t="s">
        <v>176</v>
      </c>
      <c r="BK140" s="238">
        <f>BK141</f>
        <v>0</v>
      </c>
    </row>
    <row r="141" spans="1:65" s="2" customFormat="1" ht="14.4" customHeight="1">
      <c r="A141" s="38"/>
      <c r="B141" s="39"/>
      <c r="C141" s="241" t="s">
        <v>205</v>
      </c>
      <c r="D141" s="241" t="s">
        <v>179</v>
      </c>
      <c r="E141" s="242" t="s">
        <v>206</v>
      </c>
      <c r="F141" s="243" t="s">
        <v>152</v>
      </c>
      <c r="G141" s="244" t="s">
        <v>182</v>
      </c>
      <c r="H141" s="245">
        <v>1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</v>
      </c>
      <c r="T141" s="25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184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184</v>
      </c>
      <c r="BM141" s="252" t="s">
        <v>207</v>
      </c>
    </row>
    <row r="142" spans="1:63" s="12" customFormat="1" ht="22.8" customHeight="1">
      <c r="A142" s="12"/>
      <c r="B142" s="225"/>
      <c r="C142" s="226"/>
      <c r="D142" s="227" t="s">
        <v>75</v>
      </c>
      <c r="E142" s="239" t="s">
        <v>208</v>
      </c>
      <c r="F142" s="239" t="s">
        <v>209</v>
      </c>
      <c r="G142" s="226"/>
      <c r="H142" s="226"/>
      <c r="I142" s="229"/>
      <c r="J142" s="240">
        <f>BK142</f>
        <v>0</v>
      </c>
      <c r="K142" s="226"/>
      <c r="L142" s="231"/>
      <c r="M142" s="232"/>
      <c r="N142" s="233"/>
      <c r="O142" s="233"/>
      <c r="P142" s="234">
        <f>SUM(P143:P145)</f>
        <v>0</v>
      </c>
      <c r="Q142" s="233"/>
      <c r="R142" s="234">
        <f>SUM(R143:R145)</f>
        <v>0</v>
      </c>
      <c r="S142" s="233"/>
      <c r="T142" s="235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6" t="s">
        <v>175</v>
      </c>
      <c r="AT142" s="237" t="s">
        <v>75</v>
      </c>
      <c r="AU142" s="237" t="s">
        <v>84</v>
      </c>
      <c r="AY142" s="236" t="s">
        <v>176</v>
      </c>
      <c r="BK142" s="238">
        <f>SUM(BK143:BK145)</f>
        <v>0</v>
      </c>
    </row>
    <row r="143" spans="1:65" s="2" customFormat="1" ht="14.4" customHeight="1">
      <c r="A143" s="38"/>
      <c r="B143" s="39"/>
      <c r="C143" s="241" t="s">
        <v>210</v>
      </c>
      <c r="D143" s="241" t="s">
        <v>179</v>
      </c>
      <c r="E143" s="242" t="s">
        <v>211</v>
      </c>
      <c r="F143" s="243" t="s">
        <v>209</v>
      </c>
      <c r="G143" s="244" t="s">
        <v>182</v>
      </c>
      <c r="H143" s="245">
        <v>1</v>
      </c>
      <c r="I143" s="246"/>
      <c r="J143" s="247">
        <f>ROUND(I143*H143,2)</f>
        <v>0</v>
      </c>
      <c r="K143" s="243" t="s">
        <v>183</v>
      </c>
      <c r="L143" s="44"/>
      <c r="M143" s="248" t="s">
        <v>1</v>
      </c>
      <c r="N143" s="249" t="s">
        <v>41</v>
      </c>
      <c r="O143" s="91"/>
      <c r="P143" s="250">
        <f>O143*H143</f>
        <v>0</v>
      </c>
      <c r="Q143" s="250">
        <v>0</v>
      </c>
      <c r="R143" s="250">
        <f>Q143*H143</f>
        <v>0</v>
      </c>
      <c r="S143" s="250">
        <v>0</v>
      </c>
      <c r="T143" s="251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2" t="s">
        <v>184</v>
      </c>
      <c r="AT143" s="252" t="s">
        <v>179</v>
      </c>
      <c r="AU143" s="252" t="s">
        <v>86</v>
      </c>
      <c r="AY143" s="17" t="s">
        <v>176</v>
      </c>
      <c r="BE143" s="253">
        <f>IF(N143="základní",J143,0)</f>
        <v>0</v>
      </c>
      <c r="BF143" s="253">
        <f>IF(N143="snížená",J143,0)</f>
        <v>0</v>
      </c>
      <c r="BG143" s="253">
        <f>IF(N143="zákl. přenesená",J143,0)</f>
        <v>0</v>
      </c>
      <c r="BH143" s="253">
        <f>IF(N143="sníž. přenesená",J143,0)</f>
        <v>0</v>
      </c>
      <c r="BI143" s="253">
        <f>IF(N143="nulová",J143,0)</f>
        <v>0</v>
      </c>
      <c r="BJ143" s="17" t="s">
        <v>84</v>
      </c>
      <c r="BK143" s="253">
        <f>ROUND(I143*H143,2)</f>
        <v>0</v>
      </c>
      <c r="BL143" s="17" t="s">
        <v>184</v>
      </c>
      <c r="BM143" s="252" t="s">
        <v>212</v>
      </c>
    </row>
    <row r="144" spans="1:65" s="2" customFormat="1" ht="14.4" customHeight="1">
      <c r="A144" s="38"/>
      <c r="B144" s="39"/>
      <c r="C144" s="241" t="s">
        <v>213</v>
      </c>
      <c r="D144" s="241" t="s">
        <v>179</v>
      </c>
      <c r="E144" s="242" t="s">
        <v>214</v>
      </c>
      <c r="F144" s="243" t="s">
        <v>215</v>
      </c>
      <c r="G144" s="244" t="s">
        <v>182</v>
      </c>
      <c r="H144" s="245">
        <v>1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184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184</v>
      </c>
      <c r="BM144" s="252" t="s">
        <v>216</v>
      </c>
    </row>
    <row r="145" spans="1:65" s="2" customFormat="1" ht="14.4" customHeight="1">
      <c r="A145" s="38"/>
      <c r="B145" s="39"/>
      <c r="C145" s="241" t="s">
        <v>217</v>
      </c>
      <c r="D145" s="241" t="s">
        <v>179</v>
      </c>
      <c r="E145" s="242" t="s">
        <v>218</v>
      </c>
      <c r="F145" s="243" t="s">
        <v>219</v>
      </c>
      <c r="G145" s="244" t="s">
        <v>182</v>
      </c>
      <c r="H145" s="245">
        <v>1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184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184</v>
      </c>
      <c r="BM145" s="252" t="s">
        <v>220</v>
      </c>
    </row>
    <row r="146" spans="1:63" s="12" customFormat="1" ht="22.8" customHeight="1">
      <c r="A146" s="12"/>
      <c r="B146" s="225"/>
      <c r="C146" s="226"/>
      <c r="D146" s="227" t="s">
        <v>75</v>
      </c>
      <c r="E146" s="239" t="s">
        <v>221</v>
      </c>
      <c r="F146" s="239" t="s">
        <v>141</v>
      </c>
      <c r="G146" s="226"/>
      <c r="H146" s="226"/>
      <c r="I146" s="229"/>
      <c r="J146" s="240">
        <f>BK146</f>
        <v>0</v>
      </c>
      <c r="K146" s="226"/>
      <c r="L146" s="231"/>
      <c r="M146" s="232"/>
      <c r="N146" s="233"/>
      <c r="O146" s="233"/>
      <c r="P146" s="234">
        <f>SUM(P147:P150)</f>
        <v>0</v>
      </c>
      <c r="Q146" s="233"/>
      <c r="R146" s="234">
        <f>SUM(R147:R150)</f>
        <v>0</v>
      </c>
      <c r="S146" s="233"/>
      <c r="T146" s="235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6" t="s">
        <v>175</v>
      </c>
      <c r="AT146" s="237" t="s">
        <v>75</v>
      </c>
      <c r="AU146" s="237" t="s">
        <v>84</v>
      </c>
      <c r="AY146" s="236" t="s">
        <v>176</v>
      </c>
      <c r="BK146" s="238">
        <f>SUM(BK147:BK150)</f>
        <v>0</v>
      </c>
    </row>
    <row r="147" spans="1:65" s="2" customFormat="1" ht="14.4" customHeight="1">
      <c r="A147" s="38"/>
      <c r="B147" s="39"/>
      <c r="C147" s="241" t="s">
        <v>222</v>
      </c>
      <c r="D147" s="241" t="s">
        <v>179</v>
      </c>
      <c r="E147" s="242" t="s">
        <v>223</v>
      </c>
      <c r="F147" s="243" t="s">
        <v>224</v>
      </c>
      <c r="G147" s="244" t="s">
        <v>182</v>
      </c>
      <c r="H147" s="245">
        <v>1</v>
      </c>
      <c r="I147" s="246"/>
      <c r="J147" s="247">
        <f>ROUND(I147*H147,2)</f>
        <v>0</v>
      </c>
      <c r="K147" s="243" t="s">
        <v>1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184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184</v>
      </c>
      <c r="BM147" s="252" t="s">
        <v>225</v>
      </c>
    </row>
    <row r="148" spans="1:51" s="13" customFormat="1" ht="12">
      <c r="A148" s="13"/>
      <c r="B148" s="254"/>
      <c r="C148" s="255"/>
      <c r="D148" s="256" t="s">
        <v>226</v>
      </c>
      <c r="E148" s="257" t="s">
        <v>1</v>
      </c>
      <c r="F148" s="258" t="s">
        <v>84</v>
      </c>
      <c r="G148" s="255"/>
      <c r="H148" s="259">
        <v>1</v>
      </c>
      <c r="I148" s="260"/>
      <c r="J148" s="255"/>
      <c r="K148" s="255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226</v>
      </c>
      <c r="AU148" s="265" t="s">
        <v>86</v>
      </c>
      <c r="AV148" s="13" t="s">
        <v>86</v>
      </c>
      <c r="AW148" s="13" t="s">
        <v>32</v>
      </c>
      <c r="AX148" s="13" t="s">
        <v>84</v>
      </c>
      <c r="AY148" s="265" t="s">
        <v>176</v>
      </c>
    </row>
    <row r="149" spans="1:65" s="2" customFormat="1" ht="14.4" customHeight="1">
      <c r="A149" s="38"/>
      <c r="B149" s="39"/>
      <c r="C149" s="241" t="s">
        <v>227</v>
      </c>
      <c r="D149" s="241" t="s">
        <v>179</v>
      </c>
      <c r="E149" s="242" t="s">
        <v>228</v>
      </c>
      <c r="F149" s="243" t="s">
        <v>229</v>
      </c>
      <c r="G149" s="244" t="s">
        <v>182</v>
      </c>
      <c r="H149" s="245">
        <v>1</v>
      </c>
      <c r="I149" s="246"/>
      <c r="J149" s="247">
        <f>ROUND(I149*H149,2)</f>
        <v>0</v>
      </c>
      <c r="K149" s="243" t="s">
        <v>1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184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184</v>
      </c>
      <c r="BM149" s="252" t="s">
        <v>230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84</v>
      </c>
      <c r="G150" s="255"/>
      <c r="H150" s="259">
        <v>1</v>
      </c>
      <c r="I150" s="260"/>
      <c r="J150" s="255"/>
      <c r="K150" s="255"/>
      <c r="L150" s="261"/>
      <c r="M150" s="266"/>
      <c r="N150" s="267"/>
      <c r="O150" s="267"/>
      <c r="P150" s="267"/>
      <c r="Q150" s="267"/>
      <c r="R150" s="267"/>
      <c r="S150" s="267"/>
      <c r="T150" s="26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84</v>
      </c>
      <c r="AY150" s="265" t="s">
        <v>176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30:K150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1:31" s="2" customFormat="1" ht="12" customHeight="1">
      <c r="A8" s="38"/>
      <c r="B8" s="44"/>
      <c r="C8" s="38"/>
      <c r="D8" s="150" t="s">
        <v>138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2" t="s">
        <v>231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0" t="s">
        <v>18</v>
      </c>
      <c r="E11" s="38"/>
      <c r="F11" s="141" t="s">
        <v>1</v>
      </c>
      <c r="G11" s="38"/>
      <c r="H11" s="38"/>
      <c r="I11" s="150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0" t="s">
        <v>20</v>
      </c>
      <c r="E12" s="38"/>
      <c r="F12" s="141" t="s">
        <v>21</v>
      </c>
      <c r="G12" s="38"/>
      <c r="H12" s="38"/>
      <c r="I12" s="150" t="s">
        <v>22</v>
      </c>
      <c r="J12" s="153" t="str">
        <f>'Rekapitulace stavby'!AN8</f>
        <v>30. 6. 2020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24</v>
      </c>
      <c r="E14" s="38"/>
      <c r="F14" s="38"/>
      <c r="G14" s="38"/>
      <c r="H14" s="38"/>
      <c r="I14" s="150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0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0" t="s">
        <v>28</v>
      </c>
      <c r="E17" s="38"/>
      <c r="F17" s="38"/>
      <c r="G17" s="38"/>
      <c r="H17" s="38"/>
      <c r="I17" s="15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0" t="s">
        <v>30</v>
      </c>
      <c r="E20" s="38"/>
      <c r="F20" s="38"/>
      <c r="G20" s="38"/>
      <c r="H20" s="38"/>
      <c r="I20" s="150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0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0" t="s">
        <v>33</v>
      </c>
      <c r="E23" s="38"/>
      <c r="F23" s="38"/>
      <c r="G23" s="38"/>
      <c r="H23" s="38"/>
      <c r="I23" s="150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0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4"/>
      <c r="B27" s="155"/>
      <c r="C27" s="154"/>
      <c r="D27" s="154"/>
      <c r="E27" s="156" t="s">
        <v>1</v>
      </c>
      <c r="F27" s="156"/>
      <c r="G27" s="156"/>
      <c r="H27" s="156"/>
      <c r="I27" s="154"/>
      <c r="J27" s="154"/>
      <c r="K27" s="154"/>
      <c r="L27" s="157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8"/>
      <c r="E29" s="158"/>
      <c r="F29" s="158"/>
      <c r="G29" s="158"/>
      <c r="H29" s="158"/>
      <c r="I29" s="158"/>
      <c r="J29" s="158"/>
      <c r="K29" s="15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1" t="s">
        <v>140</v>
      </c>
      <c r="E30" s="38"/>
      <c r="F30" s="38"/>
      <c r="G30" s="38"/>
      <c r="H30" s="38"/>
      <c r="I30" s="38"/>
      <c r="J30" s="159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60" t="s">
        <v>141</v>
      </c>
      <c r="E31" s="38"/>
      <c r="F31" s="38"/>
      <c r="G31" s="38"/>
      <c r="H31" s="38"/>
      <c r="I31" s="38"/>
      <c r="J31" s="159">
        <f>J100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1" t="s">
        <v>36</v>
      </c>
      <c r="E32" s="38"/>
      <c r="F32" s="38"/>
      <c r="G32" s="38"/>
      <c r="H32" s="38"/>
      <c r="I32" s="38"/>
      <c r="J32" s="162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3" t="s">
        <v>38</v>
      </c>
      <c r="G34" s="38"/>
      <c r="H34" s="38"/>
      <c r="I34" s="163" t="s">
        <v>37</v>
      </c>
      <c r="J34" s="163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4" t="s">
        <v>40</v>
      </c>
      <c r="E35" s="150" t="s">
        <v>41</v>
      </c>
      <c r="F35" s="165">
        <f>ROUND((SUM(BE100:BE107)+SUM(BE127:BE138)),2)</f>
        <v>0</v>
      </c>
      <c r="G35" s="38"/>
      <c r="H35" s="38"/>
      <c r="I35" s="166">
        <v>0.21</v>
      </c>
      <c r="J35" s="165">
        <f>ROUND(((SUM(BE100:BE107)+SUM(BE127:BE138))*I35),2)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5">
        <f>ROUND((SUM(BF100:BF107)+SUM(BF127:BF138)),2)</f>
        <v>0</v>
      </c>
      <c r="G36" s="38"/>
      <c r="H36" s="38"/>
      <c r="I36" s="166">
        <v>0.15</v>
      </c>
      <c r="J36" s="165">
        <f>ROUND(((SUM(BF100:BF107)+SUM(BF127:BF138))*I36),2)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5">
        <f>ROUND((SUM(BG100:BG107)+SUM(BG127:BG138)),2)</f>
        <v>0</v>
      </c>
      <c r="G37" s="38"/>
      <c r="H37" s="38"/>
      <c r="I37" s="166">
        <v>0.21</v>
      </c>
      <c r="J37" s="16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5">
        <f>ROUND((SUM(BH100:BH107)+SUM(BH127:BH138)),2)</f>
        <v>0</v>
      </c>
      <c r="G38" s="38"/>
      <c r="H38" s="38"/>
      <c r="I38" s="166">
        <v>0.15</v>
      </c>
      <c r="J38" s="165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5">
        <f>ROUND((SUM(BI100:BI107)+SUM(BI127:BI138)),2)</f>
        <v>0</v>
      </c>
      <c r="G39" s="38"/>
      <c r="H39" s="38"/>
      <c r="I39" s="166">
        <v>0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7"/>
      <c r="D41" s="168" t="s">
        <v>46</v>
      </c>
      <c r="E41" s="169"/>
      <c r="F41" s="169"/>
      <c r="G41" s="170" t="s">
        <v>47</v>
      </c>
      <c r="H41" s="171" t="s">
        <v>48</v>
      </c>
      <c r="I41" s="169"/>
      <c r="J41" s="172">
        <f>SUM(J32:J39)</f>
        <v>0</v>
      </c>
      <c r="K41" s="173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138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001 - Příprava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Tábor</v>
      </c>
      <c r="G89" s="40"/>
      <c r="H89" s="40"/>
      <c r="I89" s="32" t="s">
        <v>22</v>
      </c>
      <c r="J89" s="79" t="str">
        <f>IF(J12="","",J12)</f>
        <v>30. 6. 2020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Správa a údržba silnic Plzeňského kraje</v>
      </c>
      <c r="G91" s="40"/>
      <c r="H91" s="40"/>
      <c r="I91" s="32" t="s">
        <v>30</v>
      </c>
      <c r="J91" s="36" t="str">
        <f>E21</f>
        <v>Ing. Miloš Burianec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143</v>
      </c>
      <c r="D94" s="187"/>
      <c r="E94" s="187"/>
      <c r="F94" s="187"/>
      <c r="G94" s="187"/>
      <c r="H94" s="187"/>
      <c r="I94" s="187"/>
      <c r="J94" s="188" t="s">
        <v>144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90</v>
      </c>
    </row>
    <row r="97" spans="1:31" s="9" customFormat="1" ht="24.95" customHeight="1">
      <c r="A97" s="9"/>
      <c r="B97" s="190"/>
      <c r="C97" s="191"/>
      <c r="D97" s="192" t="s">
        <v>232</v>
      </c>
      <c r="E97" s="193"/>
      <c r="F97" s="193"/>
      <c r="G97" s="193"/>
      <c r="H97" s="193"/>
      <c r="I97" s="193"/>
      <c r="J97" s="194">
        <f>J128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29.25" customHeight="1">
      <c r="A100" s="38"/>
      <c r="B100" s="39"/>
      <c r="C100" s="189" t="s">
        <v>151</v>
      </c>
      <c r="D100" s="40"/>
      <c r="E100" s="40"/>
      <c r="F100" s="40"/>
      <c r="G100" s="40"/>
      <c r="H100" s="40"/>
      <c r="I100" s="40"/>
      <c r="J100" s="201">
        <f>ROUND(J101+J102+J103+J104+J105+J106,2)</f>
        <v>0</v>
      </c>
      <c r="K100" s="40"/>
      <c r="L100" s="63"/>
      <c r="N100" s="202" t="s">
        <v>40</v>
      </c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65" s="2" customFormat="1" ht="18" customHeight="1">
      <c r="A101" s="38"/>
      <c r="B101" s="39"/>
      <c r="C101" s="40"/>
      <c r="D101" s="203" t="s">
        <v>152</v>
      </c>
      <c r="E101" s="204"/>
      <c r="F101" s="204"/>
      <c r="G101" s="40"/>
      <c r="H101" s="40"/>
      <c r="I101" s="40"/>
      <c r="J101" s="205">
        <v>0</v>
      </c>
      <c r="K101" s="40"/>
      <c r="L101" s="206"/>
      <c r="M101" s="207"/>
      <c r="N101" s="208" t="s">
        <v>42</v>
      </c>
      <c r="O101" s="207"/>
      <c r="P101" s="207"/>
      <c r="Q101" s="207"/>
      <c r="R101" s="207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10" t="s">
        <v>153</v>
      </c>
      <c r="AZ101" s="207"/>
      <c r="BA101" s="207"/>
      <c r="BB101" s="207"/>
      <c r="BC101" s="207"/>
      <c r="BD101" s="207"/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210" t="s">
        <v>86</v>
      </c>
      <c r="BK101" s="207"/>
      <c r="BL101" s="207"/>
      <c r="BM101" s="207"/>
    </row>
    <row r="102" spans="1:65" s="2" customFormat="1" ht="18" customHeight="1">
      <c r="A102" s="38"/>
      <c r="B102" s="39"/>
      <c r="C102" s="40"/>
      <c r="D102" s="203" t="s">
        <v>154</v>
      </c>
      <c r="E102" s="204"/>
      <c r="F102" s="204"/>
      <c r="G102" s="40"/>
      <c r="H102" s="40"/>
      <c r="I102" s="40"/>
      <c r="J102" s="205">
        <v>0</v>
      </c>
      <c r="K102" s="40"/>
      <c r="L102" s="206"/>
      <c r="M102" s="207"/>
      <c r="N102" s="208" t="s">
        <v>42</v>
      </c>
      <c r="O102" s="207"/>
      <c r="P102" s="207"/>
      <c r="Q102" s="207"/>
      <c r="R102" s="207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10" t="s">
        <v>153</v>
      </c>
      <c r="AZ102" s="207"/>
      <c r="BA102" s="207"/>
      <c r="BB102" s="207"/>
      <c r="BC102" s="207"/>
      <c r="BD102" s="207"/>
      <c r="BE102" s="211">
        <f>IF(N102="základní",J102,0)</f>
        <v>0</v>
      </c>
      <c r="BF102" s="211">
        <f>IF(N102="snížená",J102,0)</f>
        <v>0</v>
      </c>
      <c r="BG102" s="211">
        <f>IF(N102="zákl. přenesená",J102,0)</f>
        <v>0</v>
      </c>
      <c r="BH102" s="211">
        <f>IF(N102="sníž. přenesená",J102,0)</f>
        <v>0</v>
      </c>
      <c r="BI102" s="211">
        <f>IF(N102="nulová",J102,0)</f>
        <v>0</v>
      </c>
      <c r="BJ102" s="210" t="s">
        <v>86</v>
      </c>
      <c r="BK102" s="207"/>
      <c r="BL102" s="207"/>
      <c r="BM102" s="207"/>
    </row>
    <row r="103" spans="1:65" s="2" customFormat="1" ht="18" customHeight="1">
      <c r="A103" s="38"/>
      <c r="B103" s="39"/>
      <c r="C103" s="40"/>
      <c r="D103" s="203" t="s">
        <v>155</v>
      </c>
      <c r="E103" s="204"/>
      <c r="F103" s="204"/>
      <c r="G103" s="40"/>
      <c r="H103" s="40"/>
      <c r="I103" s="40"/>
      <c r="J103" s="205">
        <v>0</v>
      </c>
      <c r="K103" s="40"/>
      <c r="L103" s="206"/>
      <c r="M103" s="207"/>
      <c r="N103" s="208" t="s">
        <v>42</v>
      </c>
      <c r="O103" s="207"/>
      <c r="P103" s="207"/>
      <c r="Q103" s="207"/>
      <c r="R103" s="207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10" t="s">
        <v>153</v>
      </c>
      <c r="AZ103" s="207"/>
      <c r="BA103" s="207"/>
      <c r="BB103" s="207"/>
      <c r="BC103" s="207"/>
      <c r="BD103" s="207"/>
      <c r="BE103" s="211">
        <f>IF(N103="základní",J103,0)</f>
        <v>0</v>
      </c>
      <c r="BF103" s="211">
        <f>IF(N103="snížená",J103,0)</f>
        <v>0</v>
      </c>
      <c r="BG103" s="211">
        <f>IF(N103="zákl. přenesená",J103,0)</f>
        <v>0</v>
      </c>
      <c r="BH103" s="211">
        <f>IF(N103="sníž. přenesená",J103,0)</f>
        <v>0</v>
      </c>
      <c r="BI103" s="211">
        <f>IF(N103="nulová",J103,0)</f>
        <v>0</v>
      </c>
      <c r="BJ103" s="210" t="s">
        <v>86</v>
      </c>
      <c r="BK103" s="207"/>
      <c r="BL103" s="207"/>
      <c r="BM103" s="207"/>
    </row>
    <row r="104" spans="1:65" s="2" customFormat="1" ht="18" customHeight="1">
      <c r="A104" s="38"/>
      <c r="B104" s="39"/>
      <c r="C104" s="40"/>
      <c r="D104" s="203" t="s">
        <v>156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157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4" t="s">
        <v>158</v>
      </c>
      <c r="E106" s="40"/>
      <c r="F106" s="40"/>
      <c r="G106" s="40"/>
      <c r="H106" s="40"/>
      <c r="I106" s="40"/>
      <c r="J106" s="205">
        <f>ROUND(J30*T106,2)</f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159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31" s="2" customFormat="1" ht="12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212" t="s">
        <v>160</v>
      </c>
      <c r="D108" s="187"/>
      <c r="E108" s="187"/>
      <c r="F108" s="187"/>
      <c r="G108" s="187"/>
      <c r="H108" s="187"/>
      <c r="I108" s="187"/>
      <c r="J108" s="213">
        <f>ROUND(J96+J100,2)</f>
        <v>0</v>
      </c>
      <c r="K108" s="18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161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5" t="str">
        <f>E7</f>
        <v>II/231 - Rekonstrukce ul. 28. října III. část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138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001 - Příprava území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Tábor</v>
      </c>
      <c r="G121" s="40"/>
      <c r="H121" s="40"/>
      <c r="I121" s="32" t="s">
        <v>22</v>
      </c>
      <c r="J121" s="79" t="str">
        <f>IF(J12="","",J12)</f>
        <v>30. 6. 2020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Správa a údržba silnic Plzeňského kraje</v>
      </c>
      <c r="G123" s="40"/>
      <c r="H123" s="40"/>
      <c r="I123" s="32" t="s">
        <v>30</v>
      </c>
      <c r="J123" s="36" t="str">
        <f>E21</f>
        <v>Ing. Miloš Burianec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14"/>
      <c r="B126" s="215"/>
      <c r="C126" s="216" t="s">
        <v>162</v>
      </c>
      <c r="D126" s="217" t="s">
        <v>61</v>
      </c>
      <c r="E126" s="217" t="s">
        <v>57</v>
      </c>
      <c r="F126" s="217" t="s">
        <v>58</v>
      </c>
      <c r="G126" s="217" t="s">
        <v>163</v>
      </c>
      <c r="H126" s="217" t="s">
        <v>164</v>
      </c>
      <c r="I126" s="217" t="s">
        <v>165</v>
      </c>
      <c r="J126" s="217" t="s">
        <v>144</v>
      </c>
      <c r="K126" s="218" t="s">
        <v>166</v>
      </c>
      <c r="L126" s="219"/>
      <c r="M126" s="100" t="s">
        <v>1</v>
      </c>
      <c r="N126" s="101" t="s">
        <v>40</v>
      </c>
      <c r="O126" s="101" t="s">
        <v>167</v>
      </c>
      <c r="P126" s="101" t="s">
        <v>168</v>
      </c>
      <c r="Q126" s="101" t="s">
        <v>169</v>
      </c>
      <c r="R126" s="101" t="s">
        <v>170</v>
      </c>
      <c r="S126" s="101" t="s">
        <v>171</v>
      </c>
      <c r="T126" s="102" t="s">
        <v>172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8"/>
      <c r="B127" s="39"/>
      <c r="C127" s="107" t="s">
        <v>173</v>
      </c>
      <c r="D127" s="40"/>
      <c r="E127" s="40"/>
      <c r="F127" s="40"/>
      <c r="G127" s="40"/>
      <c r="H127" s="40"/>
      <c r="I127" s="40"/>
      <c r="J127" s="220">
        <f>BK127</f>
        <v>0</v>
      </c>
      <c r="K127" s="40"/>
      <c r="L127" s="44"/>
      <c r="M127" s="103"/>
      <c r="N127" s="221"/>
      <c r="O127" s="104"/>
      <c r="P127" s="222">
        <f>P128</f>
        <v>0</v>
      </c>
      <c r="Q127" s="104"/>
      <c r="R127" s="222">
        <f>R128</f>
        <v>0</v>
      </c>
      <c r="S127" s="104"/>
      <c r="T127" s="223">
        <f>T128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90</v>
      </c>
      <c r="BK127" s="224">
        <f>BK128</f>
        <v>0</v>
      </c>
    </row>
    <row r="128" spans="1:63" s="12" customFormat="1" ht="25.9" customHeight="1">
      <c r="A128" s="12"/>
      <c r="B128" s="225"/>
      <c r="C128" s="226"/>
      <c r="D128" s="227" t="s">
        <v>75</v>
      </c>
      <c r="E128" s="228" t="s">
        <v>84</v>
      </c>
      <c r="F128" s="228" t="s">
        <v>233</v>
      </c>
      <c r="G128" s="226"/>
      <c r="H128" s="226"/>
      <c r="I128" s="229"/>
      <c r="J128" s="230">
        <f>BK128</f>
        <v>0</v>
      </c>
      <c r="K128" s="226"/>
      <c r="L128" s="231"/>
      <c r="M128" s="232"/>
      <c r="N128" s="233"/>
      <c r="O128" s="233"/>
      <c r="P128" s="234">
        <f>SUM(P129:P138)</f>
        <v>0</v>
      </c>
      <c r="Q128" s="233"/>
      <c r="R128" s="234">
        <f>SUM(R129:R138)</f>
        <v>0</v>
      </c>
      <c r="S128" s="233"/>
      <c r="T128" s="235">
        <f>SUM(T129:T138)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6" t="s">
        <v>84</v>
      </c>
      <c r="AT128" s="237" t="s">
        <v>75</v>
      </c>
      <c r="AU128" s="237" t="s">
        <v>76</v>
      </c>
      <c r="AY128" s="236" t="s">
        <v>176</v>
      </c>
      <c r="BK128" s="238">
        <f>SUM(BK129:BK138)</f>
        <v>0</v>
      </c>
    </row>
    <row r="129" spans="1:65" s="2" customFormat="1" ht="37.8" customHeight="1">
      <c r="A129" s="38"/>
      <c r="B129" s="39"/>
      <c r="C129" s="241" t="s">
        <v>84</v>
      </c>
      <c r="D129" s="241" t="s">
        <v>179</v>
      </c>
      <c r="E129" s="242" t="s">
        <v>234</v>
      </c>
      <c r="F129" s="243" t="s">
        <v>235</v>
      </c>
      <c r="G129" s="244" t="s">
        <v>236</v>
      </c>
      <c r="H129" s="245">
        <v>5545</v>
      </c>
      <c r="I129" s="246"/>
      <c r="J129" s="247">
        <f>ROUND(I129*H129,2)</f>
        <v>0</v>
      </c>
      <c r="K129" s="243" t="s">
        <v>183</v>
      </c>
      <c r="L129" s="44"/>
      <c r="M129" s="248" t="s">
        <v>1</v>
      </c>
      <c r="N129" s="249" t="s">
        <v>41</v>
      </c>
      <c r="O129" s="91"/>
      <c r="P129" s="250">
        <f>O129*H129</f>
        <v>0</v>
      </c>
      <c r="Q129" s="250">
        <v>0</v>
      </c>
      <c r="R129" s="250">
        <f>Q129*H129</f>
        <v>0</v>
      </c>
      <c r="S129" s="250">
        <v>0</v>
      </c>
      <c r="T129" s="25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2" t="s">
        <v>193</v>
      </c>
      <c r="AT129" s="252" t="s">
        <v>179</v>
      </c>
      <c r="AU129" s="252" t="s">
        <v>84</v>
      </c>
      <c r="AY129" s="17" t="s">
        <v>176</v>
      </c>
      <c r="BE129" s="253">
        <f>IF(N129="základní",J129,0)</f>
        <v>0</v>
      </c>
      <c r="BF129" s="253">
        <f>IF(N129="snížená",J129,0)</f>
        <v>0</v>
      </c>
      <c r="BG129" s="253">
        <f>IF(N129="zákl. přenesená",J129,0)</f>
        <v>0</v>
      </c>
      <c r="BH129" s="253">
        <f>IF(N129="sníž. přenesená",J129,0)</f>
        <v>0</v>
      </c>
      <c r="BI129" s="253">
        <f>IF(N129="nulová",J129,0)</f>
        <v>0</v>
      </c>
      <c r="BJ129" s="17" t="s">
        <v>84</v>
      </c>
      <c r="BK129" s="253">
        <f>ROUND(I129*H129,2)</f>
        <v>0</v>
      </c>
      <c r="BL129" s="17" t="s">
        <v>193</v>
      </c>
      <c r="BM129" s="252" t="s">
        <v>237</v>
      </c>
    </row>
    <row r="130" spans="1:65" s="2" customFormat="1" ht="24.15" customHeight="1">
      <c r="A130" s="38"/>
      <c r="B130" s="39"/>
      <c r="C130" s="241" t="s">
        <v>86</v>
      </c>
      <c r="D130" s="241" t="s">
        <v>179</v>
      </c>
      <c r="E130" s="242" t="s">
        <v>238</v>
      </c>
      <c r="F130" s="243" t="s">
        <v>239</v>
      </c>
      <c r="G130" s="244" t="s">
        <v>240</v>
      </c>
      <c r="H130" s="245">
        <v>406</v>
      </c>
      <c r="I130" s="246"/>
      <c r="J130" s="247">
        <f>ROUND(I130*H130,2)</f>
        <v>0</v>
      </c>
      <c r="K130" s="243" t="s">
        <v>183</v>
      </c>
      <c r="L130" s="44"/>
      <c r="M130" s="248" t="s">
        <v>1</v>
      </c>
      <c r="N130" s="249" t="s">
        <v>41</v>
      </c>
      <c r="O130" s="91"/>
      <c r="P130" s="250">
        <f>O130*H130</f>
        <v>0</v>
      </c>
      <c r="Q130" s="250">
        <v>0</v>
      </c>
      <c r="R130" s="250">
        <f>Q130*H130</f>
        <v>0</v>
      </c>
      <c r="S130" s="250">
        <v>0</v>
      </c>
      <c r="T130" s="251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2" t="s">
        <v>193</v>
      </c>
      <c r="AT130" s="252" t="s">
        <v>179</v>
      </c>
      <c r="AU130" s="252" t="s">
        <v>84</v>
      </c>
      <c r="AY130" s="17" t="s">
        <v>176</v>
      </c>
      <c r="BE130" s="253">
        <f>IF(N130="základní",J130,0)</f>
        <v>0</v>
      </c>
      <c r="BF130" s="253">
        <f>IF(N130="snížená",J130,0)</f>
        <v>0</v>
      </c>
      <c r="BG130" s="253">
        <f>IF(N130="zákl. přenesená",J130,0)</f>
        <v>0</v>
      </c>
      <c r="BH130" s="253">
        <f>IF(N130="sníž. přenesená",J130,0)</f>
        <v>0</v>
      </c>
      <c r="BI130" s="253">
        <f>IF(N130="nulová",J130,0)</f>
        <v>0</v>
      </c>
      <c r="BJ130" s="17" t="s">
        <v>84</v>
      </c>
      <c r="BK130" s="253">
        <f>ROUND(I130*H130,2)</f>
        <v>0</v>
      </c>
      <c r="BL130" s="17" t="s">
        <v>193</v>
      </c>
      <c r="BM130" s="252" t="s">
        <v>241</v>
      </c>
    </row>
    <row r="131" spans="1:65" s="2" customFormat="1" ht="14.4" customHeight="1">
      <c r="A131" s="38"/>
      <c r="B131" s="39"/>
      <c r="C131" s="241" t="s">
        <v>189</v>
      </c>
      <c r="D131" s="241" t="s">
        <v>179</v>
      </c>
      <c r="E131" s="242" t="s">
        <v>242</v>
      </c>
      <c r="F131" s="243" t="s">
        <v>243</v>
      </c>
      <c r="G131" s="244" t="s">
        <v>240</v>
      </c>
      <c r="H131" s="245">
        <v>406</v>
      </c>
      <c r="I131" s="246"/>
      <c r="J131" s="247">
        <f>ROUND(I131*H131,2)</f>
        <v>0</v>
      </c>
      <c r="K131" s="243" t="s">
        <v>183</v>
      </c>
      <c r="L131" s="44"/>
      <c r="M131" s="248" t="s">
        <v>1</v>
      </c>
      <c r="N131" s="249" t="s">
        <v>41</v>
      </c>
      <c r="O131" s="91"/>
      <c r="P131" s="250">
        <f>O131*H131</f>
        <v>0</v>
      </c>
      <c r="Q131" s="250">
        <v>0</v>
      </c>
      <c r="R131" s="250">
        <f>Q131*H131</f>
        <v>0</v>
      </c>
      <c r="S131" s="250">
        <v>0</v>
      </c>
      <c r="T131" s="25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2" t="s">
        <v>193</v>
      </c>
      <c r="AT131" s="252" t="s">
        <v>179</v>
      </c>
      <c r="AU131" s="252" t="s">
        <v>84</v>
      </c>
      <c r="AY131" s="17" t="s">
        <v>176</v>
      </c>
      <c r="BE131" s="253">
        <f>IF(N131="základní",J131,0)</f>
        <v>0</v>
      </c>
      <c r="BF131" s="253">
        <f>IF(N131="snížená",J131,0)</f>
        <v>0</v>
      </c>
      <c r="BG131" s="253">
        <f>IF(N131="zákl. přenesená",J131,0)</f>
        <v>0</v>
      </c>
      <c r="BH131" s="253">
        <f>IF(N131="sníž. přenesená",J131,0)</f>
        <v>0</v>
      </c>
      <c r="BI131" s="253">
        <f>IF(N131="nulová",J131,0)</f>
        <v>0</v>
      </c>
      <c r="BJ131" s="17" t="s">
        <v>84</v>
      </c>
      <c r="BK131" s="253">
        <f>ROUND(I131*H131,2)</f>
        <v>0</v>
      </c>
      <c r="BL131" s="17" t="s">
        <v>193</v>
      </c>
      <c r="BM131" s="252" t="s">
        <v>244</v>
      </c>
    </row>
    <row r="132" spans="1:65" s="2" customFormat="1" ht="24.15" customHeight="1">
      <c r="A132" s="38"/>
      <c r="B132" s="39"/>
      <c r="C132" s="241" t="s">
        <v>193</v>
      </c>
      <c r="D132" s="241" t="s">
        <v>179</v>
      </c>
      <c r="E132" s="242" t="s">
        <v>245</v>
      </c>
      <c r="F132" s="243" t="s">
        <v>246</v>
      </c>
      <c r="G132" s="244" t="s">
        <v>236</v>
      </c>
      <c r="H132" s="245">
        <v>5545</v>
      </c>
      <c r="I132" s="246"/>
      <c r="J132" s="247">
        <f>ROUND(I132*H132,2)</f>
        <v>0</v>
      </c>
      <c r="K132" s="243" t="s">
        <v>183</v>
      </c>
      <c r="L132" s="44"/>
      <c r="M132" s="248" t="s">
        <v>1</v>
      </c>
      <c r="N132" s="249" t="s">
        <v>41</v>
      </c>
      <c r="O132" s="91"/>
      <c r="P132" s="250">
        <f>O132*H132</f>
        <v>0</v>
      </c>
      <c r="Q132" s="250">
        <v>0</v>
      </c>
      <c r="R132" s="250">
        <f>Q132*H132</f>
        <v>0</v>
      </c>
      <c r="S132" s="250">
        <v>0</v>
      </c>
      <c r="T132" s="25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2" t="s">
        <v>193</v>
      </c>
      <c r="AT132" s="252" t="s">
        <v>179</v>
      </c>
      <c r="AU132" s="252" t="s">
        <v>84</v>
      </c>
      <c r="AY132" s="17" t="s">
        <v>176</v>
      </c>
      <c r="BE132" s="253">
        <f>IF(N132="základní",J132,0)</f>
        <v>0</v>
      </c>
      <c r="BF132" s="253">
        <f>IF(N132="snížená",J132,0)</f>
        <v>0</v>
      </c>
      <c r="BG132" s="253">
        <f>IF(N132="zákl. přenesená",J132,0)</f>
        <v>0</v>
      </c>
      <c r="BH132" s="253">
        <f>IF(N132="sníž. přenesená",J132,0)</f>
        <v>0</v>
      </c>
      <c r="BI132" s="253">
        <f>IF(N132="nulová",J132,0)</f>
        <v>0</v>
      </c>
      <c r="BJ132" s="17" t="s">
        <v>84</v>
      </c>
      <c r="BK132" s="253">
        <f>ROUND(I132*H132,2)</f>
        <v>0</v>
      </c>
      <c r="BL132" s="17" t="s">
        <v>193</v>
      </c>
      <c r="BM132" s="252" t="s">
        <v>247</v>
      </c>
    </row>
    <row r="133" spans="1:51" s="13" customFormat="1" ht="12">
      <c r="A133" s="13"/>
      <c r="B133" s="254"/>
      <c r="C133" s="255"/>
      <c r="D133" s="256" t="s">
        <v>226</v>
      </c>
      <c r="E133" s="257" t="s">
        <v>1</v>
      </c>
      <c r="F133" s="258" t="s">
        <v>248</v>
      </c>
      <c r="G133" s="255"/>
      <c r="H133" s="259">
        <v>5545</v>
      </c>
      <c r="I133" s="260"/>
      <c r="J133" s="255"/>
      <c r="K133" s="255"/>
      <c r="L133" s="261"/>
      <c r="M133" s="262"/>
      <c r="N133" s="263"/>
      <c r="O133" s="263"/>
      <c r="P133" s="263"/>
      <c r="Q133" s="263"/>
      <c r="R133" s="263"/>
      <c r="S133" s="263"/>
      <c r="T133" s="26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5" t="s">
        <v>226</v>
      </c>
      <c r="AU133" s="265" t="s">
        <v>84</v>
      </c>
      <c r="AV133" s="13" t="s">
        <v>86</v>
      </c>
      <c r="AW133" s="13" t="s">
        <v>32</v>
      </c>
      <c r="AX133" s="13" t="s">
        <v>76</v>
      </c>
      <c r="AY133" s="265" t="s">
        <v>176</v>
      </c>
    </row>
    <row r="134" spans="1:51" s="14" customFormat="1" ht="12">
      <c r="A134" s="14"/>
      <c r="B134" s="269"/>
      <c r="C134" s="270"/>
      <c r="D134" s="256" t="s">
        <v>226</v>
      </c>
      <c r="E134" s="271" t="s">
        <v>1</v>
      </c>
      <c r="F134" s="272" t="s">
        <v>249</v>
      </c>
      <c r="G134" s="270"/>
      <c r="H134" s="273">
        <v>5545</v>
      </c>
      <c r="I134" s="274"/>
      <c r="J134" s="270"/>
      <c r="K134" s="270"/>
      <c r="L134" s="275"/>
      <c r="M134" s="276"/>
      <c r="N134" s="277"/>
      <c r="O134" s="277"/>
      <c r="P134" s="277"/>
      <c r="Q134" s="277"/>
      <c r="R134" s="277"/>
      <c r="S134" s="277"/>
      <c r="T134" s="27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9" t="s">
        <v>226</v>
      </c>
      <c r="AU134" s="279" t="s">
        <v>84</v>
      </c>
      <c r="AV134" s="14" t="s">
        <v>193</v>
      </c>
      <c r="AW134" s="14" t="s">
        <v>32</v>
      </c>
      <c r="AX134" s="14" t="s">
        <v>84</v>
      </c>
      <c r="AY134" s="279" t="s">
        <v>176</v>
      </c>
    </row>
    <row r="135" spans="1:65" s="2" customFormat="1" ht="24.15" customHeight="1">
      <c r="A135" s="38"/>
      <c r="B135" s="39"/>
      <c r="C135" s="241" t="s">
        <v>175</v>
      </c>
      <c r="D135" s="241" t="s">
        <v>179</v>
      </c>
      <c r="E135" s="242" t="s">
        <v>250</v>
      </c>
      <c r="F135" s="243" t="s">
        <v>251</v>
      </c>
      <c r="G135" s="244" t="s">
        <v>240</v>
      </c>
      <c r="H135" s="245">
        <v>406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84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252</v>
      </c>
    </row>
    <row r="136" spans="1:65" s="2" customFormat="1" ht="24.15" customHeight="1">
      <c r="A136" s="38"/>
      <c r="B136" s="39"/>
      <c r="C136" s="241" t="s">
        <v>200</v>
      </c>
      <c r="D136" s="241" t="s">
        <v>179</v>
      </c>
      <c r="E136" s="242" t="s">
        <v>253</v>
      </c>
      <c r="F136" s="243" t="s">
        <v>254</v>
      </c>
      <c r="G136" s="244" t="s">
        <v>240</v>
      </c>
      <c r="H136" s="245">
        <v>406</v>
      </c>
      <c r="I136" s="246"/>
      <c r="J136" s="247">
        <f>ROUND(I136*H136,2)</f>
        <v>0</v>
      </c>
      <c r="K136" s="243" t="s">
        <v>183</v>
      </c>
      <c r="L136" s="44"/>
      <c r="M136" s="248" t="s">
        <v>1</v>
      </c>
      <c r="N136" s="249" t="s">
        <v>41</v>
      </c>
      <c r="O136" s="91"/>
      <c r="P136" s="250">
        <f>O136*H136</f>
        <v>0</v>
      </c>
      <c r="Q136" s="250">
        <v>0</v>
      </c>
      <c r="R136" s="250">
        <f>Q136*H136</f>
        <v>0</v>
      </c>
      <c r="S136" s="250">
        <v>0</v>
      </c>
      <c r="T136" s="251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2" t="s">
        <v>193</v>
      </c>
      <c r="AT136" s="252" t="s">
        <v>179</v>
      </c>
      <c r="AU136" s="252" t="s">
        <v>84</v>
      </c>
      <c r="AY136" s="17" t="s">
        <v>176</v>
      </c>
      <c r="BE136" s="253">
        <f>IF(N136="základní",J136,0)</f>
        <v>0</v>
      </c>
      <c r="BF136" s="253">
        <f>IF(N136="snížená",J136,0)</f>
        <v>0</v>
      </c>
      <c r="BG136" s="253">
        <f>IF(N136="zákl. přenesená",J136,0)</f>
        <v>0</v>
      </c>
      <c r="BH136" s="253">
        <f>IF(N136="sníž. přenesená",J136,0)</f>
        <v>0</v>
      </c>
      <c r="BI136" s="253">
        <f>IF(N136="nulová",J136,0)</f>
        <v>0</v>
      </c>
      <c r="BJ136" s="17" t="s">
        <v>84</v>
      </c>
      <c r="BK136" s="253">
        <f>ROUND(I136*H136,2)</f>
        <v>0</v>
      </c>
      <c r="BL136" s="17" t="s">
        <v>193</v>
      </c>
      <c r="BM136" s="252" t="s">
        <v>255</v>
      </c>
    </row>
    <row r="137" spans="1:65" s="2" customFormat="1" ht="14.4" customHeight="1">
      <c r="A137" s="38"/>
      <c r="B137" s="39"/>
      <c r="C137" s="241" t="s">
        <v>205</v>
      </c>
      <c r="D137" s="241" t="s">
        <v>179</v>
      </c>
      <c r="E137" s="242" t="s">
        <v>256</v>
      </c>
      <c r="F137" s="243" t="s">
        <v>257</v>
      </c>
      <c r="G137" s="244" t="s">
        <v>240</v>
      </c>
      <c r="H137" s="245">
        <v>406</v>
      </c>
      <c r="I137" s="246"/>
      <c r="J137" s="247">
        <f>ROUND(I137*H137,2)</f>
        <v>0</v>
      </c>
      <c r="K137" s="243" t="s">
        <v>183</v>
      </c>
      <c r="L137" s="44"/>
      <c r="M137" s="248" t="s">
        <v>1</v>
      </c>
      <c r="N137" s="249" t="s">
        <v>41</v>
      </c>
      <c r="O137" s="91"/>
      <c r="P137" s="250">
        <f>O137*H137</f>
        <v>0</v>
      </c>
      <c r="Q137" s="250">
        <v>0</v>
      </c>
      <c r="R137" s="250">
        <f>Q137*H137</f>
        <v>0</v>
      </c>
      <c r="S137" s="250">
        <v>0</v>
      </c>
      <c r="T137" s="25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2" t="s">
        <v>193</v>
      </c>
      <c r="AT137" s="252" t="s">
        <v>179</v>
      </c>
      <c r="AU137" s="252" t="s">
        <v>84</v>
      </c>
      <c r="AY137" s="17" t="s">
        <v>176</v>
      </c>
      <c r="BE137" s="253">
        <f>IF(N137="základní",J137,0)</f>
        <v>0</v>
      </c>
      <c r="BF137" s="253">
        <f>IF(N137="snížená",J137,0)</f>
        <v>0</v>
      </c>
      <c r="BG137" s="253">
        <f>IF(N137="zákl. přenesená",J137,0)</f>
        <v>0</v>
      </c>
      <c r="BH137" s="253">
        <f>IF(N137="sníž. přenesená",J137,0)</f>
        <v>0</v>
      </c>
      <c r="BI137" s="253">
        <f>IF(N137="nulová",J137,0)</f>
        <v>0</v>
      </c>
      <c r="BJ137" s="17" t="s">
        <v>84</v>
      </c>
      <c r="BK137" s="253">
        <f>ROUND(I137*H137,2)</f>
        <v>0</v>
      </c>
      <c r="BL137" s="17" t="s">
        <v>193</v>
      </c>
      <c r="BM137" s="252" t="s">
        <v>258</v>
      </c>
    </row>
    <row r="138" spans="1:65" s="2" customFormat="1" ht="14.4" customHeight="1">
      <c r="A138" s="38"/>
      <c r="B138" s="39"/>
      <c r="C138" s="241" t="s">
        <v>210</v>
      </c>
      <c r="D138" s="241" t="s">
        <v>179</v>
      </c>
      <c r="E138" s="242" t="s">
        <v>259</v>
      </c>
      <c r="F138" s="243" t="s">
        <v>260</v>
      </c>
      <c r="G138" s="244" t="s">
        <v>240</v>
      </c>
      <c r="H138" s="245">
        <v>406</v>
      </c>
      <c r="I138" s="246"/>
      <c r="J138" s="247">
        <f>ROUND(I138*H138,2)</f>
        <v>0</v>
      </c>
      <c r="K138" s="243" t="s">
        <v>183</v>
      </c>
      <c r="L138" s="44"/>
      <c r="M138" s="280" t="s">
        <v>1</v>
      </c>
      <c r="N138" s="281" t="s">
        <v>41</v>
      </c>
      <c r="O138" s="282"/>
      <c r="P138" s="283">
        <f>O138*H138</f>
        <v>0</v>
      </c>
      <c r="Q138" s="283">
        <v>0</v>
      </c>
      <c r="R138" s="283">
        <f>Q138*H138</f>
        <v>0</v>
      </c>
      <c r="S138" s="283">
        <v>0</v>
      </c>
      <c r="T138" s="28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84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261</v>
      </c>
    </row>
    <row r="139" spans="1:31" s="2" customFormat="1" ht="6.95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password="CC35" sheet="1" objects="1" scenarios="1" formatColumns="0" formatRows="0" autoFilter="0"/>
  <autoFilter ref="C126:K138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264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ROUND((SUM(BE108:BE115)+SUM(BE137:BE479)),2)</f>
        <v>0</v>
      </c>
      <c r="G37" s="38"/>
      <c r="H37" s="38"/>
      <c r="I37" s="166">
        <v>0.21</v>
      </c>
      <c r="J37" s="165">
        <f>ROUND(((SUM(BE108:BE115)+SUM(BE137:BE479))*I37),2)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ROUND((SUM(BF108:BF115)+SUM(BF137:BF479)),2)</f>
        <v>0</v>
      </c>
      <c r="G38" s="38"/>
      <c r="H38" s="38"/>
      <c r="I38" s="166">
        <v>0.15</v>
      </c>
      <c r="J38" s="165">
        <f>ROUND(((SUM(BF108:BF115)+SUM(BF137:BF479))*I38),2)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ROUND((SUM(BG108:BG115)+SUM(BG137:BG479)),2)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ROUND((SUM(BH108:BH115)+SUM(BH137:BH479)),2)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ROUND((SUM(BI108:BI115)+SUM(BI137:BI479)),2)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101.1.ZH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267</v>
      </c>
      <c r="E101" s="198"/>
      <c r="F101" s="198"/>
      <c r="G101" s="198"/>
      <c r="H101" s="198"/>
      <c r="I101" s="198"/>
      <c r="J101" s="199">
        <f>J242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268</v>
      </c>
      <c r="E102" s="198"/>
      <c r="F102" s="198"/>
      <c r="G102" s="198"/>
      <c r="H102" s="198"/>
      <c r="I102" s="198"/>
      <c r="J102" s="199">
        <f>J260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269</v>
      </c>
      <c r="E103" s="198"/>
      <c r="F103" s="198"/>
      <c r="G103" s="198"/>
      <c r="H103" s="198"/>
      <c r="I103" s="198"/>
      <c r="J103" s="199">
        <f>J314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270</v>
      </c>
      <c r="E104" s="198"/>
      <c r="F104" s="198"/>
      <c r="G104" s="198"/>
      <c r="H104" s="198"/>
      <c r="I104" s="198"/>
      <c r="J104" s="199">
        <f>J446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271</v>
      </c>
      <c r="E105" s="198"/>
      <c r="F105" s="198"/>
      <c r="G105" s="198"/>
      <c r="H105" s="198"/>
      <c r="I105" s="198"/>
      <c r="J105" s="199">
        <f>J477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262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263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101.1.ZH - Silnice II/231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4551.7084245</v>
      </c>
      <c r="S137" s="104"/>
      <c r="T137" s="223">
        <f>T138</f>
        <v>7346.5207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272</v>
      </c>
      <c r="F138" s="228" t="s">
        <v>273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P139+P242+P260+P314+P446+P477</f>
        <v>0</v>
      </c>
      <c r="Q138" s="233"/>
      <c r="R138" s="234">
        <f>R139+R242+R260+R314+R446+R477</f>
        <v>4551.7084245</v>
      </c>
      <c r="S138" s="233"/>
      <c r="T138" s="235">
        <f>T139+T242+T260+T314+T446+T477</f>
        <v>7346.5207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BK139+BK242+BK260+BK314+BK446+BK477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233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SUM(P140:P241)</f>
        <v>0</v>
      </c>
      <c r="Q139" s="233"/>
      <c r="R139" s="234">
        <f>SUM(R140:R241)</f>
        <v>4219.372095</v>
      </c>
      <c r="S139" s="233"/>
      <c r="T139" s="235">
        <f>SUM(T140:T241)</f>
        <v>7276.7151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SUM(BK140:BK241)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274</v>
      </c>
      <c r="F140" s="243" t="s">
        <v>275</v>
      </c>
      <c r="G140" s="244" t="s">
        <v>236</v>
      </c>
      <c r="H140" s="245">
        <v>6160.3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0.58</v>
      </c>
      <c r="T140" s="251">
        <f>S140*H140</f>
        <v>3572.9739999999997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276</v>
      </c>
    </row>
    <row r="141" spans="1:65" s="2" customFormat="1" ht="24.15" customHeight="1">
      <c r="A141" s="38"/>
      <c r="B141" s="39"/>
      <c r="C141" s="241" t="s">
        <v>86</v>
      </c>
      <c r="D141" s="241" t="s">
        <v>179</v>
      </c>
      <c r="E141" s="242" t="s">
        <v>277</v>
      </c>
      <c r="F141" s="243" t="s">
        <v>278</v>
      </c>
      <c r="G141" s="244" t="s">
        <v>236</v>
      </c>
      <c r="H141" s="245">
        <v>6587.58</v>
      </c>
      <c r="I141" s="246"/>
      <c r="J141" s="247">
        <f>ROUND(I141*H141,2)</f>
        <v>0</v>
      </c>
      <c r="K141" s="243" t="s">
        <v>183</v>
      </c>
      <c r="L141" s="44"/>
      <c r="M141" s="248" t="s">
        <v>1</v>
      </c>
      <c r="N141" s="249" t="s">
        <v>41</v>
      </c>
      <c r="O141" s="91"/>
      <c r="P141" s="250">
        <f>O141*H141</f>
        <v>0</v>
      </c>
      <c r="Q141" s="250">
        <v>0</v>
      </c>
      <c r="R141" s="250">
        <f>Q141*H141</f>
        <v>0</v>
      </c>
      <c r="S141" s="250">
        <v>0.325</v>
      </c>
      <c r="T141" s="251">
        <f>S141*H141</f>
        <v>2140.9635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2" t="s">
        <v>193</v>
      </c>
      <c r="AT141" s="252" t="s">
        <v>179</v>
      </c>
      <c r="AU141" s="252" t="s">
        <v>86</v>
      </c>
      <c r="AY141" s="17" t="s">
        <v>176</v>
      </c>
      <c r="BE141" s="253">
        <f>IF(N141="základní",J141,0)</f>
        <v>0</v>
      </c>
      <c r="BF141" s="253">
        <f>IF(N141="snížená",J141,0)</f>
        <v>0</v>
      </c>
      <c r="BG141" s="253">
        <f>IF(N141="zákl. přenesená",J141,0)</f>
        <v>0</v>
      </c>
      <c r="BH141" s="253">
        <f>IF(N141="sníž. přenesená",J141,0)</f>
        <v>0</v>
      </c>
      <c r="BI141" s="253">
        <f>IF(N141="nulová",J141,0)</f>
        <v>0</v>
      </c>
      <c r="BJ141" s="17" t="s">
        <v>84</v>
      </c>
      <c r="BK141" s="253">
        <f>ROUND(I141*H141,2)</f>
        <v>0</v>
      </c>
      <c r="BL141" s="17" t="s">
        <v>193</v>
      </c>
      <c r="BM141" s="252" t="s">
        <v>279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280</v>
      </c>
      <c r="G142" s="255"/>
      <c r="H142" s="259">
        <v>6587.58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86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4" customFormat="1" ht="12">
      <c r="A143" s="14"/>
      <c r="B143" s="269"/>
      <c r="C143" s="270"/>
      <c r="D143" s="256" t="s">
        <v>226</v>
      </c>
      <c r="E143" s="271" t="s">
        <v>1</v>
      </c>
      <c r="F143" s="272" t="s">
        <v>249</v>
      </c>
      <c r="G143" s="270"/>
      <c r="H143" s="273">
        <v>6587.58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226</v>
      </c>
      <c r="AU143" s="279" t="s">
        <v>86</v>
      </c>
      <c r="AV143" s="14" t="s">
        <v>193</v>
      </c>
      <c r="AW143" s="14" t="s">
        <v>32</v>
      </c>
      <c r="AX143" s="14" t="s">
        <v>84</v>
      </c>
      <c r="AY143" s="279" t="s">
        <v>176</v>
      </c>
    </row>
    <row r="144" spans="1:65" s="2" customFormat="1" ht="24.15" customHeight="1">
      <c r="A144" s="38"/>
      <c r="B144" s="39"/>
      <c r="C144" s="241" t="s">
        <v>189</v>
      </c>
      <c r="D144" s="241" t="s">
        <v>179</v>
      </c>
      <c r="E144" s="242" t="s">
        <v>281</v>
      </c>
      <c r="F144" s="243" t="s">
        <v>282</v>
      </c>
      <c r="G144" s="244" t="s">
        <v>236</v>
      </c>
      <c r="H144" s="245">
        <v>12209.2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5E-05</v>
      </c>
      <c r="R144" s="250">
        <f>Q144*H144</f>
        <v>0.6104600000000001</v>
      </c>
      <c r="S144" s="250">
        <v>0.128</v>
      </c>
      <c r="T144" s="251">
        <f>S144*H144</f>
        <v>1562.7776000000001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283</v>
      </c>
    </row>
    <row r="145" spans="1:51" s="15" customFormat="1" ht="12">
      <c r="A145" s="15"/>
      <c r="B145" s="285"/>
      <c r="C145" s="286"/>
      <c r="D145" s="256" t="s">
        <v>226</v>
      </c>
      <c r="E145" s="287" t="s">
        <v>1</v>
      </c>
      <c r="F145" s="288" t="s">
        <v>284</v>
      </c>
      <c r="G145" s="286"/>
      <c r="H145" s="287" t="s">
        <v>1</v>
      </c>
      <c r="I145" s="289"/>
      <c r="J145" s="286"/>
      <c r="K145" s="286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226</v>
      </c>
      <c r="AU145" s="294" t="s">
        <v>86</v>
      </c>
      <c r="AV145" s="15" t="s">
        <v>84</v>
      </c>
      <c r="AW145" s="15" t="s">
        <v>32</v>
      </c>
      <c r="AX145" s="15" t="s">
        <v>76</v>
      </c>
      <c r="AY145" s="294" t="s">
        <v>176</v>
      </c>
    </row>
    <row r="146" spans="1:51" s="13" customFormat="1" ht="12">
      <c r="A146" s="13"/>
      <c r="B146" s="254"/>
      <c r="C146" s="255"/>
      <c r="D146" s="256" t="s">
        <v>226</v>
      </c>
      <c r="E146" s="257" t="s">
        <v>1</v>
      </c>
      <c r="F146" s="258" t="s">
        <v>285</v>
      </c>
      <c r="G146" s="255"/>
      <c r="H146" s="259">
        <v>12209.2</v>
      </c>
      <c r="I146" s="260"/>
      <c r="J146" s="255"/>
      <c r="K146" s="255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226</v>
      </c>
      <c r="AU146" s="265" t="s">
        <v>86</v>
      </c>
      <c r="AV146" s="13" t="s">
        <v>86</v>
      </c>
      <c r="AW146" s="13" t="s">
        <v>32</v>
      </c>
      <c r="AX146" s="13" t="s">
        <v>76</v>
      </c>
      <c r="AY146" s="265" t="s">
        <v>176</v>
      </c>
    </row>
    <row r="147" spans="1:51" s="14" customFormat="1" ht="12">
      <c r="A147" s="14"/>
      <c r="B147" s="269"/>
      <c r="C147" s="270"/>
      <c r="D147" s="256" t="s">
        <v>226</v>
      </c>
      <c r="E147" s="271" t="s">
        <v>1</v>
      </c>
      <c r="F147" s="272" t="s">
        <v>249</v>
      </c>
      <c r="G147" s="270"/>
      <c r="H147" s="273">
        <v>12209.2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226</v>
      </c>
      <c r="AU147" s="279" t="s">
        <v>86</v>
      </c>
      <c r="AV147" s="14" t="s">
        <v>193</v>
      </c>
      <c r="AW147" s="14" t="s">
        <v>32</v>
      </c>
      <c r="AX147" s="14" t="s">
        <v>84</v>
      </c>
      <c r="AY147" s="279" t="s">
        <v>176</v>
      </c>
    </row>
    <row r="148" spans="1:65" s="2" customFormat="1" ht="24.15" customHeight="1">
      <c r="A148" s="38"/>
      <c r="B148" s="39"/>
      <c r="C148" s="241" t="s">
        <v>193</v>
      </c>
      <c r="D148" s="241" t="s">
        <v>179</v>
      </c>
      <c r="E148" s="242" t="s">
        <v>245</v>
      </c>
      <c r="F148" s="243" t="s">
        <v>246</v>
      </c>
      <c r="G148" s="244" t="s">
        <v>236</v>
      </c>
      <c r="H148" s="245">
        <v>10532.6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286</v>
      </c>
    </row>
    <row r="149" spans="1:51" s="13" customFormat="1" ht="12">
      <c r="A149" s="13"/>
      <c r="B149" s="254"/>
      <c r="C149" s="255"/>
      <c r="D149" s="256" t="s">
        <v>226</v>
      </c>
      <c r="E149" s="257" t="s">
        <v>1</v>
      </c>
      <c r="F149" s="258" t="s">
        <v>287</v>
      </c>
      <c r="G149" s="255"/>
      <c r="H149" s="259">
        <v>7453</v>
      </c>
      <c r="I149" s="260"/>
      <c r="J149" s="255"/>
      <c r="K149" s="255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226</v>
      </c>
      <c r="AU149" s="265" t="s">
        <v>86</v>
      </c>
      <c r="AV149" s="13" t="s">
        <v>86</v>
      </c>
      <c r="AW149" s="13" t="s">
        <v>32</v>
      </c>
      <c r="AX149" s="13" t="s">
        <v>76</v>
      </c>
      <c r="AY149" s="265" t="s">
        <v>176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288</v>
      </c>
      <c r="G150" s="255"/>
      <c r="H150" s="259">
        <v>3079.6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76</v>
      </c>
      <c r="AY150" s="265" t="s">
        <v>176</v>
      </c>
    </row>
    <row r="151" spans="1:51" s="14" customFormat="1" ht="12">
      <c r="A151" s="14"/>
      <c r="B151" s="269"/>
      <c r="C151" s="270"/>
      <c r="D151" s="256" t="s">
        <v>226</v>
      </c>
      <c r="E151" s="271" t="s">
        <v>1</v>
      </c>
      <c r="F151" s="272" t="s">
        <v>249</v>
      </c>
      <c r="G151" s="270"/>
      <c r="H151" s="273">
        <v>10532.6</v>
      </c>
      <c r="I151" s="274"/>
      <c r="J151" s="270"/>
      <c r="K151" s="270"/>
      <c r="L151" s="275"/>
      <c r="M151" s="276"/>
      <c r="N151" s="277"/>
      <c r="O151" s="277"/>
      <c r="P151" s="277"/>
      <c r="Q151" s="277"/>
      <c r="R151" s="277"/>
      <c r="S151" s="277"/>
      <c r="T151" s="27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9" t="s">
        <v>226</v>
      </c>
      <c r="AU151" s="279" t="s">
        <v>86</v>
      </c>
      <c r="AV151" s="14" t="s">
        <v>193</v>
      </c>
      <c r="AW151" s="14" t="s">
        <v>32</v>
      </c>
      <c r="AX151" s="14" t="s">
        <v>84</v>
      </c>
      <c r="AY151" s="279" t="s">
        <v>176</v>
      </c>
    </row>
    <row r="152" spans="1:65" s="2" customFormat="1" ht="24.15" customHeight="1">
      <c r="A152" s="38"/>
      <c r="B152" s="39"/>
      <c r="C152" s="241" t="s">
        <v>175</v>
      </c>
      <c r="D152" s="241" t="s">
        <v>179</v>
      </c>
      <c r="E152" s="242" t="s">
        <v>289</v>
      </c>
      <c r="F152" s="243" t="s">
        <v>290</v>
      </c>
      <c r="G152" s="244" t="s">
        <v>291</v>
      </c>
      <c r="H152" s="245">
        <v>3360</v>
      </c>
      <c r="I152" s="246"/>
      <c r="J152" s="247">
        <f>ROUND(I152*H152,2)</f>
        <v>0</v>
      </c>
      <c r="K152" s="243" t="s">
        <v>183</v>
      </c>
      <c r="L152" s="44"/>
      <c r="M152" s="248" t="s">
        <v>1</v>
      </c>
      <c r="N152" s="249" t="s">
        <v>41</v>
      </c>
      <c r="O152" s="91"/>
      <c r="P152" s="250">
        <f>O152*H152</f>
        <v>0</v>
      </c>
      <c r="Q152" s="250">
        <v>0</v>
      </c>
      <c r="R152" s="250">
        <f>Q152*H152</f>
        <v>0</v>
      </c>
      <c r="S152" s="250">
        <v>0</v>
      </c>
      <c r="T152" s="251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2" t="s">
        <v>193</v>
      </c>
      <c r="AT152" s="252" t="s">
        <v>179</v>
      </c>
      <c r="AU152" s="252" t="s">
        <v>86</v>
      </c>
      <c r="AY152" s="17" t="s">
        <v>176</v>
      </c>
      <c r="BE152" s="253">
        <f>IF(N152="základní",J152,0)</f>
        <v>0</v>
      </c>
      <c r="BF152" s="253">
        <f>IF(N152="snížená",J152,0)</f>
        <v>0</v>
      </c>
      <c r="BG152" s="253">
        <f>IF(N152="zákl. přenesená",J152,0)</f>
        <v>0</v>
      </c>
      <c r="BH152" s="253">
        <f>IF(N152="sníž. přenesená",J152,0)</f>
        <v>0</v>
      </c>
      <c r="BI152" s="253">
        <f>IF(N152="nulová",J152,0)</f>
        <v>0</v>
      </c>
      <c r="BJ152" s="17" t="s">
        <v>84</v>
      </c>
      <c r="BK152" s="253">
        <f>ROUND(I152*H152,2)</f>
        <v>0</v>
      </c>
      <c r="BL152" s="17" t="s">
        <v>193</v>
      </c>
      <c r="BM152" s="252" t="s">
        <v>292</v>
      </c>
    </row>
    <row r="153" spans="1:51" s="15" customFormat="1" ht="12">
      <c r="A153" s="15"/>
      <c r="B153" s="285"/>
      <c r="C153" s="286"/>
      <c r="D153" s="256" t="s">
        <v>226</v>
      </c>
      <c r="E153" s="287" t="s">
        <v>1</v>
      </c>
      <c r="F153" s="288" t="s">
        <v>293</v>
      </c>
      <c r="G153" s="286"/>
      <c r="H153" s="287" t="s">
        <v>1</v>
      </c>
      <c r="I153" s="289"/>
      <c r="J153" s="286"/>
      <c r="K153" s="286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226</v>
      </c>
      <c r="AU153" s="294" t="s">
        <v>86</v>
      </c>
      <c r="AV153" s="15" t="s">
        <v>84</v>
      </c>
      <c r="AW153" s="15" t="s">
        <v>32</v>
      </c>
      <c r="AX153" s="15" t="s">
        <v>76</v>
      </c>
      <c r="AY153" s="294" t="s">
        <v>176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294</v>
      </c>
      <c r="G154" s="255"/>
      <c r="H154" s="259">
        <v>3360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76</v>
      </c>
      <c r="AY154" s="265" t="s">
        <v>176</v>
      </c>
    </row>
    <row r="155" spans="1:51" s="14" customFormat="1" ht="12">
      <c r="A155" s="14"/>
      <c r="B155" s="269"/>
      <c r="C155" s="270"/>
      <c r="D155" s="256" t="s">
        <v>226</v>
      </c>
      <c r="E155" s="271" t="s">
        <v>1</v>
      </c>
      <c r="F155" s="272" t="s">
        <v>249</v>
      </c>
      <c r="G155" s="270"/>
      <c r="H155" s="273">
        <v>3360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226</v>
      </c>
      <c r="AU155" s="279" t="s">
        <v>86</v>
      </c>
      <c r="AV155" s="14" t="s">
        <v>193</v>
      </c>
      <c r="AW155" s="14" t="s">
        <v>32</v>
      </c>
      <c r="AX155" s="14" t="s">
        <v>84</v>
      </c>
      <c r="AY155" s="279" t="s">
        <v>176</v>
      </c>
    </row>
    <row r="156" spans="1:65" s="2" customFormat="1" ht="24.15" customHeight="1">
      <c r="A156" s="38"/>
      <c r="B156" s="39"/>
      <c r="C156" s="241" t="s">
        <v>200</v>
      </c>
      <c r="D156" s="241" t="s">
        <v>179</v>
      </c>
      <c r="E156" s="242" t="s">
        <v>295</v>
      </c>
      <c r="F156" s="243" t="s">
        <v>296</v>
      </c>
      <c r="G156" s="244" t="s">
        <v>291</v>
      </c>
      <c r="H156" s="245">
        <v>45.15</v>
      </c>
      <c r="I156" s="246"/>
      <c r="J156" s="247">
        <f>ROUND(I156*H156,2)</f>
        <v>0</v>
      </c>
      <c r="K156" s="243" t="s">
        <v>183</v>
      </c>
      <c r="L156" s="44"/>
      <c r="M156" s="248" t="s">
        <v>1</v>
      </c>
      <c r="N156" s="249" t="s">
        <v>41</v>
      </c>
      <c r="O156" s="91"/>
      <c r="P156" s="250">
        <f>O156*H156</f>
        <v>0</v>
      </c>
      <c r="Q156" s="250">
        <v>0</v>
      </c>
      <c r="R156" s="250">
        <f>Q156*H156</f>
        <v>0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193</v>
      </c>
      <c r="AT156" s="252" t="s">
        <v>179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297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298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3" customFormat="1" ht="12">
      <c r="A158" s="13"/>
      <c r="B158" s="254"/>
      <c r="C158" s="255"/>
      <c r="D158" s="256" t="s">
        <v>226</v>
      </c>
      <c r="E158" s="257" t="s">
        <v>1</v>
      </c>
      <c r="F158" s="258" t="s">
        <v>299</v>
      </c>
      <c r="G158" s="255"/>
      <c r="H158" s="259">
        <v>45.15</v>
      </c>
      <c r="I158" s="260"/>
      <c r="J158" s="255"/>
      <c r="K158" s="255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226</v>
      </c>
      <c r="AU158" s="265" t="s">
        <v>86</v>
      </c>
      <c r="AV158" s="13" t="s">
        <v>86</v>
      </c>
      <c r="AW158" s="13" t="s">
        <v>32</v>
      </c>
      <c r="AX158" s="13" t="s">
        <v>76</v>
      </c>
      <c r="AY158" s="265" t="s">
        <v>176</v>
      </c>
    </row>
    <row r="159" spans="1:51" s="14" customFormat="1" ht="12">
      <c r="A159" s="14"/>
      <c r="B159" s="269"/>
      <c r="C159" s="270"/>
      <c r="D159" s="256" t="s">
        <v>226</v>
      </c>
      <c r="E159" s="271" t="s">
        <v>1</v>
      </c>
      <c r="F159" s="272" t="s">
        <v>249</v>
      </c>
      <c r="G159" s="270"/>
      <c r="H159" s="273">
        <v>45.15</v>
      </c>
      <c r="I159" s="274"/>
      <c r="J159" s="270"/>
      <c r="K159" s="270"/>
      <c r="L159" s="275"/>
      <c r="M159" s="276"/>
      <c r="N159" s="277"/>
      <c r="O159" s="277"/>
      <c r="P159" s="277"/>
      <c r="Q159" s="277"/>
      <c r="R159" s="277"/>
      <c r="S159" s="277"/>
      <c r="T159" s="27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9" t="s">
        <v>226</v>
      </c>
      <c r="AU159" s="279" t="s">
        <v>86</v>
      </c>
      <c r="AV159" s="14" t="s">
        <v>193</v>
      </c>
      <c r="AW159" s="14" t="s">
        <v>32</v>
      </c>
      <c r="AX159" s="14" t="s">
        <v>84</v>
      </c>
      <c r="AY159" s="279" t="s">
        <v>176</v>
      </c>
    </row>
    <row r="160" spans="1:65" s="2" customFormat="1" ht="24.15" customHeight="1">
      <c r="A160" s="38"/>
      <c r="B160" s="39"/>
      <c r="C160" s="241" t="s">
        <v>205</v>
      </c>
      <c r="D160" s="241" t="s">
        <v>179</v>
      </c>
      <c r="E160" s="242" t="s">
        <v>300</v>
      </c>
      <c r="F160" s="243" t="s">
        <v>301</v>
      </c>
      <c r="G160" s="244" t="s">
        <v>291</v>
      </c>
      <c r="H160" s="245">
        <v>171.625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302</v>
      </c>
    </row>
    <row r="161" spans="1:51" s="15" customFormat="1" ht="12">
      <c r="A161" s="15"/>
      <c r="B161" s="285"/>
      <c r="C161" s="286"/>
      <c r="D161" s="256" t="s">
        <v>226</v>
      </c>
      <c r="E161" s="287" t="s">
        <v>1</v>
      </c>
      <c r="F161" s="288" t="s">
        <v>303</v>
      </c>
      <c r="G161" s="286"/>
      <c r="H161" s="287" t="s">
        <v>1</v>
      </c>
      <c r="I161" s="289"/>
      <c r="J161" s="286"/>
      <c r="K161" s="286"/>
      <c r="L161" s="290"/>
      <c r="M161" s="291"/>
      <c r="N161" s="292"/>
      <c r="O161" s="292"/>
      <c r="P161" s="292"/>
      <c r="Q161" s="292"/>
      <c r="R161" s="292"/>
      <c r="S161" s="292"/>
      <c r="T161" s="29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94" t="s">
        <v>226</v>
      </c>
      <c r="AU161" s="294" t="s">
        <v>86</v>
      </c>
      <c r="AV161" s="15" t="s">
        <v>84</v>
      </c>
      <c r="AW161" s="15" t="s">
        <v>32</v>
      </c>
      <c r="AX161" s="15" t="s">
        <v>76</v>
      </c>
      <c r="AY161" s="294" t="s">
        <v>176</v>
      </c>
    </row>
    <row r="162" spans="1:51" s="13" customFormat="1" ht="12">
      <c r="A162" s="13"/>
      <c r="B162" s="254"/>
      <c r="C162" s="255"/>
      <c r="D162" s="256" t="s">
        <v>226</v>
      </c>
      <c r="E162" s="257" t="s">
        <v>1</v>
      </c>
      <c r="F162" s="258" t="s">
        <v>304</v>
      </c>
      <c r="G162" s="255"/>
      <c r="H162" s="259">
        <v>171.625</v>
      </c>
      <c r="I162" s="260"/>
      <c r="J162" s="255"/>
      <c r="K162" s="255"/>
      <c r="L162" s="261"/>
      <c r="M162" s="262"/>
      <c r="N162" s="263"/>
      <c r="O162" s="263"/>
      <c r="P162" s="263"/>
      <c r="Q162" s="263"/>
      <c r="R162" s="263"/>
      <c r="S162" s="263"/>
      <c r="T162" s="26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5" t="s">
        <v>226</v>
      </c>
      <c r="AU162" s="265" t="s">
        <v>86</v>
      </c>
      <c r="AV162" s="13" t="s">
        <v>86</v>
      </c>
      <c r="AW162" s="13" t="s">
        <v>32</v>
      </c>
      <c r="AX162" s="13" t="s">
        <v>76</v>
      </c>
      <c r="AY162" s="265" t="s">
        <v>176</v>
      </c>
    </row>
    <row r="163" spans="1:51" s="14" customFormat="1" ht="12">
      <c r="A163" s="14"/>
      <c r="B163" s="269"/>
      <c r="C163" s="270"/>
      <c r="D163" s="256" t="s">
        <v>226</v>
      </c>
      <c r="E163" s="271" t="s">
        <v>1</v>
      </c>
      <c r="F163" s="272" t="s">
        <v>249</v>
      </c>
      <c r="G163" s="270"/>
      <c r="H163" s="273">
        <v>171.625</v>
      </c>
      <c r="I163" s="274"/>
      <c r="J163" s="270"/>
      <c r="K163" s="270"/>
      <c r="L163" s="275"/>
      <c r="M163" s="276"/>
      <c r="N163" s="277"/>
      <c r="O163" s="277"/>
      <c r="P163" s="277"/>
      <c r="Q163" s="277"/>
      <c r="R163" s="277"/>
      <c r="S163" s="277"/>
      <c r="T163" s="27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9" t="s">
        <v>226</v>
      </c>
      <c r="AU163" s="279" t="s">
        <v>86</v>
      </c>
      <c r="AV163" s="14" t="s">
        <v>193</v>
      </c>
      <c r="AW163" s="14" t="s">
        <v>32</v>
      </c>
      <c r="AX163" s="14" t="s">
        <v>84</v>
      </c>
      <c r="AY163" s="279" t="s">
        <v>176</v>
      </c>
    </row>
    <row r="164" spans="1:65" s="2" customFormat="1" ht="24.15" customHeight="1">
      <c r="A164" s="38"/>
      <c r="B164" s="39"/>
      <c r="C164" s="241" t="s">
        <v>210</v>
      </c>
      <c r="D164" s="241" t="s">
        <v>179</v>
      </c>
      <c r="E164" s="242" t="s">
        <v>305</v>
      </c>
      <c r="F164" s="243" t="s">
        <v>306</v>
      </c>
      <c r="G164" s="244" t="s">
        <v>291</v>
      </c>
      <c r="H164" s="245">
        <v>2680.6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307</v>
      </c>
    </row>
    <row r="165" spans="1:51" s="13" customFormat="1" ht="12">
      <c r="A165" s="13"/>
      <c r="B165" s="254"/>
      <c r="C165" s="255"/>
      <c r="D165" s="256" t="s">
        <v>226</v>
      </c>
      <c r="E165" s="257" t="s">
        <v>1</v>
      </c>
      <c r="F165" s="258" t="s">
        <v>308</v>
      </c>
      <c r="G165" s="255"/>
      <c r="H165" s="259">
        <v>1490.6</v>
      </c>
      <c r="I165" s="260"/>
      <c r="J165" s="255"/>
      <c r="K165" s="255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226</v>
      </c>
      <c r="AU165" s="265" t="s">
        <v>86</v>
      </c>
      <c r="AV165" s="13" t="s">
        <v>86</v>
      </c>
      <c r="AW165" s="13" t="s">
        <v>32</v>
      </c>
      <c r="AX165" s="13" t="s">
        <v>76</v>
      </c>
      <c r="AY165" s="265" t="s">
        <v>176</v>
      </c>
    </row>
    <row r="166" spans="1:51" s="15" customFormat="1" ht="12">
      <c r="A166" s="15"/>
      <c r="B166" s="285"/>
      <c r="C166" s="286"/>
      <c r="D166" s="256" t="s">
        <v>226</v>
      </c>
      <c r="E166" s="287" t="s">
        <v>1</v>
      </c>
      <c r="F166" s="288" t="s">
        <v>309</v>
      </c>
      <c r="G166" s="286"/>
      <c r="H166" s="287" t="s">
        <v>1</v>
      </c>
      <c r="I166" s="289"/>
      <c r="J166" s="286"/>
      <c r="K166" s="286"/>
      <c r="L166" s="290"/>
      <c r="M166" s="291"/>
      <c r="N166" s="292"/>
      <c r="O166" s="292"/>
      <c r="P166" s="292"/>
      <c r="Q166" s="292"/>
      <c r="R166" s="292"/>
      <c r="S166" s="292"/>
      <c r="T166" s="29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4" t="s">
        <v>226</v>
      </c>
      <c r="AU166" s="294" t="s">
        <v>86</v>
      </c>
      <c r="AV166" s="15" t="s">
        <v>84</v>
      </c>
      <c r="AW166" s="15" t="s">
        <v>32</v>
      </c>
      <c r="AX166" s="15" t="s">
        <v>76</v>
      </c>
      <c r="AY166" s="294" t="s">
        <v>176</v>
      </c>
    </row>
    <row r="167" spans="1:51" s="13" customFormat="1" ht="12">
      <c r="A167" s="13"/>
      <c r="B167" s="254"/>
      <c r="C167" s="255"/>
      <c r="D167" s="256" t="s">
        <v>226</v>
      </c>
      <c r="E167" s="257" t="s">
        <v>1</v>
      </c>
      <c r="F167" s="258" t="s">
        <v>310</v>
      </c>
      <c r="G167" s="255"/>
      <c r="H167" s="259">
        <v>1190</v>
      </c>
      <c r="I167" s="260"/>
      <c r="J167" s="255"/>
      <c r="K167" s="255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226</v>
      </c>
      <c r="AU167" s="265" t="s">
        <v>86</v>
      </c>
      <c r="AV167" s="13" t="s">
        <v>86</v>
      </c>
      <c r="AW167" s="13" t="s">
        <v>32</v>
      </c>
      <c r="AX167" s="13" t="s">
        <v>76</v>
      </c>
      <c r="AY167" s="265" t="s">
        <v>176</v>
      </c>
    </row>
    <row r="168" spans="1:51" s="14" customFormat="1" ht="12">
      <c r="A168" s="14"/>
      <c r="B168" s="269"/>
      <c r="C168" s="270"/>
      <c r="D168" s="256" t="s">
        <v>226</v>
      </c>
      <c r="E168" s="271" t="s">
        <v>1</v>
      </c>
      <c r="F168" s="272" t="s">
        <v>249</v>
      </c>
      <c r="G168" s="270"/>
      <c r="H168" s="273">
        <v>2680.6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226</v>
      </c>
      <c r="AU168" s="279" t="s">
        <v>86</v>
      </c>
      <c r="AV168" s="14" t="s">
        <v>193</v>
      </c>
      <c r="AW168" s="14" t="s">
        <v>32</v>
      </c>
      <c r="AX168" s="14" t="s">
        <v>84</v>
      </c>
      <c r="AY168" s="279" t="s">
        <v>176</v>
      </c>
    </row>
    <row r="169" spans="1:65" s="2" customFormat="1" ht="24.15" customHeight="1">
      <c r="A169" s="38"/>
      <c r="B169" s="39"/>
      <c r="C169" s="241" t="s">
        <v>213</v>
      </c>
      <c r="D169" s="241" t="s">
        <v>179</v>
      </c>
      <c r="E169" s="242" t="s">
        <v>311</v>
      </c>
      <c r="F169" s="243" t="s">
        <v>312</v>
      </c>
      <c r="G169" s="244" t="s">
        <v>291</v>
      </c>
      <c r="H169" s="245">
        <v>3884.735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313</v>
      </c>
    </row>
    <row r="170" spans="1:51" s="13" customFormat="1" ht="12">
      <c r="A170" s="13"/>
      <c r="B170" s="254"/>
      <c r="C170" s="255"/>
      <c r="D170" s="256" t="s">
        <v>226</v>
      </c>
      <c r="E170" s="257" t="s">
        <v>1</v>
      </c>
      <c r="F170" s="258" t="s">
        <v>314</v>
      </c>
      <c r="G170" s="255"/>
      <c r="H170" s="259">
        <v>307.96</v>
      </c>
      <c r="I170" s="260"/>
      <c r="J170" s="255"/>
      <c r="K170" s="255"/>
      <c r="L170" s="261"/>
      <c r="M170" s="262"/>
      <c r="N170" s="263"/>
      <c r="O170" s="263"/>
      <c r="P170" s="263"/>
      <c r="Q170" s="263"/>
      <c r="R170" s="263"/>
      <c r="S170" s="263"/>
      <c r="T170" s="26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5" t="s">
        <v>226</v>
      </c>
      <c r="AU170" s="265" t="s">
        <v>86</v>
      </c>
      <c r="AV170" s="13" t="s">
        <v>86</v>
      </c>
      <c r="AW170" s="13" t="s">
        <v>32</v>
      </c>
      <c r="AX170" s="13" t="s">
        <v>76</v>
      </c>
      <c r="AY170" s="265" t="s">
        <v>176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293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3" customFormat="1" ht="12">
      <c r="A172" s="13"/>
      <c r="B172" s="254"/>
      <c r="C172" s="255"/>
      <c r="D172" s="256" t="s">
        <v>226</v>
      </c>
      <c r="E172" s="257" t="s">
        <v>1</v>
      </c>
      <c r="F172" s="258" t="s">
        <v>294</v>
      </c>
      <c r="G172" s="255"/>
      <c r="H172" s="259">
        <v>3360</v>
      </c>
      <c r="I172" s="260"/>
      <c r="J172" s="255"/>
      <c r="K172" s="255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226</v>
      </c>
      <c r="AU172" s="265" t="s">
        <v>86</v>
      </c>
      <c r="AV172" s="13" t="s">
        <v>86</v>
      </c>
      <c r="AW172" s="13" t="s">
        <v>32</v>
      </c>
      <c r="AX172" s="13" t="s">
        <v>76</v>
      </c>
      <c r="AY172" s="265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298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3" customFormat="1" ht="12">
      <c r="A174" s="13"/>
      <c r="B174" s="254"/>
      <c r="C174" s="255"/>
      <c r="D174" s="256" t="s">
        <v>226</v>
      </c>
      <c r="E174" s="257" t="s">
        <v>1</v>
      </c>
      <c r="F174" s="258" t="s">
        <v>299</v>
      </c>
      <c r="G174" s="255"/>
      <c r="H174" s="259">
        <v>45.15</v>
      </c>
      <c r="I174" s="260"/>
      <c r="J174" s="255"/>
      <c r="K174" s="255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226</v>
      </c>
      <c r="AU174" s="265" t="s">
        <v>86</v>
      </c>
      <c r="AV174" s="13" t="s">
        <v>86</v>
      </c>
      <c r="AW174" s="13" t="s">
        <v>32</v>
      </c>
      <c r="AX174" s="13" t="s">
        <v>76</v>
      </c>
      <c r="AY174" s="265" t="s">
        <v>176</v>
      </c>
    </row>
    <row r="175" spans="1:51" s="15" customFormat="1" ht="12">
      <c r="A175" s="15"/>
      <c r="B175" s="285"/>
      <c r="C175" s="286"/>
      <c r="D175" s="256" t="s">
        <v>226</v>
      </c>
      <c r="E175" s="287" t="s">
        <v>1</v>
      </c>
      <c r="F175" s="288" t="s">
        <v>303</v>
      </c>
      <c r="G175" s="286"/>
      <c r="H175" s="287" t="s">
        <v>1</v>
      </c>
      <c r="I175" s="289"/>
      <c r="J175" s="286"/>
      <c r="K175" s="286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226</v>
      </c>
      <c r="AU175" s="294" t="s">
        <v>86</v>
      </c>
      <c r="AV175" s="15" t="s">
        <v>84</v>
      </c>
      <c r="AW175" s="15" t="s">
        <v>32</v>
      </c>
      <c r="AX175" s="15" t="s">
        <v>76</v>
      </c>
      <c r="AY175" s="294" t="s">
        <v>176</v>
      </c>
    </row>
    <row r="176" spans="1:51" s="13" customFormat="1" ht="12">
      <c r="A176" s="13"/>
      <c r="B176" s="254"/>
      <c r="C176" s="255"/>
      <c r="D176" s="256" t="s">
        <v>226</v>
      </c>
      <c r="E176" s="257" t="s">
        <v>1</v>
      </c>
      <c r="F176" s="258" t="s">
        <v>304</v>
      </c>
      <c r="G176" s="255"/>
      <c r="H176" s="259">
        <v>171.625</v>
      </c>
      <c r="I176" s="260"/>
      <c r="J176" s="255"/>
      <c r="K176" s="255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226</v>
      </c>
      <c r="AU176" s="265" t="s">
        <v>86</v>
      </c>
      <c r="AV176" s="13" t="s">
        <v>86</v>
      </c>
      <c r="AW176" s="13" t="s">
        <v>32</v>
      </c>
      <c r="AX176" s="13" t="s">
        <v>76</v>
      </c>
      <c r="AY176" s="265" t="s">
        <v>176</v>
      </c>
    </row>
    <row r="177" spans="1:51" s="14" customFormat="1" ht="12">
      <c r="A177" s="14"/>
      <c r="B177" s="269"/>
      <c r="C177" s="270"/>
      <c r="D177" s="256" t="s">
        <v>226</v>
      </c>
      <c r="E177" s="271" t="s">
        <v>1</v>
      </c>
      <c r="F177" s="272" t="s">
        <v>249</v>
      </c>
      <c r="G177" s="270"/>
      <c r="H177" s="273">
        <v>3884.735</v>
      </c>
      <c r="I177" s="274"/>
      <c r="J177" s="270"/>
      <c r="K177" s="270"/>
      <c r="L177" s="275"/>
      <c r="M177" s="276"/>
      <c r="N177" s="277"/>
      <c r="O177" s="277"/>
      <c r="P177" s="277"/>
      <c r="Q177" s="277"/>
      <c r="R177" s="277"/>
      <c r="S177" s="277"/>
      <c r="T177" s="27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9" t="s">
        <v>226</v>
      </c>
      <c r="AU177" s="279" t="s">
        <v>86</v>
      </c>
      <c r="AV177" s="14" t="s">
        <v>193</v>
      </c>
      <c r="AW177" s="14" t="s">
        <v>32</v>
      </c>
      <c r="AX177" s="14" t="s">
        <v>84</v>
      </c>
      <c r="AY177" s="279" t="s">
        <v>176</v>
      </c>
    </row>
    <row r="178" spans="1:65" s="2" customFormat="1" ht="37.8" customHeight="1">
      <c r="A178" s="38"/>
      <c r="B178" s="39"/>
      <c r="C178" s="241" t="s">
        <v>217</v>
      </c>
      <c r="D178" s="241" t="s">
        <v>179</v>
      </c>
      <c r="E178" s="242" t="s">
        <v>315</v>
      </c>
      <c r="F178" s="243" t="s">
        <v>316</v>
      </c>
      <c r="G178" s="244" t="s">
        <v>291</v>
      </c>
      <c r="H178" s="245">
        <v>38847.35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</v>
      </c>
      <c r="R178" s="250">
        <f>Q178*H178</f>
        <v>0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317</v>
      </c>
    </row>
    <row r="179" spans="1:51" s="13" customFormat="1" ht="12">
      <c r="A179" s="13"/>
      <c r="B179" s="254"/>
      <c r="C179" s="255"/>
      <c r="D179" s="256" t="s">
        <v>226</v>
      </c>
      <c r="E179" s="257" t="s">
        <v>1</v>
      </c>
      <c r="F179" s="258" t="s">
        <v>318</v>
      </c>
      <c r="G179" s="255"/>
      <c r="H179" s="259">
        <v>38847.35</v>
      </c>
      <c r="I179" s="260"/>
      <c r="J179" s="255"/>
      <c r="K179" s="255"/>
      <c r="L179" s="261"/>
      <c r="M179" s="262"/>
      <c r="N179" s="263"/>
      <c r="O179" s="263"/>
      <c r="P179" s="263"/>
      <c r="Q179" s="263"/>
      <c r="R179" s="263"/>
      <c r="S179" s="263"/>
      <c r="T179" s="26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5" t="s">
        <v>226</v>
      </c>
      <c r="AU179" s="265" t="s">
        <v>86</v>
      </c>
      <c r="AV179" s="13" t="s">
        <v>86</v>
      </c>
      <c r="AW179" s="13" t="s">
        <v>32</v>
      </c>
      <c r="AX179" s="13" t="s">
        <v>84</v>
      </c>
      <c r="AY179" s="265" t="s">
        <v>176</v>
      </c>
    </row>
    <row r="180" spans="1:65" s="2" customFormat="1" ht="24.15" customHeight="1">
      <c r="A180" s="38"/>
      <c r="B180" s="39"/>
      <c r="C180" s="241" t="s">
        <v>222</v>
      </c>
      <c r="D180" s="241" t="s">
        <v>179</v>
      </c>
      <c r="E180" s="242" t="s">
        <v>319</v>
      </c>
      <c r="F180" s="243" t="s">
        <v>320</v>
      </c>
      <c r="G180" s="244" t="s">
        <v>291</v>
      </c>
      <c r="H180" s="245">
        <v>1935.3</v>
      </c>
      <c r="I180" s="246"/>
      <c r="J180" s="247">
        <f>ROUND(I180*H180,2)</f>
        <v>0</v>
      </c>
      <c r="K180" s="243" t="s">
        <v>183</v>
      </c>
      <c r="L180" s="44"/>
      <c r="M180" s="248" t="s">
        <v>1</v>
      </c>
      <c r="N180" s="249" t="s">
        <v>41</v>
      </c>
      <c r="O180" s="91"/>
      <c r="P180" s="250">
        <f>O180*H180</f>
        <v>0</v>
      </c>
      <c r="Q180" s="250">
        <v>0</v>
      </c>
      <c r="R180" s="250">
        <f>Q180*H180</f>
        <v>0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193</v>
      </c>
      <c r="AT180" s="252" t="s">
        <v>179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321</v>
      </c>
    </row>
    <row r="181" spans="1:51" s="13" customFormat="1" ht="12">
      <c r="A181" s="13"/>
      <c r="B181" s="254"/>
      <c r="C181" s="255"/>
      <c r="D181" s="256" t="s">
        <v>226</v>
      </c>
      <c r="E181" s="257" t="s">
        <v>1</v>
      </c>
      <c r="F181" s="258" t="s">
        <v>322</v>
      </c>
      <c r="G181" s="255"/>
      <c r="H181" s="259">
        <v>745.3</v>
      </c>
      <c r="I181" s="260"/>
      <c r="J181" s="255"/>
      <c r="K181" s="255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226</v>
      </c>
      <c r="AU181" s="265" t="s">
        <v>86</v>
      </c>
      <c r="AV181" s="13" t="s">
        <v>86</v>
      </c>
      <c r="AW181" s="13" t="s">
        <v>32</v>
      </c>
      <c r="AX181" s="13" t="s">
        <v>76</v>
      </c>
      <c r="AY181" s="265" t="s">
        <v>176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309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3" customFormat="1" ht="12">
      <c r="A183" s="13"/>
      <c r="B183" s="254"/>
      <c r="C183" s="255"/>
      <c r="D183" s="256" t="s">
        <v>226</v>
      </c>
      <c r="E183" s="257" t="s">
        <v>1</v>
      </c>
      <c r="F183" s="258" t="s">
        <v>310</v>
      </c>
      <c r="G183" s="255"/>
      <c r="H183" s="259">
        <v>1190</v>
      </c>
      <c r="I183" s="260"/>
      <c r="J183" s="255"/>
      <c r="K183" s="255"/>
      <c r="L183" s="261"/>
      <c r="M183" s="262"/>
      <c r="N183" s="263"/>
      <c r="O183" s="263"/>
      <c r="P183" s="263"/>
      <c r="Q183" s="263"/>
      <c r="R183" s="263"/>
      <c r="S183" s="263"/>
      <c r="T183" s="26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5" t="s">
        <v>226</v>
      </c>
      <c r="AU183" s="265" t="s">
        <v>86</v>
      </c>
      <c r="AV183" s="13" t="s">
        <v>86</v>
      </c>
      <c r="AW183" s="13" t="s">
        <v>32</v>
      </c>
      <c r="AX183" s="13" t="s">
        <v>76</v>
      </c>
      <c r="AY183" s="265" t="s">
        <v>176</v>
      </c>
    </row>
    <row r="184" spans="1:51" s="14" customFormat="1" ht="12">
      <c r="A184" s="14"/>
      <c r="B184" s="269"/>
      <c r="C184" s="270"/>
      <c r="D184" s="256" t="s">
        <v>226</v>
      </c>
      <c r="E184" s="271" t="s">
        <v>1</v>
      </c>
      <c r="F184" s="272" t="s">
        <v>249</v>
      </c>
      <c r="G184" s="270"/>
      <c r="H184" s="273">
        <v>1935.3</v>
      </c>
      <c r="I184" s="274"/>
      <c r="J184" s="270"/>
      <c r="K184" s="270"/>
      <c r="L184" s="275"/>
      <c r="M184" s="276"/>
      <c r="N184" s="277"/>
      <c r="O184" s="277"/>
      <c r="P184" s="277"/>
      <c r="Q184" s="277"/>
      <c r="R184" s="277"/>
      <c r="S184" s="277"/>
      <c r="T184" s="27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9" t="s">
        <v>226</v>
      </c>
      <c r="AU184" s="279" t="s">
        <v>86</v>
      </c>
      <c r="AV184" s="14" t="s">
        <v>193</v>
      </c>
      <c r="AW184" s="14" t="s">
        <v>32</v>
      </c>
      <c r="AX184" s="14" t="s">
        <v>84</v>
      </c>
      <c r="AY184" s="279" t="s">
        <v>176</v>
      </c>
    </row>
    <row r="185" spans="1:65" s="2" customFormat="1" ht="24.15" customHeight="1">
      <c r="A185" s="38"/>
      <c r="B185" s="39"/>
      <c r="C185" s="241" t="s">
        <v>227</v>
      </c>
      <c r="D185" s="241" t="s">
        <v>179</v>
      </c>
      <c r="E185" s="242" t="s">
        <v>323</v>
      </c>
      <c r="F185" s="243" t="s">
        <v>324</v>
      </c>
      <c r="G185" s="244" t="s">
        <v>291</v>
      </c>
      <c r="H185" s="245">
        <v>493.255</v>
      </c>
      <c r="I185" s="246"/>
      <c r="J185" s="247">
        <f>ROUND(I185*H185,2)</f>
        <v>0</v>
      </c>
      <c r="K185" s="243" t="s">
        <v>183</v>
      </c>
      <c r="L185" s="44"/>
      <c r="M185" s="248" t="s">
        <v>1</v>
      </c>
      <c r="N185" s="249" t="s">
        <v>41</v>
      </c>
      <c r="O185" s="91"/>
      <c r="P185" s="250">
        <f>O185*H185</f>
        <v>0</v>
      </c>
      <c r="Q185" s="250">
        <v>0</v>
      </c>
      <c r="R185" s="250">
        <f>Q185*H185</f>
        <v>0</v>
      </c>
      <c r="S185" s="250">
        <v>0</v>
      </c>
      <c r="T185" s="25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2" t="s">
        <v>193</v>
      </c>
      <c r="AT185" s="252" t="s">
        <v>179</v>
      </c>
      <c r="AU185" s="252" t="s">
        <v>86</v>
      </c>
      <c r="AY185" s="17" t="s">
        <v>176</v>
      </c>
      <c r="BE185" s="253">
        <f>IF(N185="základní",J185,0)</f>
        <v>0</v>
      </c>
      <c r="BF185" s="253">
        <f>IF(N185="snížená",J185,0)</f>
        <v>0</v>
      </c>
      <c r="BG185" s="253">
        <f>IF(N185="zákl. přenesená",J185,0)</f>
        <v>0</v>
      </c>
      <c r="BH185" s="253">
        <f>IF(N185="sníž. přenesená",J185,0)</f>
        <v>0</v>
      </c>
      <c r="BI185" s="253">
        <f>IF(N185="nulová",J185,0)</f>
        <v>0</v>
      </c>
      <c r="BJ185" s="17" t="s">
        <v>84</v>
      </c>
      <c r="BK185" s="253">
        <f>ROUND(I185*H185,2)</f>
        <v>0</v>
      </c>
      <c r="BL185" s="17" t="s">
        <v>193</v>
      </c>
      <c r="BM185" s="252" t="s">
        <v>325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326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3" customFormat="1" ht="12">
      <c r="A187" s="13"/>
      <c r="B187" s="254"/>
      <c r="C187" s="255"/>
      <c r="D187" s="256" t="s">
        <v>226</v>
      </c>
      <c r="E187" s="257" t="s">
        <v>1</v>
      </c>
      <c r="F187" s="258" t="s">
        <v>327</v>
      </c>
      <c r="G187" s="255"/>
      <c r="H187" s="259">
        <v>309.6</v>
      </c>
      <c r="I187" s="260"/>
      <c r="J187" s="255"/>
      <c r="K187" s="255"/>
      <c r="L187" s="261"/>
      <c r="M187" s="262"/>
      <c r="N187" s="263"/>
      <c r="O187" s="263"/>
      <c r="P187" s="263"/>
      <c r="Q187" s="263"/>
      <c r="R187" s="263"/>
      <c r="S187" s="263"/>
      <c r="T187" s="26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5" t="s">
        <v>226</v>
      </c>
      <c r="AU187" s="265" t="s">
        <v>86</v>
      </c>
      <c r="AV187" s="13" t="s">
        <v>86</v>
      </c>
      <c r="AW187" s="13" t="s">
        <v>32</v>
      </c>
      <c r="AX187" s="13" t="s">
        <v>76</v>
      </c>
      <c r="AY187" s="265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328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3" customFormat="1" ht="12">
      <c r="A189" s="13"/>
      <c r="B189" s="254"/>
      <c r="C189" s="255"/>
      <c r="D189" s="256" t="s">
        <v>226</v>
      </c>
      <c r="E189" s="257" t="s">
        <v>1</v>
      </c>
      <c r="F189" s="258" t="s">
        <v>329</v>
      </c>
      <c r="G189" s="255"/>
      <c r="H189" s="259">
        <v>162.575</v>
      </c>
      <c r="I189" s="260"/>
      <c r="J189" s="255"/>
      <c r="K189" s="255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226</v>
      </c>
      <c r="AU189" s="265" t="s">
        <v>86</v>
      </c>
      <c r="AV189" s="13" t="s">
        <v>86</v>
      </c>
      <c r="AW189" s="13" t="s">
        <v>32</v>
      </c>
      <c r="AX189" s="13" t="s">
        <v>76</v>
      </c>
      <c r="AY189" s="265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330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3" customFormat="1" ht="12">
      <c r="A191" s="13"/>
      <c r="B191" s="254"/>
      <c r="C191" s="255"/>
      <c r="D191" s="256" t="s">
        <v>226</v>
      </c>
      <c r="E191" s="257" t="s">
        <v>1</v>
      </c>
      <c r="F191" s="258" t="s">
        <v>331</v>
      </c>
      <c r="G191" s="255"/>
      <c r="H191" s="259">
        <v>21.08</v>
      </c>
      <c r="I191" s="260"/>
      <c r="J191" s="255"/>
      <c r="K191" s="255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226</v>
      </c>
      <c r="AU191" s="265" t="s">
        <v>86</v>
      </c>
      <c r="AV191" s="13" t="s">
        <v>86</v>
      </c>
      <c r="AW191" s="13" t="s">
        <v>32</v>
      </c>
      <c r="AX191" s="13" t="s">
        <v>76</v>
      </c>
      <c r="AY191" s="265" t="s">
        <v>176</v>
      </c>
    </row>
    <row r="192" spans="1:51" s="14" customFormat="1" ht="12">
      <c r="A192" s="14"/>
      <c r="B192" s="269"/>
      <c r="C192" s="270"/>
      <c r="D192" s="256" t="s">
        <v>226</v>
      </c>
      <c r="E192" s="271" t="s">
        <v>1</v>
      </c>
      <c r="F192" s="272" t="s">
        <v>249</v>
      </c>
      <c r="G192" s="270"/>
      <c r="H192" s="273">
        <v>493.255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226</v>
      </c>
      <c r="AU192" s="279" t="s">
        <v>86</v>
      </c>
      <c r="AV192" s="14" t="s">
        <v>193</v>
      </c>
      <c r="AW192" s="14" t="s">
        <v>32</v>
      </c>
      <c r="AX192" s="14" t="s">
        <v>84</v>
      </c>
      <c r="AY192" s="279" t="s">
        <v>176</v>
      </c>
    </row>
    <row r="193" spans="1:65" s="2" customFormat="1" ht="24.15" customHeight="1">
      <c r="A193" s="38"/>
      <c r="B193" s="39"/>
      <c r="C193" s="241" t="s">
        <v>332</v>
      </c>
      <c r="D193" s="241" t="s">
        <v>179</v>
      </c>
      <c r="E193" s="242" t="s">
        <v>333</v>
      </c>
      <c r="F193" s="243" t="s">
        <v>334</v>
      </c>
      <c r="G193" s="244" t="s">
        <v>291</v>
      </c>
      <c r="H193" s="245">
        <v>2801.3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</v>
      </c>
      <c r="R193" s="250">
        <f>Q193*H193</f>
        <v>0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86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335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336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3" customFormat="1" ht="12">
      <c r="A195" s="13"/>
      <c r="B195" s="254"/>
      <c r="C195" s="255"/>
      <c r="D195" s="256" t="s">
        <v>226</v>
      </c>
      <c r="E195" s="257" t="s">
        <v>1</v>
      </c>
      <c r="F195" s="258" t="s">
        <v>337</v>
      </c>
      <c r="G195" s="255"/>
      <c r="H195" s="259">
        <v>1003.8</v>
      </c>
      <c r="I195" s="260"/>
      <c r="J195" s="255"/>
      <c r="K195" s="255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226</v>
      </c>
      <c r="AU195" s="265" t="s">
        <v>86</v>
      </c>
      <c r="AV195" s="13" t="s">
        <v>86</v>
      </c>
      <c r="AW195" s="13" t="s">
        <v>32</v>
      </c>
      <c r="AX195" s="13" t="s">
        <v>76</v>
      </c>
      <c r="AY195" s="265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309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3" customFormat="1" ht="12">
      <c r="A197" s="13"/>
      <c r="B197" s="254"/>
      <c r="C197" s="255"/>
      <c r="D197" s="256" t="s">
        <v>226</v>
      </c>
      <c r="E197" s="257" t="s">
        <v>1</v>
      </c>
      <c r="F197" s="258" t="s">
        <v>310</v>
      </c>
      <c r="G197" s="255"/>
      <c r="H197" s="259">
        <v>1190</v>
      </c>
      <c r="I197" s="260"/>
      <c r="J197" s="255"/>
      <c r="K197" s="255"/>
      <c r="L197" s="261"/>
      <c r="M197" s="262"/>
      <c r="N197" s="263"/>
      <c r="O197" s="263"/>
      <c r="P197" s="263"/>
      <c r="Q197" s="263"/>
      <c r="R197" s="263"/>
      <c r="S197" s="263"/>
      <c r="T197" s="26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5" t="s">
        <v>226</v>
      </c>
      <c r="AU197" s="265" t="s">
        <v>86</v>
      </c>
      <c r="AV197" s="13" t="s">
        <v>86</v>
      </c>
      <c r="AW197" s="13" t="s">
        <v>32</v>
      </c>
      <c r="AX197" s="13" t="s">
        <v>76</v>
      </c>
      <c r="AY197" s="265" t="s">
        <v>176</v>
      </c>
    </row>
    <row r="198" spans="1:51" s="15" customFormat="1" ht="12">
      <c r="A198" s="15"/>
      <c r="B198" s="285"/>
      <c r="C198" s="286"/>
      <c r="D198" s="256" t="s">
        <v>226</v>
      </c>
      <c r="E198" s="287" t="s">
        <v>1</v>
      </c>
      <c r="F198" s="288" t="s">
        <v>338</v>
      </c>
      <c r="G198" s="286"/>
      <c r="H198" s="287" t="s">
        <v>1</v>
      </c>
      <c r="I198" s="289"/>
      <c r="J198" s="286"/>
      <c r="K198" s="286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226</v>
      </c>
      <c r="AU198" s="294" t="s">
        <v>86</v>
      </c>
      <c r="AV198" s="15" t="s">
        <v>84</v>
      </c>
      <c r="AW198" s="15" t="s">
        <v>32</v>
      </c>
      <c r="AX198" s="15" t="s">
        <v>76</v>
      </c>
      <c r="AY198" s="294" t="s">
        <v>176</v>
      </c>
    </row>
    <row r="199" spans="1:51" s="13" customFormat="1" ht="12">
      <c r="A199" s="13"/>
      <c r="B199" s="254"/>
      <c r="C199" s="255"/>
      <c r="D199" s="256" t="s">
        <v>226</v>
      </c>
      <c r="E199" s="257" t="s">
        <v>1</v>
      </c>
      <c r="F199" s="258" t="s">
        <v>339</v>
      </c>
      <c r="G199" s="255"/>
      <c r="H199" s="259">
        <v>607.5</v>
      </c>
      <c r="I199" s="260"/>
      <c r="J199" s="255"/>
      <c r="K199" s="255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226</v>
      </c>
      <c r="AU199" s="265" t="s">
        <v>86</v>
      </c>
      <c r="AV199" s="13" t="s">
        <v>86</v>
      </c>
      <c r="AW199" s="13" t="s">
        <v>32</v>
      </c>
      <c r="AX199" s="13" t="s">
        <v>76</v>
      </c>
      <c r="AY199" s="265" t="s">
        <v>176</v>
      </c>
    </row>
    <row r="200" spans="1:51" s="14" customFormat="1" ht="12">
      <c r="A200" s="14"/>
      <c r="B200" s="269"/>
      <c r="C200" s="270"/>
      <c r="D200" s="256" t="s">
        <v>226</v>
      </c>
      <c r="E200" s="271" t="s">
        <v>1</v>
      </c>
      <c r="F200" s="272" t="s">
        <v>249</v>
      </c>
      <c r="G200" s="270"/>
      <c r="H200" s="273">
        <v>2801.3</v>
      </c>
      <c r="I200" s="274"/>
      <c r="J200" s="270"/>
      <c r="K200" s="270"/>
      <c r="L200" s="275"/>
      <c r="M200" s="276"/>
      <c r="N200" s="277"/>
      <c r="O200" s="277"/>
      <c r="P200" s="277"/>
      <c r="Q200" s="277"/>
      <c r="R200" s="277"/>
      <c r="S200" s="277"/>
      <c r="T200" s="27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9" t="s">
        <v>226</v>
      </c>
      <c r="AU200" s="279" t="s">
        <v>86</v>
      </c>
      <c r="AV200" s="14" t="s">
        <v>193</v>
      </c>
      <c r="AW200" s="14" t="s">
        <v>32</v>
      </c>
      <c r="AX200" s="14" t="s">
        <v>84</v>
      </c>
      <c r="AY200" s="279" t="s">
        <v>176</v>
      </c>
    </row>
    <row r="201" spans="1:65" s="2" customFormat="1" ht="14.4" customHeight="1">
      <c r="A201" s="38"/>
      <c r="B201" s="39"/>
      <c r="C201" s="295" t="s">
        <v>340</v>
      </c>
      <c r="D201" s="295" t="s">
        <v>341</v>
      </c>
      <c r="E201" s="296" t="s">
        <v>342</v>
      </c>
      <c r="F201" s="297" t="s">
        <v>343</v>
      </c>
      <c r="G201" s="298" t="s">
        <v>344</v>
      </c>
      <c r="H201" s="299">
        <v>4209.11</v>
      </c>
      <c r="I201" s="300"/>
      <c r="J201" s="301">
        <f>ROUND(I201*H201,2)</f>
        <v>0</v>
      </c>
      <c r="K201" s="297" t="s">
        <v>183</v>
      </c>
      <c r="L201" s="302"/>
      <c r="M201" s="303" t="s">
        <v>1</v>
      </c>
      <c r="N201" s="304" t="s">
        <v>41</v>
      </c>
      <c r="O201" s="91"/>
      <c r="P201" s="250">
        <f>O201*H201</f>
        <v>0</v>
      </c>
      <c r="Q201" s="250">
        <v>1</v>
      </c>
      <c r="R201" s="250">
        <f>Q201*H201</f>
        <v>4209.11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210</v>
      </c>
      <c r="AT201" s="252" t="s">
        <v>341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345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336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3" customFormat="1" ht="12">
      <c r="A203" s="13"/>
      <c r="B203" s="254"/>
      <c r="C203" s="255"/>
      <c r="D203" s="256" t="s">
        <v>226</v>
      </c>
      <c r="E203" s="257" t="s">
        <v>1</v>
      </c>
      <c r="F203" s="258" t="s">
        <v>337</v>
      </c>
      <c r="G203" s="255"/>
      <c r="H203" s="259">
        <v>1003.8</v>
      </c>
      <c r="I203" s="260"/>
      <c r="J203" s="255"/>
      <c r="K203" s="255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226</v>
      </c>
      <c r="AU203" s="265" t="s">
        <v>86</v>
      </c>
      <c r="AV203" s="13" t="s">
        <v>86</v>
      </c>
      <c r="AW203" s="13" t="s">
        <v>32</v>
      </c>
      <c r="AX203" s="13" t="s">
        <v>76</v>
      </c>
      <c r="AY203" s="265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338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86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3" customFormat="1" ht="12">
      <c r="A205" s="13"/>
      <c r="B205" s="254"/>
      <c r="C205" s="255"/>
      <c r="D205" s="256" t="s">
        <v>226</v>
      </c>
      <c r="E205" s="257" t="s">
        <v>1</v>
      </c>
      <c r="F205" s="258" t="s">
        <v>339</v>
      </c>
      <c r="G205" s="255"/>
      <c r="H205" s="259">
        <v>607.5</v>
      </c>
      <c r="I205" s="260"/>
      <c r="J205" s="255"/>
      <c r="K205" s="255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226</v>
      </c>
      <c r="AU205" s="265" t="s">
        <v>86</v>
      </c>
      <c r="AV205" s="13" t="s">
        <v>86</v>
      </c>
      <c r="AW205" s="13" t="s">
        <v>32</v>
      </c>
      <c r="AX205" s="13" t="s">
        <v>76</v>
      </c>
      <c r="AY205" s="265" t="s">
        <v>176</v>
      </c>
    </row>
    <row r="206" spans="1:51" s="15" customFormat="1" ht="12">
      <c r="A206" s="15"/>
      <c r="B206" s="285"/>
      <c r="C206" s="286"/>
      <c r="D206" s="256" t="s">
        <v>226</v>
      </c>
      <c r="E206" s="287" t="s">
        <v>1</v>
      </c>
      <c r="F206" s="288" t="s">
        <v>326</v>
      </c>
      <c r="G206" s="286"/>
      <c r="H206" s="287" t="s">
        <v>1</v>
      </c>
      <c r="I206" s="289"/>
      <c r="J206" s="286"/>
      <c r="K206" s="286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226</v>
      </c>
      <c r="AU206" s="294" t="s">
        <v>86</v>
      </c>
      <c r="AV206" s="15" t="s">
        <v>84</v>
      </c>
      <c r="AW206" s="15" t="s">
        <v>32</v>
      </c>
      <c r="AX206" s="15" t="s">
        <v>76</v>
      </c>
      <c r="AY206" s="294" t="s">
        <v>176</v>
      </c>
    </row>
    <row r="207" spans="1:51" s="13" customFormat="1" ht="12">
      <c r="A207" s="13"/>
      <c r="B207" s="254"/>
      <c r="C207" s="255"/>
      <c r="D207" s="256" t="s">
        <v>226</v>
      </c>
      <c r="E207" s="257" t="s">
        <v>1</v>
      </c>
      <c r="F207" s="258" t="s">
        <v>327</v>
      </c>
      <c r="G207" s="255"/>
      <c r="H207" s="259">
        <v>309.6</v>
      </c>
      <c r="I207" s="260"/>
      <c r="J207" s="255"/>
      <c r="K207" s="255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226</v>
      </c>
      <c r="AU207" s="265" t="s">
        <v>86</v>
      </c>
      <c r="AV207" s="13" t="s">
        <v>86</v>
      </c>
      <c r="AW207" s="13" t="s">
        <v>32</v>
      </c>
      <c r="AX207" s="13" t="s">
        <v>76</v>
      </c>
      <c r="AY207" s="265" t="s">
        <v>176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328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3" customFormat="1" ht="12">
      <c r="A209" s="13"/>
      <c r="B209" s="254"/>
      <c r="C209" s="255"/>
      <c r="D209" s="256" t="s">
        <v>226</v>
      </c>
      <c r="E209" s="257" t="s">
        <v>1</v>
      </c>
      <c r="F209" s="258" t="s">
        <v>329</v>
      </c>
      <c r="G209" s="255"/>
      <c r="H209" s="259">
        <v>162.575</v>
      </c>
      <c r="I209" s="260"/>
      <c r="J209" s="255"/>
      <c r="K209" s="255"/>
      <c r="L209" s="261"/>
      <c r="M209" s="262"/>
      <c r="N209" s="263"/>
      <c r="O209" s="263"/>
      <c r="P209" s="263"/>
      <c r="Q209" s="263"/>
      <c r="R209" s="263"/>
      <c r="S209" s="263"/>
      <c r="T209" s="26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5" t="s">
        <v>226</v>
      </c>
      <c r="AU209" s="265" t="s">
        <v>86</v>
      </c>
      <c r="AV209" s="13" t="s">
        <v>86</v>
      </c>
      <c r="AW209" s="13" t="s">
        <v>32</v>
      </c>
      <c r="AX209" s="13" t="s">
        <v>76</v>
      </c>
      <c r="AY209" s="265" t="s">
        <v>176</v>
      </c>
    </row>
    <row r="210" spans="1:51" s="15" customFormat="1" ht="12">
      <c r="A210" s="15"/>
      <c r="B210" s="285"/>
      <c r="C210" s="286"/>
      <c r="D210" s="256" t="s">
        <v>226</v>
      </c>
      <c r="E210" s="287" t="s">
        <v>1</v>
      </c>
      <c r="F210" s="288" t="s">
        <v>330</v>
      </c>
      <c r="G210" s="286"/>
      <c r="H210" s="287" t="s">
        <v>1</v>
      </c>
      <c r="I210" s="289"/>
      <c r="J210" s="286"/>
      <c r="K210" s="286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226</v>
      </c>
      <c r="AU210" s="294" t="s">
        <v>86</v>
      </c>
      <c r="AV210" s="15" t="s">
        <v>84</v>
      </c>
      <c r="AW210" s="15" t="s">
        <v>32</v>
      </c>
      <c r="AX210" s="15" t="s">
        <v>76</v>
      </c>
      <c r="AY210" s="294" t="s">
        <v>176</v>
      </c>
    </row>
    <row r="211" spans="1:51" s="13" customFormat="1" ht="12">
      <c r="A211" s="13"/>
      <c r="B211" s="254"/>
      <c r="C211" s="255"/>
      <c r="D211" s="256" t="s">
        <v>226</v>
      </c>
      <c r="E211" s="257" t="s">
        <v>1</v>
      </c>
      <c r="F211" s="258" t="s">
        <v>331</v>
      </c>
      <c r="G211" s="255"/>
      <c r="H211" s="259">
        <v>21.08</v>
      </c>
      <c r="I211" s="260"/>
      <c r="J211" s="255"/>
      <c r="K211" s="255"/>
      <c r="L211" s="261"/>
      <c r="M211" s="262"/>
      <c r="N211" s="263"/>
      <c r="O211" s="263"/>
      <c r="P211" s="263"/>
      <c r="Q211" s="263"/>
      <c r="R211" s="263"/>
      <c r="S211" s="263"/>
      <c r="T211" s="26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5" t="s">
        <v>226</v>
      </c>
      <c r="AU211" s="265" t="s">
        <v>86</v>
      </c>
      <c r="AV211" s="13" t="s">
        <v>86</v>
      </c>
      <c r="AW211" s="13" t="s">
        <v>32</v>
      </c>
      <c r="AX211" s="13" t="s">
        <v>76</v>
      </c>
      <c r="AY211" s="265" t="s">
        <v>176</v>
      </c>
    </row>
    <row r="212" spans="1:51" s="14" customFormat="1" ht="12">
      <c r="A212" s="14"/>
      <c r="B212" s="269"/>
      <c r="C212" s="270"/>
      <c r="D212" s="256" t="s">
        <v>226</v>
      </c>
      <c r="E212" s="271" t="s">
        <v>1</v>
      </c>
      <c r="F212" s="272" t="s">
        <v>249</v>
      </c>
      <c r="G212" s="270"/>
      <c r="H212" s="273">
        <v>2104.555</v>
      </c>
      <c r="I212" s="274"/>
      <c r="J212" s="270"/>
      <c r="K212" s="270"/>
      <c r="L212" s="275"/>
      <c r="M212" s="276"/>
      <c r="N212" s="277"/>
      <c r="O212" s="277"/>
      <c r="P212" s="277"/>
      <c r="Q212" s="277"/>
      <c r="R212" s="277"/>
      <c r="S212" s="277"/>
      <c r="T212" s="27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9" t="s">
        <v>226</v>
      </c>
      <c r="AU212" s="279" t="s">
        <v>86</v>
      </c>
      <c r="AV212" s="14" t="s">
        <v>193</v>
      </c>
      <c r="AW212" s="14" t="s">
        <v>32</v>
      </c>
      <c r="AX212" s="14" t="s">
        <v>76</v>
      </c>
      <c r="AY212" s="279" t="s">
        <v>176</v>
      </c>
    </row>
    <row r="213" spans="1:51" s="13" customFormat="1" ht="12">
      <c r="A213" s="13"/>
      <c r="B213" s="254"/>
      <c r="C213" s="255"/>
      <c r="D213" s="256" t="s">
        <v>226</v>
      </c>
      <c r="E213" s="257" t="s">
        <v>1</v>
      </c>
      <c r="F213" s="258" t="s">
        <v>346</v>
      </c>
      <c r="G213" s="255"/>
      <c r="H213" s="259">
        <v>4209.11</v>
      </c>
      <c r="I213" s="260"/>
      <c r="J213" s="255"/>
      <c r="K213" s="255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226</v>
      </c>
      <c r="AU213" s="265" t="s">
        <v>86</v>
      </c>
      <c r="AV213" s="13" t="s">
        <v>86</v>
      </c>
      <c r="AW213" s="13" t="s">
        <v>32</v>
      </c>
      <c r="AX213" s="13" t="s">
        <v>84</v>
      </c>
      <c r="AY213" s="265" t="s">
        <v>176</v>
      </c>
    </row>
    <row r="214" spans="1:65" s="2" customFormat="1" ht="24.15" customHeight="1">
      <c r="A214" s="38"/>
      <c r="B214" s="39"/>
      <c r="C214" s="241" t="s">
        <v>8</v>
      </c>
      <c r="D214" s="241" t="s">
        <v>179</v>
      </c>
      <c r="E214" s="242" t="s">
        <v>347</v>
      </c>
      <c r="F214" s="243" t="s">
        <v>348</v>
      </c>
      <c r="G214" s="244" t="s">
        <v>344</v>
      </c>
      <c r="H214" s="245">
        <v>7769.47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349</v>
      </c>
    </row>
    <row r="215" spans="1:51" s="13" customFormat="1" ht="12">
      <c r="A215" s="13"/>
      <c r="B215" s="254"/>
      <c r="C215" s="255"/>
      <c r="D215" s="256" t="s">
        <v>226</v>
      </c>
      <c r="E215" s="257" t="s">
        <v>1</v>
      </c>
      <c r="F215" s="258" t="s">
        <v>314</v>
      </c>
      <c r="G215" s="255"/>
      <c r="H215" s="259">
        <v>307.96</v>
      </c>
      <c r="I215" s="260"/>
      <c r="J215" s="255"/>
      <c r="K215" s="255"/>
      <c r="L215" s="261"/>
      <c r="M215" s="262"/>
      <c r="N215" s="263"/>
      <c r="O215" s="263"/>
      <c r="P215" s="263"/>
      <c r="Q215" s="263"/>
      <c r="R215" s="263"/>
      <c r="S215" s="263"/>
      <c r="T215" s="26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5" t="s">
        <v>226</v>
      </c>
      <c r="AU215" s="265" t="s">
        <v>86</v>
      </c>
      <c r="AV215" s="13" t="s">
        <v>86</v>
      </c>
      <c r="AW215" s="13" t="s">
        <v>32</v>
      </c>
      <c r="AX215" s="13" t="s">
        <v>76</v>
      </c>
      <c r="AY215" s="265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293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3" customFormat="1" ht="12">
      <c r="A217" s="13"/>
      <c r="B217" s="254"/>
      <c r="C217" s="255"/>
      <c r="D217" s="256" t="s">
        <v>226</v>
      </c>
      <c r="E217" s="257" t="s">
        <v>1</v>
      </c>
      <c r="F217" s="258" t="s">
        <v>294</v>
      </c>
      <c r="G217" s="255"/>
      <c r="H217" s="259">
        <v>3360</v>
      </c>
      <c r="I217" s="260"/>
      <c r="J217" s="255"/>
      <c r="K217" s="255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226</v>
      </c>
      <c r="AU217" s="265" t="s">
        <v>86</v>
      </c>
      <c r="AV217" s="13" t="s">
        <v>86</v>
      </c>
      <c r="AW217" s="13" t="s">
        <v>32</v>
      </c>
      <c r="AX217" s="13" t="s">
        <v>76</v>
      </c>
      <c r="AY217" s="265" t="s">
        <v>176</v>
      </c>
    </row>
    <row r="218" spans="1:51" s="15" customFormat="1" ht="12">
      <c r="A218" s="15"/>
      <c r="B218" s="285"/>
      <c r="C218" s="286"/>
      <c r="D218" s="256" t="s">
        <v>226</v>
      </c>
      <c r="E218" s="287" t="s">
        <v>1</v>
      </c>
      <c r="F218" s="288" t="s">
        <v>298</v>
      </c>
      <c r="G218" s="286"/>
      <c r="H218" s="287" t="s">
        <v>1</v>
      </c>
      <c r="I218" s="289"/>
      <c r="J218" s="286"/>
      <c r="K218" s="286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226</v>
      </c>
      <c r="AU218" s="294" t="s">
        <v>86</v>
      </c>
      <c r="AV218" s="15" t="s">
        <v>84</v>
      </c>
      <c r="AW218" s="15" t="s">
        <v>32</v>
      </c>
      <c r="AX218" s="15" t="s">
        <v>76</v>
      </c>
      <c r="AY218" s="294" t="s">
        <v>176</v>
      </c>
    </row>
    <row r="219" spans="1:51" s="13" customFormat="1" ht="12">
      <c r="A219" s="13"/>
      <c r="B219" s="254"/>
      <c r="C219" s="255"/>
      <c r="D219" s="256" t="s">
        <v>226</v>
      </c>
      <c r="E219" s="257" t="s">
        <v>1</v>
      </c>
      <c r="F219" s="258" t="s">
        <v>299</v>
      </c>
      <c r="G219" s="255"/>
      <c r="H219" s="259">
        <v>45.15</v>
      </c>
      <c r="I219" s="260"/>
      <c r="J219" s="255"/>
      <c r="K219" s="255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226</v>
      </c>
      <c r="AU219" s="265" t="s">
        <v>86</v>
      </c>
      <c r="AV219" s="13" t="s">
        <v>86</v>
      </c>
      <c r="AW219" s="13" t="s">
        <v>32</v>
      </c>
      <c r="AX219" s="13" t="s">
        <v>76</v>
      </c>
      <c r="AY219" s="265" t="s">
        <v>176</v>
      </c>
    </row>
    <row r="220" spans="1:51" s="15" customFormat="1" ht="12">
      <c r="A220" s="15"/>
      <c r="B220" s="285"/>
      <c r="C220" s="286"/>
      <c r="D220" s="256" t="s">
        <v>226</v>
      </c>
      <c r="E220" s="287" t="s">
        <v>1</v>
      </c>
      <c r="F220" s="288" t="s">
        <v>303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226</v>
      </c>
      <c r="AU220" s="294" t="s">
        <v>86</v>
      </c>
      <c r="AV220" s="15" t="s">
        <v>84</v>
      </c>
      <c r="AW220" s="15" t="s">
        <v>32</v>
      </c>
      <c r="AX220" s="15" t="s">
        <v>76</v>
      </c>
      <c r="AY220" s="294" t="s">
        <v>176</v>
      </c>
    </row>
    <row r="221" spans="1:51" s="13" customFormat="1" ht="12">
      <c r="A221" s="13"/>
      <c r="B221" s="254"/>
      <c r="C221" s="255"/>
      <c r="D221" s="256" t="s">
        <v>226</v>
      </c>
      <c r="E221" s="257" t="s">
        <v>1</v>
      </c>
      <c r="F221" s="258" t="s">
        <v>304</v>
      </c>
      <c r="G221" s="255"/>
      <c r="H221" s="259">
        <v>171.625</v>
      </c>
      <c r="I221" s="260"/>
      <c r="J221" s="255"/>
      <c r="K221" s="255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226</v>
      </c>
      <c r="AU221" s="265" t="s">
        <v>86</v>
      </c>
      <c r="AV221" s="13" t="s">
        <v>86</v>
      </c>
      <c r="AW221" s="13" t="s">
        <v>32</v>
      </c>
      <c r="AX221" s="13" t="s">
        <v>76</v>
      </c>
      <c r="AY221" s="265" t="s">
        <v>176</v>
      </c>
    </row>
    <row r="222" spans="1:51" s="14" customFormat="1" ht="12">
      <c r="A222" s="14"/>
      <c r="B222" s="269"/>
      <c r="C222" s="270"/>
      <c r="D222" s="256" t="s">
        <v>226</v>
      </c>
      <c r="E222" s="271" t="s">
        <v>1</v>
      </c>
      <c r="F222" s="272" t="s">
        <v>249</v>
      </c>
      <c r="G222" s="270"/>
      <c r="H222" s="273">
        <v>3884.735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226</v>
      </c>
      <c r="AU222" s="279" t="s">
        <v>86</v>
      </c>
      <c r="AV222" s="14" t="s">
        <v>193</v>
      </c>
      <c r="AW222" s="14" t="s">
        <v>32</v>
      </c>
      <c r="AX222" s="14" t="s">
        <v>76</v>
      </c>
      <c r="AY222" s="279" t="s">
        <v>176</v>
      </c>
    </row>
    <row r="223" spans="1:51" s="13" customFormat="1" ht="12">
      <c r="A223" s="13"/>
      <c r="B223" s="254"/>
      <c r="C223" s="255"/>
      <c r="D223" s="256" t="s">
        <v>226</v>
      </c>
      <c r="E223" s="257" t="s">
        <v>1</v>
      </c>
      <c r="F223" s="258" t="s">
        <v>350</v>
      </c>
      <c r="G223" s="255"/>
      <c r="H223" s="259">
        <v>7769.47</v>
      </c>
      <c r="I223" s="260"/>
      <c r="J223" s="255"/>
      <c r="K223" s="255"/>
      <c r="L223" s="261"/>
      <c r="M223" s="262"/>
      <c r="N223" s="263"/>
      <c r="O223" s="263"/>
      <c r="P223" s="263"/>
      <c r="Q223" s="263"/>
      <c r="R223" s="263"/>
      <c r="S223" s="263"/>
      <c r="T223" s="26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5" t="s">
        <v>226</v>
      </c>
      <c r="AU223" s="265" t="s">
        <v>86</v>
      </c>
      <c r="AV223" s="13" t="s">
        <v>86</v>
      </c>
      <c r="AW223" s="13" t="s">
        <v>32</v>
      </c>
      <c r="AX223" s="13" t="s">
        <v>84</v>
      </c>
      <c r="AY223" s="265" t="s">
        <v>176</v>
      </c>
    </row>
    <row r="224" spans="1:65" s="2" customFormat="1" ht="14.4" customHeight="1">
      <c r="A224" s="38"/>
      <c r="B224" s="39"/>
      <c r="C224" s="241" t="s">
        <v>351</v>
      </c>
      <c r="D224" s="241" t="s">
        <v>179</v>
      </c>
      <c r="E224" s="242" t="s">
        <v>352</v>
      </c>
      <c r="F224" s="243" t="s">
        <v>353</v>
      </c>
      <c r="G224" s="244" t="s">
        <v>291</v>
      </c>
      <c r="H224" s="245">
        <v>3884.735</v>
      </c>
      <c r="I224" s="246"/>
      <c r="J224" s="247">
        <f>ROUND(I224*H224,2)</f>
        <v>0</v>
      </c>
      <c r="K224" s="243" t="s">
        <v>183</v>
      </c>
      <c r="L224" s="44"/>
      <c r="M224" s="248" t="s">
        <v>1</v>
      </c>
      <c r="N224" s="249" t="s">
        <v>41</v>
      </c>
      <c r="O224" s="91"/>
      <c r="P224" s="250">
        <f>O224*H224</f>
        <v>0</v>
      </c>
      <c r="Q224" s="250">
        <v>0</v>
      </c>
      <c r="R224" s="250">
        <f>Q224*H224</f>
        <v>0</v>
      </c>
      <c r="S224" s="250">
        <v>0</v>
      </c>
      <c r="T224" s="251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2" t="s">
        <v>193</v>
      </c>
      <c r="AT224" s="252" t="s">
        <v>179</v>
      </c>
      <c r="AU224" s="252" t="s">
        <v>86</v>
      </c>
      <c r="AY224" s="17" t="s">
        <v>176</v>
      </c>
      <c r="BE224" s="253">
        <f>IF(N224="základní",J224,0)</f>
        <v>0</v>
      </c>
      <c r="BF224" s="253">
        <f>IF(N224="snížená",J224,0)</f>
        <v>0</v>
      </c>
      <c r="BG224" s="253">
        <f>IF(N224="zákl. přenesená",J224,0)</f>
        <v>0</v>
      </c>
      <c r="BH224" s="253">
        <f>IF(N224="sníž. přenesená",J224,0)</f>
        <v>0</v>
      </c>
      <c r="BI224" s="253">
        <f>IF(N224="nulová",J224,0)</f>
        <v>0</v>
      </c>
      <c r="BJ224" s="17" t="s">
        <v>84</v>
      </c>
      <c r="BK224" s="253">
        <f>ROUND(I224*H224,2)</f>
        <v>0</v>
      </c>
      <c r="BL224" s="17" t="s">
        <v>193</v>
      </c>
      <c r="BM224" s="252" t="s">
        <v>354</v>
      </c>
    </row>
    <row r="225" spans="1:51" s="13" customFormat="1" ht="12">
      <c r="A225" s="13"/>
      <c r="B225" s="254"/>
      <c r="C225" s="255"/>
      <c r="D225" s="256" t="s">
        <v>226</v>
      </c>
      <c r="E225" s="257" t="s">
        <v>1</v>
      </c>
      <c r="F225" s="258" t="s">
        <v>314</v>
      </c>
      <c r="G225" s="255"/>
      <c r="H225" s="259">
        <v>307.96</v>
      </c>
      <c r="I225" s="260"/>
      <c r="J225" s="255"/>
      <c r="K225" s="255"/>
      <c r="L225" s="261"/>
      <c r="M225" s="262"/>
      <c r="N225" s="263"/>
      <c r="O225" s="263"/>
      <c r="P225" s="263"/>
      <c r="Q225" s="263"/>
      <c r="R225" s="263"/>
      <c r="S225" s="263"/>
      <c r="T225" s="26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5" t="s">
        <v>226</v>
      </c>
      <c r="AU225" s="265" t="s">
        <v>86</v>
      </c>
      <c r="AV225" s="13" t="s">
        <v>86</v>
      </c>
      <c r="AW225" s="13" t="s">
        <v>32</v>
      </c>
      <c r="AX225" s="13" t="s">
        <v>76</v>
      </c>
      <c r="AY225" s="265" t="s">
        <v>176</v>
      </c>
    </row>
    <row r="226" spans="1:51" s="15" customFormat="1" ht="12">
      <c r="A226" s="15"/>
      <c r="B226" s="285"/>
      <c r="C226" s="286"/>
      <c r="D226" s="256" t="s">
        <v>226</v>
      </c>
      <c r="E226" s="287" t="s">
        <v>1</v>
      </c>
      <c r="F226" s="288" t="s">
        <v>293</v>
      </c>
      <c r="G226" s="286"/>
      <c r="H226" s="287" t="s">
        <v>1</v>
      </c>
      <c r="I226" s="289"/>
      <c r="J226" s="286"/>
      <c r="K226" s="286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226</v>
      </c>
      <c r="AU226" s="294" t="s">
        <v>86</v>
      </c>
      <c r="AV226" s="15" t="s">
        <v>84</v>
      </c>
      <c r="AW226" s="15" t="s">
        <v>32</v>
      </c>
      <c r="AX226" s="15" t="s">
        <v>76</v>
      </c>
      <c r="AY226" s="294" t="s">
        <v>176</v>
      </c>
    </row>
    <row r="227" spans="1:51" s="13" customFormat="1" ht="12">
      <c r="A227" s="13"/>
      <c r="B227" s="254"/>
      <c r="C227" s="255"/>
      <c r="D227" s="256" t="s">
        <v>226</v>
      </c>
      <c r="E227" s="257" t="s">
        <v>1</v>
      </c>
      <c r="F227" s="258" t="s">
        <v>294</v>
      </c>
      <c r="G227" s="255"/>
      <c r="H227" s="259">
        <v>3360</v>
      </c>
      <c r="I227" s="260"/>
      <c r="J227" s="255"/>
      <c r="K227" s="255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226</v>
      </c>
      <c r="AU227" s="265" t="s">
        <v>86</v>
      </c>
      <c r="AV227" s="13" t="s">
        <v>86</v>
      </c>
      <c r="AW227" s="13" t="s">
        <v>32</v>
      </c>
      <c r="AX227" s="13" t="s">
        <v>76</v>
      </c>
      <c r="AY227" s="265" t="s">
        <v>176</v>
      </c>
    </row>
    <row r="228" spans="1:51" s="15" customFormat="1" ht="12">
      <c r="A228" s="15"/>
      <c r="B228" s="285"/>
      <c r="C228" s="286"/>
      <c r="D228" s="256" t="s">
        <v>226</v>
      </c>
      <c r="E228" s="287" t="s">
        <v>1</v>
      </c>
      <c r="F228" s="288" t="s">
        <v>298</v>
      </c>
      <c r="G228" s="286"/>
      <c r="H228" s="287" t="s">
        <v>1</v>
      </c>
      <c r="I228" s="289"/>
      <c r="J228" s="286"/>
      <c r="K228" s="286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226</v>
      </c>
      <c r="AU228" s="294" t="s">
        <v>86</v>
      </c>
      <c r="AV228" s="15" t="s">
        <v>84</v>
      </c>
      <c r="AW228" s="15" t="s">
        <v>32</v>
      </c>
      <c r="AX228" s="15" t="s">
        <v>76</v>
      </c>
      <c r="AY228" s="294" t="s">
        <v>176</v>
      </c>
    </row>
    <row r="229" spans="1:51" s="13" customFormat="1" ht="12">
      <c r="A229" s="13"/>
      <c r="B229" s="254"/>
      <c r="C229" s="255"/>
      <c r="D229" s="256" t="s">
        <v>226</v>
      </c>
      <c r="E229" s="257" t="s">
        <v>1</v>
      </c>
      <c r="F229" s="258" t="s">
        <v>299</v>
      </c>
      <c r="G229" s="255"/>
      <c r="H229" s="259">
        <v>45.15</v>
      </c>
      <c r="I229" s="260"/>
      <c r="J229" s="255"/>
      <c r="K229" s="255"/>
      <c r="L229" s="261"/>
      <c r="M229" s="262"/>
      <c r="N229" s="263"/>
      <c r="O229" s="263"/>
      <c r="P229" s="263"/>
      <c r="Q229" s="263"/>
      <c r="R229" s="263"/>
      <c r="S229" s="263"/>
      <c r="T229" s="26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5" t="s">
        <v>226</v>
      </c>
      <c r="AU229" s="265" t="s">
        <v>86</v>
      </c>
      <c r="AV229" s="13" t="s">
        <v>86</v>
      </c>
      <c r="AW229" s="13" t="s">
        <v>32</v>
      </c>
      <c r="AX229" s="13" t="s">
        <v>76</v>
      </c>
      <c r="AY229" s="265" t="s">
        <v>176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303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86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3" customFormat="1" ht="12">
      <c r="A231" s="13"/>
      <c r="B231" s="254"/>
      <c r="C231" s="255"/>
      <c r="D231" s="256" t="s">
        <v>226</v>
      </c>
      <c r="E231" s="257" t="s">
        <v>1</v>
      </c>
      <c r="F231" s="258" t="s">
        <v>304</v>
      </c>
      <c r="G231" s="255"/>
      <c r="H231" s="259">
        <v>171.625</v>
      </c>
      <c r="I231" s="260"/>
      <c r="J231" s="255"/>
      <c r="K231" s="255"/>
      <c r="L231" s="261"/>
      <c r="M231" s="262"/>
      <c r="N231" s="263"/>
      <c r="O231" s="263"/>
      <c r="P231" s="263"/>
      <c r="Q231" s="263"/>
      <c r="R231" s="263"/>
      <c r="S231" s="263"/>
      <c r="T231" s="26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5" t="s">
        <v>226</v>
      </c>
      <c r="AU231" s="265" t="s">
        <v>86</v>
      </c>
      <c r="AV231" s="13" t="s">
        <v>86</v>
      </c>
      <c r="AW231" s="13" t="s">
        <v>32</v>
      </c>
      <c r="AX231" s="13" t="s">
        <v>76</v>
      </c>
      <c r="AY231" s="265" t="s">
        <v>176</v>
      </c>
    </row>
    <row r="232" spans="1:51" s="14" customFormat="1" ht="12">
      <c r="A232" s="14"/>
      <c r="B232" s="269"/>
      <c r="C232" s="270"/>
      <c r="D232" s="256" t="s">
        <v>226</v>
      </c>
      <c r="E232" s="271" t="s">
        <v>1</v>
      </c>
      <c r="F232" s="272" t="s">
        <v>249</v>
      </c>
      <c r="G232" s="270"/>
      <c r="H232" s="273">
        <v>3884.735</v>
      </c>
      <c r="I232" s="274"/>
      <c r="J232" s="270"/>
      <c r="K232" s="270"/>
      <c r="L232" s="275"/>
      <c r="M232" s="276"/>
      <c r="N232" s="277"/>
      <c r="O232" s="277"/>
      <c r="P232" s="277"/>
      <c r="Q232" s="277"/>
      <c r="R232" s="277"/>
      <c r="S232" s="277"/>
      <c r="T232" s="27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9" t="s">
        <v>226</v>
      </c>
      <c r="AU232" s="279" t="s">
        <v>86</v>
      </c>
      <c r="AV232" s="14" t="s">
        <v>193</v>
      </c>
      <c r="AW232" s="14" t="s">
        <v>32</v>
      </c>
      <c r="AX232" s="14" t="s">
        <v>84</v>
      </c>
      <c r="AY232" s="279" t="s">
        <v>176</v>
      </c>
    </row>
    <row r="233" spans="1:65" s="2" customFormat="1" ht="24.15" customHeight="1">
      <c r="A233" s="38"/>
      <c r="B233" s="39"/>
      <c r="C233" s="241" t="s">
        <v>355</v>
      </c>
      <c r="D233" s="241" t="s">
        <v>179</v>
      </c>
      <c r="E233" s="242" t="s">
        <v>356</v>
      </c>
      <c r="F233" s="243" t="s">
        <v>357</v>
      </c>
      <c r="G233" s="244" t="s">
        <v>236</v>
      </c>
      <c r="H233" s="245">
        <v>3079.6</v>
      </c>
      <c r="I233" s="246"/>
      <c r="J233" s="247">
        <f>ROUND(I233*H233,2)</f>
        <v>0</v>
      </c>
      <c r="K233" s="243" t="s">
        <v>183</v>
      </c>
      <c r="L233" s="44"/>
      <c r="M233" s="248" t="s">
        <v>1</v>
      </c>
      <c r="N233" s="249" t="s">
        <v>41</v>
      </c>
      <c r="O233" s="91"/>
      <c r="P233" s="250">
        <f>O233*H233</f>
        <v>0</v>
      </c>
      <c r="Q233" s="250">
        <v>0</v>
      </c>
      <c r="R233" s="250">
        <f>Q233*H233</f>
        <v>0</v>
      </c>
      <c r="S233" s="250">
        <v>0</v>
      </c>
      <c r="T233" s="25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2" t="s">
        <v>193</v>
      </c>
      <c r="AT233" s="252" t="s">
        <v>179</v>
      </c>
      <c r="AU233" s="252" t="s">
        <v>86</v>
      </c>
      <c r="AY233" s="17" t="s">
        <v>176</v>
      </c>
      <c r="BE233" s="253">
        <f>IF(N233="základní",J233,0)</f>
        <v>0</v>
      </c>
      <c r="BF233" s="253">
        <f>IF(N233="snížená",J233,0)</f>
        <v>0</v>
      </c>
      <c r="BG233" s="253">
        <f>IF(N233="zákl. přenesená",J233,0)</f>
        <v>0</v>
      </c>
      <c r="BH233" s="253">
        <f>IF(N233="sníž. přenesená",J233,0)</f>
        <v>0</v>
      </c>
      <c r="BI233" s="253">
        <f>IF(N233="nulová",J233,0)</f>
        <v>0</v>
      </c>
      <c r="BJ233" s="17" t="s">
        <v>84</v>
      </c>
      <c r="BK233" s="253">
        <f>ROUND(I233*H233,2)</f>
        <v>0</v>
      </c>
      <c r="BL233" s="17" t="s">
        <v>193</v>
      </c>
      <c r="BM233" s="252" t="s">
        <v>358</v>
      </c>
    </row>
    <row r="234" spans="1:65" s="2" customFormat="1" ht="24.15" customHeight="1">
      <c r="A234" s="38"/>
      <c r="B234" s="39"/>
      <c r="C234" s="241" t="s">
        <v>359</v>
      </c>
      <c r="D234" s="241" t="s">
        <v>179</v>
      </c>
      <c r="E234" s="242" t="s">
        <v>360</v>
      </c>
      <c r="F234" s="243" t="s">
        <v>361</v>
      </c>
      <c r="G234" s="244" t="s">
        <v>236</v>
      </c>
      <c r="H234" s="245">
        <v>10703.5</v>
      </c>
      <c r="I234" s="246"/>
      <c r="J234" s="247">
        <f>ROUND(I234*H234,2)</f>
        <v>0</v>
      </c>
      <c r="K234" s="243" t="s">
        <v>183</v>
      </c>
      <c r="L234" s="44"/>
      <c r="M234" s="248" t="s">
        <v>1</v>
      </c>
      <c r="N234" s="249" t="s">
        <v>41</v>
      </c>
      <c r="O234" s="91"/>
      <c r="P234" s="250">
        <f>O234*H234</f>
        <v>0</v>
      </c>
      <c r="Q234" s="250">
        <v>0</v>
      </c>
      <c r="R234" s="250">
        <f>Q234*H234</f>
        <v>0</v>
      </c>
      <c r="S234" s="250">
        <v>0</v>
      </c>
      <c r="T234" s="251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2" t="s">
        <v>193</v>
      </c>
      <c r="AT234" s="252" t="s">
        <v>179</v>
      </c>
      <c r="AU234" s="252" t="s">
        <v>86</v>
      </c>
      <c r="AY234" s="17" t="s">
        <v>176</v>
      </c>
      <c r="BE234" s="253">
        <f>IF(N234="základní",J234,0)</f>
        <v>0</v>
      </c>
      <c r="BF234" s="253">
        <f>IF(N234="snížená",J234,0)</f>
        <v>0</v>
      </c>
      <c r="BG234" s="253">
        <f>IF(N234="zákl. přenesená",J234,0)</f>
        <v>0</v>
      </c>
      <c r="BH234" s="253">
        <f>IF(N234="sníž. přenesená",J234,0)</f>
        <v>0</v>
      </c>
      <c r="BI234" s="253">
        <f>IF(N234="nulová",J234,0)</f>
        <v>0</v>
      </c>
      <c r="BJ234" s="17" t="s">
        <v>84</v>
      </c>
      <c r="BK234" s="253">
        <f>ROUND(I234*H234,2)</f>
        <v>0</v>
      </c>
      <c r="BL234" s="17" t="s">
        <v>193</v>
      </c>
      <c r="BM234" s="252" t="s">
        <v>362</v>
      </c>
    </row>
    <row r="235" spans="1:51" s="13" customFormat="1" ht="12">
      <c r="A235" s="13"/>
      <c r="B235" s="254"/>
      <c r="C235" s="255"/>
      <c r="D235" s="256" t="s">
        <v>226</v>
      </c>
      <c r="E235" s="257" t="s">
        <v>1</v>
      </c>
      <c r="F235" s="258" t="s">
        <v>363</v>
      </c>
      <c r="G235" s="255"/>
      <c r="H235" s="259">
        <v>10703.5</v>
      </c>
      <c r="I235" s="260"/>
      <c r="J235" s="255"/>
      <c r="K235" s="255"/>
      <c r="L235" s="261"/>
      <c r="M235" s="262"/>
      <c r="N235" s="263"/>
      <c r="O235" s="263"/>
      <c r="P235" s="263"/>
      <c r="Q235" s="263"/>
      <c r="R235" s="263"/>
      <c r="S235" s="263"/>
      <c r="T235" s="26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5" t="s">
        <v>226</v>
      </c>
      <c r="AU235" s="265" t="s">
        <v>86</v>
      </c>
      <c r="AV235" s="13" t="s">
        <v>86</v>
      </c>
      <c r="AW235" s="13" t="s">
        <v>32</v>
      </c>
      <c r="AX235" s="13" t="s">
        <v>76</v>
      </c>
      <c r="AY235" s="265" t="s">
        <v>176</v>
      </c>
    </row>
    <row r="236" spans="1:51" s="14" customFormat="1" ht="12">
      <c r="A236" s="14"/>
      <c r="B236" s="269"/>
      <c r="C236" s="270"/>
      <c r="D236" s="256" t="s">
        <v>226</v>
      </c>
      <c r="E236" s="271" t="s">
        <v>1</v>
      </c>
      <c r="F236" s="272" t="s">
        <v>249</v>
      </c>
      <c r="G236" s="270"/>
      <c r="H236" s="273">
        <v>10703.5</v>
      </c>
      <c r="I236" s="274"/>
      <c r="J236" s="270"/>
      <c r="K236" s="270"/>
      <c r="L236" s="275"/>
      <c r="M236" s="276"/>
      <c r="N236" s="277"/>
      <c r="O236" s="277"/>
      <c r="P236" s="277"/>
      <c r="Q236" s="277"/>
      <c r="R236" s="277"/>
      <c r="S236" s="277"/>
      <c r="T236" s="27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9" t="s">
        <v>226</v>
      </c>
      <c r="AU236" s="279" t="s">
        <v>86</v>
      </c>
      <c r="AV236" s="14" t="s">
        <v>193</v>
      </c>
      <c r="AW236" s="14" t="s">
        <v>32</v>
      </c>
      <c r="AX236" s="14" t="s">
        <v>84</v>
      </c>
      <c r="AY236" s="279" t="s">
        <v>176</v>
      </c>
    </row>
    <row r="237" spans="1:65" s="2" customFormat="1" ht="24.15" customHeight="1">
      <c r="A237" s="38"/>
      <c r="B237" s="39"/>
      <c r="C237" s="241" t="s">
        <v>364</v>
      </c>
      <c r="D237" s="241" t="s">
        <v>179</v>
      </c>
      <c r="E237" s="242" t="s">
        <v>365</v>
      </c>
      <c r="F237" s="243" t="s">
        <v>366</v>
      </c>
      <c r="G237" s="244" t="s">
        <v>236</v>
      </c>
      <c r="H237" s="245">
        <v>7453</v>
      </c>
      <c r="I237" s="246"/>
      <c r="J237" s="247">
        <f>ROUND(I237*H237,2)</f>
        <v>0</v>
      </c>
      <c r="K237" s="243" t="s">
        <v>183</v>
      </c>
      <c r="L237" s="44"/>
      <c r="M237" s="248" t="s">
        <v>1</v>
      </c>
      <c r="N237" s="249" t="s">
        <v>41</v>
      </c>
      <c r="O237" s="91"/>
      <c r="P237" s="250">
        <f>O237*H237</f>
        <v>0</v>
      </c>
      <c r="Q237" s="250">
        <v>0</v>
      </c>
      <c r="R237" s="250">
        <f>Q237*H237</f>
        <v>0</v>
      </c>
      <c r="S237" s="250">
        <v>0</v>
      </c>
      <c r="T237" s="251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2" t="s">
        <v>193</v>
      </c>
      <c r="AT237" s="252" t="s">
        <v>179</v>
      </c>
      <c r="AU237" s="252" t="s">
        <v>86</v>
      </c>
      <c r="AY237" s="17" t="s">
        <v>176</v>
      </c>
      <c r="BE237" s="253">
        <f>IF(N237="základní",J237,0)</f>
        <v>0</v>
      </c>
      <c r="BF237" s="253">
        <f>IF(N237="snížená",J237,0)</f>
        <v>0</v>
      </c>
      <c r="BG237" s="253">
        <f>IF(N237="zákl. přenesená",J237,0)</f>
        <v>0</v>
      </c>
      <c r="BH237" s="253">
        <f>IF(N237="sníž. přenesená",J237,0)</f>
        <v>0</v>
      </c>
      <c r="BI237" s="253">
        <f>IF(N237="nulová",J237,0)</f>
        <v>0</v>
      </c>
      <c r="BJ237" s="17" t="s">
        <v>84</v>
      </c>
      <c r="BK237" s="253">
        <f>ROUND(I237*H237,2)</f>
        <v>0</v>
      </c>
      <c r="BL237" s="17" t="s">
        <v>193</v>
      </c>
      <c r="BM237" s="252" t="s">
        <v>367</v>
      </c>
    </row>
    <row r="238" spans="1:65" s="2" customFormat="1" ht="14.4" customHeight="1">
      <c r="A238" s="38"/>
      <c r="B238" s="39"/>
      <c r="C238" s="241" t="s">
        <v>368</v>
      </c>
      <c r="D238" s="241" t="s">
        <v>179</v>
      </c>
      <c r="E238" s="242" t="s">
        <v>369</v>
      </c>
      <c r="F238" s="243" t="s">
        <v>370</v>
      </c>
      <c r="G238" s="244" t="s">
        <v>236</v>
      </c>
      <c r="H238" s="245">
        <v>7453</v>
      </c>
      <c r="I238" s="246"/>
      <c r="J238" s="247">
        <f>ROUND(I238*H238,2)</f>
        <v>0</v>
      </c>
      <c r="K238" s="243" t="s">
        <v>183</v>
      </c>
      <c r="L238" s="44"/>
      <c r="M238" s="248" t="s">
        <v>1</v>
      </c>
      <c r="N238" s="249" t="s">
        <v>41</v>
      </c>
      <c r="O238" s="91"/>
      <c r="P238" s="250">
        <f>O238*H238</f>
        <v>0</v>
      </c>
      <c r="Q238" s="250">
        <v>0.00127</v>
      </c>
      <c r="R238" s="250">
        <f>Q238*H238</f>
        <v>9.46531</v>
      </c>
      <c r="S238" s="250">
        <v>0</v>
      </c>
      <c r="T238" s="25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2" t="s">
        <v>193</v>
      </c>
      <c r="AT238" s="252" t="s">
        <v>179</v>
      </c>
      <c r="AU238" s="252" t="s">
        <v>86</v>
      </c>
      <c r="AY238" s="17" t="s">
        <v>176</v>
      </c>
      <c r="BE238" s="253">
        <f>IF(N238="základní",J238,0)</f>
        <v>0</v>
      </c>
      <c r="BF238" s="253">
        <f>IF(N238="snížená",J238,0)</f>
        <v>0</v>
      </c>
      <c r="BG238" s="253">
        <f>IF(N238="zákl. přenesená",J238,0)</f>
        <v>0</v>
      </c>
      <c r="BH238" s="253">
        <f>IF(N238="sníž. přenesená",J238,0)</f>
        <v>0</v>
      </c>
      <c r="BI238" s="253">
        <f>IF(N238="nulová",J238,0)</f>
        <v>0</v>
      </c>
      <c r="BJ238" s="17" t="s">
        <v>84</v>
      </c>
      <c r="BK238" s="253">
        <f>ROUND(I238*H238,2)</f>
        <v>0</v>
      </c>
      <c r="BL238" s="17" t="s">
        <v>193</v>
      </c>
      <c r="BM238" s="252" t="s">
        <v>371</v>
      </c>
    </row>
    <row r="239" spans="1:65" s="2" customFormat="1" ht="14.4" customHeight="1">
      <c r="A239" s="38"/>
      <c r="B239" s="39"/>
      <c r="C239" s="295" t="s">
        <v>7</v>
      </c>
      <c r="D239" s="295" t="s">
        <v>341</v>
      </c>
      <c r="E239" s="296" t="s">
        <v>372</v>
      </c>
      <c r="F239" s="297" t="s">
        <v>373</v>
      </c>
      <c r="G239" s="298" t="s">
        <v>374</v>
      </c>
      <c r="H239" s="299">
        <v>186.325</v>
      </c>
      <c r="I239" s="300"/>
      <c r="J239" s="301">
        <f>ROUND(I239*H239,2)</f>
        <v>0</v>
      </c>
      <c r="K239" s="297" t="s">
        <v>183</v>
      </c>
      <c r="L239" s="302"/>
      <c r="M239" s="303" t="s">
        <v>1</v>
      </c>
      <c r="N239" s="304" t="s">
        <v>41</v>
      </c>
      <c r="O239" s="91"/>
      <c r="P239" s="250">
        <f>O239*H239</f>
        <v>0</v>
      </c>
      <c r="Q239" s="250">
        <v>0.001</v>
      </c>
      <c r="R239" s="250">
        <f>Q239*H239</f>
        <v>0.186325</v>
      </c>
      <c r="S239" s="250">
        <v>0</v>
      </c>
      <c r="T239" s="251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2" t="s">
        <v>210</v>
      </c>
      <c r="AT239" s="252" t="s">
        <v>341</v>
      </c>
      <c r="AU239" s="252" t="s">
        <v>86</v>
      </c>
      <c r="AY239" s="17" t="s">
        <v>176</v>
      </c>
      <c r="BE239" s="253">
        <f>IF(N239="základní",J239,0)</f>
        <v>0</v>
      </c>
      <c r="BF239" s="253">
        <f>IF(N239="snížená",J239,0)</f>
        <v>0</v>
      </c>
      <c r="BG239" s="253">
        <f>IF(N239="zákl. přenesená",J239,0)</f>
        <v>0</v>
      </c>
      <c r="BH239" s="253">
        <f>IF(N239="sníž. přenesená",J239,0)</f>
        <v>0</v>
      </c>
      <c r="BI239" s="253">
        <f>IF(N239="nulová",J239,0)</f>
        <v>0</v>
      </c>
      <c r="BJ239" s="17" t="s">
        <v>84</v>
      </c>
      <c r="BK239" s="253">
        <f>ROUND(I239*H239,2)</f>
        <v>0</v>
      </c>
      <c r="BL239" s="17" t="s">
        <v>193</v>
      </c>
      <c r="BM239" s="252" t="s">
        <v>375</v>
      </c>
    </row>
    <row r="240" spans="1:51" s="13" customFormat="1" ht="12">
      <c r="A240" s="13"/>
      <c r="B240" s="254"/>
      <c r="C240" s="255"/>
      <c r="D240" s="256" t="s">
        <v>226</v>
      </c>
      <c r="E240" s="257" t="s">
        <v>1</v>
      </c>
      <c r="F240" s="258" t="s">
        <v>376</v>
      </c>
      <c r="G240" s="255"/>
      <c r="H240" s="259">
        <v>186.325</v>
      </c>
      <c r="I240" s="260"/>
      <c r="J240" s="255"/>
      <c r="K240" s="255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226</v>
      </c>
      <c r="AU240" s="265" t="s">
        <v>86</v>
      </c>
      <c r="AV240" s="13" t="s">
        <v>86</v>
      </c>
      <c r="AW240" s="13" t="s">
        <v>32</v>
      </c>
      <c r="AX240" s="13" t="s">
        <v>84</v>
      </c>
      <c r="AY240" s="265" t="s">
        <v>176</v>
      </c>
    </row>
    <row r="241" spans="1:65" s="2" customFormat="1" ht="14.4" customHeight="1">
      <c r="A241" s="38"/>
      <c r="B241" s="39"/>
      <c r="C241" s="241" t="s">
        <v>377</v>
      </c>
      <c r="D241" s="241" t="s">
        <v>179</v>
      </c>
      <c r="E241" s="242" t="s">
        <v>378</v>
      </c>
      <c r="F241" s="243" t="s">
        <v>379</v>
      </c>
      <c r="G241" s="244" t="s">
        <v>236</v>
      </c>
      <c r="H241" s="245">
        <v>7453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380</v>
      </c>
    </row>
    <row r="242" spans="1:63" s="12" customFormat="1" ht="22.8" customHeight="1">
      <c r="A242" s="12"/>
      <c r="B242" s="225"/>
      <c r="C242" s="226"/>
      <c r="D242" s="227" t="s">
        <v>75</v>
      </c>
      <c r="E242" s="239" t="s">
        <v>189</v>
      </c>
      <c r="F242" s="239" t="s">
        <v>381</v>
      </c>
      <c r="G242" s="226"/>
      <c r="H242" s="226"/>
      <c r="I242" s="229"/>
      <c r="J242" s="240">
        <f>BK242</f>
        <v>0</v>
      </c>
      <c r="K242" s="226"/>
      <c r="L242" s="231"/>
      <c r="M242" s="232"/>
      <c r="N242" s="233"/>
      <c r="O242" s="233"/>
      <c r="P242" s="234">
        <f>SUM(P243:P259)</f>
        <v>0</v>
      </c>
      <c r="Q242" s="233"/>
      <c r="R242" s="234">
        <f>SUM(R243:R259)</f>
        <v>96.29849999999999</v>
      </c>
      <c r="S242" s="233"/>
      <c r="T242" s="235">
        <f>SUM(T243:T259)</f>
        <v>23.073600000000003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36" t="s">
        <v>84</v>
      </c>
      <c r="AT242" s="237" t="s">
        <v>75</v>
      </c>
      <c r="AU242" s="237" t="s">
        <v>84</v>
      </c>
      <c r="AY242" s="236" t="s">
        <v>176</v>
      </c>
      <c r="BK242" s="238">
        <f>SUM(BK243:BK259)</f>
        <v>0</v>
      </c>
    </row>
    <row r="243" spans="1:65" s="2" customFormat="1" ht="24.15" customHeight="1">
      <c r="A243" s="38"/>
      <c r="B243" s="39"/>
      <c r="C243" s="241" t="s">
        <v>382</v>
      </c>
      <c r="D243" s="241" t="s">
        <v>179</v>
      </c>
      <c r="E243" s="242" t="s">
        <v>383</v>
      </c>
      <c r="F243" s="243" t="s">
        <v>384</v>
      </c>
      <c r="G243" s="244" t="s">
        <v>385</v>
      </c>
      <c r="H243" s="245">
        <v>129</v>
      </c>
      <c r="I243" s="246"/>
      <c r="J243" s="247">
        <f>ROUND(I243*H243,2)</f>
        <v>0</v>
      </c>
      <c r="K243" s="243" t="s">
        <v>183</v>
      </c>
      <c r="L243" s="44"/>
      <c r="M243" s="248" t="s">
        <v>1</v>
      </c>
      <c r="N243" s="249" t="s">
        <v>41</v>
      </c>
      <c r="O243" s="91"/>
      <c r="P243" s="250">
        <f>O243*H243</f>
        <v>0</v>
      </c>
      <c r="Q243" s="250">
        <v>0.3217</v>
      </c>
      <c r="R243" s="250">
        <f>Q243*H243</f>
        <v>41.4993</v>
      </c>
      <c r="S243" s="250">
        <v>0</v>
      </c>
      <c r="T243" s="25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2" t="s">
        <v>193</v>
      </c>
      <c r="AT243" s="252" t="s">
        <v>179</v>
      </c>
      <c r="AU243" s="252" t="s">
        <v>86</v>
      </c>
      <c r="AY243" s="17" t="s">
        <v>176</v>
      </c>
      <c r="BE243" s="253">
        <f>IF(N243="základní",J243,0)</f>
        <v>0</v>
      </c>
      <c r="BF243" s="253">
        <f>IF(N243="snížená",J243,0)</f>
        <v>0</v>
      </c>
      <c r="BG243" s="253">
        <f>IF(N243="zákl. přenesená",J243,0)</f>
        <v>0</v>
      </c>
      <c r="BH243" s="253">
        <f>IF(N243="sníž. přenesená",J243,0)</f>
        <v>0</v>
      </c>
      <c r="BI243" s="253">
        <f>IF(N243="nulová",J243,0)</f>
        <v>0</v>
      </c>
      <c r="BJ243" s="17" t="s">
        <v>84</v>
      </c>
      <c r="BK243" s="253">
        <f>ROUND(I243*H243,2)</f>
        <v>0</v>
      </c>
      <c r="BL243" s="17" t="s">
        <v>193</v>
      </c>
      <c r="BM243" s="252" t="s">
        <v>386</v>
      </c>
    </row>
    <row r="244" spans="1:65" s="2" customFormat="1" ht="14.4" customHeight="1">
      <c r="A244" s="38"/>
      <c r="B244" s="39"/>
      <c r="C244" s="295" t="s">
        <v>387</v>
      </c>
      <c r="D244" s="295" t="s">
        <v>341</v>
      </c>
      <c r="E244" s="296" t="s">
        <v>388</v>
      </c>
      <c r="F244" s="297" t="s">
        <v>389</v>
      </c>
      <c r="G244" s="298" t="s">
        <v>240</v>
      </c>
      <c r="H244" s="299">
        <v>761.1</v>
      </c>
      <c r="I244" s="300"/>
      <c r="J244" s="301">
        <f>ROUND(I244*H244,2)</f>
        <v>0</v>
      </c>
      <c r="K244" s="297" t="s">
        <v>1</v>
      </c>
      <c r="L244" s="302"/>
      <c r="M244" s="303" t="s">
        <v>1</v>
      </c>
      <c r="N244" s="304" t="s">
        <v>41</v>
      </c>
      <c r="O244" s="91"/>
      <c r="P244" s="250">
        <f>O244*H244</f>
        <v>0</v>
      </c>
      <c r="Q244" s="250">
        <v>0.072</v>
      </c>
      <c r="R244" s="250">
        <f>Q244*H244</f>
        <v>54.7992</v>
      </c>
      <c r="S244" s="250">
        <v>0</v>
      </c>
      <c r="T244" s="251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2" t="s">
        <v>210</v>
      </c>
      <c r="AT244" s="252" t="s">
        <v>341</v>
      </c>
      <c r="AU244" s="252" t="s">
        <v>86</v>
      </c>
      <c r="AY244" s="17" t="s">
        <v>176</v>
      </c>
      <c r="BE244" s="253">
        <f>IF(N244="základní",J244,0)</f>
        <v>0</v>
      </c>
      <c r="BF244" s="253">
        <f>IF(N244="snížená",J244,0)</f>
        <v>0</v>
      </c>
      <c r="BG244" s="253">
        <f>IF(N244="zákl. přenesená",J244,0)</f>
        <v>0</v>
      </c>
      <c r="BH244" s="253">
        <f>IF(N244="sníž. přenesená",J244,0)</f>
        <v>0</v>
      </c>
      <c r="BI244" s="253">
        <f>IF(N244="nulová",J244,0)</f>
        <v>0</v>
      </c>
      <c r="BJ244" s="17" t="s">
        <v>84</v>
      </c>
      <c r="BK244" s="253">
        <f>ROUND(I244*H244,2)</f>
        <v>0</v>
      </c>
      <c r="BL244" s="17" t="s">
        <v>193</v>
      </c>
      <c r="BM244" s="252" t="s">
        <v>390</v>
      </c>
    </row>
    <row r="245" spans="1:51" s="13" customFormat="1" ht="12">
      <c r="A245" s="13"/>
      <c r="B245" s="254"/>
      <c r="C245" s="255"/>
      <c r="D245" s="256" t="s">
        <v>226</v>
      </c>
      <c r="E245" s="257" t="s">
        <v>1</v>
      </c>
      <c r="F245" s="258" t="s">
        <v>391</v>
      </c>
      <c r="G245" s="255"/>
      <c r="H245" s="259">
        <v>761.1</v>
      </c>
      <c r="I245" s="260"/>
      <c r="J245" s="255"/>
      <c r="K245" s="255"/>
      <c r="L245" s="261"/>
      <c r="M245" s="262"/>
      <c r="N245" s="263"/>
      <c r="O245" s="263"/>
      <c r="P245" s="263"/>
      <c r="Q245" s="263"/>
      <c r="R245" s="263"/>
      <c r="S245" s="263"/>
      <c r="T245" s="26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5" t="s">
        <v>226</v>
      </c>
      <c r="AU245" s="265" t="s">
        <v>86</v>
      </c>
      <c r="AV245" s="13" t="s">
        <v>86</v>
      </c>
      <c r="AW245" s="13" t="s">
        <v>32</v>
      </c>
      <c r="AX245" s="13" t="s">
        <v>84</v>
      </c>
      <c r="AY245" s="265" t="s">
        <v>176</v>
      </c>
    </row>
    <row r="246" spans="1:65" s="2" customFormat="1" ht="24.15" customHeight="1">
      <c r="A246" s="38"/>
      <c r="B246" s="39"/>
      <c r="C246" s="241" t="s">
        <v>392</v>
      </c>
      <c r="D246" s="241" t="s">
        <v>179</v>
      </c>
      <c r="E246" s="242" t="s">
        <v>393</v>
      </c>
      <c r="F246" s="243" t="s">
        <v>394</v>
      </c>
      <c r="G246" s="244" t="s">
        <v>291</v>
      </c>
      <c r="H246" s="245">
        <v>10.488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2.2</v>
      </c>
      <c r="T246" s="251">
        <f>S246*H246</f>
        <v>23.073600000000003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395</v>
      </c>
    </row>
    <row r="247" spans="1:51" s="15" customFormat="1" ht="12">
      <c r="A247" s="15"/>
      <c r="B247" s="285"/>
      <c r="C247" s="286"/>
      <c r="D247" s="256" t="s">
        <v>226</v>
      </c>
      <c r="E247" s="287" t="s">
        <v>1</v>
      </c>
      <c r="F247" s="288" t="s">
        <v>396</v>
      </c>
      <c r="G247" s="286"/>
      <c r="H247" s="287" t="s">
        <v>1</v>
      </c>
      <c r="I247" s="289"/>
      <c r="J247" s="286"/>
      <c r="K247" s="286"/>
      <c r="L247" s="290"/>
      <c r="M247" s="291"/>
      <c r="N247" s="292"/>
      <c r="O247" s="292"/>
      <c r="P247" s="292"/>
      <c r="Q247" s="292"/>
      <c r="R247" s="292"/>
      <c r="S247" s="292"/>
      <c r="T247" s="29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4" t="s">
        <v>226</v>
      </c>
      <c r="AU247" s="294" t="s">
        <v>86</v>
      </c>
      <c r="AV247" s="15" t="s">
        <v>84</v>
      </c>
      <c r="AW247" s="15" t="s">
        <v>32</v>
      </c>
      <c r="AX247" s="15" t="s">
        <v>76</v>
      </c>
      <c r="AY247" s="294" t="s">
        <v>176</v>
      </c>
    </row>
    <row r="248" spans="1:51" s="15" customFormat="1" ht="12">
      <c r="A248" s="15"/>
      <c r="B248" s="285"/>
      <c r="C248" s="286"/>
      <c r="D248" s="256" t="s">
        <v>226</v>
      </c>
      <c r="E248" s="287" t="s">
        <v>1</v>
      </c>
      <c r="F248" s="288" t="s">
        <v>397</v>
      </c>
      <c r="G248" s="286"/>
      <c r="H248" s="287" t="s">
        <v>1</v>
      </c>
      <c r="I248" s="289"/>
      <c r="J248" s="286"/>
      <c r="K248" s="286"/>
      <c r="L248" s="290"/>
      <c r="M248" s="291"/>
      <c r="N248" s="292"/>
      <c r="O248" s="292"/>
      <c r="P248" s="292"/>
      <c r="Q248" s="292"/>
      <c r="R248" s="292"/>
      <c r="S248" s="292"/>
      <c r="T248" s="29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4" t="s">
        <v>226</v>
      </c>
      <c r="AU248" s="294" t="s">
        <v>86</v>
      </c>
      <c r="AV248" s="15" t="s">
        <v>84</v>
      </c>
      <c r="AW248" s="15" t="s">
        <v>32</v>
      </c>
      <c r="AX248" s="15" t="s">
        <v>76</v>
      </c>
      <c r="AY248" s="294" t="s">
        <v>176</v>
      </c>
    </row>
    <row r="249" spans="1:51" s="15" customFormat="1" ht="12">
      <c r="A249" s="15"/>
      <c r="B249" s="285"/>
      <c r="C249" s="286"/>
      <c r="D249" s="256" t="s">
        <v>226</v>
      </c>
      <c r="E249" s="287" t="s">
        <v>1</v>
      </c>
      <c r="F249" s="288" t="s">
        <v>398</v>
      </c>
      <c r="G249" s="286"/>
      <c r="H249" s="287" t="s">
        <v>1</v>
      </c>
      <c r="I249" s="289"/>
      <c r="J249" s="286"/>
      <c r="K249" s="286"/>
      <c r="L249" s="290"/>
      <c r="M249" s="291"/>
      <c r="N249" s="292"/>
      <c r="O249" s="292"/>
      <c r="P249" s="292"/>
      <c r="Q249" s="292"/>
      <c r="R249" s="292"/>
      <c r="S249" s="292"/>
      <c r="T249" s="29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4" t="s">
        <v>226</v>
      </c>
      <c r="AU249" s="294" t="s">
        <v>86</v>
      </c>
      <c r="AV249" s="15" t="s">
        <v>84</v>
      </c>
      <c r="AW249" s="15" t="s">
        <v>32</v>
      </c>
      <c r="AX249" s="15" t="s">
        <v>76</v>
      </c>
      <c r="AY249" s="294" t="s">
        <v>176</v>
      </c>
    </row>
    <row r="250" spans="1:51" s="15" customFormat="1" ht="12">
      <c r="A250" s="15"/>
      <c r="B250" s="285"/>
      <c r="C250" s="286"/>
      <c r="D250" s="256" t="s">
        <v>226</v>
      </c>
      <c r="E250" s="287" t="s">
        <v>1</v>
      </c>
      <c r="F250" s="288" t="s">
        <v>399</v>
      </c>
      <c r="G250" s="286"/>
      <c r="H250" s="287" t="s">
        <v>1</v>
      </c>
      <c r="I250" s="289"/>
      <c r="J250" s="286"/>
      <c r="K250" s="286"/>
      <c r="L250" s="290"/>
      <c r="M250" s="291"/>
      <c r="N250" s="292"/>
      <c r="O250" s="292"/>
      <c r="P250" s="292"/>
      <c r="Q250" s="292"/>
      <c r="R250" s="292"/>
      <c r="S250" s="292"/>
      <c r="T250" s="29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4" t="s">
        <v>226</v>
      </c>
      <c r="AU250" s="294" t="s">
        <v>86</v>
      </c>
      <c r="AV250" s="15" t="s">
        <v>84</v>
      </c>
      <c r="AW250" s="15" t="s">
        <v>32</v>
      </c>
      <c r="AX250" s="15" t="s">
        <v>76</v>
      </c>
      <c r="AY250" s="294" t="s">
        <v>176</v>
      </c>
    </row>
    <row r="251" spans="1:51" s="15" customFormat="1" ht="12">
      <c r="A251" s="15"/>
      <c r="B251" s="285"/>
      <c r="C251" s="286"/>
      <c r="D251" s="256" t="s">
        <v>226</v>
      </c>
      <c r="E251" s="287" t="s">
        <v>1</v>
      </c>
      <c r="F251" s="288" t="s">
        <v>400</v>
      </c>
      <c r="G251" s="286"/>
      <c r="H251" s="287" t="s">
        <v>1</v>
      </c>
      <c r="I251" s="289"/>
      <c r="J251" s="286"/>
      <c r="K251" s="286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226</v>
      </c>
      <c r="AU251" s="294" t="s">
        <v>86</v>
      </c>
      <c r="AV251" s="15" t="s">
        <v>84</v>
      </c>
      <c r="AW251" s="15" t="s">
        <v>32</v>
      </c>
      <c r="AX251" s="15" t="s">
        <v>76</v>
      </c>
      <c r="AY251" s="294" t="s">
        <v>176</v>
      </c>
    </row>
    <row r="252" spans="1:51" s="15" customFormat="1" ht="12">
      <c r="A252" s="15"/>
      <c r="B252" s="285"/>
      <c r="C252" s="286"/>
      <c r="D252" s="256" t="s">
        <v>226</v>
      </c>
      <c r="E252" s="287" t="s">
        <v>1</v>
      </c>
      <c r="F252" s="288" t="s">
        <v>401</v>
      </c>
      <c r="G252" s="286"/>
      <c r="H252" s="287" t="s">
        <v>1</v>
      </c>
      <c r="I252" s="289"/>
      <c r="J252" s="286"/>
      <c r="K252" s="286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226</v>
      </c>
      <c r="AU252" s="294" t="s">
        <v>86</v>
      </c>
      <c r="AV252" s="15" t="s">
        <v>84</v>
      </c>
      <c r="AW252" s="15" t="s">
        <v>32</v>
      </c>
      <c r="AX252" s="15" t="s">
        <v>76</v>
      </c>
      <c r="AY252" s="294" t="s">
        <v>176</v>
      </c>
    </row>
    <row r="253" spans="1:51" s="15" customFormat="1" ht="12">
      <c r="A253" s="15"/>
      <c r="B253" s="285"/>
      <c r="C253" s="286"/>
      <c r="D253" s="256" t="s">
        <v>226</v>
      </c>
      <c r="E253" s="287" t="s">
        <v>1</v>
      </c>
      <c r="F253" s="288" t="s">
        <v>397</v>
      </c>
      <c r="G253" s="286"/>
      <c r="H253" s="287" t="s">
        <v>1</v>
      </c>
      <c r="I253" s="289"/>
      <c r="J253" s="286"/>
      <c r="K253" s="286"/>
      <c r="L253" s="290"/>
      <c r="M253" s="291"/>
      <c r="N253" s="292"/>
      <c r="O253" s="292"/>
      <c r="P253" s="292"/>
      <c r="Q253" s="292"/>
      <c r="R253" s="292"/>
      <c r="S253" s="292"/>
      <c r="T253" s="29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4" t="s">
        <v>226</v>
      </c>
      <c r="AU253" s="294" t="s">
        <v>86</v>
      </c>
      <c r="AV253" s="15" t="s">
        <v>84</v>
      </c>
      <c r="AW253" s="15" t="s">
        <v>32</v>
      </c>
      <c r="AX253" s="15" t="s">
        <v>76</v>
      </c>
      <c r="AY253" s="294" t="s">
        <v>176</v>
      </c>
    </row>
    <row r="254" spans="1:51" s="15" customFormat="1" ht="12">
      <c r="A254" s="15"/>
      <c r="B254" s="285"/>
      <c r="C254" s="286"/>
      <c r="D254" s="256" t="s">
        <v>226</v>
      </c>
      <c r="E254" s="287" t="s">
        <v>1</v>
      </c>
      <c r="F254" s="288" t="s">
        <v>398</v>
      </c>
      <c r="G254" s="286"/>
      <c r="H254" s="287" t="s">
        <v>1</v>
      </c>
      <c r="I254" s="289"/>
      <c r="J254" s="286"/>
      <c r="K254" s="286"/>
      <c r="L254" s="290"/>
      <c r="M254" s="291"/>
      <c r="N254" s="292"/>
      <c r="O254" s="292"/>
      <c r="P254" s="292"/>
      <c r="Q254" s="292"/>
      <c r="R254" s="292"/>
      <c r="S254" s="292"/>
      <c r="T254" s="29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4" t="s">
        <v>226</v>
      </c>
      <c r="AU254" s="294" t="s">
        <v>86</v>
      </c>
      <c r="AV254" s="15" t="s">
        <v>84</v>
      </c>
      <c r="AW254" s="15" t="s">
        <v>32</v>
      </c>
      <c r="AX254" s="15" t="s">
        <v>76</v>
      </c>
      <c r="AY254" s="294" t="s">
        <v>176</v>
      </c>
    </row>
    <row r="255" spans="1:51" s="15" customFormat="1" ht="12">
      <c r="A255" s="15"/>
      <c r="B255" s="285"/>
      <c r="C255" s="286"/>
      <c r="D255" s="256" t="s">
        <v>226</v>
      </c>
      <c r="E255" s="287" t="s">
        <v>1</v>
      </c>
      <c r="F255" s="288" t="s">
        <v>402</v>
      </c>
      <c r="G255" s="286"/>
      <c r="H255" s="287" t="s">
        <v>1</v>
      </c>
      <c r="I255" s="289"/>
      <c r="J255" s="286"/>
      <c r="K255" s="286"/>
      <c r="L255" s="290"/>
      <c r="M255" s="291"/>
      <c r="N255" s="292"/>
      <c r="O255" s="292"/>
      <c r="P255" s="292"/>
      <c r="Q255" s="292"/>
      <c r="R255" s="292"/>
      <c r="S255" s="292"/>
      <c r="T255" s="29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94" t="s">
        <v>226</v>
      </c>
      <c r="AU255" s="294" t="s">
        <v>86</v>
      </c>
      <c r="AV255" s="15" t="s">
        <v>84</v>
      </c>
      <c r="AW255" s="15" t="s">
        <v>32</v>
      </c>
      <c r="AX255" s="15" t="s">
        <v>76</v>
      </c>
      <c r="AY255" s="294" t="s">
        <v>176</v>
      </c>
    </row>
    <row r="256" spans="1:51" s="15" customFormat="1" ht="12">
      <c r="A256" s="15"/>
      <c r="B256" s="285"/>
      <c r="C256" s="286"/>
      <c r="D256" s="256" t="s">
        <v>226</v>
      </c>
      <c r="E256" s="287" t="s">
        <v>1</v>
      </c>
      <c r="F256" s="288" t="s">
        <v>400</v>
      </c>
      <c r="G256" s="286"/>
      <c r="H256" s="287" t="s">
        <v>1</v>
      </c>
      <c r="I256" s="289"/>
      <c r="J256" s="286"/>
      <c r="K256" s="286"/>
      <c r="L256" s="290"/>
      <c r="M256" s="291"/>
      <c r="N256" s="292"/>
      <c r="O256" s="292"/>
      <c r="P256" s="292"/>
      <c r="Q256" s="292"/>
      <c r="R256" s="292"/>
      <c r="S256" s="292"/>
      <c r="T256" s="29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4" t="s">
        <v>226</v>
      </c>
      <c r="AU256" s="294" t="s">
        <v>86</v>
      </c>
      <c r="AV256" s="15" t="s">
        <v>84</v>
      </c>
      <c r="AW256" s="15" t="s">
        <v>32</v>
      </c>
      <c r="AX256" s="15" t="s">
        <v>76</v>
      </c>
      <c r="AY256" s="294" t="s">
        <v>176</v>
      </c>
    </row>
    <row r="257" spans="1:51" s="15" customFormat="1" ht="12">
      <c r="A257" s="15"/>
      <c r="B257" s="285"/>
      <c r="C257" s="286"/>
      <c r="D257" s="256" t="s">
        <v>226</v>
      </c>
      <c r="E257" s="287" t="s">
        <v>1</v>
      </c>
      <c r="F257" s="288" t="s">
        <v>403</v>
      </c>
      <c r="G257" s="286"/>
      <c r="H257" s="287" t="s">
        <v>1</v>
      </c>
      <c r="I257" s="289"/>
      <c r="J257" s="286"/>
      <c r="K257" s="286"/>
      <c r="L257" s="290"/>
      <c r="M257" s="291"/>
      <c r="N257" s="292"/>
      <c r="O257" s="292"/>
      <c r="P257" s="292"/>
      <c r="Q257" s="292"/>
      <c r="R257" s="292"/>
      <c r="S257" s="292"/>
      <c r="T257" s="29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4" t="s">
        <v>226</v>
      </c>
      <c r="AU257" s="294" t="s">
        <v>86</v>
      </c>
      <c r="AV257" s="15" t="s">
        <v>84</v>
      </c>
      <c r="AW257" s="15" t="s">
        <v>32</v>
      </c>
      <c r="AX257" s="15" t="s">
        <v>76</v>
      </c>
      <c r="AY257" s="294" t="s">
        <v>176</v>
      </c>
    </row>
    <row r="258" spans="1:51" s="13" customFormat="1" ht="12">
      <c r="A258" s="13"/>
      <c r="B258" s="254"/>
      <c r="C258" s="255"/>
      <c r="D258" s="256" t="s">
        <v>226</v>
      </c>
      <c r="E258" s="257" t="s">
        <v>1</v>
      </c>
      <c r="F258" s="258" t="s">
        <v>404</v>
      </c>
      <c r="G258" s="255"/>
      <c r="H258" s="259">
        <v>10.488</v>
      </c>
      <c r="I258" s="260"/>
      <c r="J258" s="255"/>
      <c r="K258" s="255"/>
      <c r="L258" s="261"/>
      <c r="M258" s="262"/>
      <c r="N258" s="263"/>
      <c r="O258" s="263"/>
      <c r="P258" s="263"/>
      <c r="Q258" s="263"/>
      <c r="R258" s="263"/>
      <c r="S258" s="263"/>
      <c r="T258" s="26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5" t="s">
        <v>226</v>
      </c>
      <c r="AU258" s="265" t="s">
        <v>86</v>
      </c>
      <c r="AV258" s="13" t="s">
        <v>86</v>
      </c>
      <c r="AW258" s="13" t="s">
        <v>32</v>
      </c>
      <c r="AX258" s="13" t="s">
        <v>76</v>
      </c>
      <c r="AY258" s="265" t="s">
        <v>176</v>
      </c>
    </row>
    <row r="259" spans="1:51" s="14" customFormat="1" ht="12">
      <c r="A259" s="14"/>
      <c r="B259" s="269"/>
      <c r="C259" s="270"/>
      <c r="D259" s="256" t="s">
        <v>226</v>
      </c>
      <c r="E259" s="271" t="s">
        <v>1</v>
      </c>
      <c r="F259" s="272" t="s">
        <v>249</v>
      </c>
      <c r="G259" s="270"/>
      <c r="H259" s="273">
        <v>10.488</v>
      </c>
      <c r="I259" s="274"/>
      <c r="J259" s="270"/>
      <c r="K259" s="270"/>
      <c r="L259" s="275"/>
      <c r="M259" s="276"/>
      <c r="N259" s="277"/>
      <c r="O259" s="277"/>
      <c r="P259" s="277"/>
      <c r="Q259" s="277"/>
      <c r="R259" s="277"/>
      <c r="S259" s="277"/>
      <c r="T259" s="27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9" t="s">
        <v>226</v>
      </c>
      <c r="AU259" s="279" t="s">
        <v>86</v>
      </c>
      <c r="AV259" s="14" t="s">
        <v>193</v>
      </c>
      <c r="AW259" s="14" t="s">
        <v>32</v>
      </c>
      <c r="AX259" s="14" t="s">
        <v>84</v>
      </c>
      <c r="AY259" s="279" t="s">
        <v>176</v>
      </c>
    </row>
    <row r="260" spans="1:63" s="12" customFormat="1" ht="22.8" customHeight="1">
      <c r="A260" s="12"/>
      <c r="B260" s="225"/>
      <c r="C260" s="226"/>
      <c r="D260" s="227" t="s">
        <v>75</v>
      </c>
      <c r="E260" s="239" t="s">
        <v>175</v>
      </c>
      <c r="F260" s="239" t="s">
        <v>405</v>
      </c>
      <c r="G260" s="226"/>
      <c r="H260" s="226"/>
      <c r="I260" s="229"/>
      <c r="J260" s="240">
        <f>BK260</f>
        <v>0</v>
      </c>
      <c r="K260" s="226"/>
      <c r="L260" s="231"/>
      <c r="M260" s="232"/>
      <c r="N260" s="233"/>
      <c r="O260" s="233"/>
      <c r="P260" s="234">
        <f>SUM(P261:P313)</f>
        <v>0</v>
      </c>
      <c r="Q260" s="233"/>
      <c r="R260" s="234">
        <f>SUM(R261:R313)</f>
        <v>26.381</v>
      </c>
      <c r="S260" s="233"/>
      <c r="T260" s="235">
        <f>SUM(T261:T313)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6" t="s">
        <v>84</v>
      </c>
      <c r="AT260" s="237" t="s">
        <v>75</v>
      </c>
      <c r="AU260" s="237" t="s">
        <v>84</v>
      </c>
      <c r="AY260" s="236" t="s">
        <v>176</v>
      </c>
      <c r="BK260" s="238">
        <f>SUM(BK261:BK313)</f>
        <v>0</v>
      </c>
    </row>
    <row r="261" spans="1:65" s="2" customFormat="1" ht="14.4" customHeight="1">
      <c r="A261" s="38"/>
      <c r="B261" s="39"/>
      <c r="C261" s="241" t="s">
        <v>406</v>
      </c>
      <c r="D261" s="241" t="s">
        <v>179</v>
      </c>
      <c r="E261" s="242" t="s">
        <v>407</v>
      </c>
      <c r="F261" s="243" t="s">
        <v>408</v>
      </c>
      <c r="G261" s="244" t="s">
        <v>236</v>
      </c>
      <c r="H261" s="245">
        <v>238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409</v>
      </c>
    </row>
    <row r="262" spans="1:51" s="15" customFormat="1" ht="12">
      <c r="A262" s="15"/>
      <c r="B262" s="285"/>
      <c r="C262" s="286"/>
      <c r="D262" s="256" t="s">
        <v>226</v>
      </c>
      <c r="E262" s="287" t="s">
        <v>1</v>
      </c>
      <c r="F262" s="288" t="s">
        <v>410</v>
      </c>
      <c r="G262" s="286"/>
      <c r="H262" s="287" t="s">
        <v>1</v>
      </c>
      <c r="I262" s="289"/>
      <c r="J262" s="286"/>
      <c r="K262" s="286"/>
      <c r="L262" s="290"/>
      <c r="M262" s="291"/>
      <c r="N262" s="292"/>
      <c r="O262" s="292"/>
      <c r="P262" s="292"/>
      <c r="Q262" s="292"/>
      <c r="R262" s="292"/>
      <c r="S262" s="292"/>
      <c r="T262" s="29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94" t="s">
        <v>226</v>
      </c>
      <c r="AU262" s="294" t="s">
        <v>86</v>
      </c>
      <c r="AV262" s="15" t="s">
        <v>84</v>
      </c>
      <c r="AW262" s="15" t="s">
        <v>32</v>
      </c>
      <c r="AX262" s="15" t="s">
        <v>76</v>
      </c>
      <c r="AY262" s="294" t="s">
        <v>176</v>
      </c>
    </row>
    <row r="263" spans="1:51" s="15" customFormat="1" ht="12">
      <c r="A263" s="15"/>
      <c r="B263" s="285"/>
      <c r="C263" s="286"/>
      <c r="D263" s="256" t="s">
        <v>226</v>
      </c>
      <c r="E263" s="287" t="s">
        <v>1</v>
      </c>
      <c r="F263" s="288" t="s">
        <v>411</v>
      </c>
      <c r="G263" s="286"/>
      <c r="H263" s="287" t="s">
        <v>1</v>
      </c>
      <c r="I263" s="289"/>
      <c r="J263" s="286"/>
      <c r="K263" s="286"/>
      <c r="L263" s="290"/>
      <c r="M263" s="291"/>
      <c r="N263" s="292"/>
      <c r="O263" s="292"/>
      <c r="P263" s="292"/>
      <c r="Q263" s="292"/>
      <c r="R263" s="292"/>
      <c r="S263" s="292"/>
      <c r="T263" s="29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4" t="s">
        <v>226</v>
      </c>
      <c r="AU263" s="294" t="s">
        <v>86</v>
      </c>
      <c r="AV263" s="15" t="s">
        <v>84</v>
      </c>
      <c r="AW263" s="15" t="s">
        <v>32</v>
      </c>
      <c r="AX263" s="15" t="s">
        <v>76</v>
      </c>
      <c r="AY263" s="294" t="s">
        <v>176</v>
      </c>
    </row>
    <row r="264" spans="1:51" s="15" customFormat="1" ht="12">
      <c r="A264" s="15"/>
      <c r="B264" s="285"/>
      <c r="C264" s="286"/>
      <c r="D264" s="256" t="s">
        <v>226</v>
      </c>
      <c r="E264" s="287" t="s">
        <v>1</v>
      </c>
      <c r="F264" s="288" t="s">
        <v>412</v>
      </c>
      <c r="G264" s="286"/>
      <c r="H264" s="287" t="s">
        <v>1</v>
      </c>
      <c r="I264" s="289"/>
      <c r="J264" s="286"/>
      <c r="K264" s="286"/>
      <c r="L264" s="290"/>
      <c r="M264" s="291"/>
      <c r="N264" s="292"/>
      <c r="O264" s="292"/>
      <c r="P264" s="292"/>
      <c r="Q264" s="292"/>
      <c r="R264" s="292"/>
      <c r="S264" s="292"/>
      <c r="T264" s="29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4" t="s">
        <v>226</v>
      </c>
      <c r="AU264" s="294" t="s">
        <v>86</v>
      </c>
      <c r="AV264" s="15" t="s">
        <v>84</v>
      </c>
      <c r="AW264" s="15" t="s">
        <v>32</v>
      </c>
      <c r="AX264" s="15" t="s">
        <v>76</v>
      </c>
      <c r="AY264" s="294" t="s">
        <v>176</v>
      </c>
    </row>
    <row r="265" spans="1:51" s="13" customFormat="1" ht="12">
      <c r="A265" s="13"/>
      <c r="B265" s="254"/>
      <c r="C265" s="255"/>
      <c r="D265" s="256" t="s">
        <v>226</v>
      </c>
      <c r="E265" s="257" t="s">
        <v>1</v>
      </c>
      <c r="F265" s="258" t="s">
        <v>413</v>
      </c>
      <c r="G265" s="255"/>
      <c r="H265" s="259">
        <v>238</v>
      </c>
      <c r="I265" s="260"/>
      <c r="J265" s="255"/>
      <c r="K265" s="255"/>
      <c r="L265" s="261"/>
      <c r="M265" s="262"/>
      <c r="N265" s="263"/>
      <c r="O265" s="263"/>
      <c r="P265" s="263"/>
      <c r="Q265" s="263"/>
      <c r="R265" s="263"/>
      <c r="S265" s="263"/>
      <c r="T265" s="26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5" t="s">
        <v>226</v>
      </c>
      <c r="AU265" s="265" t="s">
        <v>86</v>
      </c>
      <c r="AV265" s="13" t="s">
        <v>86</v>
      </c>
      <c r="AW265" s="13" t="s">
        <v>32</v>
      </c>
      <c r="AX265" s="13" t="s">
        <v>84</v>
      </c>
      <c r="AY265" s="265" t="s">
        <v>176</v>
      </c>
    </row>
    <row r="266" spans="1:65" s="2" customFormat="1" ht="14.4" customHeight="1">
      <c r="A266" s="38"/>
      <c r="B266" s="39"/>
      <c r="C266" s="241" t="s">
        <v>414</v>
      </c>
      <c r="D266" s="241" t="s">
        <v>179</v>
      </c>
      <c r="E266" s="242" t="s">
        <v>415</v>
      </c>
      <c r="F266" s="243" t="s">
        <v>416</v>
      </c>
      <c r="G266" s="244" t="s">
        <v>236</v>
      </c>
      <c r="H266" s="245">
        <v>7357</v>
      </c>
      <c r="I266" s="246"/>
      <c r="J266" s="247">
        <f>ROUND(I266*H266,2)</f>
        <v>0</v>
      </c>
      <c r="K266" s="243" t="s">
        <v>183</v>
      </c>
      <c r="L266" s="44"/>
      <c r="M266" s="248" t="s">
        <v>1</v>
      </c>
      <c r="N266" s="249" t="s">
        <v>41</v>
      </c>
      <c r="O266" s="91"/>
      <c r="P266" s="250">
        <f>O266*H266</f>
        <v>0</v>
      </c>
      <c r="Q266" s="250">
        <v>0</v>
      </c>
      <c r="R266" s="250">
        <f>Q266*H266</f>
        <v>0</v>
      </c>
      <c r="S266" s="250">
        <v>0</v>
      </c>
      <c r="T266" s="251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2" t="s">
        <v>193</v>
      </c>
      <c r="AT266" s="252" t="s">
        <v>179</v>
      </c>
      <c r="AU266" s="252" t="s">
        <v>86</v>
      </c>
      <c r="AY266" s="17" t="s">
        <v>176</v>
      </c>
      <c r="BE266" s="253">
        <f>IF(N266="základní",J266,0)</f>
        <v>0</v>
      </c>
      <c r="BF266" s="253">
        <f>IF(N266="snížená",J266,0)</f>
        <v>0</v>
      </c>
      <c r="BG266" s="253">
        <f>IF(N266="zákl. přenesená",J266,0)</f>
        <v>0</v>
      </c>
      <c r="BH266" s="253">
        <f>IF(N266="sníž. přenesená",J266,0)</f>
        <v>0</v>
      </c>
      <c r="BI266" s="253">
        <f>IF(N266="nulová",J266,0)</f>
        <v>0</v>
      </c>
      <c r="BJ266" s="17" t="s">
        <v>84</v>
      </c>
      <c r="BK266" s="253">
        <f>ROUND(I266*H266,2)</f>
        <v>0</v>
      </c>
      <c r="BL266" s="17" t="s">
        <v>193</v>
      </c>
      <c r="BM266" s="252" t="s">
        <v>417</v>
      </c>
    </row>
    <row r="267" spans="1:51" s="15" customFormat="1" ht="12">
      <c r="A267" s="15"/>
      <c r="B267" s="285"/>
      <c r="C267" s="286"/>
      <c r="D267" s="256" t="s">
        <v>226</v>
      </c>
      <c r="E267" s="287" t="s">
        <v>1</v>
      </c>
      <c r="F267" s="288" t="s">
        <v>418</v>
      </c>
      <c r="G267" s="286"/>
      <c r="H267" s="287" t="s">
        <v>1</v>
      </c>
      <c r="I267" s="289"/>
      <c r="J267" s="286"/>
      <c r="K267" s="286"/>
      <c r="L267" s="290"/>
      <c r="M267" s="291"/>
      <c r="N267" s="292"/>
      <c r="O267" s="292"/>
      <c r="P267" s="292"/>
      <c r="Q267" s="292"/>
      <c r="R267" s="292"/>
      <c r="S267" s="292"/>
      <c r="T267" s="29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4" t="s">
        <v>226</v>
      </c>
      <c r="AU267" s="294" t="s">
        <v>86</v>
      </c>
      <c r="AV267" s="15" t="s">
        <v>84</v>
      </c>
      <c r="AW267" s="15" t="s">
        <v>32</v>
      </c>
      <c r="AX267" s="15" t="s">
        <v>76</v>
      </c>
      <c r="AY267" s="294" t="s">
        <v>176</v>
      </c>
    </row>
    <row r="268" spans="1:51" s="15" customFormat="1" ht="12">
      <c r="A268" s="15"/>
      <c r="B268" s="285"/>
      <c r="C268" s="286"/>
      <c r="D268" s="256" t="s">
        <v>226</v>
      </c>
      <c r="E268" s="287" t="s">
        <v>1</v>
      </c>
      <c r="F268" s="288" t="s">
        <v>419</v>
      </c>
      <c r="G268" s="286"/>
      <c r="H268" s="287" t="s">
        <v>1</v>
      </c>
      <c r="I268" s="289"/>
      <c r="J268" s="286"/>
      <c r="K268" s="286"/>
      <c r="L268" s="290"/>
      <c r="M268" s="291"/>
      <c r="N268" s="292"/>
      <c r="O268" s="292"/>
      <c r="P268" s="292"/>
      <c r="Q268" s="292"/>
      <c r="R268" s="292"/>
      <c r="S268" s="292"/>
      <c r="T268" s="29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4" t="s">
        <v>226</v>
      </c>
      <c r="AU268" s="294" t="s">
        <v>86</v>
      </c>
      <c r="AV268" s="15" t="s">
        <v>84</v>
      </c>
      <c r="AW268" s="15" t="s">
        <v>32</v>
      </c>
      <c r="AX268" s="15" t="s">
        <v>76</v>
      </c>
      <c r="AY268" s="294" t="s">
        <v>176</v>
      </c>
    </row>
    <row r="269" spans="1:51" s="13" customFormat="1" ht="12">
      <c r="A269" s="13"/>
      <c r="B269" s="254"/>
      <c r="C269" s="255"/>
      <c r="D269" s="256" t="s">
        <v>226</v>
      </c>
      <c r="E269" s="257" t="s">
        <v>1</v>
      </c>
      <c r="F269" s="258" t="s">
        <v>420</v>
      </c>
      <c r="G269" s="255"/>
      <c r="H269" s="259">
        <v>7357</v>
      </c>
      <c r="I269" s="260"/>
      <c r="J269" s="255"/>
      <c r="K269" s="255"/>
      <c r="L269" s="261"/>
      <c r="M269" s="262"/>
      <c r="N269" s="263"/>
      <c r="O269" s="263"/>
      <c r="P269" s="263"/>
      <c r="Q269" s="263"/>
      <c r="R269" s="263"/>
      <c r="S269" s="263"/>
      <c r="T269" s="26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5" t="s">
        <v>226</v>
      </c>
      <c r="AU269" s="265" t="s">
        <v>86</v>
      </c>
      <c r="AV269" s="13" t="s">
        <v>86</v>
      </c>
      <c r="AW269" s="13" t="s">
        <v>32</v>
      </c>
      <c r="AX269" s="13" t="s">
        <v>84</v>
      </c>
      <c r="AY269" s="265" t="s">
        <v>176</v>
      </c>
    </row>
    <row r="270" spans="1:65" s="2" customFormat="1" ht="24.15" customHeight="1">
      <c r="A270" s="38"/>
      <c r="B270" s="39"/>
      <c r="C270" s="241" t="s">
        <v>421</v>
      </c>
      <c r="D270" s="241" t="s">
        <v>179</v>
      </c>
      <c r="E270" s="242" t="s">
        <v>422</v>
      </c>
      <c r="F270" s="243" t="s">
        <v>423</v>
      </c>
      <c r="G270" s="244" t="s">
        <v>236</v>
      </c>
      <c r="H270" s="245">
        <v>7139</v>
      </c>
      <c r="I270" s="246"/>
      <c r="J270" s="247">
        <f>ROUND(I270*H270,2)</f>
        <v>0</v>
      </c>
      <c r="K270" s="243" t="s">
        <v>183</v>
      </c>
      <c r="L270" s="44"/>
      <c r="M270" s="248" t="s">
        <v>1</v>
      </c>
      <c r="N270" s="249" t="s">
        <v>41</v>
      </c>
      <c r="O270" s="91"/>
      <c r="P270" s="250">
        <f>O270*H270</f>
        <v>0</v>
      </c>
      <c r="Q270" s="250">
        <v>0</v>
      </c>
      <c r="R270" s="250">
        <f>Q270*H270</f>
        <v>0</v>
      </c>
      <c r="S270" s="250">
        <v>0</v>
      </c>
      <c r="T270" s="251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2" t="s">
        <v>193</v>
      </c>
      <c r="AT270" s="252" t="s">
        <v>179</v>
      </c>
      <c r="AU270" s="252" t="s">
        <v>86</v>
      </c>
      <c r="AY270" s="17" t="s">
        <v>176</v>
      </c>
      <c r="BE270" s="253">
        <f>IF(N270="základní",J270,0)</f>
        <v>0</v>
      </c>
      <c r="BF270" s="253">
        <f>IF(N270="snížená",J270,0)</f>
        <v>0</v>
      </c>
      <c r="BG270" s="253">
        <f>IF(N270="zákl. přenesená",J270,0)</f>
        <v>0</v>
      </c>
      <c r="BH270" s="253">
        <f>IF(N270="sníž. přenesená",J270,0)</f>
        <v>0</v>
      </c>
      <c r="BI270" s="253">
        <f>IF(N270="nulová",J270,0)</f>
        <v>0</v>
      </c>
      <c r="BJ270" s="17" t="s">
        <v>84</v>
      </c>
      <c r="BK270" s="253">
        <f>ROUND(I270*H270,2)</f>
        <v>0</v>
      </c>
      <c r="BL270" s="17" t="s">
        <v>193</v>
      </c>
      <c r="BM270" s="252" t="s">
        <v>424</v>
      </c>
    </row>
    <row r="271" spans="1:51" s="15" customFormat="1" ht="12">
      <c r="A271" s="15"/>
      <c r="B271" s="285"/>
      <c r="C271" s="286"/>
      <c r="D271" s="256" t="s">
        <v>226</v>
      </c>
      <c r="E271" s="287" t="s">
        <v>1</v>
      </c>
      <c r="F271" s="288" t="s">
        <v>425</v>
      </c>
      <c r="G271" s="286"/>
      <c r="H271" s="287" t="s">
        <v>1</v>
      </c>
      <c r="I271" s="289"/>
      <c r="J271" s="286"/>
      <c r="K271" s="286"/>
      <c r="L271" s="290"/>
      <c r="M271" s="291"/>
      <c r="N271" s="292"/>
      <c r="O271" s="292"/>
      <c r="P271" s="292"/>
      <c r="Q271" s="292"/>
      <c r="R271" s="292"/>
      <c r="S271" s="292"/>
      <c r="T271" s="29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4" t="s">
        <v>226</v>
      </c>
      <c r="AU271" s="294" t="s">
        <v>86</v>
      </c>
      <c r="AV271" s="15" t="s">
        <v>84</v>
      </c>
      <c r="AW271" s="15" t="s">
        <v>32</v>
      </c>
      <c r="AX271" s="15" t="s">
        <v>76</v>
      </c>
      <c r="AY271" s="294" t="s">
        <v>176</v>
      </c>
    </row>
    <row r="272" spans="1:51" s="15" customFormat="1" ht="12">
      <c r="A272" s="15"/>
      <c r="B272" s="285"/>
      <c r="C272" s="286"/>
      <c r="D272" s="256" t="s">
        <v>226</v>
      </c>
      <c r="E272" s="287" t="s">
        <v>1</v>
      </c>
      <c r="F272" s="288" t="s">
        <v>426</v>
      </c>
      <c r="G272" s="286"/>
      <c r="H272" s="287" t="s">
        <v>1</v>
      </c>
      <c r="I272" s="289"/>
      <c r="J272" s="286"/>
      <c r="K272" s="286"/>
      <c r="L272" s="290"/>
      <c r="M272" s="291"/>
      <c r="N272" s="292"/>
      <c r="O272" s="292"/>
      <c r="P272" s="292"/>
      <c r="Q272" s="292"/>
      <c r="R272" s="292"/>
      <c r="S272" s="292"/>
      <c r="T272" s="293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94" t="s">
        <v>226</v>
      </c>
      <c r="AU272" s="294" t="s">
        <v>86</v>
      </c>
      <c r="AV272" s="15" t="s">
        <v>84</v>
      </c>
      <c r="AW272" s="15" t="s">
        <v>32</v>
      </c>
      <c r="AX272" s="15" t="s">
        <v>76</v>
      </c>
      <c r="AY272" s="294" t="s">
        <v>176</v>
      </c>
    </row>
    <row r="273" spans="1:51" s="13" customFormat="1" ht="12">
      <c r="A273" s="13"/>
      <c r="B273" s="254"/>
      <c r="C273" s="255"/>
      <c r="D273" s="256" t="s">
        <v>226</v>
      </c>
      <c r="E273" s="257" t="s">
        <v>1</v>
      </c>
      <c r="F273" s="258" t="s">
        <v>427</v>
      </c>
      <c r="G273" s="255"/>
      <c r="H273" s="259">
        <v>7139</v>
      </c>
      <c r="I273" s="260"/>
      <c r="J273" s="255"/>
      <c r="K273" s="255"/>
      <c r="L273" s="261"/>
      <c r="M273" s="262"/>
      <c r="N273" s="263"/>
      <c r="O273" s="263"/>
      <c r="P273" s="263"/>
      <c r="Q273" s="263"/>
      <c r="R273" s="263"/>
      <c r="S273" s="263"/>
      <c r="T273" s="26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5" t="s">
        <v>226</v>
      </c>
      <c r="AU273" s="265" t="s">
        <v>86</v>
      </c>
      <c r="AV273" s="13" t="s">
        <v>86</v>
      </c>
      <c r="AW273" s="13" t="s">
        <v>32</v>
      </c>
      <c r="AX273" s="13" t="s">
        <v>76</v>
      </c>
      <c r="AY273" s="265" t="s">
        <v>176</v>
      </c>
    </row>
    <row r="274" spans="1:51" s="14" customFormat="1" ht="12">
      <c r="A274" s="14"/>
      <c r="B274" s="269"/>
      <c r="C274" s="270"/>
      <c r="D274" s="256" t="s">
        <v>226</v>
      </c>
      <c r="E274" s="271" t="s">
        <v>1</v>
      </c>
      <c r="F274" s="272" t="s">
        <v>249</v>
      </c>
      <c r="G274" s="270"/>
      <c r="H274" s="273">
        <v>7139</v>
      </c>
      <c r="I274" s="274"/>
      <c r="J274" s="270"/>
      <c r="K274" s="270"/>
      <c r="L274" s="275"/>
      <c r="M274" s="276"/>
      <c r="N274" s="277"/>
      <c r="O274" s="277"/>
      <c r="P274" s="277"/>
      <c r="Q274" s="277"/>
      <c r="R274" s="277"/>
      <c r="S274" s="277"/>
      <c r="T274" s="27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9" t="s">
        <v>226</v>
      </c>
      <c r="AU274" s="279" t="s">
        <v>86</v>
      </c>
      <c r="AV274" s="14" t="s">
        <v>193</v>
      </c>
      <c r="AW274" s="14" t="s">
        <v>32</v>
      </c>
      <c r="AX274" s="14" t="s">
        <v>84</v>
      </c>
      <c r="AY274" s="279" t="s">
        <v>176</v>
      </c>
    </row>
    <row r="275" spans="1:65" s="2" customFormat="1" ht="24.15" customHeight="1">
      <c r="A275" s="38"/>
      <c r="B275" s="39"/>
      <c r="C275" s="241" t="s">
        <v>428</v>
      </c>
      <c r="D275" s="241" t="s">
        <v>179</v>
      </c>
      <c r="E275" s="242" t="s">
        <v>429</v>
      </c>
      <c r="F275" s="243" t="s">
        <v>430</v>
      </c>
      <c r="G275" s="244" t="s">
        <v>236</v>
      </c>
      <c r="H275" s="245">
        <v>6921.5</v>
      </c>
      <c r="I275" s="246"/>
      <c r="J275" s="247">
        <f>ROUND(I275*H275,2)</f>
        <v>0</v>
      </c>
      <c r="K275" s="243" t="s">
        <v>183</v>
      </c>
      <c r="L275" s="44"/>
      <c r="M275" s="248" t="s">
        <v>1</v>
      </c>
      <c r="N275" s="249" t="s">
        <v>41</v>
      </c>
      <c r="O275" s="91"/>
      <c r="P275" s="250">
        <f>O275*H275</f>
        <v>0</v>
      </c>
      <c r="Q275" s="250">
        <v>0</v>
      </c>
      <c r="R275" s="250">
        <f>Q275*H275</f>
        <v>0</v>
      </c>
      <c r="S275" s="250">
        <v>0</v>
      </c>
      <c r="T275" s="251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2" t="s">
        <v>193</v>
      </c>
      <c r="AT275" s="252" t="s">
        <v>179</v>
      </c>
      <c r="AU275" s="252" t="s">
        <v>86</v>
      </c>
      <c r="AY275" s="17" t="s">
        <v>176</v>
      </c>
      <c r="BE275" s="253">
        <f>IF(N275="základní",J275,0)</f>
        <v>0</v>
      </c>
      <c r="BF275" s="253">
        <f>IF(N275="snížená",J275,0)</f>
        <v>0</v>
      </c>
      <c r="BG275" s="253">
        <f>IF(N275="zákl. přenesená",J275,0)</f>
        <v>0</v>
      </c>
      <c r="BH275" s="253">
        <f>IF(N275="sníž. přenesená",J275,0)</f>
        <v>0</v>
      </c>
      <c r="BI275" s="253">
        <f>IF(N275="nulová",J275,0)</f>
        <v>0</v>
      </c>
      <c r="BJ275" s="17" t="s">
        <v>84</v>
      </c>
      <c r="BK275" s="253">
        <f>ROUND(I275*H275,2)</f>
        <v>0</v>
      </c>
      <c r="BL275" s="17" t="s">
        <v>193</v>
      </c>
      <c r="BM275" s="252" t="s">
        <v>431</v>
      </c>
    </row>
    <row r="276" spans="1:51" s="15" customFormat="1" ht="12">
      <c r="A276" s="15"/>
      <c r="B276" s="285"/>
      <c r="C276" s="286"/>
      <c r="D276" s="256" t="s">
        <v>226</v>
      </c>
      <c r="E276" s="287" t="s">
        <v>1</v>
      </c>
      <c r="F276" s="288" t="s">
        <v>432</v>
      </c>
      <c r="G276" s="286"/>
      <c r="H276" s="287" t="s">
        <v>1</v>
      </c>
      <c r="I276" s="289"/>
      <c r="J276" s="286"/>
      <c r="K276" s="286"/>
      <c r="L276" s="290"/>
      <c r="M276" s="291"/>
      <c r="N276" s="292"/>
      <c r="O276" s="292"/>
      <c r="P276" s="292"/>
      <c r="Q276" s="292"/>
      <c r="R276" s="292"/>
      <c r="S276" s="292"/>
      <c r="T276" s="29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94" t="s">
        <v>226</v>
      </c>
      <c r="AU276" s="294" t="s">
        <v>86</v>
      </c>
      <c r="AV276" s="15" t="s">
        <v>84</v>
      </c>
      <c r="AW276" s="15" t="s">
        <v>32</v>
      </c>
      <c r="AX276" s="15" t="s">
        <v>76</v>
      </c>
      <c r="AY276" s="294" t="s">
        <v>176</v>
      </c>
    </row>
    <row r="277" spans="1:51" s="15" customFormat="1" ht="12">
      <c r="A277" s="15"/>
      <c r="B277" s="285"/>
      <c r="C277" s="286"/>
      <c r="D277" s="256" t="s">
        <v>226</v>
      </c>
      <c r="E277" s="287" t="s">
        <v>1</v>
      </c>
      <c r="F277" s="288" t="s">
        <v>433</v>
      </c>
      <c r="G277" s="286"/>
      <c r="H277" s="287" t="s">
        <v>1</v>
      </c>
      <c r="I277" s="289"/>
      <c r="J277" s="286"/>
      <c r="K277" s="286"/>
      <c r="L277" s="290"/>
      <c r="M277" s="291"/>
      <c r="N277" s="292"/>
      <c r="O277" s="292"/>
      <c r="P277" s="292"/>
      <c r="Q277" s="292"/>
      <c r="R277" s="292"/>
      <c r="S277" s="292"/>
      <c r="T277" s="29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94" t="s">
        <v>226</v>
      </c>
      <c r="AU277" s="294" t="s">
        <v>86</v>
      </c>
      <c r="AV277" s="15" t="s">
        <v>84</v>
      </c>
      <c r="AW277" s="15" t="s">
        <v>32</v>
      </c>
      <c r="AX277" s="15" t="s">
        <v>76</v>
      </c>
      <c r="AY277" s="294" t="s">
        <v>176</v>
      </c>
    </row>
    <row r="278" spans="1:51" s="13" customFormat="1" ht="12">
      <c r="A278" s="13"/>
      <c r="B278" s="254"/>
      <c r="C278" s="255"/>
      <c r="D278" s="256" t="s">
        <v>226</v>
      </c>
      <c r="E278" s="257" t="s">
        <v>1</v>
      </c>
      <c r="F278" s="258" t="s">
        <v>434</v>
      </c>
      <c r="G278" s="255"/>
      <c r="H278" s="259">
        <v>6921.5</v>
      </c>
      <c r="I278" s="260"/>
      <c r="J278" s="255"/>
      <c r="K278" s="255"/>
      <c r="L278" s="261"/>
      <c r="M278" s="262"/>
      <c r="N278" s="263"/>
      <c r="O278" s="263"/>
      <c r="P278" s="263"/>
      <c r="Q278" s="263"/>
      <c r="R278" s="263"/>
      <c r="S278" s="263"/>
      <c r="T278" s="26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5" t="s">
        <v>226</v>
      </c>
      <c r="AU278" s="265" t="s">
        <v>86</v>
      </c>
      <c r="AV278" s="13" t="s">
        <v>86</v>
      </c>
      <c r="AW278" s="13" t="s">
        <v>32</v>
      </c>
      <c r="AX278" s="13" t="s">
        <v>76</v>
      </c>
      <c r="AY278" s="265" t="s">
        <v>176</v>
      </c>
    </row>
    <row r="279" spans="1:51" s="14" customFormat="1" ht="12">
      <c r="A279" s="14"/>
      <c r="B279" s="269"/>
      <c r="C279" s="270"/>
      <c r="D279" s="256" t="s">
        <v>226</v>
      </c>
      <c r="E279" s="271" t="s">
        <v>1</v>
      </c>
      <c r="F279" s="272" t="s">
        <v>249</v>
      </c>
      <c r="G279" s="270"/>
      <c r="H279" s="273">
        <v>6921.5</v>
      </c>
      <c r="I279" s="274"/>
      <c r="J279" s="270"/>
      <c r="K279" s="270"/>
      <c r="L279" s="275"/>
      <c r="M279" s="276"/>
      <c r="N279" s="277"/>
      <c r="O279" s="277"/>
      <c r="P279" s="277"/>
      <c r="Q279" s="277"/>
      <c r="R279" s="277"/>
      <c r="S279" s="277"/>
      <c r="T279" s="27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9" t="s">
        <v>226</v>
      </c>
      <c r="AU279" s="279" t="s">
        <v>86</v>
      </c>
      <c r="AV279" s="14" t="s">
        <v>193</v>
      </c>
      <c r="AW279" s="14" t="s">
        <v>32</v>
      </c>
      <c r="AX279" s="14" t="s">
        <v>84</v>
      </c>
      <c r="AY279" s="279" t="s">
        <v>176</v>
      </c>
    </row>
    <row r="280" spans="1:65" s="2" customFormat="1" ht="24.15" customHeight="1">
      <c r="A280" s="38"/>
      <c r="B280" s="39"/>
      <c r="C280" s="241" t="s">
        <v>435</v>
      </c>
      <c r="D280" s="241" t="s">
        <v>179</v>
      </c>
      <c r="E280" s="242" t="s">
        <v>436</v>
      </c>
      <c r="F280" s="243" t="s">
        <v>437</v>
      </c>
      <c r="G280" s="244" t="s">
        <v>236</v>
      </c>
      <c r="H280" s="245">
        <v>114.7</v>
      </c>
      <c r="I280" s="246"/>
      <c r="J280" s="247">
        <f>ROUND(I280*H280,2)</f>
        <v>0</v>
      </c>
      <c r="K280" s="243" t="s">
        <v>183</v>
      </c>
      <c r="L280" s="44"/>
      <c r="M280" s="248" t="s">
        <v>1</v>
      </c>
      <c r="N280" s="249" t="s">
        <v>41</v>
      </c>
      <c r="O280" s="91"/>
      <c r="P280" s="250">
        <f>O280*H280</f>
        <v>0</v>
      </c>
      <c r="Q280" s="250">
        <v>0.23</v>
      </c>
      <c r="R280" s="250">
        <f>Q280*H280</f>
        <v>26.381</v>
      </c>
      <c r="S280" s="250">
        <v>0</v>
      </c>
      <c r="T280" s="251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2" t="s">
        <v>193</v>
      </c>
      <c r="AT280" s="252" t="s">
        <v>179</v>
      </c>
      <c r="AU280" s="252" t="s">
        <v>86</v>
      </c>
      <c r="AY280" s="17" t="s">
        <v>176</v>
      </c>
      <c r="BE280" s="253">
        <f>IF(N280="základní",J280,0)</f>
        <v>0</v>
      </c>
      <c r="BF280" s="253">
        <f>IF(N280="snížená",J280,0)</f>
        <v>0</v>
      </c>
      <c r="BG280" s="253">
        <f>IF(N280="zákl. přenesená",J280,0)</f>
        <v>0</v>
      </c>
      <c r="BH280" s="253">
        <f>IF(N280="sníž. přenesená",J280,0)</f>
        <v>0</v>
      </c>
      <c r="BI280" s="253">
        <f>IF(N280="nulová",J280,0)</f>
        <v>0</v>
      </c>
      <c r="BJ280" s="17" t="s">
        <v>84</v>
      </c>
      <c r="BK280" s="253">
        <f>ROUND(I280*H280,2)</f>
        <v>0</v>
      </c>
      <c r="BL280" s="17" t="s">
        <v>193</v>
      </c>
      <c r="BM280" s="252" t="s">
        <v>438</v>
      </c>
    </row>
    <row r="281" spans="1:51" s="15" customFormat="1" ht="12">
      <c r="A281" s="15"/>
      <c r="B281" s="285"/>
      <c r="C281" s="286"/>
      <c r="D281" s="256" t="s">
        <v>226</v>
      </c>
      <c r="E281" s="287" t="s">
        <v>1</v>
      </c>
      <c r="F281" s="288" t="s">
        <v>439</v>
      </c>
      <c r="G281" s="286"/>
      <c r="H281" s="287" t="s">
        <v>1</v>
      </c>
      <c r="I281" s="289"/>
      <c r="J281" s="286"/>
      <c r="K281" s="286"/>
      <c r="L281" s="290"/>
      <c r="M281" s="291"/>
      <c r="N281" s="292"/>
      <c r="O281" s="292"/>
      <c r="P281" s="292"/>
      <c r="Q281" s="292"/>
      <c r="R281" s="292"/>
      <c r="S281" s="292"/>
      <c r="T281" s="293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94" t="s">
        <v>226</v>
      </c>
      <c r="AU281" s="294" t="s">
        <v>86</v>
      </c>
      <c r="AV281" s="15" t="s">
        <v>84</v>
      </c>
      <c r="AW281" s="15" t="s">
        <v>32</v>
      </c>
      <c r="AX281" s="15" t="s">
        <v>76</v>
      </c>
      <c r="AY281" s="294" t="s">
        <v>176</v>
      </c>
    </row>
    <row r="282" spans="1:51" s="15" customFormat="1" ht="12">
      <c r="A282" s="15"/>
      <c r="B282" s="285"/>
      <c r="C282" s="286"/>
      <c r="D282" s="256" t="s">
        <v>226</v>
      </c>
      <c r="E282" s="287" t="s">
        <v>1</v>
      </c>
      <c r="F282" s="288" t="s">
        <v>440</v>
      </c>
      <c r="G282" s="286"/>
      <c r="H282" s="287" t="s">
        <v>1</v>
      </c>
      <c r="I282" s="289"/>
      <c r="J282" s="286"/>
      <c r="K282" s="286"/>
      <c r="L282" s="290"/>
      <c r="M282" s="291"/>
      <c r="N282" s="292"/>
      <c r="O282" s="292"/>
      <c r="P282" s="292"/>
      <c r="Q282" s="292"/>
      <c r="R282" s="292"/>
      <c r="S282" s="292"/>
      <c r="T282" s="293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4" t="s">
        <v>226</v>
      </c>
      <c r="AU282" s="294" t="s">
        <v>86</v>
      </c>
      <c r="AV282" s="15" t="s">
        <v>84</v>
      </c>
      <c r="AW282" s="15" t="s">
        <v>32</v>
      </c>
      <c r="AX282" s="15" t="s">
        <v>76</v>
      </c>
      <c r="AY282" s="294" t="s">
        <v>176</v>
      </c>
    </row>
    <row r="283" spans="1:51" s="15" customFormat="1" ht="12">
      <c r="A283" s="15"/>
      <c r="B283" s="285"/>
      <c r="C283" s="286"/>
      <c r="D283" s="256" t="s">
        <v>226</v>
      </c>
      <c r="E283" s="287" t="s">
        <v>1</v>
      </c>
      <c r="F283" s="288" t="s">
        <v>441</v>
      </c>
      <c r="G283" s="286"/>
      <c r="H283" s="287" t="s">
        <v>1</v>
      </c>
      <c r="I283" s="289"/>
      <c r="J283" s="286"/>
      <c r="K283" s="286"/>
      <c r="L283" s="290"/>
      <c r="M283" s="291"/>
      <c r="N283" s="292"/>
      <c r="O283" s="292"/>
      <c r="P283" s="292"/>
      <c r="Q283" s="292"/>
      <c r="R283" s="292"/>
      <c r="S283" s="292"/>
      <c r="T283" s="29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4" t="s">
        <v>226</v>
      </c>
      <c r="AU283" s="294" t="s">
        <v>86</v>
      </c>
      <c r="AV283" s="15" t="s">
        <v>84</v>
      </c>
      <c r="AW283" s="15" t="s">
        <v>32</v>
      </c>
      <c r="AX283" s="15" t="s">
        <v>76</v>
      </c>
      <c r="AY283" s="294" t="s">
        <v>176</v>
      </c>
    </row>
    <row r="284" spans="1:51" s="15" customFormat="1" ht="12">
      <c r="A284" s="15"/>
      <c r="B284" s="285"/>
      <c r="C284" s="286"/>
      <c r="D284" s="256" t="s">
        <v>226</v>
      </c>
      <c r="E284" s="287" t="s">
        <v>1</v>
      </c>
      <c r="F284" s="288" t="s">
        <v>442</v>
      </c>
      <c r="G284" s="286"/>
      <c r="H284" s="287" t="s">
        <v>1</v>
      </c>
      <c r="I284" s="289"/>
      <c r="J284" s="286"/>
      <c r="K284" s="286"/>
      <c r="L284" s="290"/>
      <c r="M284" s="291"/>
      <c r="N284" s="292"/>
      <c r="O284" s="292"/>
      <c r="P284" s="292"/>
      <c r="Q284" s="292"/>
      <c r="R284" s="292"/>
      <c r="S284" s="292"/>
      <c r="T284" s="29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4" t="s">
        <v>226</v>
      </c>
      <c r="AU284" s="294" t="s">
        <v>86</v>
      </c>
      <c r="AV284" s="15" t="s">
        <v>84</v>
      </c>
      <c r="AW284" s="15" t="s">
        <v>32</v>
      </c>
      <c r="AX284" s="15" t="s">
        <v>76</v>
      </c>
      <c r="AY284" s="294" t="s">
        <v>176</v>
      </c>
    </row>
    <row r="285" spans="1:51" s="13" customFormat="1" ht="12">
      <c r="A285" s="13"/>
      <c r="B285" s="254"/>
      <c r="C285" s="255"/>
      <c r="D285" s="256" t="s">
        <v>226</v>
      </c>
      <c r="E285" s="257" t="s">
        <v>1</v>
      </c>
      <c r="F285" s="258" t="s">
        <v>443</v>
      </c>
      <c r="G285" s="255"/>
      <c r="H285" s="259">
        <v>114.7</v>
      </c>
      <c r="I285" s="260"/>
      <c r="J285" s="255"/>
      <c r="K285" s="255"/>
      <c r="L285" s="261"/>
      <c r="M285" s="262"/>
      <c r="N285" s="263"/>
      <c r="O285" s="263"/>
      <c r="P285" s="263"/>
      <c r="Q285" s="263"/>
      <c r="R285" s="263"/>
      <c r="S285" s="263"/>
      <c r="T285" s="26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5" t="s">
        <v>226</v>
      </c>
      <c r="AU285" s="265" t="s">
        <v>86</v>
      </c>
      <c r="AV285" s="13" t="s">
        <v>86</v>
      </c>
      <c r="AW285" s="13" t="s">
        <v>32</v>
      </c>
      <c r="AX285" s="13" t="s">
        <v>76</v>
      </c>
      <c r="AY285" s="265" t="s">
        <v>176</v>
      </c>
    </row>
    <row r="286" spans="1:51" s="14" customFormat="1" ht="12">
      <c r="A286" s="14"/>
      <c r="B286" s="269"/>
      <c r="C286" s="270"/>
      <c r="D286" s="256" t="s">
        <v>226</v>
      </c>
      <c r="E286" s="271" t="s">
        <v>1</v>
      </c>
      <c r="F286" s="272" t="s">
        <v>249</v>
      </c>
      <c r="G286" s="270"/>
      <c r="H286" s="273">
        <v>114.7</v>
      </c>
      <c r="I286" s="274"/>
      <c r="J286" s="270"/>
      <c r="K286" s="270"/>
      <c r="L286" s="275"/>
      <c r="M286" s="276"/>
      <c r="N286" s="277"/>
      <c r="O286" s="277"/>
      <c r="P286" s="277"/>
      <c r="Q286" s="277"/>
      <c r="R286" s="277"/>
      <c r="S286" s="277"/>
      <c r="T286" s="27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9" t="s">
        <v>226</v>
      </c>
      <c r="AU286" s="279" t="s">
        <v>86</v>
      </c>
      <c r="AV286" s="14" t="s">
        <v>193</v>
      </c>
      <c r="AW286" s="14" t="s">
        <v>32</v>
      </c>
      <c r="AX286" s="14" t="s">
        <v>84</v>
      </c>
      <c r="AY286" s="279" t="s">
        <v>176</v>
      </c>
    </row>
    <row r="287" spans="1:65" s="2" customFormat="1" ht="24.15" customHeight="1">
      <c r="A287" s="38"/>
      <c r="B287" s="39"/>
      <c r="C287" s="241" t="s">
        <v>444</v>
      </c>
      <c r="D287" s="241" t="s">
        <v>179</v>
      </c>
      <c r="E287" s="242" t="s">
        <v>445</v>
      </c>
      <c r="F287" s="243" t="s">
        <v>446</v>
      </c>
      <c r="G287" s="244" t="s">
        <v>236</v>
      </c>
      <c r="H287" s="245">
        <v>7139</v>
      </c>
      <c r="I287" s="246"/>
      <c r="J287" s="247">
        <f>ROUND(I287*H287,2)</f>
        <v>0</v>
      </c>
      <c r="K287" s="243" t="s">
        <v>183</v>
      </c>
      <c r="L287" s="44"/>
      <c r="M287" s="248" t="s">
        <v>1</v>
      </c>
      <c r="N287" s="249" t="s">
        <v>41</v>
      </c>
      <c r="O287" s="91"/>
      <c r="P287" s="250">
        <f>O287*H287</f>
        <v>0</v>
      </c>
      <c r="Q287" s="250">
        <v>0</v>
      </c>
      <c r="R287" s="250">
        <f>Q287*H287</f>
        <v>0</v>
      </c>
      <c r="S287" s="250">
        <v>0</v>
      </c>
      <c r="T287" s="251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2" t="s">
        <v>193</v>
      </c>
      <c r="AT287" s="252" t="s">
        <v>179</v>
      </c>
      <c r="AU287" s="252" t="s">
        <v>86</v>
      </c>
      <c r="AY287" s="17" t="s">
        <v>176</v>
      </c>
      <c r="BE287" s="253">
        <f>IF(N287="základní",J287,0)</f>
        <v>0</v>
      </c>
      <c r="BF287" s="253">
        <f>IF(N287="snížená",J287,0)</f>
        <v>0</v>
      </c>
      <c r="BG287" s="253">
        <f>IF(N287="zákl. přenesená",J287,0)</f>
        <v>0</v>
      </c>
      <c r="BH287" s="253">
        <f>IF(N287="sníž. přenesená",J287,0)</f>
        <v>0</v>
      </c>
      <c r="BI287" s="253">
        <f>IF(N287="nulová",J287,0)</f>
        <v>0</v>
      </c>
      <c r="BJ287" s="17" t="s">
        <v>84</v>
      </c>
      <c r="BK287" s="253">
        <f>ROUND(I287*H287,2)</f>
        <v>0</v>
      </c>
      <c r="BL287" s="17" t="s">
        <v>193</v>
      </c>
      <c r="BM287" s="252" t="s">
        <v>447</v>
      </c>
    </row>
    <row r="288" spans="1:51" s="15" customFormat="1" ht="12">
      <c r="A288" s="15"/>
      <c r="B288" s="285"/>
      <c r="C288" s="286"/>
      <c r="D288" s="256" t="s">
        <v>226</v>
      </c>
      <c r="E288" s="287" t="s">
        <v>1</v>
      </c>
      <c r="F288" s="288" t="s">
        <v>448</v>
      </c>
      <c r="G288" s="286"/>
      <c r="H288" s="287" t="s">
        <v>1</v>
      </c>
      <c r="I288" s="289"/>
      <c r="J288" s="286"/>
      <c r="K288" s="286"/>
      <c r="L288" s="290"/>
      <c r="M288" s="291"/>
      <c r="N288" s="292"/>
      <c r="O288" s="292"/>
      <c r="P288" s="292"/>
      <c r="Q288" s="292"/>
      <c r="R288" s="292"/>
      <c r="S288" s="292"/>
      <c r="T288" s="29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4" t="s">
        <v>226</v>
      </c>
      <c r="AU288" s="294" t="s">
        <v>86</v>
      </c>
      <c r="AV288" s="15" t="s">
        <v>84</v>
      </c>
      <c r="AW288" s="15" t="s">
        <v>32</v>
      </c>
      <c r="AX288" s="15" t="s">
        <v>76</v>
      </c>
      <c r="AY288" s="294" t="s">
        <v>176</v>
      </c>
    </row>
    <row r="289" spans="1:51" s="15" customFormat="1" ht="12">
      <c r="A289" s="15"/>
      <c r="B289" s="285"/>
      <c r="C289" s="286"/>
      <c r="D289" s="256" t="s">
        <v>226</v>
      </c>
      <c r="E289" s="287" t="s">
        <v>1</v>
      </c>
      <c r="F289" s="288" t="s">
        <v>449</v>
      </c>
      <c r="G289" s="286"/>
      <c r="H289" s="287" t="s">
        <v>1</v>
      </c>
      <c r="I289" s="289"/>
      <c r="J289" s="286"/>
      <c r="K289" s="286"/>
      <c r="L289" s="290"/>
      <c r="M289" s="291"/>
      <c r="N289" s="292"/>
      <c r="O289" s="292"/>
      <c r="P289" s="292"/>
      <c r="Q289" s="292"/>
      <c r="R289" s="292"/>
      <c r="S289" s="292"/>
      <c r="T289" s="29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4" t="s">
        <v>226</v>
      </c>
      <c r="AU289" s="294" t="s">
        <v>86</v>
      </c>
      <c r="AV289" s="15" t="s">
        <v>84</v>
      </c>
      <c r="AW289" s="15" t="s">
        <v>32</v>
      </c>
      <c r="AX289" s="15" t="s">
        <v>76</v>
      </c>
      <c r="AY289" s="294" t="s">
        <v>176</v>
      </c>
    </row>
    <row r="290" spans="1:51" s="15" customFormat="1" ht="12">
      <c r="A290" s="15"/>
      <c r="B290" s="285"/>
      <c r="C290" s="286"/>
      <c r="D290" s="256" t="s">
        <v>226</v>
      </c>
      <c r="E290" s="287" t="s">
        <v>1</v>
      </c>
      <c r="F290" s="288" t="s">
        <v>450</v>
      </c>
      <c r="G290" s="286"/>
      <c r="H290" s="287" t="s">
        <v>1</v>
      </c>
      <c r="I290" s="289"/>
      <c r="J290" s="286"/>
      <c r="K290" s="286"/>
      <c r="L290" s="290"/>
      <c r="M290" s="291"/>
      <c r="N290" s="292"/>
      <c r="O290" s="292"/>
      <c r="P290" s="292"/>
      <c r="Q290" s="292"/>
      <c r="R290" s="292"/>
      <c r="S290" s="292"/>
      <c r="T290" s="29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4" t="s">
        <v>226</v>
      </c>
      <c r="AU290" s="294" t="s">
        <v>86</v>
      </c>
      <c r="AV290" s="15" t="s">
        <v>84</v>
      </c>
      <c r="AW290" s="15" t="s">
        <v>32</v>
      </c>
      <c r="AX290" s="15" t="s">
        <v>76</v>
      </c>
      <c r="AY290" s="294" t="s">
        <v>176</v>
      </c>
    </row>
    <row r="291" spans="1:51" s="13" customFormat="1" ht="12">
      <c r="A291" s="13"/>
      <c r="B291" s="254"/>
      <c r="C291" s="255"/>
      <c r="D291" s="256" t="s">
        <v>226</v>
      </c>
      <c r="E291" s="257" t="s">
        <v>1</v>
      </c>
      <c r="F291" s="258" t="s">
        <v>427</v>
      </c>
      <c r="G291" s="255"/>
      <c r="H291" s="259">
        <v>7139</v>
      </c>
      <c r="I291" s="260"/>
      <c r="J291" s="255"/>
      <c r="K291" s="255"/>
      <c r="L291" s="261"/>
      <c r="M291" s="262"/>
      <c r="N291" s="263"/>
      <c r="O291" s="263"/>
      <c r="P291" s="263"/>
      <c r="Q291" s="263"/>
      <c r="R291" s="263"/>
      <c r="S291" s="263"/>
      <c r="T291" s="26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5" t="s">
        <v>226</v>
      </c>
      <c r="AU291" s="265" t="s">
        <v>86</v>
      </c>
      <c r="AV291" s="13" t="s">
        <v>86</v>
      </c>
      <c r="AW291" s="13" t="s">
        <v>32</v>
      </c>
      <c r="AX291" s="13" t="s">
        <v>76</v>
      </c>
      <c r="AY291" s="265" t="s">
        <v>176</v>
      </c>
    </row>
    <row r="292" spans="1:51" s="14" customFormat="1" ht="12">
      <c r="A292" s="14"/>
      <c r="B292" s="269"/>
      <c r="C292" s="270"/>
      <c r="D292" s="256" t="s">
        <v>226</v>
      </c>
      <c r="E292" s="271" t="s">
        <v>1</v>
      </c>
      <c r="F292" s="272" t="s">
        <v>249</v>
      </c>
      <c r="G292" s="270"/>
      <c r="H292" s="273">
        <v>7139</v>
      </c>
      <c r="I292" s="274"/>
      <c r="J292" s="270"/>
      <c r="K292" s="270"/>
      <c r="L292" s="275"/>
      <c r="M292" s="276"/>
      <c r="N292" s="277"/>
      <c r="O292" s="277"/>
      <c r="P292" s="277"/>
      <c r="Q292" s="277"/>
      <c r="R292" s="277"/>
      <c r="S292" s="277"/>
      <c r="T292" s="27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9" t="s">
        <v>226</v>
      </c>
      <c r="AU292" s="279" t="s">
        <v>86</v>
      </c>
      <c r="AV292" s="14" t="s">
        <v>193</v>
      </c>
      <c r="AW292" s="14" t="s">
        <v>32</v>
      </c>
      <c r="AX292" s="14" t="s">
        <v>84</v>
      </c>
      <c r="AY292" s="279" t="s">
        <v>176</v>
      </c>
    </row>
    <row r="293" spans="1:65" s="2" customFormat="1" ht="14.4" customHeight="1">
      <c r="A293" s="38"/>
      <c r="B293" s="39"/>
      <c r="C293" s="241" t="s">
        <v>451</v>
      </c>
      <c r="D293" s="241" t="s">
        <v>179</v>
      </c>
      <c r="E293" s="242" t="s">
        <v>452</v>
      </c>
      <c r="F293" s="243" t="s">
        <v>453</v>
      </c>
      <c r="G293" s="244" t="s">
        <v>236</v>
      </c>
      <c r="H293" s="245">
        <v>13734</v>
      </c>
      <c r="I293" s="246"/>
      <c r="J293" s="247">
        <f>ROUND(I293*H293,2)</f>
        <v>0</v>
      </c>
      <c r="K293" s="243" t="s">
        <v>183</v>
      </c>
      <c r="L293" s="44"/>
      <c r="M293" s="248" t="s">
        <v>1</v>
      </c>
      <c r="N293" s="249" t="s">
        <v>41</v>
      </c>
      <c r="O293" s="91"/>
      <c r="P293" s="250">
        <f>O293*H293</f>
        <v>0</v>
      </c>
      <c r="Q293" s="250">
        <v>0</v>
      </c>
      <c r="R293" s="250">
        <f>Q293*H293</f>
        <v>0</v>
      </c>
      <c r="S293" s="250">
        <v>0</v>
      </c>
      <c r="T293" s="25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2" t="s">
        <v>193</v>
      </c>
      <c r="AT293" s="252" t="s">
        <v>179</v>
      </c>
      <c r="AU293" s="252" t="s">
        <v>86</v>
      </c>
      <c r="AY293" s="17" t="s">
        <v>176</v>
      </c>
      <c r="BE293" s="253">
        <f>IF(N293="základní",J293,0)</f>
        <v>0</v>
      </c>
      <c r="BF293" s="253">
        <f>IF(N293="snížená",J293,0)</f>
        <v>0</v>
      </c>
      <c r="BG293" s="253">
        <f>IF(N293="zákl. přenesená",J293,0)</f>
        <v>0</v>
      </c>
      <c r="BH293" s="253">
        <f>IF(N293="sníž. přenesená",J293,0)</f>
        <v>0</v>
      </c>
      <c r="BI293" s="253">
        <f>IF(N293="nulová",J293,0)</f>
        <v>0</v>
      </c>
      <c r="BJ293" s="17" t="s">
        <v>84</v>
      </c>
      <c r="BK293" s="253">
        <f>ROUND(I293*H293,2)</f>
        <v>0</v>
      </c>
      <c r="BL293" s="17" t="s">
        <v>193</v>
      </c>
      <c r="BM293" s="252" t="s">
        <v>454</v>
      </c>
    </row>
    <row r="294" spans="1:51" s="15" customFormat="1" ht="12">
      <c r="A294" s="15"/>
      <c r="B294" s="285"/>
      <c r="C294" s="286"/>
      <c r="D294" s="256" t="s">
        <v>226</v>
      </c>
      <c r="E294" s="287" t="s">
        <v>1</v>
      </c>
      <c r="F294" s="288" t="s">
        <v>455</v>
      </c>
      <c r="G294" s="286"/>
      <c r="H294" s="287" t="s">
        <v>1</v>
      </c>
      <c r="I294" s="289"/>
      <c r="J294" s="286"/>
      <c r="K294" s="286"/>
      <c r="L294" s="290"/>
      <c r="M294" s="291"/>
      <c r="N294" s="292"/>
      <c r="O294" s="292"/>
      <c r="P294" s="292"/>
      <c r="Q294" s="292"/>
      <c r="R294" s="292"/>
      <c r="S294" s="292"/>
      <c r="T294" s="293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94" t="s">
        <v>226</v>
      </c>
      <c r="AU294" s="294" t="s">
        <v>86</v>
      </c>
      <c r="AV294" s="15" t="s">
        <v>84</v>
      </c>
      <c r="AW294" s="15" t="s">
        <v>32</v>
      </c>
      <c r="AX294" s="15" t="s">
        <v>76</v>
      </c>
      <c r="AY294" s="294" t="s">
        <v>176</v>
      </c>
    </row>
    <row r="295" spans="1:51" s="15" customFormat="1" ht="12">
      <c r="A295" s="15"/>
      <c r="B295" s="285"/>
      <c r="C295" s="286"/>
      <c r="D295" s="256" t="s">
        <v>226</v>
      </c>
      <c r="E295" s="287" t="s">
        <v>1</v>
      </c>
      <c r="F295" s="288" t="s">
        <v>456</v>
      </c>
      <c r="G295" s="286"/>
      <c r="H295" s="287" t="s">
        <v>1</v>
      </c>
      <c r="I295" s="289"/>
      <c r="J295" s="286"/>
      <c r="K295" s="286"/>
      <c r="L295" s="290"/>
      <c r="M295" s="291"/>
      <c r="N295" s="292"/>
      <c r="O295" s="292"/>
      <c r="P295" s="292"/>
      <c r="Q295" s="292"/>
      <c r="R295" s="292"/>
      <c r="S295" s="292"/>
      <c r="T295" s="29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94" t="s">
        <v>226</v>
      </c>
      <c r="AU295" s="294" t="s">
        <v>86</v>
      </c>
      <c r="AV295" s="15" t="s">
        <v>84</v>
      </c>
      <c r="AW295" s="15" t="s">
        <v>32</v>
      </c>
      <c r="AX295" s="15" t="s">
        <v>76</v>
      </c>
      <c r="AY295" s="294" t="s">
        <v>176</v>
      </c>
    </row>
    <row r="296" spans="1:51" s="15" customFormat="1" ht="12">
      <c r="A296" s="15"/>
      <c r="B296" s="285"/>
      <c r="C296" s="286"/>
      <c r="D296" s="256" t="s">
        <v>226</v>
      </c>
      <c r="E296" s="287" t="s">
        <v>1</v>
      </c>
      <c r="F296" s="288" t="s">
        <v>457</v>
      </c>
      <c r="G296" s="286"/>
      <c r="H296" s="287" t="s">
        <v>1</v>
      </c>
      <c r="I296" s="289"/>
      <c r="J296" s="286"/>
      <c r="K296" s="286"/>
      <c r="L296" s="290"/>
      <c r="M296" s="291"/>
      <c r="N296" s="292"/>
      <c r="O296" s="292"/>
      <c r="P296" s="292"/>
      <c r="Q296" s="292"/>
      <c r="R296" s="292"/>
      <c r="S296" s="292"/>
      <c r="T296" s="29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94" t="s">
        <v>226</v>
      </c>
      <c r="AU296" s="294" t="s">
        <v>86</v>
      </c>
      <c r="AV296" s="15" t="s">
        <v>84</v>
      </c>
      <c r="AW296" s="15" t="s">
        <v>32</v>
      </c>
      <c r="AX296" s="15" t="s">
        <v>76</v>
      </c>
      <c r="AY296" s="294" t="s">
        <v>176</v>
      </c>
    </row>
    <row r="297" spans="1:51" s="15" customFormat="1" ht="12">
      <c r="A297" s="15"/>
      <c r="B297" s="285"/>
      <c r="C297" s="286"/>
      <c r="D297" s="256" t="s">
        <v>226</v>
      </c>
      <c r="E297" s="287" t="s">
        <v>1</v>
      </c>
      <c r="F297" s="288" t="s">
        <v>400</v>
      </c>
      <c r="G297" s="286"/>
      <c r="H297" s="287" t="s">
        <v>1</v>
      </c>
      <c r="I297" s="289"/>
      <c r="J297" s="286"/>
      <c r="K297" s="286"/>
      <c r="L297" s="290"/>
      <c r="M297" s="291"/>
      <c r="N297" s="292"/>
      <c r="O297" s="292"/>
      <c r="P297" s="292"/>
      <c r="Q297" s="292"/>
      <c r="R297" s="292"/>
      <c r="S297" s="292"/>
      <c r="T297" s="29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4" t="s">
        <v>226</v>
      </c>
      <c r="AU297" s="294" t="s">
        <v>86</v>
      </c>
      <c r="AV297" s="15" t="s">
        <v>84</v>
      </c>
      <c r="AW297" s="15" t="s">
        <v>32</v>
      </c>
      <c r="AX297" s="15" t="s">
        <v>76</v>
      </c>
      <c r="AY297" s="294" t="s">
        <v>176</v>
      </c>
    </row>
    <row r="298" spans="1:51" s="15" customFormat="1" ht="12">
      <c r="A298" s="15"/>
      <c r="B298" s="285"/>
      <c r="C298" s="286"/>
      <c r="D298" s="256" t="s">
        <v>226</v>
      </c>
      <c r="E298" s="287" t="s">
        <v>1</v>
      </c>
      <c r="F298" s="288" t="s">
        <v>458</v>
      </c>
      <c r="G298" s="286"/>
      <c r="H298" s="287" t="s">
        <v>1</v>
      </c>
      <c r="I298" s="289"/>
      <c r="J298" s="286"/>
      <c r="K298" s="286"/>
      <c r="L298" s="290"/>
      <c r="M298" s="291"/>
      <c r="N298" s="292"/>
      <c r="O298" s="292"/>
      <c r="P298" s="292"/>
      <c r="Q298" s="292"/>
      <c r="R298" s="292"/>
      <c r="S298" s="292"/>
      <c r="T298" s="29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4" t="s">
        <v>226</v>
      </c>
      <c r="AU298" s="294" t="s">
        <v>86</v>
      </c>
      <c r="AV298" s="15" t="s">
        <v>84</v>
      </c>
      <c r="AW298" s="15" t="s">
        <v>32</v>
      </c>
      <c r="AX298" s="15" t="s">
        <v>76</v>
      </c>
      <c r="AY298" s="294" t="s">
        <v>176</v>
      </c>
    </row>
    <row r="299" spans="1:51" s="15" customFormat="1" ht="12">
      <c r="A299" s="15"/>
      <c r="B299" s="285"/>
      <c r="C299" s="286"/>
      <c r="D299" s="256" t="s">
        <v>226</v>
      </c>
      <c r="E299" s="287" t="s">
        <v>1</v>
      </c>
      <c r="F299" s="288" t="s">
        <v>459</v>
      </c>
      <c r="G299" s="286"/>
      <c r="H299" s="287" t="s">
        <v>1</v>
      </c>
      <c r="I299" s="289"/>
      <c r="J299" s="286"/>
      <c r="K299" s="286"/>
      <c r="L299" s="290"/>
      <c r="M299" s="291"/>
      <c r="N299" s="292"/>
      <c r="O299" s="292"/>
      <c r="P299" s="292"/>
      <c r="Q299" s="292"/>
      <c r="R299" s="292"/>
      <c r="S299" s="292"/>
      <c r="T299" s="29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4" t="s">
        <v>226</v>
      </c>
      <c r="AU299" s="294" t="s">
        <v>86</v>
      </c>
      <c r="AV299" s="15" t="s">
        <v>84</v>
      </c>
      <c r="AW299" s="15" t="s">
        <v>32</v>
      </c>
      <c r="AX299" s="15" t="s">
        <v>76</v>
      </c>
      <c r="AY299" s="294" t="s">
        <v>176</v>
      </c>
    </row>
    <row r="300" spans="1:51" s="15" customFormat="1" ht="12">
      <c r="A300" s="15"/>
      <c r="B300" s="285"/>
      <c r="C300" s="286"/>
      <c r="D300" s="256" t="s">
        <v>226</v>
      </c>
      <c r="E300" s="287" t="s">
        <v>1</v>
      </c>
      <c r="F300" s="288" t="s">
        <v>460</v>
      </c>
      <c r="G300" s="286"/>
      <c r="H300" s="287" t="s">
        <v>1</v>
      </c>
      <c r="I300" s="289"/>
      <c r="J300" s="286"/>
      <c r="K300" s="286"/>
      <c r="L300" s="290"/>
      <c r="M300" s="291"/>
      <c r="N300" s="292"/>
      <c r="O300" s="292"/>
      <c r="P300" s="292"/>
      <c r="Q300" s="292"/>
      <c r="R300" s="292"/>
      <c r="S300" s="292"/>
      <c r="T300" s="29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4" t="s">
        <v>226</v>
      </c>
      <c r="AU300" s="294" t="s">
        <v>86</v>
      </c>
      <c r="AV300" s="15" t="s">
        <v>84</v>
      </c>
      <c r="AW300" s="15" t="s">
        <v>32</v>
      </c>
      <c r="AX300" s="15" t="s">
        <v>76</v>
      </c>
      <c r="AY300" s="294" t="s">
        <v>176</v>
      </c>
    </row>
    <row r="301" spans="1:51" s="15" customFormat="1" ht="12">
      <c r="A301" s="15"/>
      <c r="B301" s="285"/>
      <c r="C301" s="286"/>
      <c r="D301" s="256" t="s">
        <v>226</v>
      </c>
      <c r="E301" s="287" t="s">
        <v>1</v>
      </c>
      <c r="F301" s="288" t="s">
        <v>400</v>
      </c>
      <c r="G301" s="286"/>
      <c r="H301" s="287" t="s">
        <v>1</v>
      </c>
      <c r="I301" s="289"/>
      <c r="J301" s="286"/>
      <c r="K301" s="286"/>
      <c r="L301" s="290"/>
      <c r="M301" s="291"/>
      <c r="N301" s="292"/>
      <c r="O301" s="292"/>
      <c r="P301" s="292"/>
      <c r="Q301" s="292"/>
      <c r="R301" s="292"/>
      <c r="S301" s="292"/>
      <c r="T301" s="29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4" t="s">
        <v>226</v>
      </c>
      <c r="AU301" s="294" t="s">
        <v>86</v>
      </c>
      <c r="AV301" s="15" t="s">
        <v>84</v>
      </c>
      <c r="AW301" s="15" t="s">
        <v>32</v>
      </c>
      <c r="AX301" s="15" t="s">
        <v>76</v>
      </c>
      <c r="AY301" s="294" t="s">
        <v>176</v>
      </c>
    </row>
    <row r="302" spans="1:51" s="15" customFormat="1" ht="12">
      <c r="A302" s="15"/>
      <c r="B302" s="285"/>
      <c r="C302" s="286"/>
      <c r="D302" s="256" t="s">
        <v>226</v>
      </c>
      <c r="E302" s="287" t="s">
        <v>1</v>
      </c>
      <c r="F302" s="288" t="s">
        <v>461</v>
      </c>
      <c r="G302" s="286"/>
      <c r="H302" s="287" t="s">
        <v>1</v>
      </c>
      <c r="I302" s="289"/>
      <c r="J302" s="286"/>
      <c r="K302" s="286"/>
      <c r="L302" s="290"/>
      <c r="M302" s="291"/>
      <c r="N302" s="292"/>
      <c r="O302" s="292"/>
      <c r="P302" s="292"/>
      <c r="Q302" s="292"/>
      <c r="R302" s="292"/>
      <c r="S302" s="292"/>
      <c r="T302" s="29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4" t="s">
        <v>226</v>
      </c>
      <c r="AU302" s="294" t="s">
        <v>86</v>
      </c>
      <c r="AV302" s="15" t="s">
        <v>84</v>
      </c>
      <c r="AW302" s="15" t="s">
        <v>32</v>
      </c>
      <c r="AX302" s="15" t="s">
        <v>76</v>
      </c>
      <c r="AY302" s="294" t="s">
        <v>176</v>
      </c>
    </row>
    <row r="303" spans="1:51" s="13" customFormat="1" ht="12">
      <c r="A303" s="13"/>
      <c r="B303" s="254"/>
      <c r="C303" s="255"/>
      <c r="D303" s="256" t="s">
        <v>226</v>
      </c>
      <c r="E303" s="257" t="s">
        <v>1</v>
      </c>
      <c r="F303" s="258" t="s">
        <v>462</v>
      </c>
      <c r="G303" s="255"/>
      <c r="H303" s="259">
        <v>13734</v>
      </c>
      <c r="I303" s="260"/>
      <c r="J303" s="255"/>
      <c r="K303" s="255"/>
      <c r="L303" s="261"/>
      <c r="M303" s="262"/>
      <c r="N303" s="263"/>
      <c r="O303" s="263"/>
      <c r="P303" s="263"/>
      <c r="Q303" s="263"/>
      <c r="R303" s="263"/>
      <c r="S303" s="263"/>
      <c r="T303" s="26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5" t="s">
        <v>226</v>
      </c>
      <c r="AU303" s="265" t="s">
        <v>86</v>
      </c>
      <c r="AV303" s="13" t="s">
        <v>86</v>
      </c>
      <c r="AW303" s="13" t="s">
        <v>32</v>
      </c>
      <c r="AX303" s="13" t="s">
        <v>84</v>
      </c>
      <c r="AY303" s="265" t="s">
        <v>176</v>
      </c>
    </row>
    <row r="304" spans="1:65" s="2" customFormat="1" ht="24.15" customHeight="1">
      <c r="A304" s="38"/>
      <c r="B304" s="39"/>
      <c r="C304" s="241" t="s">
        <v>463</v>
      </c>
      <c r="D304" s="241" t="s">
        <v>179</v>
      </c>
      <c r="E304" s="242" t="s">
        <v>464</v>
      </c>
      <c r="F304" s="243" t="s">
        <v>465</v>
      </c>
      <c r="G304" s="244" t="s">
        <v>236</v>
      </c>
      <c r="H304" s="245">
        <v>6703.5</v>
      </c>
      <c r="I304" s="246"/>
      <c r="J304" s="247">
        <f>ROUND(I304*H304,2)</f>
        <v>0</v>
      </c>
      <c r="K304" s="243" t="s">
        <v>183</v>
      </c>
      <c r="L304" s="44"/>
      <c r="M304" s="248" t="s">
        <v>1</v>
      </c>
      <c r="N304" s="249" t="s">
        <v>41</v>
      </c>
      <c r="O304" s="91"/>
      <c r="P304" s="250">
        <f>O304*H304</f>
        <v>0</v>
      </c>
      <c r="Q304" s="250">
        <v>0</v>
      </c>
      <c r="R304" s="250">
        <f>Q304*H304</f>
        <v>0</v>
      </c>
      <c r="S304" s="250">
        <v>0</v>
      </c>
      <c r="T304" s="251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2" t="s">
        <v>193</v>
      </c>
      <c r="AT304" s="252" t="s">
        <v>179</v>
      </c>
      <c r="AU304" s="252" t="s">
        <v>86</v>
      </c>
      <c r="AY304" s="17" t="s">
        <v>176</v>
      </c>
      <c r="BE304" s="253">
        <f>IF(N304="základní",J304,0)</f>
        <v>0</v>
      </c>
      <c r="BF304" s="253">
        <f>IF(N304="snížená",J304,0)</f>
        <v>0</v>
      </c>
      <c r="BG304" s="253">
        <f>IF(N304="zákl. přenesená",J304,0)</f>
        <v>0</v>
      </c>
      <c r="BH304" s="253">
        <f>IF(N304="sníž. přenesená",J304,0)</f>
        <v>0</v>
      </c>
      <c r="BI304" s="253">
        <f>IF(N304="nulová",J304,0)</f>
        <v>0</v>
      </c>
      <c r="BJ304" s="17" t="s">
        <v>84</v>
      </c>
      <c r="BK304" s="253">
        <f>ROUND(I304*H304,2)</f>
        <v>0</v>
      </c>
      <c r="BL304" s="17" t="s">
        <v>193</v>
      </c>
      <c r="BM304" s="252" t="s">
        <v>466</v>
      </c>
    </row>
    <row r="305" spans="1:51" s="15" customFormat="1" ht="12">
      <c r="A305" s="15"/>
      <c r="B305" s="285"/>
      <c r="C305" s="286"/>
      <c r="D305" s="256" t="s">
        <v>226</v>
      </c>
      <c r="E305" s="287" t="s">
        <v>1</v>
      </c>
      <c r="F305" s="288" t="s">
        <v>467</v>
      </c>
      <c r="G305" s="286"/>
      <c r="H305" s="287" t="s">
        <v>1</v>
      </c>
      <c r="I305" s="289"/>
      <c r="J305" s="286"/>
      <c r="K305" s="286"/>
      <c r="L305" s="290"/>
      <c r="M305" s="291"/>
      <c r="N305" s="292"/>
      <c r="O305" s="292"/>
      <c r="P305" s="292"/>
      <c r="Q305" s="292"/>
      <c r="R305" s="292"/>
      <c r="S305" s="292"/>
      <c r="T305" s="29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4" t="s">
        <v>226</v>
      </c>
      <c r="AU305" s="294" t="s">
        <v>86</v>
      </c>
      <c r="AV305" s="15" t="s">
        <v>84</v>
      </c>
      <c r="AW305" s="15" t="s">
        <v>32</v>
      </c>
      <c r="AX305" s="15" t="s">
        <v>76</v>
      </c>
      <c r="AY305" s="294" t="s">
        <v>176</v>
      </c>
    </row>
    <row r="306" spans="1:51" s="15" customFormat="1" ht="12">
      <c r="A306" s="15"/>
      <c r="B306" s="285"/>
      <c r="C306" s="286"/>
      <c r="D306" s="256" t="s">
        <v>226</v>
      </c>
      <c r="E306" s="287" t="s">
        <v>1</v>
      </c>
      <c r="F306" s="288" t="s">
        <v>468</v>
      </c>
      <c r="G306" s="286"/>
      <c r="H306" s="287" t="s">
        <v>1</v>
      </c>
      <c r="I306" s="289"/>
      <c r="J306" s="286"/>
      <c r="K306" s="286"/>
      <c r="L306" s="290"/>
      <c r="M306" s="291"/>
      <c r="N306" s="292"/>
      <c r="O306" s="292"/>
      <c r="P306" s="292"/>
      <c r="Q306" s="292"/>
      <c r="R306" s="292"/>
      <c r="S306" s="292"/>
      <c r="T306" s="293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94" t="s">
        <v>226</v>
      </c>
      <c r="AU306" s="294" t="s">
        <v>86</v>
      </c>
      <c r="AV306" s="15" t="s">
        <v>84</v>
      </c>
      <c r="AW306" s="15" t="s">
        <v>32</v>
      </c>
      <c r="AX306" s="15" t="s">
        <v>76</v>
      </c>
      <c r="AY306" s="294" t="s">
        <v>176</v>
      </c>
    </row>
    <row r="307" spans="1:51" s="13" customFormat="1" ht="12">
      <c r="A307" s="13"/>
      <c r="B307" s="254"/>
      <c r="C307" s="255"/>
      <c r="D307" s="256" t="s">
        <v>226</v>
      </c>
      <c r="E307" s="257" t="s">
        <v>1</v>
      </c>
      <c r="F307" s="258" t="s">
        <v>469</v>
      </c>
      <c r="G307" s="255"/>
      <c r="H307" s="259">
        <v>6703.5</v>
      </c>
      <c r="I307" s="260"/>
      <c r="J307" s="255"/>
      <c r="K307" s="255"/>
      <c r="L307" s="261"/>
      <c r="M307" s="262"/>
      <c r="N307" s="263"/>
      <c r="O307" s="263"/>
      <c r="P307" s="263"/>
      <c r="Q307" s="263"/>
      <c r="R307" s="263"/>
      <c r="S307" s="263"/>
      <c r="T307" s="26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5" t="s">
        <v>226</v>
      </c>
      <c r="AU307" s="265" t="s">
        <v>86</v>
      </c>
      <c r="AV307" s="13" t="s">
        <v>86</v>
      </c>
      <c r="AW307" s="13" t="s">
        <v>32</v>
      </c>
      <c r="AX307" s="13" t="s">
        <v>76</v>
      </c>
      <c r="AY307" s="265" t="s">
        <v>176</v>
      </c>
    </row>
    <row r="308" spans="1:51" s="14" customFormat="1" ht="12">
      <c r="A308" s="14"/>
      <c r="B308" s="269"/>
      <c r="C308" s="270"/>
      <c r="D308" s="256" t="s">
        <v>226</v>
      </c>
      <c r="E308" s="271" t="s">
        <v>1</v>
      </c>
      <c r="F308" s="272" t="s">
        <v>249</v>
      </c>
      <c r="G308" s="270"/>
      <c r="H308" s="273">
        <v>6703.5</v>
      </c>
      <c r="I308" s="274"/>
      <c r="J308" s="270"/>
      <c r="K308" s="270"/>
      <c r="L308" s="275"/>
      <c r="M308" s="276"/>
      <c r="N308" s="277"/>
      <c r="O308" s="277"/>
      <c r="P308" s="277"/>
      <c r="Q308" s="277"/>
      <c r="R308" s="277"/>
      <c r="S308" s="277"/>
      <c r="T308" s="27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9" t="s">
        <v>226</v>
      </c>
      <c r="AU308" s="279" t="s">
        <v>86</v>
      </c>
      <c r="AV308" s="14" t="s">
        <v>193</v>
      </c>
      <c r="AW308" s="14" t="s">
        <v>32</v>
      </c>
      <c r="AX308" s="14" t="s">
        <v>84</v>
      </c>
      <c r="AY308" s="279" t="s">
        <v>176</v>
      </c>
    </row>
    <row r="309" spans="1:65" s="2" customFormat="1" ht="24.15" customHeight="1">
      <c r="A309" s="38"/>
      <c r="B309" s="39"/>
      <c r="C309" s="241" t="s">
        <v>470</v>
      </c>
      <c r="D309" s="241" t="s">
        <v>179</v>
      </c>
      <c r="E309" s="242" t="s">
        <v>471</v>
      </c>
      <c r="F309" s="243" t="s">
        <v>472</v>
      </c>
      <c r="G309" s="244" t="s">
        <v>236</v>
      </c>
      <c r="H309" s="245">
        <v>6812.5</v>
      </c>
      <c r="I309" s="246"/>
      <c r="J309" s="247">
        <f>ROUND(I309*H309,2)</f>
        <v>0</v>
      </c>
      <c r="K309" s="243" t="s">
        <v>183</v>
      </c>
      <c r="L309" s="44"/>
      <c r="M309" s="248" t="s">
        <v>1</v>
      </c>
      <c r="N309" s="249" t="s">
        <v>41</v>
      </c>
      <c r="O309" s="91"/>
      <c r="P309" s="250">
        <f>O309*H309</f>
        <v>0</v>
      </c>
      <c r="Q309" s="250">
        <v>0</v>
      </c>
      <c r="R309" s="250">
        <f>Q309*H309</f>
        <v>0</v>
      </c>
      <c r="S309" s="250">
        <v>0</v>
      </c>
      <c r="T309" s="25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2" t="s">
        <v>193</v>
      </c>
      <c r="AT309" s="252" t="s">
        <v>179</v>
      </c>
      <c r="AU309" s="252" t="s">
        <v>86</v>
      </c>
      <c r="AY309" s="17" t="s">
        <v>176</v>
      </c>
      <c r="BE309" s="253">
        <f>IF(N309="základní",J309,0)</f>
        <v>0</v>
      </c>
      <c r="BF309" s="253">
        <f>IF(N309="snížená",J309,0)</f>
        <v>0</v>
      </c>
      <c r="BG309" s="253">
        <f>IF(N309="zákl. přenesená",J309,0)</f>
        <v>0</v>
      </c>
      <c r="BH309" s="253">
        <f>IF(N309="sníž. přenesená",J309,0)</f>
        <v>0</v>
      </c>
      <c r="BI309" s="253">
        <f>IF(N309="nulová",J309,0)</f>
        <v>0</v>
      </c>
      <c r="BJ309" s="17" t="s">
        <v>84</v>
      </c>
      <c r="BK309" s="253">
        <f>ROUND(I309*H309,2)</f>
        <v>0</v>
      </c>
      <c r="BL309" s="17" t="s">
        <v>193</v>
      </c>
      <c r="BM309" s="252" t="s">
        <v>473</v>
      </c>
    </row>
    <row r="310" spans="1:51" s="15" customFormat="1" ht="12">
      <c r="A310" s="15"/>
      <c r="B310" s="285"/>
      <c r="C310" s="286"/>
      <c r="D310" s="256" t="s">
        <v>226</v>
      </c>
      <c r="E310" s="287" t="s">
        <v>1</v>
      </c>
      <c r="F310" s="288" t="s">
        <v>474</v>
      </c>
      <c r="G310" s="286"/>
      <c r="H310" s="287" t="s">
        <v>1</v>
      </c>
      <c r="I310" s="289"/>
      <c r="J310" s="286"/>
      <c r="K310" s="286"/>
      <c r="L310" s="290"/>
      <c r="M310" s="291"/>
      <c r="N310" s="292"/>
      <c r="O310" s="292"/>
      <c r="P310" s="292"/>
      <c r="Q310" s="292"/>
      <c r="R310" s="292"/>
      <c r="S310" s="292"/>
      <c r="T310" s="29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4" t="s">
        <v>226</v>
      </c>
      <c r="AU310" s="294" t="s">
        <v>86</v>
      </c>
      <c r="AV310" s="15" t="s">
        <v>84</v>
      </c>
      <c r="AW310" s="15" t="s">
        <v>32</v>
      </c>
      <c r="AX310" s="15" t="s">
        <v>76</v>
      </c>
      <c r="AY310" s="294" t="s">
        <v>176</v>
      </c>
    </row>
    <row r="311" spans="1:51" s="15" customFormat="1" ht="12">
      <c r="A311" s="15"/>
      <c r="B311" s="285"/>
      <c r="C311" s="286"/>
      <c r="D311" s="256" t="s">
        <v>226</v>
      </c>
      <c r="E311" s="287" t="s">
        <v>1</v>
      </c>
      <c r="F311" s="288" t="s">
        <v>475</v>
      </c>
      <c r="G311" s="286"/>
      <c r="H311" s="287" t="s">
        <v>1</v>
      </c>
      <c r="I311" s="289"/>
      <c r="J311" s="286"/>
      <c r="K311" s="286"/>
      <c r="L311" s="290"/>
      <c r="M311" s="291"/>
      <c r="N311" s="292"/>
      <c r="O311" s="292"/>
      <c r="P311" s="292"/>
      <c r="Q311" s="292"/>
      <c r="R311" s="292"/>
      <c r="S311" s="292"/>
      <c r="T311" s="29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4" t="s">
        <v>226</v>
      </c>
      <c r="AU311" s="294" t="s">
        <v>86</v>
      </c>
      <c r="AV311" s="15" t="s">
        <v>84</v>
      </c>
      <c r="AW311" s="15" t="s">
        <v>32</v>
      </c>
      <c r="AX311" s="15" t="s">
        <v>76</v>
      </c>
      <c r="AY311" s="294" t="s">
        <v>176</v>
      </c>
    </row>
    <row r="312" spans="1:51" s="13" customFormat="1" ht="12">
      <c r="A312" s="13"/>
      <c r="B312" s="254"/>
      <c r="C312" s="255"/>
      <c r="D312" s="256" t="s">
        <v>226</v>
      </c>
      <c r="E312" s="257" t="s">
        <v>1</v>
      </c>
      <c r="F312" s="258" t="s">
        <v>476</v>
      </c>
      <c r="G312" s="255"/>
      <c r="H312" s="259">
        <v>6812.5</v>
      </c>
      <c r="I312" s="260"/>
      <c r="J312" s="255"/>
      <c r="K312" s="255"/>
      <c r="L312" s="261"/>
      <c r="M312" s="262"/>
      <c r="N312" s="263"/>
      <c r="O312" s="263"/>
      <c r="P312" s="263"/>
      <c r="Q312" s="263"/>
      <c r="R312" s="263"/>
      <c r="S312" s="263"/>
      <c r="T312" s="26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5" t="s">
        <v>226</v>
      </c>
      <c r="AU312" s="265" t="s">
        <v>86</v>
      </c>
      <c r="AV312" s="13" t="s">
        <v>86</v>
      </c>
      <c r="AW312" s="13" t="s">
        <v>32</v>
      </c>
      <c r="AX312" s="13" t="s">
        <v>76</v>
      </c>
      <c r="AY312" s="265" t="s">
        <v>176</v>
      </c>
    </row>
    <row r="313" spans="1:51" s="14" customFormat="1" ht="12">
      <c r="A313" s="14"/>
      <c r="B313" s="269"/>
      <c r="C313" s="270"/>
      <c r="D313" s="256" t="s">
        <v>226</v>
      </c>
      <c r="E313" s="271" t="s">
        <v>1</v>
      </c>
      <c r="F313" s="272" t="s">
        <v>249</v>
      </c>
      <c r="G313" s="270"/>
      <c r="H313" s="273">
        <v>6812.5</v>
      </c>
      <c r="I313" s="274"/>
      <c r="J313" s="270"/>
      <c r="K313" s="270"/>
      <c r="L313" s="275"/>
      <c r="M313" s="276"/>
      <c r="N313" s="277"/>
      <c r="O313" s="277"/>
      <c r="P313" s="277"/>
      <c r="Q313" s="277"/>
      <c r="R313" s="277"/>
      <c r="S313" s="277"/>
      <c r="T313" s="27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9" t="s">
        <v>226</v>
      </c>
      <c r="AU313" s="279" t="s">
        <v>86</v>
      </c>
      <c r="AV313" s="14" t="s">
        <v>193</v>
      </c>
      <c r="AW313" s="14" t="s">
        <v>32</v>
      </c>
      <c r="AX313" s="14" t="s">
        <v>84</v>
      </c>
      <c r="AY313" s="279" t="s">
        <v>176</v>
      </c>
    </row>
    <row r="314" spans="1:63" s="12" customFormat="1" ht="22.8" customHeight="1">
      <c r="A314" s="12"/>
      <c r="B314" s="225"/>
      <c r="C314" s="226"/>
      <c r="D314" s="227" t="s">
        <v>75</v>
      </c>
      <c r="E314" s="239" t="s">
        <v>213</v>
      </c>
      <c r="F314" s="239" t="s">
        <v>477</v>
      </c>
      <c r="G314" s="226"/>
      <c r="H314" s="226"/>
      <c r="I314" s="229"/>
      <c r="J314" s="240">
        <f>BK314</f>
        <v>0</v>
      </c>
      <c r="K314" s="226"/>
      <c r="L314" s="231"/>
      <c r="M314" s="232"/>
      <c r="N314" s="233"/>
      <c r="O314" s="233"/>
      <c r="P314" s="234">
        <f>SUM(P315:P445)</f>
        <v>0</v>
      </c>
      <c r="Q314" s="233"/>
      <c r="R314" s="234">
        <f>SUM(R315:R445)</f>
        <v>209.65682949999996</v>
      </c>
      <c r="S314" s="233"/>
      <c r="T314" s="235">
        <f>SUM(T315:T445)</f>
        <v>46.732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36" t="s">
        <v>84</v>
      </c>
      <c r="AT314" s="237" t="s">
        <v>75</v>
      </c>
      <c r="AU314" s="237" t="s">
        <v>84</v>
      </c>
      <c r="AY314" s="236" t="s">
        <v>176</v>
      </c>
      <c r="BK314" s="238">
        <f>SUM(BK315:BK445)</f>
        <v>0</v>
      </c>
    </row>
    <row r="315" spans="1:65" s="2" customFormat="1" ht="14.4" customHeight="1">
      <c r="A315" s="38"/>
      <c r="B315" s="39"/>
      <c r="C315" s="241" t="s">
        <v>478</v>
      </c>
      <c r="D315" s="241" t="s">
        <v>179</v>
      </c>
      <c r="E315" s="242" t="s">
        <v>479</v>
      </c>
      <c r="F315" s="243" t="s">
        <v>480</v>
      </c>
      <c r="G315" s="244" t="s">
        <v>385</v>
      </c>
      <c r="H315" s="245">
        <v>240</v>
      </c>
      <c r="I315" s="246"/>
      <c r="J315" s="247">
        <f>ROUND(I315*H315,2)</f>
        <v>0</v>
      </c>
      <c r="K315" s="243" t="s">
        <v>183</v>
      </c>
      <c r="L315" s="44"/>
      <c r="M315" s="248" t="s">
        <v>1</v>
      </c>
      <c r="N315" s="249" t="s">
        <v>41</v>
      </c>
      <c r="O315" s="91"/>
      <c r="P315" s="250">
        <f>O315*H315</f>
        <v>0</v>
      </c>
      <c r="Q315" s="250">
        <v>0.04008</v>
      </c>
      <c r="R315" s="250">
        <f>Q315*H315</f>
        <v>9.6192</v>
      </c>
      <c r="S315" s="250">
        <v>0</v>
      </c>
      <c r="T315" s="25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52" t="s">
        <v>193</v>
      </c>
      <c r="AT315" s="252" t="s">
        <v>179</v>
      </c>
      <c r="AU315" s="252" t="s">
        <v>86</v>
      </c>
      <c r="AY315" s="17" t="s">
        <v>176</v>
      </c>
      <c r="BE315" s="253">
        <f>IF(N315="základní",J315,0)</f>
        <v>0</v>
      </c>
      <c r="BF315" s="253">
        <f>IF(N315="snížená",J315,0)</f>
        <v>0</v>
      </c>
      <c r="BG315" s="253">
        <f>IF(N315="zákl. přenesená",J315,0)</f>
        <v>0</v>
      </c>
      <c r="BH315" s="253">
        <f>IF(N315="sníž. přenesená",J315,0)</f>
        <v>0</v>
      </c>
      <c r="BI315" s="253">
        <f>IF(N315="nulová",J315,0)</f>
        <v>0</v>
      </c>
      <c r="BJ315" s="17" t="s">
        <v>84</v>
      </c>
      <c r="BK315" s="253">
        <f>ROUND(I315*H315,2)</f>
        <v>0</v>
      </c>
      <c r="BL315" s="17" t="s">
        <v>193</v>
      </c>
      <c r="BM315" s="252" t="s">
        <v>481</v>
      </c>
    </row>
    <row r="316" spans="1:65" s="2" customFormat="1" ht="14.4" customHeight="1">
      <c r="A316" s="38"/>
      <c r="B316" s="39"/>
      <c r="C316" s="295" t="s">
        <v>482</v>
      </c>
      <c r="D316" s="295" t="s">
        <v>341</v>
      </c>
      <c r="E316" s="296" t="s">
        <v>483</v>
      </c>
      <c r="F316" s="297" t="s">
        <v>484</v>
      </c>
      <c r="G316" s="298" t="s">
        <v>374</v>
      </c>
      <c r="H316" s="299">
        <v>2190.4</v>
      </c>
      <c r="I316" s="300"/>
      <c r="J316" s="301">
        <f>ROUND(I316*H316,2)</f>
        <v>0</v>
      </c>
      <c r="K316" s="297" t="s">
        <v>1</v>
      </c>
      <c r="L316" s="302"/>
      <c r="M316" s="303" t="s">
        <v>1</v>
      </c>
      <c r="N316" s="304" t="s">
        <v>41</v>
      </c>
      <c r="O316" s="91"/>
      <c r="P316" s="250">
        <f>O316*H316</f>
        <v>0</v>
      </c>
      <c r="Q316" s="250">
        <v>0.051</v>
      </c>
      <c r="R316" s="250">
        <f>Q316*H316</f>
        <v>111.71039999999999</v>
      </c>
      <c r="S316" s="250">
        <v>0</v>
      </c>
      <c r="T316" s="251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2" t="s">
        <v>210</v>
      </c>
      <c r="AT316" s="252" t="s">
        <v>341</v>
      </c>
      <c r="AU316" s="252" t="s">
        <v>86</v>
      </c>
      <c r="AY316" s="17" t="s">
        <v>176</v>
      </c>
      <c r="BE316" s="253">
        <f>IF(N316="základní",J316,0)</f>
        <v>0</v>
      </c>
      <c r="BF316" s="253">
        <f>IF(N316="snížená",J316,0)</f>
        <v>0</v>
      </c>
      <c r="BG316" s="253">
        <f>IF(N316="zákl. přenesená",J316,0)</f>
        <v>0</v>
      </c>
      <c r="BH316" s="253">
        <f>IF(N316="sníž. přenesená",J316,0)</f>
        <v>0</v>
      </c>
      <c r="BI316" s="253">
        <f>IF(N316="nulová",J316,0)</f>
        <v>0</v>
      </c>
      <c r="BJ316" s="17" t="s">
        <v>84</v>
      </c>
      <c r="BK316" s="253">
        <f>ROUND(I316*H316,2)</f>
        <v>0</v>
      </c>
      <c r="BL316" s="17" t="s">
        <v>193</v>
      </c>
      <c r="BM316" s="252" t="s">
        <v>485</v>
      </c>
    </row>
    <row r="317" spans="1:51" s="13" customFormat="1" ht="12">
      <c r="A317" s="13"/>
      <c r="B317" s="254"/>
      <c r="C317" s="255"/>
      <c r="D317" s="256" t="s">
        <v>226</v>
      </c>
      <c r="E317" s="257" t="s">
        <v>1</v>
      </c>
      <c r="F317" s="258" t="s">
        <v>486</v>
      </c>
      <c r="G317" s="255"/>
      <c r="H317" s="259">
        <v>2190.4</v>
      </c>
      <c r="I317" s="260"/>
      <c r="J317" s="255"/>
      <c r="K317" s="255"/>
      <c r="L317" s="261"/>
      <c r="M317" s="262"/>
      <c r="N317" s="263"/>
      <c r="O317" s="263"/>
      <c r="P317" s="263"/>
      <c r="Q317" s="263"/>
      <c r="R317" s="263"/>
      <c r="S317" s="263"/>
      <c r="T317" s="26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5" t="s">
        <v>226</v>
      </c>
      <c r="AU317" s="265" t="s">
        <v>86</v>
      </c>
      <c r="AV317" s="13" t="s">
        <v>86</v>
      </c>
      <c r="AW317" s="13" t="s">
        <v>32</v>
      </c>
      <c r="AX317" s="13" t="s">
        <v>84</v>
      </c>
      <c r="AY317" s="265" t="s">
        <v>176</v>
      </c>
    </row>
    <row r="318" spans="1:65" s="2" customFormat="1" ht="24.15" customHeight="1">
      <c r="A318" s="38"/>
      <c r="B318" s="39"/>
      <c r="C318" s="241" t="s">
        <v>487</v>
      </c>
      <c r="D318" s="241" t="s">
        <v>179</v>
      </c>
      <c r="E318" s="242" t="s">
        <v>488</v>
      </c>
      <c r="F318" s="243" t="s">
        <v>489</v>
      </c>
      <c r="G318" s="244" t="s">
        <v>385</v>
      </c>
      <c r="H318" s="245">
        <v>312</v>
      </c>
      <c r="I318" s="246"/>
      <c r="J318" s="247">
        <f>ROUND(I318*H318,2)</f>
        <v>0</v>
      </c>
      <c r="K318" s="243" t="s">
        <v>183</v>
      </c>
      <c r="L318" s="44"/>
      <c r="M318" s="248" t="s">
        <v>1</v>
      </c>
      <c r="N318" s="249" t="s">
        <v>41</v>
      </c>
      <c r="O318" s="91"/>
      <c r="P318" s="250">
        <f>O318*H318</f>
        <v>0</v>
      </c>
      <c r="Q318" s="250">
        <v>0.0231</v>
      </c>
      <c r="R318" s="250">
        <f>Q318*H318</f>
        <v>7.207199999999999</v>
      </c>
      <c r="S318" s="250">
        <v>0</v>
      </c>
      <c r="T318" s="251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2" t="s">
        <v>193</v>
      </c>
      <c r="AT318" s="252" t="s">
        <v>179</v>
      </c>
      <c r="AU318" s="252" t="s">
        <v>86</v>
      </c>
      <c r="AY318" s="17" t="s">
        <v>176</v>
      </c>
      <c r="BE318" s="253">
        <f>IF(N318="základní",J318,0)</f>
        <v>0</v>
      </c>
      <c r="BF318" s="253">
        <f>IF(N318="snížená",J318,0)</f>
        <v>0</v>
      </c>
      <c r="BG318" s="253">
        <f>IF(N318="zákl. přenesená",J318,0)</f>
        <v>0</v>
      </c>
      <c r="BH318" s="253">
        <f>IF(N318="sníž. přenesená",J318,0)</f>
        <v>0</v>
      </c>
      <c r="BI318" s="253">
        <f>IF(N318="nulová",J318,0)</f>
        <v>0</v>
      </c>
      <c r="BJ318" s="17" t="s">
        <v>84</v>
      </c>
      <c r="BK318" s="253">
        <f>ROUND(I318*H318,2)</f>
        <v>0</v>
      </c>
      <c r="BL318" s="17" t="s">
        <v>193</v>
      </c>
      <c r="BM318" s="252" t="s">
        <v>490</v>
      </c>
    </row>
    <row r="319" spans="1:51" s="15" customFormat="1" ht="12">
      <c r="A319" s="15"/>
      <c r="B319" s="285"/>
      <c r="C319" s="286"/>
      <c r="D319" s="256" t="s">
        <v>226</v>
      </c>
      <c r="E319" s="287" t="s">
        <v>1</v>
      </c>
      <c r="F319" s="288" t="s">
        <v>491</v>
      </c>
      <c r="G319" s="286"/>
      <c r="H319" s="287" t="s">
        <v>1</v>
      </c>
      <c r="I319" s="289"/>
      <c r="J319" s="286"/>
      <c r="K319" s="286"/>
      <c r="L319" s="290"/>
      <c r="M319" s="291"/>
      <c r="N319" s="292"/>
      <c r="O319" s="292"/>
      <c r="P319" s="292"/>
      <c r="Q319" s="292"/>
      <c r="R319" s="292"/>
      <c r="S319" s="292"/>
      <c r="T319" s="293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94" t="s">
        <v>226</v>
      </c>
      <c r="AU319" s="294" t="s">
        <v>86</v>
      </c>
      <c r="AV319" s="15" t="s">
        <v>84</v>
      </c>
      <c r="AW319" s="15" t="s">
        <v>32</v>
      </c>
      <c r="AX319" s="15" t="s">
        <v>76</v>
      </c>
      <c r="AY319" s="294" t="s">
        <v>176</v>
      </c>
    </row>
    <row r="320" spans="1:51" s="15" customFormat="1" ht="12">
      <c r="A320" s="15"/>
      <c r="B320" s="285"/>
      <c r="C320" s="286"/>
      <c r="D320" s="256" t="s">
        <v>226</v>
      </c>
      <c r="E320" s="287" t="s">
        <v>1</v>
      </c>
      <c r="F320" s="288" t="s">
        <v>492</v>
      </c>
      <c r="G320" s="286"/>
      <c r="H320" s="287" t="s">
        <v>1</v>
      </c>
      <c r="I320" s="289"/>
      <c r="J320" s="286"/>
      <c r="K320" s="286"/>
      <c r="L320" s="290"/>
      <c r="M320" s="291"/>
      <c r="N320" s="292"/>
      <c r="O320" s="292"/>
      <c r="P320" s="292"/>
      <c r="Q320" s="292"/>
      <c r="R320" s="292"/>
      <c r="S320" s="292"/>
      <c r="T320" s="29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94" t="s">
        <v>226</v>
      </c>
      <c r="AU320" s="294" t="s">
        <v>86</v>
      </c>
      <c r="AV320" s="15" t="s">
        <v>84</v>
      </c>
      <c r="AW320" s="15" t="s">
        <v>32</v>
      </c>
      <c r="AX320" s="15" t="s">
        <v>76</v>
      </c>
      <c r="AY320" s="294" t="s">
        <v>176</v>
      </c>
    </row>
    <row r="321" spans="1:51" s="15" customFormat="1" ht="12">
      <c r="A321" s="15"/>
      <c r="B321" s="285"/>
      <c r="C321" s="286"/>
      <c r="D321" s="256" t="s">
        <v>226</v>
      </c>
      <c r="E321" s="287" t="s">
        <v>1</v>
      </c>
      <c r="F321" s="288" t="s">
        <v>493</v>
      </c>
      <c r="G321" s="286"/>
      <c r="H321" s="287" t="s">
        <v>1</v>
      </c>
      <c r="I321" s="289"/>
      <c r="J321" s="286"/>
      <c r="K321" s="286"/>
      <c r="L321" s="290"/>
      <c r="M321" s="291"/>
      <c r="N321" s="292"/>
      <c r="O321" s="292"/>
      <c r="P321" s="292"/>
      <c r="Q321" s="292"/>
      <c r="R321" s="292"/>
      <c r="S321" s="292"/>
      <c r="T321" s="29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94" t="s">
        <v>226</v>
      </c>
      <c r="AU321" s="294" t="s">
        <v>86</v>
      </c>
      <c r="AV321" s="15" t="s">
        <v>84</v>
      </c>
      <c r="AW321" s="15" t="s">
        <v>32</v>
      </c>
      <c r="AX321" s="15" t="s">
        <v>76</v>
      </c>
      <c r="AY321" s="294" t="s">
        <v>176</v>
      </c>
    </row>
    <row r="322" spans="1:51" s="15" customFormat="1" ht="12">
      <c r="A322" s="15"/>
      <c r="B322" s="285"/>
      <c r="C322" s="286"/>
      <c r="D322" s="256" t="s">
        <v>226</v>
      </c>
      <c r="E322" s="287" t="s">
        <v>1</v>
      </c>
      <c r="F322" s="288" t="s">
        <v>494</v>
      </c>
      <c r="G322" s="286"/>
      <c r="H322" s="287" t="s">
        <v>1</v>
      </c>
      <c r="I322" s="289"/>
      <c r="J322" s="286"/>
      <c r="K322" s="286"/>
      <c r="L322" s="290"/>
      <c r="M322" s="291"/>
      <c r="N322" s="292"/>
      <c r="O322" s="292"/>
      <c r="P322" s="292"/>
      <c r="Q322" s="292"/>
      <c r="R322" s="292"/>
      <c r="S322" s="292"/>
      <c r="T322" s="293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94" t="s">
        <v>226</v>
      </c>
      <c r="AU322" s="294" t="s">
        <v>86</v>
      </c>
      <c r="AV322" s="15" t="s">
        <v>84</v>
      </c>
      <c r="AW322" s="15" t="s">
        <v>32</v>
      </c>
      <c r="AX322" s="15" t="s">
        <v>76</v>
      </c>
      <c r="AY322" s="294" t="s">
        <v>176</v>
      </c>
    </row>
    <row r="323" spans="1:51" s="15" customFormat="1" ht="12">
      <c r="A323" s="15"/>
      <c r="B323" s="285"/>
      <c r="C323" s="286"/>
      <c r="D323" s="256" t="s">
        <v>226</v>
      </c>
      <c r="E323" s="287" t="s">
        <v>1</v>
      </c>
      <c r="F323" s="288" t="s">
        <v>400</v>
      </c>
      <c r="G323" s="286"/>
      <c r="H323" s="287" t="s">
        <v>1</v>
      </c>
      <c r="I323" s="289"/>
      <c r="J323" s="286"/>
      <c r="K323" s="286"/>
      <c r="L323" s="290"/>
      <c r="M323" s="291"/>
      <c r="N323" s="292"/>
      <c r="O323" s="292"/>
      <c r="P323" s="292"/>
      <c r="Q323" s="292"/>
      <c r="R323" s="292"/>
      <c r="S323" s="292"/>
      <c r="T323" s="29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94" t="s">
        <v>226</v>
      </c>
      <c r="AU323" s="294" t="s">
        <v>86</v>
      </c>
      <c r="AV323" s="15" t="s">
        <v>84</v>
      </c>
      <c r="AW323" s="15" t="s">
        <v>32</v>
      </c>
      <c r="AX323" s="15" t="s">
        <v>76</v>
      </c>
      <c r="AY323" s="294" t="s">
        <v>176</v>
      </c>
    </row>
    <row r="324" spans="1:51" s="15" customFormat="1" ht="12">
      <c r="A324" s="15"/>
      <c r="B324" s="285"/>
      <c r="C324" s="286"/>
      <c r="D324" s="256" t="s">
        <v>226</v>
      </c>
      <c r="E324" s="287" t="s">
        <v>1</v>
      </c>
      <c r="F324" s="288" t="s">
        <v>495</v>
      </c>
      <c r="G324" s="286"/>
      <c r="H324" s="287" t="s">
        <v>1</v>
      </c>
      <c r="I324" s="289"/>
      <c r="J324" s="286"/>
      <c r="K324" s="286"/>
      <c r="L324" s="290"/>
      <c r="M324" s="291"/>
      <c r="N324" s="292"/>
      <c r="O324" s="292"/>
      <c r="P324" s="292"/>
      <c r="Q324" s="292"/>
      <c r="R324" s="292"/>
      <c r="S324" s="292"/>
      <c r="T324" s="293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94" t="s">
        <v>226</v>
      </c>
      <c r="AU324" s="294" t="s">
        <v>86</v>
      </c>
      <c r="AV324" s="15" t="s">
        <v>84</v>
      </c>
      <c r="AW324" s="15" t="s">
        <v>32</v>
      </c>
      <c r="AX324" s="15" t="s">
        <v>76</v>
      </c>
      <c r="AY324" s="294" t="s">
        <v>176</v>
      </c>
    </row>
    <row r="325" spans="1:51" s="13" customFormat="1" ht="12">
      <c r="A325" s="13"/>
      <c r="B325" s="254"/>
      <c r="C325" s="255"/>
      <c r="D325" s="256" t="s">
        <v>226</v>
      </c>
      <c r="E325" s="257" t="s">
        <v>1</v>
      </c>
      <c r="F325" s="258" t="s">
        <v>496</v>
      </c>
      <c r="G325" s="255"/>
      <c r="H325" s="259">
        <v>312</v>
      </c>
      <c r="I325" s="260"/>
      <c r="J325" s="255"/>
      <c r="K325" s="255"/>
      <c r="L325" s="261"/>
      <c r="M325" s="262"/>
      <c r="N325" s="263"/>
      <c r="O325" s="263"/>
      <c r="P325" s="263"/>
      <c r="Q325" s="263"/>
      <c r="R325" s="263"/>
      <c r="S325" s="263"/>
      <c r="T325" s="26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5" t="s">
        <v>226</v>
      </c>
      <c r="AU325" s="265" t="s">
        <v>86</v>
      </c>
      <c r="AV325" s="13" t="s">
        <v>86</v>
      </c>
      <c r="AW325" s="13" t="s">
        <v>32</v>
      </c>
      <c r="AX325" s="13" t="s">
        <v>84</v>
      </c>
      <c r="AY325" s="265" t="s">
        <v>176</v>
      </c>
    </row>
    <row r="326" spans="1:65" s="2" customFormat="1" ht="24.15" customHeight="1">
      <c r="A326" s="38"/>
      <c r="B326" s="39"/>
      <c r="C326" s="241" t="s">
        <v>497</v>
      </c>
      <c r="D326" s="241" t="s">
        <v>179</v>
      </c>
      <c r="E326" s="242" t="s">
        <v>498</v>
      </c>
      <c r="F326" s="243" t="s">
        <v>499</v>
      </c>
      <c r="G326" s="244" t="s">
        <v>385</v>
      </c>
      <c r="H326" s="245">
        <v>24</v>
      </c>
      <c r="I326" s="246"/>
      <c r="J326" s="247">
        <f>ROUND(I326*H326,2)</f>
        <v>0</v>
      </c>
      <c r="K326" s="243" t="s">
        <v>183</v>
      </c>
      <c r="L326" s="44"/>
      <c r="M326" s="248" t="s">
        <v>1</v>
      </c>
      <c r="N326" s="249" t="s">
        <v>41</v>
      </c>
      <c r="O326" s="91"/>
      <c r="P326" s="250">
        <f>O326*H326</f>
        <v>0</v>
      </c>
      <c r="Q326" s="250">
        <v>0.0396</v>
      </c>
      <c r="R326" s="250">
        <f>Q326*H326</f>
        <v>0.9504000000000001</v>
      </c>
      <c r="S326" s="250">
        <v>0</v>
      </c>
      <c r="T326" s="251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2" t="s">
        <v>193</v>
      </c>
      <c r="AT326" s="252" t="s">
        <v>179</v>
      </c>
      <c r="AU326" s="252" t="s">
        <v>86</v>
      </c>
      <c r="AY326" s="17" t="s">
        <v>176</v>
      </c>
      <c r="BE326" s="253">
        <f>IF(N326="základní",J326,0)</f>
        <v>0</v>
      </c>
      <c r="BF326" s="253">
        <f>IF(N326="snížená",J326,0)</f>
        <v>0</v>
      </c>
      <c r="BG326" s="253">
        <f>IF(N326="zákl. přenesená",J326,0)</f>
        <v>0</v>
      </c>
      <c r="BH326" s="253">
        <f>IF(N326="sníž. přenesená",J326,0)</f>
        <v>0</v>
      </c>
      <c r="BI326" s="253">
        <f>IF(N326="nulová",J326,0)</f>
        <v>0</v>
      </c>
      <c r="BJ326" s="17" t="s">
        <v>84</v>
      </c>
      <c r="BK326" s="253">
        <f>ROUND(I326*H326,2)</f>
        <v>0</v>
      </c>
      <c r="BL326" s="17" t="s">
        <v>193</v>
      </c>
      <c r="BM326" s="252" t="s">
        <v>500</v>
      </c>
    </row>
    <row r="327" spans="1:51" s="15" customFormat="1" ht="12">
      <c r="A327" s="15"/>
      <c r="B327" s="285"/>
      <c r="C327" s="286"/>
      <c r="D327" s="256" t="s">
        <v>226</v>
      </c>
      <c r="E327" s="287" t="s">
        <v>1</v>
      </c>
      <c r="F327" s="288" t="s">
        <v>491</v>
      </c>
      <c r="G327" s="286"/>
      <c r="H327" s="287" t="s">
        <v>1</v>
      </c>
      <c r="I327" s="289"/>
      <c r="J327" s="286"/>
      <c r="K327" s="286"/>
      <c r="L327" s="290"/>
      <c r="M327" s="291"/>
      <c r="N327" s="292"/>
      <c r="O327" s="292"/>
      <c r="P327" s="292"/>
      <c r="Q327" s="292"/>
      <c r="R327" s="292"/>
      <c r="S327" s="292"/>
      <c r="T327" s="29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94" t="s">
        <v>226</v>
      </c>
      <c r="AU327" s="294" t="s">
        <v>86</v>
      </c>
      <c r="AV327" s="15" t="s">
        <v>84</v>
      </c>
      <c r="AW327" s="15" t="s">
        <v>32</v>
      </c>
      <c r="AX327" s="15" t="s">
        <v>76</v>
      </c>
      <c r="AY327" s="294" t="s">
        <v>176</v>
      </c>
    </row>
    <row r="328" spans="1:51" s="15" customFormat="1" ht="12">
      <c r="A328" s="15"/>
      <c r="B328" s="285"/>
      <c r="C328" s="286"/>
      <c r="D328" s="256" t="s">
        <v>226</v>
      </c>
      <c r="E328" s="287" t="s">
        <v>1</v>
      </c>
      <c r="F328" s="288" t="s">
        <v>492</v>
      </c>
      <c r="G328" s="286"/>
      <c r="H328" s="287" t="s">
        <v>1</v>
      </c>
      <c r="I328" s="289"/>
      <c r="J328" s="286"/>
      <c r="K328" s="286"/>
      <c r="L328" s="290"/>
      <c r="M328" s="291"/>
      <c r="N328" s="292"/>
      <c r="O328" s="292"/>
      <c r="P328" s="292"/>
      <c r="Q328" s="292"/>
      <c r="R328" s="292"/>
      <c r="S328" s="292"/>
      <c r="T328" s="293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94" t="s">
        <v>226</v>
      </c>
      <c r="AU328" s="294" t="s">
        <v>86</v>
      </c>
      <c r="AV328" s="15" t="s">
        <v>84</v>
      </c>
      <c r="AW328" s="15" t="s">
        <v>32</v>
      </c>
      <c r="AX328" s="15" t="s">
        <v>76</v>
      </c>
      <c r="AY328" s="294" t="s">
        <v>176</v>
      </c>
    </row>
    <row r="329" spans="1:51" s="15" customFormat="1" ht="12">
      <c r="A329" s="15"/>
      <c r="B329" s="285"/>
      <c r="C329" s="286"/>
      <c r="D329" s="256" t="s">
        <v>226</v>
      </c>
      <c r="E329" s="287" t="s">
        <v>1</v>
      </c>
      <c r="F329" s="288" t="s">
        <v>493</v>
      </c>
      <c r="G329" s="286"/>
      <c r="H329" s="287" t="s">
        <v>1</v>
      </c>
      <c r="I329" s="289"/>
      <c r="J329" s="286"/>
      <c r="K329" s="286"/>
      <c r="L329" s="290"/>
      <c r="M329" s="291"/>
      <c r="N329" s="292"/>
      <c r="O329" s="292"/>
      <c r="P329" s="292"/>
      <c r="Q329" s="292"/>
      <c r="R329" s="292"/>
      <c r="S329" s="292"/>
      <c r="T329" s="29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94" t="s">
        <v>226</v>
      </c>
      <c r="AU329" s="294" t="s">
        <v>86</v>
      </c>
      <c r="AV329" s="15" t="s">
        <v>84</v>
      </c>
      <c r="AW329" s="15" t="s">
        <v>32</v>
      </c>
      <c r="AX329" s="15" t="s">
        <v>76</v>
      </c>
      <c r="AY329" s="294" t="s">
        <v>176</v>
      </c>
    </row>
    <row r="330" spans="1:51" s="15" customFormat="1" ht="12">
      <c r="A330" s="15"/>
      <c r="B330" s="285"/>
      <c r="C330" s="286"/>
      <c r="D330" s="256" t="s">
        <v>226</v>
      </c>
      <c r="E330" s="287" t="s">
        <v>1</v>
      </c>
      <c r="F330" s="288" t="s">
        <v>494</v>
      </c>
      <c r="G330" s="286"/>
      <c r="H330" s="287" t="s">
        <v>1</v>
      </c>
      <c r="I330" s="289"/>
      <c r="J330" s="286"/>
      <c r="K330" s="286"/>
      <c r="L330" s="290"/>
      <c r="M330" s="291"/>
      <c r="N330" s="292"/>
      <c r="O330" s="292"/>
      <c r="P330" s="292"/>
      <c r="Q330" s="292"/>
      <c r="R330" s="292"/>
      <c r="S330" s="292"/>
      <c r="T330" s="29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94" t="s">
        <v>226</v>
      </c>
      <c r="AU330" s="294" t="s">
        <v>86</v>
      </c>
      <c r="AV330" s="15" t="s">
        <v>84</v>
      </c>
      <c r="AW330" s="15" t="s">
        <v>32</v>
      </c>
      <c r="AX330" s="15" t="s">
        <v>76</v>
      </c>
      <c r="AY330" s="294" t="s">
        <v>176</v>
      </c>
    </row>
    <row r="331" spans="1:51" s="15" customFormat="1" ht="12">
      <c r="A331" s="15"/>
      <c r="B331" s="285"/>
      <c r="C331" s="286"/>
      <c r="D331" s="256" t="s">
        <v>226</v>
      </c>
      <c r="E331" s="287" t="s">
        <v>1</v>
      </c>
      <c r="F331" s="288" t="s">
        <v>400</v>
      </c>
      <c r="G331" s="286"/>
      <c r="H331" s="287" t="s">
        <v>1</v>
      </c>
      <c r="I331" s="289"/>
      <c r="J331" s="286"/>
      <c r="K331" s="286"/>
      <c r="L331" s="290"/>
      <c r="M331" s="291"/>
      <c r="N331" s="292"/>
      <c r="O331" s="292"/>
      <c r="P331" s="292"/>
      <c r="Q331" s="292"/>
      <c r="R331" s="292"/>
      <c r="S331" s="292"/>
      <c r="T331" s="29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94" t="s">
        <v>226</v>
      </c>
      <c r="AU331" s="294" t="s">
        <v>86</v>
      </c>
      <c r="AV331" s="15" t="s">
        <v>84</v>
      </c>
      <c r="AW331" s="15" t="s">
        <v>32</v>
      </c>
      <c r="AX331" s="15" t="s">
        <v>76</v>
      </c>
      <c r="AY331" s="294" t="s">
        <v>176</v>
      </c>
    </row>
    <row r="332" spans="1:51" s="15" customFormat="1" ht="12">
      <c r="A332" s="15"/>
      <c r="B332" s="285"/>
      <c r="C332" s="286"/>
      <c r="D332" s="256" t="s">
        <v>226</v>
      </c>
      <c r="E332" s="287" t="s">
        <v>1</v>
      </c>
      <c r="F332" s="288" t="s">
        <v>495</v>
      </c>
      <c r="G332" s="286"/>
      <c r="H332" s="287" t="s">
        <v>1</v>
      </c>
      <c r="I332" s="289"/>
      <c r="J332" s="286"/>
      <c r="K332" s="286"/>
      <c r="L332" s="290"/>
      <c r="M332" s="291"/>
      <c r="N332" s="292"/>
      <c r="O332" s="292"/>
      <c r="P332" s="292"/>
      <c r="Q332" s="292"/>
      <c r="R332" s="292"/>
      <c r="S332" s="292"/>
      <c r="T332" s="293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94" t="s">
        <v>226</v>
      </c>
      <c r="AU332" s="294" t="s">
        <v>86</v>
      </c>
      <c r="AV332" s="15" t="s">
        <v>84</v>
      </c>
      <c r="AW332" s="15" t="s">
        <v>32</v>
      </c>
      <c r="AX332" s="15" t="s">
        <v>76</v>
      </c>
      <c r="AY332" s="294" t="s">
        <v>176</v>
      </c>
    </row>
    <row r="333" spans="1:51" s="13" customFormat="1" ht="12">
      <c r="A333" s="13"/>
      <c r="B333" s="254"/>
      <c r="C333" s="255"/>
      <c r="D333" s="256" t="s">
        <v>226</v>
      </c>
      <c r="E333" s="257" t="s">
        <v>1</v>
      </c>
      <c r="F333" s="258" t="s">
        <v>501</v>
      </c>
      <c r="G333" s="255"/>
      <c r="H333" s="259">
        <v>24</v>
      </c>
      <c r="I333" s="260"/>
      <c r="J333" s="255"/>
      <c r="K333" s="255"/>
      <c r="L333" s="261"/>
      <c r="M333" s="262"/>
      <c r="N333" s="263"/>
      <c r="O333" s="263"/>
      <c r="P333" s="263"/>
      <c r="Q333" s="263"/>
      <c r="R333" s="263"/>
      <c r="S333" s="263"/>
      <c r="T333" s="26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5" t="s">
        <v>226</v>
      </c>
      <c r="AU333" s="265" t="s">
        <v>86</v>
      </c>
      <c r="AV333" s="13" t="s">
        <v>86</v>
      </c>
      <c r="AW333" s="13" t="s">
        <v>32</v>
      </c>
      <c r="AX333" s="13" t="s">
        <v>84</v>
      </c>
      <c r="AY333" s="265" t="s">
        <v>176</v>
      </c>
    </row>
    <row r="334" spans="1:65" s="2" customFormat="1" ht="24.15" customHeight="1">
      <c r="A334" s="38"/>
      <c r="B334" s="39"/>
      <c r="C334" s="241" t="s">
        <v>502</v>
      </c>
      <c r="D334" s="241" t="s">
        <v>179</v>
      </c>
      <c r="E334" s="242" t="s">
        <v>503</v>
      </c>
      <c r="F334" s="243" t="s">
        <v>504</v>
      </c>
      <c r="G334" s="244" t="s">
        <v>240</v>
      </c>
      <c r="H334" s="245">
        <v>8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0.00036</v>
      </c>
      <c r="R334" s="250">
        <f>Q334*H334</f>
        <v>0.00288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505</v>
      </c>
    </row>
    <row r="335" spans="1:51" s="15" customFormat="1" ht="12">
      <c r="A335" s="15"/>
      <c r="B335" s="285"/>
      <c r="C335" s="286"/>
      <c r="D335" s="256" t="s">
        <v>226</v>
      </c>
      <c r="E335" s="287" t="s">
        <v>1</v>
      </c>
      <c r="F335" s="288" t="s">
        <v>397</v>
      </c>
      <c r="G335" s="286"/>
      <c r="H335" s="287" t="s">
        <v>1</v>
      </c>
      <c r="I335" s="289"/>
      <c r="J335" s="286"/>
      <c r="K335" s="286"/>
      <c r="L335" s="290"/>
      <c r="M335" s="291"/>
      <c r="N335" s="292"/>
      <c r="O335" s="292"/>
      <c r="P335" s="292"/>
      <c r="Q335" s="292"/>
      <c r="R335" s="292"/>
      <c r="S335" s="292"/>
      <c r="T335" s="293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94" t="s">
        <v>226</v>
      </c>
      <c r="AU335" s="294" t="s">
        <v>86</v>
      </c>
      <c r="AV335" s="15" t="s">
        <v>84</v>
      </c>
      <c r="AW335" s="15" t="s">
        <v>32</v>
      </c>
      <c r="AX335" s="15" t="s">
        <v>76</v>
      </c>
      <c r="AY335" s="294" t="s">
        <v>176</v>
      </c>
    </row>
    <row r="336" spans="1:51" s="15" customFormat="1" ht="12">
      <c r="A336" s="15"/>
      <c r="B336" s="285"/>
      <c r="C336" s="286"/>
      <c r="D336" s="256" t="s">
        <v>226</v>
      </c>
      <c r="E336" s="287" t="s">
        <v>1</v>
      </c>
      <c r="F336" s="288" t="s">
        <v>506</v>
      </c>
      <c r="G336" s="286"/>
      <c r="H336" s="287" t="s">
        <v>1</v>
      </c>
      <c r="I336" s="289"/>
      <c r="J336" s="286"/>
      <c r="K336" s="286"/>
      <c r="L336" s="290"/>
      <c r="M336" s="291"/>
      <c r="N336" s="292"/>
      <c r="O336" s="292"/>
      <c r="P336" s="292"/>
      <c r="Q336" s="292"/>
      <c r="R336" s="292"/>
      <c r="S336" s="292"/>
      <c r="T336" s="293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94" t="s">
        <v>226</v>
      </c>
      <c r="AU336" s="294" t="s">
        <v>86</v>
      </c>
      <c r="AV336" s="15" t="s">
        <v>84</v>
      </c>
      <c r="AW336" s="15" t="s">
        <v>32</v>
      </c>
      <c r="AX336" s="15" t="s">
        <v>76</v>
      </c>
      <c r="AY336" s="294" t="s">
        <v>176</v>
      </c>
    </row>
    <row r="337" spans="1:51" s="15" customFormat="1" ht="12">
      <c r="A337" s="15"/>
      <c r="B337" s="285"/>
      <c r="C337" s="286"/>
      <c r="D337" s="256" t="s">
        <v>226</v>
      </c>
      <c r="E337" s="287" t="s">
        <v>1</v>
      </c>
      <c r="F337" s="288" t="s">
        <v>507</v>
      </c>
      <c r="G337" s="286"/>
      <c r="H337" s="287" t="s">
        <v>1</v>
      </c>
      <c r="I337" s="289"/>
      <c r="J337" s="286"/>
      <c r="K337" s="286"/>
      <c r="L337" s="290"/>
      <c r="M337" s="291"/>
      <c r="N337" s="292"/>
      <c r="O337" s="292"/>
      <c r="P337" s="292"/>
      <c r="Q337" s="292"/>
      <c r="R337" s="292"/>
      <c r="S337" s="292"/>
      <c r="T337" s="29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94" t="s">
        <v>226</v>
      </c>
      <c r="AU337" s="294" t="s">
        <v>86</v>
      </c>
      <c r="AV337" s="15" t="s">
        <v>84</v>
      </c>
      <c r="AW337" s="15" t="s">
        <v>32</v>
      </c>
      <c r="AX337" s="15" t="s">
        <v>76</v>
      </c>
      <c r="AY337" s="294" t="s">
        <v>176</v>
      </c>
    </row>
    <row r="338" spans="1:51" s="13" customFormat="1" ht="12">
      <c r="A338" s="13"/>
      <c r="B338" s="254"/>
      <c r="C338" s="255"/>
      <c r="D338" s="256" t="s">
        <v>226</v>
      </c>
      <c r="E338" s="257" t="s">
        <v>1</v>
      </c>
      <c r="F338" s="258" t="s">
        <v>210</v>
      </c>
      <c r="G338" s="255"/>
      <c r="H338" s="259">
        <v>8</v>
      </c>
      <c r="I338" s="260"/>
      <c r="J338" s="255"/>
      <c r="K338" s="255"/>
      <c r="L338" s="261"/>
      <c r="M338" s="262"/>
      <c r="N338" s="263"/>
      <c r="O338" s="263"/>
      <c r="P338" s="263"/>
      <c r="Q338" s="263"/>
      <c r="R338" s="263"/>
      <c r="S338" s="263"/>
      <c r="T338" s="26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5" t="s">
        <v>226</v>
      </c>
      <c r="AU338" s="265" t="s">
        <v>86</v>
      </c>
      <c r="AV338" s="13" t="s">
        <v>86</v>
      </c>
      <c r="AW338" s="13" t="s">
        <v>32</v>
      </c>
      <c r="AX338" s="13" t="s">
        <v>76</v>
      </c>
      <c r="AY338" s="265" t="s">
        <v>176</v>
      </c>
    </row>
    <row r="339" spans="1:51" s="14" customFormat="1" ht="12">
      <c r="A339" s="14"/>
      <c r="B339" s="269"/>
      <c r="C339" s="270"/>
      <c r="D339" s="256" t="s">
        <v>226</v>
      </c>
      <c r="E339" s="271" t="s">
        <v>1</v>
      </c>
      <c r="F339" s="272" t="s">
        <v>249</v>
      </c>
      <c r="G339" s="270"/>
      <c r="H339" s="273">
        <v>8</v>
      </c>
      <c r="I339" s="274"/>
      <c r="J339" s="270"/>
      <c r="K339" s="270"/>
      <c r="L339" s="275"/>
      <c r="M339" s="276"/>
      <c r="N339" s="277"/>
      <c r="O339" s="277"/>
      <c r="P339" s="277"/>
      <c r="Q339" s="277"/>
      <c r="R339" s="277"/>
      <c r="S339" s="277"/>
      <c r="T339" s="27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79" t="s">
        <v>226</v>
      </c>
      <c r="AU339" s="279" t="s">
        <v>86</v>
      </c>
      <c r="AV339" s="14" t="s">
        <v>193</v>
      </c>
      <c r="AW339" s="14" t="s">
        <v>32</v>
      </c>
      <c r="AX339" s="14" t="s">
        <v>84</v>
      </c>
      <c r="AY339" s="279" t="s">
        <v>176</v>
      </c>
    </row>
    <row r="340" spans="1:65" s="2" customFormat="1" ht="14.4" customHeight="1">
      <c r="A340" s="38"/>
      <c r="B340" s="39"/>
      <c r="C340" s="295" t="s">
        <v>508</v>
      </c>
      <c r="D340" s="295" t="s">
        <v>341</v>
      </c>
      <c r="E340" s="296" t="s">
        <v>509</v>
      </c>
      <c r="F340" s="297" t="s">
        <v>510</v>
      </c>
      <c r="G340" s="298" t="s">
        <v>240</v>
      </c>
      <c r="H340" s="299">
        <v>8</v>
      </c>
      <c r="I340" s="300"/>
      <c r="J340" s="301">
        <f>ROUND(I340*H340,2)</f>
        <v>0</v>
      </c>
      <c r="K340" s="297" t="s">
        <v>183</v>
      </c>
      <c r="L340" s="302"/>
      <c r="M340" s="303" t="s">
        <v>1</v>
      </c>
      <c r="N340" s="304" t="s">
        <v>41</v>
      </c>
      <c r="O340" s="91"/>
      <c r="P340" s="250">
        <f>O340*H340</f>
        <v>0</v>
      </c>
      <c r="Q340" s="250">
        <v>0.0025</v>
      </c>
      <c r="R340" s="250">
        <f>Q340*H340</f>
        <v>0.02</v>
      </c>
      <c r="S340" s="250">
        <v>0</v>
      </c>
      <c r="T340" s="251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2" t="s">
        <v>210</v>
      </c>
      <c r="AT340" s="252" t="s">
        <v>341</v>
      </c>
      <c r="AU340" s="252" t="s">
        <v>86</v>
      </c>
      <c r="AY340" s="17" t="s">
        <v>176</v>
      </c>
      <c r="BE340" s="253">
        <f>IF(N340="základní",J340,0)</f>
        <v>0</v>
      </c>
      <c r="BF340" s="253">
        <f>IF(N340="snížená",J340,0)</f>
        <v>0</v>
      </c>
      <c r="BG340" s="253">
        <f>IF(N340="zákl. přenesená",J340,0)</f>
        <v>0</v>
      </c>
      <c r="BH340" s="253">
        <f>IF(N340="sníž. přenesená",J340,0)</f>
        <v>0</v>
      </c>
      <c r="BI340" s="253">
        <f>IF(N340="nulová",J340,0)</f>
        <v>0</v>
      </c>
      <c r="BJ340" s="17" t="s">
        <v>84</v>
      </c>
      <c r="BK340" s="253">
        <f>ROUND(I340*H340,2)</f>
        <v>0</v>
      </c>
      <c r="BL340" s="17" t="s">
        <v>193</v>
      </c>
      <c r="BM340" s="252" t="s">
        <v>511</v>
      </c>
    </row>
    <row r="341" spans="1:65" s="2" customFormat="1" ht="24.15" customHeight="1">
      <c r="A341" s="38"/>
      <c r="B341" s="39"/>
      <c r="C341" s="241" t="s">
        <v>512</v>
      </c>
      <c r="D341" s="241" t="s">
        <v>179</v>
      </c>
      <c r="E341" s="242" t="s">
        <v>513</v>
      </c>
      <c r="F341" s="243" t="s">
        <v>514</v>
      </c>
      <c r="G341" s="244" t="s">
        <v>385</v>
      </c>
      <c r="H341" s="245">
        <v>121.05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0.08978</v>
      </c>
      <c r="R341" s="250">
        <f>Q341*H341</f>
        <v>10.867868999999999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515</v>
      </c>
    </row>
    <row r="342" spans="1:51" s="15" customFormat="1" ht="12">
      <c r="A342" s="15"/>
      <c r="B342" s="285"/>
      <c r="C342" s="286"/>
      <c r="D342" s="256" t="s">
        <v>226</v>
      </c>
      <c r="E342" s="287" t="s">
        <v>1</v>
      </c>
      <c r="F342" s="288" t="s">
        <v>516</v>
      </c>
      <c r="G342" s="286"/>
      <c r="H342" s="287" t="s">
        <v>1</v>
      </c>
      <c r="I342" s="289"/>
      <c r="J342" s="286"/>
      <c r="K342" s="286"/>
      <c r="L342" s="290"/>
      <c r="M342" s="291"/>
      <c r="N342" s="292"/>
      <c r="O342" s="292"/>
      <c r="P342" s="292"/>
      <c r="Q342" s="292"/>
      <c r="R342" s="292"/>
      <c r="S342" s="292"/>
      <c r="T342" s="293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94" t="s">
        <v>226</v>
      </c>
      <c r="AU342" s="294" t="s">
        <v>86</v>
      </c>
      <c r="AV342" s="15" t="s">
        <v>84</v>
      </c>
      <c r="AW342" s="15" t="s">
        <v>32</v>
      </c>
      <c r="AX342" s="15" t="s">
        <v>76</v>
      </c>
      <c r="AY342" s="294" t="s">
        <v>176</v>
      </c>
    </row>
    <row r="343" spans="1:51" s="15" customFormat="1" ht="12">
      <c r="A343" s="15"/>
      <c r="B343" s="285"/>
      <c r="C343" s="286"/>
      <c r="D343" s="256" t="s">
        <v>226</v>
      </c>
      <c r="E343" s="287" t="s">
        <v>1</v>
      </c>
      <c r="F343" s="288" t="s">
        <v>517</v>
      </c>
      <c r="G343" s="286"/>
      <c r="H343" s="287" t="s">
        <v>1</v>
      </c>
      <c r="I343" s="289"/>
      <c r="J343" s="286"/>
      <c r="K343" s="286"/>
      <c r="L343" s="290"/>
      <c r="M343" s="291"/>
      <c r="N343" s="292"/>
      <c r="O343" s="292"/>
      <c r="P343" s="292"/>
      <c r="Q343" s="292"/>
      <c r="R343" s="292"/>
      <c r="S343" s="292"/>
      <c r="T343" s="293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4" t="s">
        <v>226</v>
      </c>
      <c r="AU343" s="294" t="s">
        <v>86</v>
      </c>
      <c r="AV343" s="15" t="s">
        <v>84</v>
      </c>
      <c r="AW343" s="15" t="s">
        <v>32</v>
      </c>
      <c r="AX343" s="15" t="s">
        <v>76</v>
      </c>
      <c r="AY343" s="294" t="s">
        <v>176</v>
      </c>
    </row>
    <row r="344" spans="1:51" s="15" customFormat="1" ht="12">
      <c r="A344" s="15"/>
      <c r="B344" s="285"/>
      <c r="C344" s="286"/>
      <c r="D344" s="256" t="s">
        <v>226</v>
      </c>
      <c r="E344" s="287" t="s">
        <v>1</v>
      </c>
      <c r="F344" s="288" t="s">
        <v>518</v>
      </c>
      <c r="G344" s="286"/>
      <c r="H344" s="287" t="s">
        <v>1</v>
      </c>
      <c r="I344" s="289"/>
      <c r="J344" s="286"/>
      <c r="K344" s="286"/>
      <c r="L344" s="290"/>
      <c r="M344" s="291"/>
      <c r="N344" s="292"/>
      <c r="O344" s="292"/>
      <c r="P344" s="292"/>
      <c r="Q344" s="292"/>
      <c r="R344" s="292"/>
      <c r="S344" s="292"/>
      <c r="T344" s="29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94" t="s">
        <v>226</v>
      </c>
      <c r="AU344" s="294" t="s">
        <v>86</v>
      </c>
      <c r="AV344" s="15" t="s">
        <v>84</v>
      </c>
      <c r="AW344" s="15" t="s">
        <v>32</v>
      </c>
      <c r="AX344" s="15" t="s">
        <v>76</v>
      </c>
      <c r="AY344" s="294" t="s">
        <v>176</v>
      </c>
    </row>
    <row r="345" spans="1:51" s="15" customFormat="1" ht="12">
      <c r="A345" s="15"/>
      <c r="B345" s="285"/>
      <c r="C345" s="286"/>
      <c r="D345" s="256" t="s">
        <v>226</v>
      </c>
      <c r="E345" s="287" t="s">
        <v>1</v>
      </c>
      <c r="F345" s="288" t="s">
        <v>519</v>
      </c>
      <c r="G345" s="286"/>
      <c r="H345" s="287" t="s">
        <v>1</v>
      </c>
      <c r="I345" s="289"/>
      <c r="J345" s="286"/>
      <c r="K345" s="286"/>
      <c r="L345" s="290"/>
      <c r="M345" s="291"/>
      <c r="N345" s="292"/>
      <c r="O345" s="292"/>
      <c r="P345" s="292"/>
      <c r="Q345" s="292"/>
      <c r="R345" s="292"/>
      <c r="S345" s="292"/>
      <c r="T345" s="29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94" t="s">
        <v>226</v>
      </c>
      <c r="AU345" s="294" t="s">
        <v>86</v>
      </c>
      <c r="AV345" s="15" t="s">
        <v>84</v>
      </c>
      <c r="AW345" s="15" t="s">
        <v>32</v>
      </c>
      <c r="AX345" s="15" t="s">
        <v>76</v>
      </c>
      <c r="AY345" s="294" t="s">
        <v>176</v>
      </c>
    </row>
    <row r="346" spans="1:51" s="13" customFormat="1" ht="12">
      <c r="A346" s="13"/>
      <c r="B346" s="254"/>
      <c r="C346" s="255"/>
      <c r="D346" s="256" t="s">
        <v>226</v>
      </c>
      <c r="E346" s="257" t="s">
        <v>1</v>
      </c>
      <c r="F346" s="258" t="s">
        <v>520</v>
      </c>
      <c r="G346" s="255"/>
      <c r="H346" s="259">
        <v>121.05</v>
      </c>
      <c r="I346" s="260"/>
      <c r="J346" s="255"/>
      <c r="K346" s="255"/>
      <c r="L346" s="261"/>
      <c r="M346" s="262"/>
      <c r="N346" s="263"/>
      <c r="O346" s="263"/>
      <c r="P346" s="263"/>
      <c r="Q346" s="263"/>
      <c r="R346" s="263"/>
      <c r="S346" s="263"/>
      <c r="T346" s="26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5" t="s">
        <v>226</v>
      </c>
      <c r="AU346" s="265" t="s">
        <v>86</v>
      </c>
      <c r="AV346" s="13" t="s">
        <v>86</v>
      </c>
      <c r="AW346" s="13" t="s">
        <v>32</v>
      </c>
      <c r="AX346" s="13" t="s">
        <v>76</v>
      </c>
      <c r="AY346" s="265" t="s">
        <v>176</v>
      </c>
    </row>
    <row r="347" spans="1:51" s="14" customFormat="1" ht="12">
      <c r="A347" s="14"/>
      <c r="B347" s="269"/>
      <c r="C347" s="270"/>
      <c r="D347" s="256" t="s">
        <v>226</v>
      </c>
      <c r="E347" s="271" t="s">
        <v>1</v>
      </c>
      <c r="F347" s="272" t="s">
        <v>249</v>
      </c>
      <c r="G347" s="270"/>
      <c r="H347" s="273">
        <v>121.05</v>
      </c>
      <c r="I347" s="274"/>
      <c r="J347" s="270"/>
      <c r="K347" s="270"/>
      <c r="L347" s="275"/>
      <c r="M347" s="276"/>
      <c r="N347" s="277"/>
      <c r="O347" s="277"/>
      <c r="P347" s="277"/>
      <c r="Q347" s="277"/>
      <c r="R347" s="277"/>
      <c r="S347" s="277"/>
      <c r="T347" s="27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9" t="s">
        <v>226</v>
      </c>
      <c r="AU347" s="279" t="s">
        <v>86</v>
      </c>
      <c r="AV347" s="14" t="s">
        <v>193</v>
      </c>
      <c r="AW347" s="14" t="s">
        <v>32</v>
      </c>
      <c r="AX347" s="14" t="s">
        <v>84</v>
      </c>
      <c r="AY347" s="279" t="s">
        <v>176</v>
      </c>
    </row>
    <row r="348" spans="1:65" s="2" customFormat="1" ht="14.4" customHeight="1">
      <c r="A348" s="38"/>
      <c r="B348" s="39"/>
      <c r="C348" s="295" t="s">
        <v>521</v>
      </c>
      <c r="D348" s="295" t="s">
        <v>341</v>
      </c>
      <c r="E348" s="296" t="s">
        <v>522</v>
      </c>
      <c r="F348" s="297" t="s">
        <v>523</v>
      </c>
      <c r="G348" s="298" t="s">
        <v>236</v>
      </c>
      <c r="H348" s="299">
        <v>18.521</v>
      </c>
      <c r="I348" s="300"/>
      <c r="J348" s="301">
        <f>ROUND(I348*H348,2)</f>
        <v>0</v>
      </c>
      <c r="K348" s="297" t="s">
        <v>1</v>
      </c>
      <c r="L348" s="302"/>
      <c r="M348" s="303" t="s">
        <v>1</v>
      </c>
      <c r="N348" s="304" t="s">
        <v>41</v>
      </c>
      <c r="O348" s="91"/>
      <c r="P348" s="250">
        <f>O348*H348</f>
        <v>0</v>
      </c>
      <c r="Q348" s="250">
        <v>0.222</v>
      </c>
      <c r="R348" s="250">
        <f>Q348*H348</f>
        <v>4.111662</v>
      </c>
      <c r="S348" s="250">
        <v>0</v>
      </c>
      <c r="T348" s="251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2" t="s">
        <v>210</v>
      </c>
      <c r="AT348" s="252" t="s">
        <v>341</v>
      </c>
      <c r="AU348" s="252" t="s">
        <v>86</v>
      </c>
      <c r="AY348" s="17" t="s">
        <v>176</v>
      </c>
      <c r="BE348" s="253">
        <f>IF(N348="základní",J348,0)</f>
        <v>0</v>
      </c>
      <c r="BF348" s="253">
        <f>IF(N348="snížená",J348,0)</f>
        <v>0</v>
      </c>
      <c r="BG348" s="253">
        <f>IF(N348="zákl. přenesená",J348,0)</f>
        <v>0</v>
      </c>
      <c r="BH348" s="253">
        <f>IF(N348="sníž. přenesená",J348,0)</f>
        <v>0</v>
      </c>
      <c r="BI348" s="253">
        <f>IF(N348="nulová",J348,0)</f>
        <v>0</v>
      </c>
      <c r="BJ348" s="17" t="s">
        <v>84</v>
      </c>
      <c r="BK348" s="253">
        <f>ROUND(I348*H348,2)</f>
        <v>0</v>
      </c>
      <c r="BL348" s="17" t="s">
        <v>193</v>
      </c>
      <c r="BM348" s="252" t="s">
        <v>524</v>
      </c>
    </row>
    <row r="349" spans="1:51" s="13" customFormat="1" ht="12">
      <c r="A349" s="13"/>
      <c r="B349" s="254"/>
      <c r="C349" s="255"/>
      <c r="D349" s="256" t="s">
        <v>226</v>
      </c>
      <c r="E349" s="257" t="s">
        <v>1</v>
      </c>
      <c r="F349" s="258" t="s">
        <v>525</v>
      </c>
      <c r="G349" s="255"/>
      <c r="H349" s="259">
        <v>18.521</v>
      </c>
      <c r="I349" s="260"/>
      <c r="J349" s="255"/>
      <c r="K349" s="255"/>
      <c r="L349" s="261"/>
      <c r="M349" s="262"/>
      <c r="N349" s="263"/>
      <c r="O349" s="263"/>
      <c r="P349" s="263"/>
      <c r="Q349" s="263"/>
      <c r="R349" s="263"/>
      <c r="S349" s="263"/>
      <c r="T349" s="26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5" t="s">
        <v>226</v>
      </c>
      <c r="AU349" s="265" t="s">
        <v>86</v>
      </c>
      <c r="AV349" s="13" t="s">
        <v>86</v>
      </c>
      <c r="AW349" s="13" t="s">
        <v>32</v>
      </c>
      <c r="AX349" s="13" t="s">
        <v>84</v>
      </c>
      <c r="AY349" s="265" t="s">
        <v>176</v>
      </c>
    </row>
    <row r="350" spans="1:65" s="2" customFormat="1" ht="24.15" customHeight="1">
      <c r="A350" s="38"/>
      <c r="B350" s="39"/>
      <c r="C350" s="241" t="s">
        <v>526</v>
      </c>
      <c r="D350" s="241" t="s">
        <v>179</v>
      </c>
      <c r="E350" s="242" t="s">
        <v>527</v>
      </c>
      <c r="F350" s="243" t="s">
        <v>528</v>
      </c>
      <c r="G350" s="244" t="s">
        <v>385</v>
      </c>
      <c r="H350" s="245">
        <v>129</v>
      </c>
      <c r="I350" s="246"/>
      <c r="J350" s="247">
        <f>ROUND(I350*H350,2)</f>
        <v>0</v>
      </c>
      <c r="K350" s="243" t="s">
        <v>183</v>
      </c>
      <c r="L350" s="44"/>
      <c r="M350" s="248" t="s">
        <v>1</v>
      </c>
      <c r="N350" s="249" t="s">
        <v>41</v>
      </c>
      <c r="O350" s="91"/>
      <c r="P350" s="250">
        <f>O350*H350</f>
        <v>0</v>
      </c>
      <c r="Q350" s="250">
        <v>0.1554</v>
      </c>
      <c r="R350" s="250">
        <f>Q350*H350</f>
        <v>20.0466</v>
      </c>
      <c r="S350" s="250">
        <v>0</v>
      </c>
      <c r="T350" s="251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2" t="s">
        <v>193</v>
      </c>
      <c r="AT350" s="252" t="s">
        <v>179</v>
      </c>
      <c r="AU350" s="252" t="s">
        <v>86</v>
      </c>
      <c r="AY350" s="17" t="s">
        <v>176</v>
      </c>
      <c r="BE350" s="253">
        <f>IF(N350="základní",J350,0)</f>
        <v>0</v>
      </c>
      <c r="BF350" s="253">
        <f>IF(N350="snížená",J350,0)</f>
        <v>0</v>
      </c>
      <c r="BG350" s="253">
        <f>IF(N350="zákl. přenesená",J350,0)</f>
        <v>0</v>
      </c>
      <c r="BH350" s="253">
        <f>IF(N350="sníž. přenesená",J350,0)</f>
        <v>0</v>
      </c>
      <c r="BI350" s="253">
        <f>IF(N350="nulová",J350,0)</f>
        <v>0</v>
      </c>
      <c r="BJ350" s="17" t="s">
        <v>84</v>
      </c>
      <c r="BK350" s="253">
        <f>ROUND(I350*H350,2)</f>
        <v>0</v>
      </c>
      <c r="BL350" s="17" t="s">
        <v>193</v>
      </c>
      <c r="BM350" s="252" t="s">
        <v>529</v>
      </c>
    </row>
    <row r="351" spans="1:51" s="15" customFormat="1" ht="12">
      <c r="A351" s="15"/>
      <c r="B351" s="285"/>
      <c r="C351" s="286"/>
      <c r="D351" s="256" t="s">
        <v>226</v>
      </c>
      <c r="E351" s="287" t="s">
        <v>1</v>
      </c>
      <c r="F351" s="288" t="s">
        <v>530</v>
      </c>
      <c r="G351" s="286"/>
      <c r="H351" s="287" t="s">
        <v>1</v>
      </c>
      <c r="I351" s="289"/>
      <c r="J351" s="286"/>
      <c r="K351" s="286"/>
      <c r="L351" s="290"/>
      <c r="M351" s="291"/>
      <c r="N351" s="292"/>
      <c r="O351" s="292"/>
      <c r="P351" s="292"/>
      <c r="Q351" s="292"/>
      <c r="R351" s="292"/>
      <c r="S351" s="292"/>
      <c r="T351" s="293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94" t="s">
        <v>226</v>
      </c>
      <c r="AU351" s="294" t="s">
        <v>86</v>
      </c>
      <c r="AV351" s="15" t="s">
        <v>84</v>
      </c>
      <c r="AW351" s="15" t="s">
        <v>32</v>
      </c>
      <c r="AX351" s="15" t="s">
        <v>76</v>
      </c>
      <c r="AY351" s="294" t="s">
        <v>176</v>
      </c>
    </row>
    <row r="352" spans="1:51" s="15" customFormat="1" ht="12">
      <c r="A352" s="15"/>
      <c r="B352" s="285"/>
      <c r="C352" s="286"/>
      <c r="D352" s="256" t="s">
        <v>226</v>
      </c>
      <c r="E352" s="287" t="s">
        <v>1</v>
      </c>
      <c r="F352" s="288" t="s">
        <v>531</v>
      </c>
      <c r="G352" s="286"/>
      <c r="H352" s="287" t="s">
        <v>1</v>
      </c>
      <c r="I352" s="289"/>
      <c r="J352" s="286"/>
      <c r="K352" s="286"/>
      <c r="L352" s="290"/>
      <c r="M352" s="291"/>
      <c r="N352" s="292"/>
      <c r="O352" s="292"/>
      <c r="P352" s="292"/>
      <c r="Q352" s="292"/>
      <c r="R352" s="292"/>
      <c r="S352" s="292"/>
      <c r="T352" s="293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94" t="s">
        <v>226</v>
      </c>
      <c r="AU352" s="294" t="s">
        <v>86</v>
      </c>
      <c r="AV352" s="15" t="s">
        <v>84</v>
      </c>
      <c r="AW352" s="15" t="s">
        <v>32</v>
      </c>
      <c r="AX352" s="15" t="s">
        <v>76</v>
      </c>
      <c r="AY352" s="294" t="s">
        <v>176</v>
      </c>
    </row>
    <row r="353" spans="1:51" s="15" customFormat="1" ht="12">
      <c r="A353" s="15"/>
      <c r="B353" s="285"/>
      <c r="C353" s="286"/>
      <c r="D353" s="256" t="s">
        <v>226</v>
      </c>
      <c r="E353" s="287" t="s">
        <v>1</v>
      </c>
      <c r="F353" s="288" t="s">
        <v>518</v>
      </c>
      <c r="G353" s="286"/>
      <c r="H353" s="287" t="s">
        <v>1</v>
      </c>
      <c r="I353" s="289"/>
      <c r="J353" s="286"/>
      <c r="K353" s="286"/>
      <c r="L353" s="290"/>
      <c r="M353" s="291"/>
      <c r="N353" s="292"/>
      <c r="O353" s="292"/>
      <c r="P353" s="292"/>
      <c r="Q353" s="292"/>
      <c r="R353" s="292"/>
      <c r="S353" s="292"/>
      <c r="T353" s="293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94" t="s">
        <v>226</v>
      </c>
      <c r="AU353" s="294" t="s">
        <v>86</v>
      </c>
      <c r="AV353" s="15" t="s">
        <v>84</v>
      </c>
      <c r="AW353" s="15" t="s">
        <v>32</v>
      </c>
      <c r="AX353" s="15" t="s">
        <v>76</v>
      </c>
      <c r="AY353" s="294" t="s">
        <v>176</v>
      </c>
    </row>
    <row r="354" spans="1:51" s="15" customFormat="1" ht="12">
      <c r="A354" s="15"/>
      <c r="B354" s="285"/>
      <c r="C354" s="286"/>
      <c r="D354" s="256" t="s">
        <v>226</v>
      </c>
      <c r="E354" s="287" t="s">
        <v>1</v>
      </c>
      <c r="F354" s="288" t="s">
        <v>532</v>
      </c>
      <c r="G354" s="286"/>
      <c r="H354" s="287" t="s">
        <v>1</v>
      </c>
      <c r="I354" s="289"/>
      <c r="J354" s="286"/>
      <c r="K354" s="286"/>
      <c r="L354" s="290"/>
      <c r="M354" s="291"/>
      <c r="N354" s="292"/>
      <c r="O354" s="292"/>
      <c r="P354" s="292"/>
      <c r="Q354" s="292"/>
      <c r="R354" s="292"/>
      <c r="S354" s="292"/>
      <c r="T354" s="293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94" t="s">
        <v>226</v>
      </c>
      <c r="AU354" s="294" t="s">
        <v>86</v>
      </c>
      <c r="AV354" s="15" t="s">
        <v>84</v>
      </c>
      <c r="AW354" s="15" t="s">
        <v>32</v>
      </c>
      <c r="AX354" s="15" t="s">
        <v>76</v>
      </c>
      <c r="AY354" s="294" t="s">
        <v>176</v>
      </c>
    </row>
    <row r="355" spans="1:51" s="13" customFormat="1" ht="12">
      <c r="A355" s="13"/>
      <c r="B355" s="254"/>
      <c r="C355" s="255"/>
      <c r="D355" s="256" t="s">
        <v>226</v>
      </c>
      <c r="E355" s="257" t="s">
        <v>1</v>
      </c>
      <c r="F355" s="258" t="s">
        <v>533</v>
      </c>
      <c r="G355" s="255"/>
      <c r="H355" s="259">
        <v>129</v>
      </c>
      <c r="I355" s="260"/>
      <c r="J355" s="255"/>
      <c r="K355" s="255"/>
      <c r="L355" s="261"/>
      <c r="M355" s="262"/>
      <c r="N355" s="263"/>
      <c r="O355" s="263"/>
      <c r="P355" s="263"/>
      <c r="Q355" s="263"/>
      <c r="R355" s="263"/>
      <c r="S355" s="263"/>
      <c r="T355" s="26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5" t="s">
        <v>226</v>
      </c>
      <c r="AU355" s="265" t="s">
        <v>86</v>
      </c>
      <c r="AV355" s="13" t="s">
        <v>86</v>
      </c>
      <c r="AW355" s="13" t="s">
        <v>32</v>
      </c>
      <c r="AX355" s="13" t="s">
        <v>76</v>
      </c>
      <c r="AY355" s="265" t="s">
        <v>176</v>
      </c>
    </row>
    <row r="356" spans="1:51" s="14" customFormat="1" ht="12">
      <c r="A356" s="14"/>
      <c r="B356" s="269"/>
      <c r="C356" s="270"/>
      <c r="D356" s="256" t="s">
        <v>226</v>
      </c>
      <c r="E356" s="271" t="s">
        <v>1</v>
      </c>
      <c r="F356" s="272" t="s">
        <v>249</v>
      </c>
      <c r="G356" s="270"/>
      <c r="H356" s="273">
        <v>129</v>
      </c>
      <c r="I356" s="274"/>
      <c r="J356" s="270"/>
      <c r="K356" s="270"/>
      <c r="L356" s="275"/>
      <c r="M356" s="276"/>
      <c r="N356" s="277"/>
      <c r="O356" s="277"/>
      <c r="P356" s="277"/>
      <c r="Q356" s="277"/>
      <c r="R356" s="277"/>
      <c r="S356" s="277"/>
      <c r="T356" s="27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9" t="s">
        <v>226</v>
      </c>
      <c r="AU356" s="279" t="s">
        <v>86</v>
      </c>
      <c r="AV356" s="14" t="s">
        <v>193</v>
      </c>
      <c r="AW356" s="14" t="s">
        <v>32</v>
      </c>
      <c r="AX356" s="14" t="s">
        <v>84</v>
      </c>
      <c r="AY356" s="279" t="s">
        <v>176</v>
      </c>
    </row>
    <row r="357" spans="1:65" s="2" customFormat="1" ht="14.4" customHeight="1">
      <c r="A357" s="38"/>
      <c r="B357" s="39"/>
      <c r="C357" s="295" t="s">
        <v>534</v>
      </c>
      <c r="D357" s="295" t="s">
        <v>341</v>
      </c>
      <c r="E357" s="296" t="s">
        <v>535</v>
      </c>
      <c r="F357" s="297" t="s">
        <v>536</v>
      </c>
      <c r="G357" s="298" t="s">
        <v>385</v>
      </c>
      <c r="H357" s="299">
        <v>135.45</v>
      </c>
      <c r="I357" s="300"/>
      <c r="J357" s="301">
        <f>ROUND(I357*H357,2)</f>
        <v>0</v>
      </c>
      <c r="K357" s="297" t="s">
        <v>183</v>
      </c>
      <c r="L357" s="302"/>
      <c r="M357" s="303" t="s">
        <v>1</v>
      </c>
      <c r="N357" s="304" t="s">
        <v>41</v>
      </c>
      <c r="O357" s="91"/>
      <c r="P357" s="250">
        <f>O357*H357</f>
        <v>0</v>
      </c>
      <c r="Q357" s="250">
        <v>0.08</v>
      </c>
      <c r="R357" s="250">
        <f>Q357*H357</f>
        <v>10.835999999999999</v>
      </c>
      <c r="S357" s="250">
        <v>0</v>
      </c>
      <c r="T357" s="251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52" t="s">
        <v>210</v>
      </c>
      <c r="AT357" s="252" t="s">
        <v>341</v>
      </c>
      <c r="AU357" s="252" t="s">
        <v>86</v>
      </c>
      <c r="AY357" s="17" t="s">
        <v>176</v>
      </c>
      <c r="BE357" s="253">
        <f>IF(N357="základní",J357,0)</f>
        <v>0</v>
      </c>
      <c r="BF357" s="253">
        <f>IF(N357="snížená",J357,0)</f>
        <v>0</v>
      </c>
      <c r="BG357" s="253">
        <f>IF(N357="zákl. přenesená",J357,0)</f>
        <v>0</v>
      </c>
      <c r="BH357" s="253">
        <f>IF(N357="sníž. přenesená",J357,0)</f>
        <v>0</v>
      </c>
      <c r="BI357" s="253">
        <f>IF(N357="nulová",J357,0)</f>
        <v>0</v>
      </c>
      <c r="BJ357" s="17" t="s">
        <v>84</v>
      </c>
      <c r="BK357" s="253">
        <f>ROUND(I357*H357,2)</f>
        <v>0</v>
      </c>
      <c r="BL357" s="17" t="s">
        <v>193</v>
      </c>
      <c r="BM357" s="252" t="s">
        <v>537</v>
      </c>
    </row>
    <row r="358" spans="1:51" s="13" customFormat="1" ht="12">
      <c r="A358" s="13"/>
      <c r="B358" s="254"/>
      <c r="C358" s="255"/>
      <c r="D358" s="256" t="s">
        <v>226</v>
      </c>
      <c r="E358" s="257" t="s">
        <v>1</v>
      </c>
      <c r="F358" s="258" t="s">
        <v>538</v>
      </c>
      <c r="G358" s="255"/>
      <c r="H358" s="259">
        <v>135.45</v>
      </c>
      <c r="I358" s="260"/>
      <c r="J358" s="255"/>
      <c r="K358" s="255"/>
      <c r="L358" s="261"/>
      <c r="M358" s="262"/>
      <c r="N358" s="263"/>
      <c r="O358" s="263"/>
      <c r="P358" s="263"/>
      <c r="Q358" s="263"/>
      <c r="R358" s="263"/>
      <c r="S358" s="263"/>
      <c r="T358" s="26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5" t="s">
        <v>226</v>
      </c>
      <c r="AU358" s="265" t="s">
        <v>86</v>
      </c>
      <c r="AV358" s="13" t="s">
        <v>86</v>
      </c>
      <c r="AW358" s="13" t="s">
        <v>32</v>
      </c>
      <c r="AX358" s="13" t="s">
        <v>84</v>
      </c>
      <c r="AY358" s="265" t="s">
        <v>176</v>
      </c>
    </row>
    <row r="359" spans="1:65" s="2" customFormat="1" ht="24.15" customHeight="1">
      <c r="A359" s="38"/>
      <c r="B359" s="39"/>
      <c r="C359" s="241" t="s">
        <v>539</v>
      </c>
      <c r="D359" s="241" t="s">
        <v>179</v>
      </c>
      <c r="E359" s="242" t="s">
        <v>540</v>
      </c>
      <c r="F359" s="243" t="s">
        <v>541</v>
      </c>
      <c r="G359" s="244" t="s">
        <v>385</v>
      </c>
      <c r="H359" s="245">
        <v>6.42</v>
      </c>
      <c r="I359" s="246"/>
      <c r="J359" s="247">
        <f>ROUND(I359*H359,2)</f>
        <v>0</v>
      </c>
      <c r="K359" s="243" t="s">
        <v>183</v>
      </c>
      <c r="L359" s="44"/>
      <c r="M359" s="248" t="s">
        <v>1</v>
      </c>
      <c r="N359" s="249" t="s">
        <v>41</v>
      </c>
      <c r="O359" s="91"/>
      <c r="P359" s="250">
        <f>O359*H359</f>
        <v>0</v>
      </c>
      <c r="Q359" s="250">
        <v>0.1295</v>
      </c>
      <c r="R359" s="250">
        <f>Q359*H359</f>
        <v>0.83139</v>
      </c>
      <c r="S359" s="250">
        <v>0</v>
      </c>
      <c r="T359" s="251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2" t="s">
        <v>193</v>
      </c>
      <c r="AT359" s="252" t="s">
        <v>179</v>
      </c>
      <c r="AU359" s="252" t="s">
        <v>86</v>
      </c>
      <c r="AY359" s="17" t="s">
        <v>176</v>
      </c>
      <c r="BE359" s="253">
        <f>IF(N359="základní",J359,0)</f>
        <v>0</v>
      </c>
      <c r="BF359" s="253">
        <f>IF(N359="snížená",J359,0)</f>
        <v>0</v>
      </c>
      <c r="BG359" s="253">
        <f>IF(N359="zákl. přenesená",J359,0)</f>
        <v>0</v>
      </c>
      <c r="BH359" s="253">
        <f>IF(N359="sníž. přenesená",J359,0)</f>
        <v>0</v>
      </c>
      <c r="BI359" s="253">
        <f>IF(N359="nulová",J359,0)</f>
        <v>0</v>
      </c>
      <c r="BJ359" s="17" t="s">
        <v>84</v>
      </c>
      <c r="BK359" s="253">
        <f>ROUND(I359*H359,2)</f>
        <v>0</v>
      </c>
      <c r="BL359" s="17" t="s">
        <v>193</v>
      </c>
      <c r="BM359" s="252" t="s">
        <v>542</v>
      </c>
    </row>
    <row r="360" spans="1:51" s="15" customFormat="1" ht="12">
      <c r="A360" s="15"/>
      <c r="B360" s="285"/>
      <c r="C360" s="286"/>
      <c r="D360" s="256" t="s">
        <v>226</v>
      </c>
      <c r="E360" s="287" t="s">
        <v>1</v>
      </c>
      <c r="F360" s="288" t="s">
        <v>543</v>
      </c>
      <c r="G360" s="286"/>
      <c r="H360" s="287" t="s">
        <v>1</v>
      </c>
      <c r="I360" s="289"/>
      <c r="J360" s="286"/>
      <c r="K360" s="286"/>
      <c r="L360" s="290"/>
      <c r="M360" s="291"/>
      <c r="N360" s="292"/>
      <c r="O360" s="292"/>
      <c r="P360" s="292"/>
      <c r="Q360" s="292"/>
      <c r="R360" s="292"/>
      <c r="S360" s="292"/>
      <c r="T360" s="29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94" t="s">
        <v>226</v>
      </c>
      <c r="AU360" s="294" t="s">
        <v>86</v>
      </c>
      <c r="AV360" s="15" t="s">
        <v>84</v>
      </c>
      <c r="AW360" s="15" t="s">
        <v>32</v>
      </c>
      <c r="AX360" s="15" t="s">
        <v>76</v>
      </c>
      <c r="AY360" s="294" t="s">
        <v>176</v>
      </c>
    </row>
    <row r="361" spans="1:51" s="15" customFormat="1" ht="12">
      <c r="A361" s="15"/>
      <c r="B361" s="285"/>
      <c r="C361" s="286"/>
      <c r="D361" s="256" t="s">
        <v>226</v>
      </c>
      <c r="E361" s="287" t="s">
        <v>1</v>
      </c>
      <c r="F361" s="288" t="s">
        <v>531</v>
      </c>
      <c r="G361" s="286"/>
      <c r="H361" s="287" t="s">
        <v>1</v>
      </c>
      <c r="I361" s="289"/>
      <c r="J361" s="286"/>
      <c r="K361" s="286"/>
      <c r="L361" s="290"/>
      <c r="M361" s="291"/>
      <c r="N361" s="292"/>
      <c r="O361" s="292"/>
      <c r="P361" s="292"/>
      <c r="Q361" s="292"/>
      <c r="R361" s="292"/>
      <c r="S361" s="292"/>
      <c r="T361" s="29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4" t="s">
        <v>226</v>
      </c>
      <c r="AU361" s="294" t="s">
        <v>86</v>
      </c>
      <c r="AV361" s="15" t="s">
        <v>84</v>
      </c>
      <c r="AW361" s="15" t="s">
        <v>32</v>
      </c>
      <c r="AX361" s="15" t="s">
        <v>76</v>
      </c>
      <c r="AY361" s="294" t="s">
        <v>176</v>
      </c>
    </row>
    <row r="362" spans="1:51" s="15" customFormat="1" ht="12">
      <c r="A362" s="15"/>
      <c r="B362" s="285"/>
      <c r="C362" s="286"/>
      <c r="D362" s="256" t="s">
        <v>226</v>
      </c>
      <c r="E362" s="287" t="s">
        <v>1</v>
      </c>
      <c r="F362" s="288" t="s">
        <v>544</v>
      </c>
      <c r="G362" s="286"/>
      <c r="H362" s="287" t="s">
        <v>1</v>
      </c>
      <c r="I362" s="289"/>
      <c r="J362" s="286"/>
      <c r="K362" s="286"/>
      <c r="L362" s="290"/>
      <c r="M362" s="291"/>
      <c r="N362" s="292"/>
      <c r="O362" s="292"/>
      <c r="P362" s="292"/>
      <c r="Q362" s="292"/>
      <c r="R362" s="292"/>
      <c r="S362" s="292"/>
      <c r="T362" s="293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94" t="s">
        <v>226</v>
      </c>
      <c r="AU362" s="294" t="s">
        <v>86</v>
      </c>
      <c r="AV362" s="15" t="s">
        <v>84</v>
      </c>
      <c r="AW362" s="15" t="s">
        <v>32</v>
      </c>
      <c r="AX362" s="15" t="s">
        <v>76</v>
      </c>
      <c r="AY362" s="294" t="s">
        <v>176</v>
      </c>
    </row>
    <row r="363" spans="1:51" s="15" customFormat="1" ht="12">
      <c r="A363" s="15"/>
      <c r="B363" s="285"/>
      <c r="C363" s="286"/>
      <c r="D363" s="256" t="s">
        <v>226</v>
      </c>
      <c r="E363" s="287" t="s">
        <v>1</v>
      </c>
      <c r="F363" s="288" t="s">
        <v>545</v>
      </c>
      <c r="G363" s="286"/>
      <c r="H363" s="287" t="s">
        <v>1</v>
      </c>
      <c r="I363" s="289"/>
      <c r="J363" s="286"/>
      <c r="K363" s="286"/>
      <c r="L363" s="290"/>
      <c r="M363" s="291"/>
      <c r="N363" s="292"/>
      <c r="O363" s="292"/>
      <c r="P363" s="292"/>
      <c r="Q363" s="292"/>
      <c r="R363" s="292"/>
      <c r="S363" s="292"/>
      <c r="T363" s="293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94" t="s">
        <v>226</v>
      </c>
      <c r="AU363" s="294" t="s">
        <v>86</v>
      </c>
      <c r="AV363" s="15" t="s">
        <v>84</v>
      </c>
      <c r="AW363" s="15" t="s">
        <v>32</v>
      </c>
      <c r="AX363" s="15" t="s">
        <v>76</v>
      </c>
      <c r="AY363" s="294" t="s">
        <v>176</v>
      </c>
    </row>
    <row r="364" spans="1:51" s="13" customFormat="1" ht="12">
      <c r="A364" s="13"/>
      <c r="B364" s="254"/>
      <c r="C364" s="255"/>
      <c r="D364" s="256" t="s">
        <v>226</v>
      </c>
      <c r="E364" s="257" t="s">
        <v>1</v>
      </c>
      <c r="F364" s="258" t="s">
        <v>546</v>
      </c>
      <c r="G364" s="255"/>
      <c r="H364" s="259">
        <v>6.42</v>
      </c>
      <c r="I364" s="260"/>
      <c r="J364" s="255"/>
      <c r="K364" s="255"/>
      <c r="L364" s="261"/>
      <c r="M364" s="262"/>
      <c r="N364" s="263"/>
      <c r="O364" s="263"/>
      <c r="P364" s="263"/>
      <c r="Q364" s="263"/>
      <c r="R364" s="263"/>
      <c r="S364" s="263"/>
      <c r="T364" s="26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5" t="s">
        <v>226</v>
      </c>
      <c r="AU364" s="265" t="s">
        <v>86</v>
      </c>
      <c r="AV364" s="13" t="s">
        <v>86</v>
      </c>
      <c r="AW364" s="13" t="s">
        <v>32</v>
      </c>
      <c r="AX364" s="13" t="s">
        <v>76</v>
      </c>
      <c r="AY364" s="265" t="s">
        <v>176</v>
      </c>
    </row>
    <row r="365" spans="1:51" s="14" customFormat="1" ht="12">
      <c r="A365" s="14"/>
      <c r="B365" s="269"/>
      <c r="C365" s="270"/>
      <c r="D365" s="256" t="s">
        <v>226</v>
      </c>
      <c r="E365" s="271" t="s">
        <v>1</v>
      </c>
      <c r="F365" s="272" t="s">
        <v>249</v>
      </c>
      <c r="G365" s="270"/>
      <c r="H365" s="273">
        <v>6.42</v>
      </c>
      <c r="I365" s="274"/>
      <c r="J365" s="270"/>
      <c r="K365" s="270"/>
      <c r="L365" s="275"/>
      <c r="M365" s="276"/>
      <c r="N365" s="277"/>
      <c r="O365" s="277"/>
      <c r="P365" s="277"/>
      <c r="Q365" s="277"/>
      <c r="R365" s="277"/>
      <c r="S365" s="277"/>
      <c r="T365" s="27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9" t="s">
        <v>226</v>
      </c>
      <c r="AU365" s="279" t="s">
        <v>86</v>
      </c>
      <c r="AV365" s="14" t="s">
        <v>193</v>
      </c>
      <c r="AW365" s="14" t="s">
        <v>32</v>
      </c>
      <c r="AX365" s="14" t="s">
        <v>84</v>
      </c>
      <c r="AY365" s="279" t="s">
        <v>176</v>
      </c>
    </row>
    <row r="366" spans="1:65" s="2" customFormat="1" ht="14.4" customHeight="1">
      <c r="A366" s="38"/>
      <c r="B366" s="39"/>
      <c r="C366" s="295" t="s">
        <v>547</v>
      </c>
      <c r="D366" s="295" t="s">
        <v>341</v>
      </c>
      <c r="E366" s="296" t="s">
        <v>548</v>
      </c>
      <c r="F366" s="297" t="s">
        <v>549</v>
      </c>
      <c r="G366" s="298" t="s">
        <v>385</v>
      </c>
      <c r="H366" s="299">
        <v>7.062</v>
      </c>
      <c r="I366" s="300"/>
      <c r="J366" s="301">
        <f>ROUND(I366*H366,2)</f>
        <v>0</v>
      </c>
      <c r="K366" s="297" t="s">
        <v>183</v>
      </c>
      <c r="L366" s="302"/>
      <c r="M366" s="303" t="s">
        <v>1</v>
      </c>
      <c r="N366" s="304" t="s">
        <v>41</v>
      </c>
      <c r="O366" s="91"/>
      <c r="P366" s="250">
        <f>O366*H366</f>
        <v>0</v>
      </c>
      <c r="Q366" s="250">
        <v>0.045</v>
      </c>
      <c r="R366" s="250">
        <f>Q366*H366</f>
        <v>0.31779</v>
      </c>
      <c r="S366" s="250">
        <v>0</v>
      </c>
      <c r="T366" s="251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2" t="s">
        <v>210</v>
      </c>
      <c r="AT366" s="252" t="s">
        <v>341</v>
      </c>
      <c r="AU366" s="252" t="s">
        <v>86</v>
      </c>
      <c r="AY366" s="17" t="s">
        <v>176</v>
      </c>
      <c r="BE366" s="253">
        <f>IF(N366="základní",J366,0)</f>
        <v>0</v>
      </c>
      <c r="BF366" s="253">
        <f>IF(N366="snížená",J366,0)</f>
        <v>0</v>
      </c>
      <c r="BG366" s="253">
        <f>IF(N366="zákl. přenesená",J366,0)</f>
        <v>0</v>
      </c>
      <c r="BH366" s="253">
        <f>IF(N366="sníž. přenesená",J366,0)</f>
        <v>0</v>
      </c>
      <c r="BI366" s="253">
        <f>IF(N366="nulová",J366,0)</f>
        <v>0</v>
      </c>
      <c r="BJ366" s="17" t="s">
        <v>84</v>
      </c>
      <c r="BK366" s="253">
        <f>ROUND(I366*H366,2)</f>
        <v>0</v>
      </c>
      <c r="BL366" s="17" t="s">
        <v>193</v>
      </c>
      <c r="BM366" s="252" t="s">
        <v>550</v>
      </c>
    </row>
    <row r="367" spans="1:51" s="13" customFormat="1" ht="12">
      <c r="A367" s="13"/>
      <c r="B367" s="254"/>
      <c r="C367" s="255"/>
      <c r="D367" s="256" t="s">
        <v>226</v>
      </c>
      <c r="E367" s="257" t="s">
        <v>1</v>
      </c>
      <c r="F367" s="258" t="s">
        <v>551</v>
      </c>
      <c r="G367" s="255"/>
      <c r="H367" s="259">
        <v>7.062</v>
      </c>
      <c r="I367" s="260"/>
      <c r="J367" s="255"/>
      <c r="K367" s="255"/>
      <c r="L367" s="261"/>
      <c r="M367" s="262"/>
      <c r="N367" s="263"/>
      <c r="O367" s="263"/>
      <c r="P367" s="263"/>
      <c r="Q367" s="263"/>
      <c r="R367" s="263"/>
      <c r="S367" s="263"/>
      <c r="T367" s="26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5" t="s">
        <v>226</v>
      </c>
      <c r="AU367" s="265" t="s">
        <v>86</v>
      </c>
      <c r="AV367" s="13" t="s">
        <v>86</v>
      </c>
      <c r="AW367" s="13" t="s">
        <v>32</v>
      </c>
      <c r="AX367" s="13" t="s">
        <v>84</v>
      </c>
      <c r="AY367" s="265" t="s">
        <v>176</v>
      </c>
    </row>
    <row r="368" spans="1:65" s="2" customFormat="1" ht="24.15" customHeight="1">
      <c r="A368" s="38"/>
      <c r="B368" s="39"/>
      <c r="C368" s="241" t="s">
        <v>552</v>
      </c>
      <c r="D368" s="241" t="s">
        <v>179</v>
      </c>
      <c r="E368" s="242" t="s">
        <v>553</v>
      </c>
      <c r="F368" s="243" t="s">
        <v>554</v>
      </c>
      <c r="G368" s="244" t="s">
        <v>385</v>
      </c>
      <c r="H368" s="245">
        <v>121.05</v>
      </c>
      <c r="I368" s="246"/>
      <c r="J368" s="247">
        <f>ROUND(I368*H368,2)</f>
        <v>0</v>
      </c>
      <c r="K368" s="243" t="s">
        <v>183</v>
      </c>
      <c r="L368" s="44"/>
      <c r="M368" s="248" t="s">
        <v>1</v>
      </c>
      <c r="N368" s="249" t="s">
        <v>41</v>
      </c>
      <c r="O368" s="91"/>
      <c r="P368" s="250">
        <f>O368*H368</f>
        <v>0</v>
      </c>
      <c r="Q368" s="250">
        <v>0.14067</v>
      </c>
      <c r="R368" s="250">
        <f>Q368*H368</f>
        <v>17.028103499999997</v>
      </c>
      <c r="S368" s="250">
        <v>0</v>
      </c>
      <c r="T368" s="251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52" t="s">
        <v>193</v>
      </c>
      <c r="AT368" s="252" t="s">
        <v>179</v>
      </c>
      <c r="AU368" s="252" t="s">
        <v>86</v>
      </c>
      <c r="AY368" s="17" t="s">
        <v>176</v>
      </c>
      <c r="BE368" s="253">
        <f>IF(N368="základní",J368,0)</f>
        <v>0</v>
      </c>
      <c r="BF368" s="253">
        <f>IF(N368="snížená",J368,0)</f>
        <v>0</v>
      </c>
      <c r="BG368" s="253">
        <f>IF(N368="zákl. přenesená",J368,0)</f>
        <v>0</v>
      </c>
      <c r="BH368" s="253">
        <f>IF(N368="sníž. přenesená",J368,0)</f>
        <v>0</v>
      </c>
      <c r="BI368" s="253">
        <f>IF(N368="nulová",J368,0)</f>
        <v>0</v>
      </c>
      <c r="BJ368" s="17" t="s">
        <v>84</v>
      </c>
      <c r="BK368" s="253">
        <f>ROUND(I368*H368,2)</f>
        <v>0</v>
      </c>
      <c r="BL368" s="17" t="s">
        <v>193</v>
      </c>
      <c r="BM368" s="252" t="s">
        <v>555</v>
      </c>
    </row>
    <row r="369" spans="1:51" s="15" customFormat="1" ht="12">
      <c r="A369" s="15"/>
      <c r="B369" s="285"/>
      <c r="C369" s="286"/>
      <c r="D369" s="256" t="s">
        <v>226</v>
      </c>
      <c r="E369" s="287" t="s">
        <v>1</v>
      </c>
      <c r="F369" s="288" t="s">
        <v>556</v>
      </c>
      <c r="G369" s="286"/>
      <c r="H369" s="287" t="s">
        <v>1</v>
      </c>
      <c r="I369" s="289"/>
      <c r="J369" s="286"/>
      <c r="K369" s="286"/>
      <c r="L369" s="290"/>
      <c r="M369" s="291"/>
      <c r="N369" s="292"/>
      <c r="O369" s="292"/>
      <c r="P369" s="292"/>
      <c r="Q369" s="292"/>
      <c r="R369" s="292"/>
      <c r="S369" s="292"/>
      <c r="T369" s="293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94" t="s">
        <v>226</v>
      </c>
      <c r="AU369" s="294" t="s">
        <v>86</v>
      </c>
      <c r="AV369" s="15" t="s">
        <v>84</v>
      </c>
      <c r="AW369" s="15" t="s">
        <v>32</v>
      </c>
      <c r="AX369" s="15" t="s">
        <v>76</v>
      </c>
      <c r="AY369" s="294" t="s">
        <v>176</v>
      </c>
    </row>
    <row r="370" spans="1:51" s="15" customFormat="1" ht="12">
      <c r="A370" s="15"/>
      <c r="B370" s="285"/>
      <c r="C370" s="286"/>
      <c r="D370" s="256" t="s">
        <v>226</v>
      </c>
      <c r="E370" s="287" t="s">
        <v>1</v>
      </c>
      <c r="F370" s="288" t="s">
        <v>517</v>
      </c>
      <c r="G370" s="286"/>
      <c r="H370" s="287" t="s">
        <v>1</v>
      </c>
      <c r="I370" s="289"/>
      <c r="J370" s="286"/>
      <c r="K370" s="286"/>
      <c r="L370" s="290"/>
      <c r="M370" s="291"/>
      <c r="N370" s="292"/>
      <c r="O370" s="292"/>
      <c r="P370" s="292"/>
      <c r="Q370" s="292"/>
      <c r="R370" s="292"/>
      <c r="S370" s="292"/>
      <c r="T370" s="29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94" t="s">
        <v>226</v>
      </c>
      <c r="AU370" s="294" t="s">
        <v>86</v>
      </c>
      <c r="AV370" s="15" t="s">
        <v>84</v>
      </c>
      <c r="AW370" s="15" t="s">
        <v>32</v>
      </c>
      <c r="AX370" s="15" t="s">
        <v>76</v>
      </c>
      <c r="AY370" s="294" t="s">
        <v>176</v>
      </c>
    </row>
    <row r="371" spans="1:51" s="15" customFormat="1" ht="12">
      <c r="A371" s="15"/>
      <c r="B371" s="285"/>
      <c r="C371" s="286"/>
      <c r="D371" s="256" t="s">
        <v>226</v>
      </c>
      <c r="E371" s="287" t="s">
        <v>1</v>
      </c>
      <c r="F371" s="288" t="s">
        <v>518</v>
      </c>
      <c r="G371" s="286"/>
      <c r="H371" s="287" t="s">
        <v>1</v>
      </c>
      <c r="I371" s="289"/>
      <c r="J371" s="286"/>
      <c r="K371" s="286"/>
      <c r="L371" s="290"/>
      <c r="M371" s="291"/>
      <c r="N371" s="292"/>
      <c r="O371" s="292"/>
      <c r="P371" s="292"/>
      <c r="Q371" s="292"/>
      <c r="R371" s="292"/>
      <c r="S371" s="292"/>
      <c r="T371" s="29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94" t="s">
        <v>226</v>
      </c>
      <c r="AU371" s="294" t="s">
        <v>86</v>
      </c>
      <c r="AV371" s="15" t="s">
        <v>84</v>
      </c>
      <c r="AW371" s="15" t="s">
        <v>32</v>
      </c>
      <c r="AX371" s="15" t="s">
        <v>76</v>
      </c>
      <c r="AY371" s="294" t="s">
        <v>176</v>
      </c>
    </row>
    <row r="372" spans="1:51" s="15" customFormat="1" ht="12">
      <c r="A372" s="15"/>
      <c r="B372" s="285"/>
      <c r="C372" s="286"/>
      <c r="D372" s="256" t="s">
        <v>226</v>
      </c>
      <c r="E372" s="287" t="s">
        <v>1</v>
      </c>
      <c r="F372" s="288" t="s">
        <v>519</v>
      </c>
      <c r="G372" s="286"/>
      <c r="H372" s="287" t="s">
        <v>1</v>
      </c>
      <c r="I372" s="289"/>
      <c r="J372" s="286"/>
      <c r="K372" s="286"/>
      <c r="L372" s="290"/>
      <c r="M372" s="291"/>
      <c r="N372" s="292"/>
      <c r="O372" s="292"/>
      <c r="P372" s="292"/>
      <c r="Q372" s="292"/>
      <c r="R372" s="292"/>
      <c r="S372" s="292"/>
      <c r="T372" s="293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94" t="s">
        <v>226</v>
      </c>
      <c r="AU372" s="294" t="s">
        <v>86</v>
      </c>
      <c r="AV372" s="15" t="s">
        <v>84</v>
      </c>
      <c r="AW372" s="15" t="s">
        <v>32</v>
      </c>
      <c r="AX372" s="15" t="s">
        <v>76</v>
      </c>
      <c r="AY372" s="294" t="s">
        <v>176</v>
      </c>
    </row>
    <row r="373" spans="1:51" s="13" customFormat="1" ht="12">
      <c r="A373" s="13"/>
      <c r="B373" s="254"/>
      <c r="C373" s="255"/>
      <c r="D373" s="256" t="s">
        <v>226</v>
      </c>
      <c r="E373" s="257" t="s">
        <v>1</v>
      </c>
      <c r="F373" s="258" t="s">
        <v>520</v>
      </c>
      <c r="G373" s="255"/>
      <c r="H373" s="259">
        <v>121.05</v>
      </c>
      <c r="I373" s="260"/>
      <c r="J373" s="255"/>
      <c r="K373" s="255"/>
      <c r="L373" s="261"/>
      <c r="M373" s="262"/>
      <c r="N373" s="263"/>
      <c r="O373" s="263"/>
      <c r="P373" s="263"/>
      <c r="Q373" s="263"/>
      <c r="R373" s="263"/>
      <c r="S373" s="263"/>
      <c r="T373" s="26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5" t="s">
        <v>226</v>
      </c>
      <c r="AU373" s="265" t="s">
        <v>86</v>
      </c>
      <c r="AV373" s="13" t="s">
        <v>86</v>
      </c>
      <c r="AW373" s="13" t="s">
        <v>32</v>
      </c>
      <c r="AX373" s="13" t="s">
        <v>76</v>
      </c>
      <c r="AY373" s="265" t="s">
        <v>176</v>
      </c>
    </row>
    <row r="374" spans="1:51" s="14" customFormat="1" ht="12">
      <c r="A374" s="14"/>
      <c r="B374" s="269"/>
      <c r="C374" s="270"/>
      <c r="D374" s="256" t="s">
        <v>226</v>
      </c>
      <c r="E374" s="271" t="s">
        <v>1</v>
      </c>
      <c r="F374" s="272" t="s">
        <v>249</v>
      </c>
      <c r="G374" s="270"/>
      <c r="H374" s="273">
        <v>121.05</v>
      </c>
      <c r="I374" s="274"/>
      <c r="J374" s="270"/>
      <c r="K374" s="270"/>
      <c r="L374" s="275"/>
      <c r="M374" s="276"/>
      <c r="N374" s="277"/>
      <c r="O374" s="277"/>
      <c r="P374" s="277"/>
      <c r="Q374" s="277"/>
      <c r="R374" s="277"/>
      <c r="S374" s="277"/>
      <c r="T374" s="27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79" t="s">
        <v>226</v>
      </c>
      <c r="AU374" s="279" t="s">
        <v>86</v>
      </c>
      <c r="AV374" s="14" t="s">
        <v>193</v>
      </c>
      <c r="AW374" s="14" t="s">
        <v>32</v>
      </c>
      <c r="AX374" s="14" t="s">
        <v>84</v>
      </c>
      <c r="AY374" s="279" t="s">
        <v>176</v>
      </c>
    </row>
    <row r="375" spans="1:65" s="2" customFormat="1" ht="14.4" customHeight="1">
      <c r="A375" s="38"/>
      <c r="B375" s="39"/>
      <c r="C375" s="295" t="s">
        <v>557</v>
      </c>
      <c r="D375" s="295" t="s">
        <v>341</v>
      </c>
      <c r="E375" s="296" t="s">
        <v>558</v>
      </c>
      <c r="F375" s="297" t="s">
        <v>559</v>
      </c>
      <c r="G375" s="298" t="s">
        <v>385</v>
      </c>
      <c r="H375" s="299">
        <v>133.155</v>
      </c>
      <c r="I375" s="300"/>
      <c r="J375" s="301">
        <f>ROUND(I375*H375,2)</f>
        <v>0</v>
      </c>
      <c r="K375" s="297" t="s">
        <v>1</v>
      </c>
      <c r="L375" s="302"/>
      <c r="M375" s="303" t="s">
        <v>1</v>
      </c>
      <c r="N375" s="304" t="s">
        <v>41</v>
      </c>
      <c r="O375" s="91"/>
      <c r="P375" s="250">
        <f>O375*H375</f>
        <v>0</v>
      </c>
      <c r="Q375" s="250">
        <v>0.057</v>
      </c>
      <c r="R375" s="250">
        <f>Q375*H375</f>
        <v>7.589835000000001</v>
      </c>
      <c r="S375" s="250">
        <v>0</v>
      </c>
      <c r="T375" s="251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52" t="s">
        <v>210</v>
      </c>
      <c r="AT375" s="252" t="s">
        <v>341</v>
      </c>
      <c r="AU375" s="252" t="s">
        <v>86</v>
      </c>
      <c r="AY375" s="17" t="s">
        <v>176</v>
      </c>
      <c r="BE375" s="253">
        <f>IF(N375="základní",J375,0)</f>
        <v>0</v>
      </c>
      <c r="BF375" s="253">
        <f>IF(N375="snížená",J375,0)</f>
        <v>0</v>
      </c>
      <c r="BG375" s="253">
        <f>IF(N375="zákl. přenesená",J375,0)</f>
        <v>0</v>
      </c>
      <c r="BH375" s="253">
        <f>IF(N375="sníž. přenesená",J375,0)</f>
        <v>0</v>
      </c>
      <c r="BI375" s="253">
        <f>IF(N375="nulová",J375,0)</f>
        <v>0</v>
      </c>
      <c r="BJ375" s="17" t="s">
        <v>84</v>
      </c>
      <c r="BK375" s="253">
        <f>ROUND(I375*H375,2)</f>
        <v>0</v>
      </c>
      <c r="BL375" s="17" t="s">
        <v>193</v>
      </c>
      <c r="BM375" s="252" t="s">
        <v>560</v>
      </c>
    </row>
    <row r="376" spans="1:51" s="13" customFormat="1" ht="12">
      <c r="A376" s="13"/>
      <c r="B376" s="254"/>
      <c r="C376" s="255"/>
      <c r="D376" s="256" t="s">
        <v>226</v>
      </c>
      <c r="E376" s="257" t="s">
        <v>1</v>
      </c>
      <c r="F376" s="258" t="s">
        <v>561</v>
      </c>
      <c r="G376" s="255"/>
      <c r="H376" s="259">
        <v>133.155</v>
      </c>
      <c r="I376" s="260"/>
      <c r="J376" s="255"/>
      <c r="K376" s="255"/>
      <c r="L376" s="261"/>
      <c r="M376" s="262"/>
      <c r="N376" s="263"/>
      <c r="O376" s="263"/>
      <c r="P376" s="263"/>
      <c r="Q376" s="263"/>
      <c r="R376" s="263"/>
      <c r="S376" s="263"/>
      <c r="T376" s="26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5" t="s">
        <v>226</v>
      </c>
      <c r="AU376" s="265" t="s">
        <v>86</v>
      </c>
      <c r="AV376" s="13" t="s">
        <v>86</v>
      </c>
      <c r="AW376" s="13" t="s">
        <v>32</v>
      </c>
      <c r="AX376" s="13" t="s">
        <v>84</v>
      </c>
      <c r="AY376" s="265" t="s">
        <v>176</v>
      </c>
    </row>
    <row r="377" spans="1:65" s="2" customFormat="1" ht="24.15" customHeight="1">
      <c r="A377" s="38"/>
      <c r="B377" s="39"/>
      <c r="C377" s="241" t="s">
        <v>562</v>
      </c>
      <c r="D377" s="241" t="s">
        <v>179</v>
      </c>
      <c r="E377" s="242" t="s">
        <v>563</v>
      </c>
      <c r="F377" s="243" t="s">
        <v>564</v>
      </c>
      <c r="G377" s="244" t="s">
        <v>385</v>
      </c>
      <c r="H377" s="245">
        <v>1967</v>
      </c>
      <c r="I377" s="246"/>
      <c r="J377" s="247">
        <f>ROUND(I377*H377,2)</f>
        <v>0</v>
      </c>
      <c r="K377" s="243" t="s">
        <v>183</v>
      </c>
      <c r="L377" s="44"/>
      <c r="M377" s="248" t="s">
        <v>1</v>
      </c>
      <c r="N377" s="249" t="s">
        <v>41</v>
      </c>
      <c r="O377" s="91"/>
      <c r="P377" s="250">
        <f>O377*H377</f>
        <v>0</v>
      </c>
      <c r="Q377" s="250">
        <v>0.0043</v>
      </c>
      <c r="R377" s="250">
        <f>Q377*H377</f>
        <v>8.4581</v>
      </c>
      <c r="S377" s="250">
        <v>0</v>
      </c>
      <c r="T377" s="251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52" t="s">
        <v>193</v>
      </c>
      <c r="AT377" s="252" t="s">
        <v>179</v>
      </c>
      <c r="AU377" s="252" t="s">
        <v>86</v>
      </c>
      <c r="AY377" s="17" t="s">
        <v>176</v>
      </c>
      <c r="BE377" s="253">
        <f>IF(N377="základní",J377,0)</f>
        <v>0</v>
      </c>
      <c r="BF377" s="253">
        <f>IF(N377="snížená",J377,0)</f>
        <v>0</v>
      </c>
      <c r="BG377" s="253">
        <f>IF(N377="zákl. přenesená",J377,0)</f>
        <v>0</v>
      </c>
      <c r="BH377" s="253">
        <f>IF(N377="sníž. přenesená",J377,0)</f>
        <v>0</v>
      </c>
      <c r="BI377" s="253">
        <f>IF(N377="nulová",J377,0)</f>
        <v>0</v>
      </c>
      <c r="BJ377" s="17" t="s">
        <v>84</v>
      </c>
      <c r="BK377" s="253">
        <f>ROUND(I377*H377,2)</f>
        <v>0</v>
      </c>
      <c r="BL377" s="17" t="s">
        <v>193</v>
      </c>
      <c r="BM377" s="252" t="s">
        <v>565</v>
      </c>
    </row>
    <row r="378" spans="1:51" s="15" customFormat="1" ht="12">
      <c r="A378" s="15"/>
      <c r="B378" s="285"/>
      <c r="C378" s="286"/>
      <c r="D378" s="256" t="s">
        <v>226</v>
      </c>
      <c r="E378" s="287" t="s">
        <v>1</v>
      </c>
      <c r="F378" s="288" t="s">
        <v>566</v>
      </c>
      <c r="G378" s="286"/>
      <c r="H378" s="287" t="s">
        <v>1</v>
      </c>
      <c r="I378" s="289"/>
      <c r="J378" s="286"/>
      <c r="K378" s="286"/>
      <c r="L378" s="290"/>
      <c r="M378" s="291"/>
      <c r="N378" s="292"/>
      <c r="O378" s="292"/>
      <c r="P378" s="292"/>
      <c r="Q378" s="292"/>
      <c r="R378" s="292"/>
      <c r="S378" s="292"/>
      <c r="T378" s="293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94" t="s">
        <v>226</v>
      </c>
      <c r="AU378" s="294" t="s">
        <v>86</v>
      </c>
      <c r="AV378" s="15" t="s">
        <v>84</v>
      </c>
      <c r="AW378" s="15" t="s">
        <v>32</v>
      </c>
      <c r="AX378" s="15" t="s">
        <v>76</v>
      </c>
      <c r="AY378" s="294" t="s">
        <v>176</v>
      </c>
    </row>
    <row r="379" spans="1:51" s="15" customFormat="1" ht="12">
      <c r="A379" s="15"/>
      <c r="B379" s="285"/>
      <c r="C379" s="286"/>
      <c r="D379" s="256" t="s">
        <v>226</v>
      </c>
      <c r="E379" s="287" t="s">
        <v>1</v>
      </c>
      <c r="F379" s="288" t="s">
        <v>397</v>
      </c>
      <c r="G379" s="286"/>
      <c r="H379" s="287" t="s">
        <v>1</v>
      </c>
      <c r="I379" s="289"/>
      <c r="J379" s="286"/>
      <c r="K379" s="286"/>
      <c r="L379" s="290"/>
      <c r="M379" s="291"/>
      <c r="N379" s="292"/>
      <c r="O379" s="292"/>
      <c r="P379" s="292"/>
      <c r="Q379" s="292"/>
      <c r="R379" s="292"/>
      <c r="S379" s="292"/>
      <c r="T379" s="293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T379" s="294" t="s">
        <v>226</v>
      </c>
      <c r="AU379" s="294" t="s">
        <v>86</v>
      </c>
      <c r="AV379" s="15" t="s">
        <v>84</v>
      </c>
      <c r="AW379" s="15" t="s">
        <v>32</v>
      </c>
      <c r="AX379" s="15" t="s">
        <v>76</v>
      </c>
      <c r="AY379" s="294" t="s">
        <v>176</v>
      </c>
    </row>
    <row r="380" spans="1:51" s="15" customFormat="1" ht="12">
      <c r="A380" s="15"/>
      <c r="B380" s="285"/>
      <c r="C380" s="286"/>
      <c r="D380" s="256" t="s">
        <v>226</v>
      </c>
      <c r="E380" s="287" t="s">
        <v>1</v>
      </c>
      <c r="F380" s="288" t="s">
        <v>567</v>
      </c>
      <c r="G380" s="286"/>
      <c r="H380" s="287" t="s">
        <v>1</v>
      </c>
      <c r="I380" s="289"/>
      <c r="J380" s="286"/>
      <c r="K380" s="286"/>
      <c r="L380" s="290"/>
      <c r="M380" s="291"/>
      <c r="N380" s="292"/>
      <c r="O380" s="292"/>
      <c r="P380" s="292"/>
      <c r="Q380" s="292"/>
      <c r="R380" s="292"/>
      <c r="S380" s="292"/>
      <c r="T380" s="29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94" t="s">
        <v>226</v>
      </c>
      <c r="AU380" s="294" t="s">
        <v>86</v>
      </c>
      <c r="AV380" s="15" t="s">
        <v>84</v>
      </c>
      <c r="AW380" s="15" t="s">
        <v>32</v>
      </c>
      <c r="AX380" s="15" t="s">
        <v>76</v>
      </c>
      <c r="AY380" s="294" t="s">
        <v>176</v>
      </c>
    </row>
    <row r="381" spans="1:51" s="15" customFormat="1" ht="12">
      <c r="A381" s="15"/>
      <c r="B381" s="285"/>
      <c r="C381" s="286"/>
      <c r="D381" s="256" t="s">
        <v>226</v>
      </c>
      <c r="E381" s="287" t="s">
        <v>1</v>
      </c>
      <c r="F381" s="288" t="s">
        <v>568</v>
      </c>
      <c r="G381" s="286"/>
      <c r="H381" s="287" t="s">
        <v>1</v>
      </c>
      <c r="I381" s="289"/>
      <c r="J381" s="286"/>
      <c r="K381" s="286"/>
      <c r="L381" s="290"/>
      <c r="M381" s="291"/>
      <c r="N381" s="292"/>
      <c r="O381" s="292"/>
      <c r="P381" s="292"/>
      <c r="Q381" s="292"/>
      <c r="R381" s="292"/>
      <c r="S381" s="292"/>
      <c r="T381" s="29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94" t="s">
        <v>226</v>
      </c>
      <c r="AU381" s="294" t="s">
        <v>86</v>
      </c>
      <c r="AV381" s="15" t="s">
        <v>84</v>
      </c>
      <c r="AW381" s="15" t="s">
        <v>32</v>
      </c>
      <c r="AX381" s="15" t="s">
        <v>76</v>
      </c>
      <c r="AY381" s="294" t="s">
        <v>176</v>
      </c>
    </row>
    <row r="382" spans="1:51" s="15" customFormat="1" ht="12">
      <c r="A382" s="15"/>
      <c r="B382" s="285"/>
      <c r="C382" s="286"/>
      <c r="D382" s="256" t="s">
        <v>226</v>
      </c>
      <c r="E382" s="287" t="s">
        <v>1</v>
      </c>
      <c r="F382" s="288" t="s">
        <v>569</v>
      </c>
      <c r="G382" s="286"/>
      <c r="H382" s="287" t="s">
        <v>1</v>
      </c>
      <c r="I382" s="289"/>
      <c r="J382" s="286"/>
      <c r="K382" s="286"/>
      <c r="L382" s="290"/>
      <c r="M382" s="291"/>
      <c r="N382" s="292"/>
      <c r="O382" s="292"/>
      <c r="P382" s="292"/>
      <c r="Q382" s="292"/>
      <c r="R382" s="292"/>
      <c r="S382" s="292"/>
      <c r="T382" s="29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94" t="s">
        <v>226</v>
      </c>
      <c r="AU382" s="294" t="s">
        <v>86</v>
      </c>
      <c r="AV382" s="15" t="s">
        <v>84</v>
      </c>
      <c r="AW382" s="15" t="s">
        <v>32</v>
      </c>
      <c r="AX382" s="15" t="s">
        <v>76</v>
      </c>
      <c r="AY382" s="294" t="s">
        <v>176</v>
      </c>
    </row>
    <row r="383" spans="1:51" s="15" customFormat="1" ht="12">
      <c r="A383" s="15"/>
      <c r="B383" s="285"/>
      <c r="C383" s="286"/>
      <c r="D383" s="256" t="s">
        <v>226</v>
      </c>
      <c r="E383" s="287" t="s">
        <v>1</v>
      </c>
      <c r="F383" s="288" t="s">
        <v>570</v>
      </c>
      <c r="G383" s="286"/>
      <c r="H383" s="287" t="s">
        <v>1</v>
      </c>
      <c r="I383" s="289"/>
      <c r="J383" s="286"/>
      <c r="K383" s="286"/>
      <c r="L383" s="290"/>
      <c r="M383" s="291"/>
      <c r="N383" s="292"/>
      <c r="O383" s="292"/>
      <c r="P383" s="292"/>
      <c r="Q383" s="292"/>
      <c r="R383" s="292"/>
      <c r="S383" s="292"/>
      <c r="T383" s="293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94" t="s">
        <v>226</v>
      </c>
      <c r="AU383" s="294" t="s">
        <v>86</v>
      </c>
      <c r="AV383" s="15" t="s">
        <v>84</v>
      </c>
      <c r="AW383" s="15" t="s">
        <v>32</v>
      </c>
      <c r="AX383" s="15" t="s">
        <v>76</v>
      </c>
      <c r="AY383" s="294" t="s">
        <v>176</v>
      </c>
    </row>
    <row r="384" spans="1:51" s="15" customFormat="1" ht="12">
      <c r="A384" s="15"/>
      <c r="B384" s="285"/>
      <c r="C384" s="286"/>
      <c r="D384" s="256" t="s">
        <v>226</v>
      </c>
      <c r="E384" s="287" t="s">
        <v>1</v>
      </c>
      <c r="F384" s="288" t="s">
        <v>571</v>
      </c>
      <c r="G384" s="286"/>
      <c r="H384" s="287" t="s">
        <v>1</v>
      </c>
      <c r="I384" s="289"/>
      <c r="J384" s="286"/>
      <c r="K384" s="286"/>
      <c r="L384" s="290"/>
      <c r="M384" s="291"/>
      <c r="N384" s="292"/>
      <c r="O384" s="292"/>
      <c r="P384" s="292"/>
      <c r="Q384" s="292"/>
      <c r="R384" s="292"/>
      <c r="S384" s="292"/>
      <c r="T384" s="293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4" t="s">
        <v>226</v>
      </c>
      <c r="AU384" s="294" t="s">
        <v>86</v>
      </c>
      <c r="AV384" s="15" t="s">
        <v>84</v>
      </c>
      <c r="AW384" s="15" t="s">
        <v>32</v>
      </c>
      <c r="AX384" s="15" t="s">
        <v>76</v>
      </c>
      <c r="AY384" s="294" t="s">
        <v>176</v>
      </c>
    </row>
    <row r="385" spans="1:51" s="15" customFormat="1" ht="12">
      <c r="A385" s="15"/>
      <c r="B385" s="285"/>
      <c r="C385" s="286"/>
      <c r="D385" s="256" t="s">
        <v>226</v>
      </c>
      <c r="E385" s="287" t="s">
        <v>1</v>
      </c>
      <c r="F385" s="288" t="s">
        <v>572</v>
      </c>
      <c r="G385" s="286"/>
      <c r="H385" s="287" t="s">
        <v>1</v>
      </c>
      <c r="I385" s="289"/>
      <c r="J385" s="286"/>
      <c r="K385" s="286"/>
      <c r="L385" s="290"/>
      <c r="M385" s="291"/>
      <c r="N385" s="292"/>
      <c r="O385" s="292"/>
      <c r="P385" s="292"/>
      <c r="Q385" s="292"/>
      <c r="R385" s="292"/>
      <c r="S385" s="292"/>
      <c r="T385" s="293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94" t="s">
        <v>226</v>
      </c>
      <c r="AU385" s="294" t="s">
        <v>86</v>
      </c>
      <c r="AV385" s="15" t="s">
        <v>84</v>
      </c>
      <c r="AW385" s="15" t="s">
        <v>32</v>
      </c>
      <c r="AX385" s="15" t="s">
        <v>76</v>
      </c>
      <c r="AY385" s="294" t="s">
        <v>176</v>
      </c>
    </row>
    <row r="386" spans="1:51" s="15" customFormat="1" ht="12">
      <c r="A386" s="15"/>
      <c r="B386" s="285"/>
      <c r="C386" s="286"/>
      <c r="D386" s="256" t="s">
        <v>226</v>
      </c>
      <c r="E386" s="287" t="s">
        <v>1</v>
      </c>
      <c r="F386" s="288" t="s">
        <v>400</v>
      </c>
      <c r="G386" s="286"/>
      <c r="H386" s="287" t="s">
        <v>1</v>
      </c>
      <c r="I386" s="289"/>
      <c r="J386" s="286"/>
      <c r="K386" s="286"/>
      <c r="L386" s="290"/>
      <c r="M386" s="291"/>
      <c r="N386" s="292"/>
      <c r="O386" s="292"/>
      <c r="P386" s="292"/>
      <c r="Q386" s="292"/>
      <c r="R386" s="292"/>
      <c r="S386" s="292"/>
      <c r="T386" s="293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94" t="s">
        <v>226</v>
      </c>
      <c r="AU386" s="294" t="s">
        <v>86</v>
      </c>
      <c r="AV386" s="15" t="s">
        <v>84</v>
      </c>
      <c r="AW386" s="15" t="s">
        <v>32</v>
      </c>
      <c r="AX386" s="15" t="s">
        <v>76</v>
      </c>
      <c r="AY386" s="294" t="s">
        <v>176</v>
      </c>
    </row>
    <row r="387" spans="1:51" s="15" customFormat="1" ht="12">
      <c r="A387" s="15"/>
      <c r="B387" s="285"/>
      <c r="C387" s="286"/>
      <c r="D387" s="256" t="s">
        <v>226</v>
      </c>
      <c r="E387" s="287" t="s">
        <v>1</v>
      </c>
      <c r="F387" s="288" t="s">
        <v>573</v>
      </c>
      <c r="G387" s="286"/>
      <c r="H387" s="287" t="s">
        <v>1</v>
      </c>
      <c r="I387" s="289"/>
      <c r="J387" s="286"/>
      <c r="K387" s="286"/>
      <c r="L387" s="290"/>
      <c r="M387" s="291"/>
      <c r="N387" s="292"/>
      <c r="O387" s="292"/>
      <c r="P387" s="292"/>
      <c r="Q387" s="292"/>
      <c r="R387" s="292"/>
      <c r="S387" s="292"/>
      <c r="T387" s="293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94" t="s">
        <v>226</v>
      </c>
      <c r="AU387" s="294" t="s">
        <v>86</v>
      </c>
      <c r="AV387" s="15" t="s">
        <v>84</v>
      </c>
      <c r="AW387" s="15" t="s">
        <v>32</v>
      </c>
      <c r="AX387" s="15" t="s">
        <v>76</v>
      </c>
      <c r="AY387" s="294" t="s">
        <v>176</v>
      </c>
    </row>
    <row r="388" spans="1:51" s="15" customFormat="1" ht="12">
      <c r="A388" s="15"/>
      <c r="B388" s="285"/>
      <c r="C388" s="286"/>
      <c r="D388" s="256" t="s">
        <v>226</v>
      </c>
      <c r="E388" s="287" t="s">
        <v>1</v>
      </c>
      <c r="F388" s="288" t="s">
        <v>574</v>
      </c>
      <c r="G388" s="286"/>
      <c r="H388" s="287" t="s">
        <v>1</v>
      </c>
      <c r="I388" s="289"/>
      <c r="J388" s="286"/>
      <c r="K388" s="286"/>
      <c r="L388" s="290"/>
      <c r="M388" s="291"/>
      <c r="N388" s="292"/>
      <c r="O388" s="292"/>
      <c r="P388" s="292"/>
      <c r="Q388" s="292"/>
      <c r="R388" s="292"/>
      <c r="S388" s="292"/>
      <c r="T388" s="293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94" t="s">
        <v>226</v>
      </c>
      <c r="AU388" s="294" t="s">
        <v>86</v>
      </c>
      <c r="AV388" s="15" t="s">
        <v>84</v>
      </c>
      <c r="AW388" s="15" t="s">
        <v>32</v>
      </c>
      <c r="AX388" s="15" t="s">
        <v>76</v>
      </c>
      <c r="AY388" s="294" t="s">
        <v>176</v>
      </c>
    </row>
    <row r="389" spans="1:51" s="15" customFormat="1" ht="12">
      <c r="A389" s="15"/>
      <c r="B389" s="285"/>
      <c r="C389" s="286"/>
      <c r="D389" s="256" t="s">
        <v>226</v>
      </c>
      <c r="E389" s="287" t="s">
        <v>1</v>
      </c>
      <c r="F389" s="288" t="s">
        <v>400</v>
      </c>
      <c r="G389" s="286"/>
      <c r="H389" s="287" t="s">
        <v>1</v>
      </c>
      <c r="I389" s="289"/>
      <c r="J389" s="286"/>
      <c r="K389" s="286"/>
      <c r="L389" s="290"/>
      <c r="M389" s="291"/>
      <c r="N389" s="292"/>
      <c r="O389" s="292"/>
      <c r="P389" s="292"/>
      <c r="Q389" s="292"/>
      <c r="R389" s="292"/>
      <c r="S389" s="292"/>
      <c r="T389" s="293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94" t="s">
        <v>226</v>
      </c>
      <c r="AU389" s="294" t="s">
        <v>86</v>
      </c>
      <c r="AV389" s="15" t="s">
        <v>84</v>
      </c>
      <c r="AW389" s="15" t="s">
        <v>32</v>
      </c>
      <c r="AX389" s="15" t="s">
        <v>76</v>
      </c>
      <c r="AY389" s="294" t="s">
        <v>176</v>
      </c>
    </row>
    <row r="390" spans="1:51" s="15" customFormat="1" ht="12">
      <c r="A390" s="15"/>
      <c r="B390" s="285"/>
      <c r="C390" s="286"/>
      <c r="D390" s="256" t="s">
        <v>226</v>
      </c>
      <c r="E390" s="287" t="s">
        <v>1</v>
      </c>
      <c r="F390" s="288" t="s">
        <v>575</v>
      </c>
      <c r="G390" s="286"/>
      <c r="H390" s="287" t="s">
        <v>1</v>
      </c>
      <c r="I390" s="289"/>
      <c r="J390" s="286"/>
      <c r="K390" s="286"/>
      <c r="L390" s="290"/>
      <c r="M390" s="291"/>
      <c r="N390" s="292"/>
      <c r="O390" s="292"/>
      <c r="P390" s="292"/>
      <c r="Q390" s="292"/>
      <c r="R390" s="292"/>
      <c r="S390" s="292"/>
      <c r="T390" s="29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94" t="s">
        <v>226</v>
      </c>
      <c r="AU390" s="294" t="s">
        <v>86</v>
      </c>
      <c r="AV390" s="15" t="s">
        <v>84</v>
      </c>
      <c r="AW390" s="15" t="s">
        <v>32</v>
      </c>
      <c r="AX390" s="15" t="s">
        <v>76</v>
      </c>
      <c r="AY390" s="294" t="s">
        <v>176</v>
      </c>
    </row>
    <row r="391" spans="1:51" s="15" customFormat="1" ht="12">
      <c r="A391" s="15"/>
      <c r="B391" s="285"/>
      <c r="C391" s="286"/>
      <c r="D391" s="256" t="s">
        <v>226</v>
      </c>
      <c r="E391" s="287" t="s">
        <v>1</v>
      </c>
      <c r="F391" s="288" t="s">
        <v>576</v>
      </c>
      <c r="G391" s="286"/>
      <c r="H391" s="287" t="s">
        <v>1</v>
      </c>
      <c r="I391" s="289"/>
      <c r="J391" s="286"/>
      <c r="K391" s="286"/>
      <c r="L391" s="290"/>
      <c r="M391" s="291"/>
      <c r="N391" s="292"/>
      <c r="O391" s="292"/>
      <c r="P391" s="292"/>
      <c r="Q391" s="292"/>
      <c r="R391" s="292"/>
      <c r="S391" s="292"/>
      <c r="T391" s="293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94" t="s">
        <v>226</v>
      </c>
      <c r="AU391" s="294" t="s">
        <v>86</v>
      </c>
      <c r="AV391" s="15" t="s">
        <v>84</v>
      </c>
      <c r="AW391" s="15" t="s">
        <v>32</v>
      </c>
      <c r="AX391" s="15" t="s">
        <v>76</v>
      </c>
      <c r="AY391" s="294" t="s">
        <v>176</v>
      </c>
    </row>
    <row r="392" spans="1:51" s="15" customFormat="1" ht="12">
      <c r="A392" s="15"/>
      <c r="B392" s="285"/>
      <c r="C392" s="286"/>
      <c r="D392" s="256" t="s">
        <v>226</v>
      </c>
      <c r="E392" s="287" t="s">
        <v>1</v>
      </c>
      <c r="F392" s="288" t="s">
        <v>400</v>
      </c>
      <c r="G392" s="286"/>
      <c r="H392" s="287" t="s">
        <v>1</v>
      </c>
      <c r="I392" s="289"/>
      <c r="J392" s="286"/>
      <c r="K392" s="286"/>
      <c r="L392" s="290"/>
      <c r="M392" s="291"/>
      <c r="N392" s="292"/>
      <c r="O392" s="292"/>
      <c r="P392" s="292"/>
      <c r="Q392" s="292"/>
      <c r="R392" s="292"/>
      <c r="S392" s="292"/>
      <c r="T392" s="293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94" t="s">
        <v>226</v>
      </c>
      <c r="AU392" s="294" t="s">
        <v>86</v>
      </c>
      <c r="AV392" s="15" t="s">
        <v>84</v>
      </c>
      <c r="AW392" s="15" t="s">
        <v>32</v>
      </c>
      <c r="AX392" s="15" t="s">
        <v>76</v>
      </c>
      <c r="AY392" s="294" t="s">
        <v>176</v>
      </c>
    </row>
    <row r="393" spans="1:51" s="15" customFormat="1" ht="12">
      <c r="A393" s="15"/>
      <c r="B393" s="285"/>
      <c r="C393" s="286"/>
      <c r="D393" s="256" t="s">
        <v>226</v>
      </c>
      <c r="E393" s="287" t="s">
        <v>1</v>
      </c>
      <c r="F393" s="288" t="s">
        <v>577</v>
      </c>
      <c r="G393" s="286"/>
      <c r="H393" s="287" t="s">
        <v>1</v>
      </c>
      <c r="I393" s="289"/>
      <c r="J393" s="286"/>
      <c r="K393" s="286"/>
      <c r="L393" s="290"/>
      <c r="M393" s="291"/>
      <c r="N393" s="292"/>
      <c r="O393" s="292"/>
      <c r="P393" s="292"/>
      <c r="Q393" s="292"/>
      <c r="R393" s="292"/>
      <c r="S393" s="292"/>
      <c r="T393" s="293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94" t="s">
        <v>226</v>
      </c>
      <c r="AU393" s="294" t="s">
        <v>86</v>
      </c>
      <c r="AV393" s="15" t="s">
        <v>84</v>
      </c>
      <c r="AW393" s="15" t="s">
        <v>32</v>
      </c>
      <c r="AX393" s="15" t="s">
        <v>76</v>
      </c>
      <c r="AY393" s="294" t="s">
        <v>176</v>
      </c>
    </row>
    <row r="394" spans="1:51" s="13" customFormat="1" ht="12">
      <c r="A394" s="13"/>
      <c r="B394" s="254"/>
      <c r="C394" s="255"/>
      <c r="D394" s="256" t="s">
        <v>226</v>
      </c>
      <c r="E394" s="257" t="s">
        <v>1</v>
      </c>
      <c r="F394" s="258" t="s">
        <v>578</v>
      </c>
      <c r="G394" s="255"/>
      <c r="H394" s="259">
        <v>1967</v>
      </c>
      <c r="I394" s="260"/>
      <c r="J394" s="255"/>
      <c r="K394" s="255"/>
      <c r="L394" s="261"/>
      <c r="M394" s="262"/>
      <c r="N394" s="263"/>
      <c r="O394" s="263"/>
      <c r="P394" s="263"/>
      <c r="Q394" s="263"/>
      <c r="R394" s="263"/>
      <c r="S394" s="263"/>
      <c r="T394" s="26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5" t="s">
        <v>226</v>
      </c>
      <c r="AU394" s="265" t="s">
        <v>86</v>
      </c>
      <c r="AV394" s="13" t="s">
        <v>86</v>
      </c>
      <c r="AW394" s="13" t="s">
        <v>32</v>
      </c>
      <c r="AX394" s="13" t="s">
        <v>76</v>
      </c>
      <c r="AY394" s="265" t="s">
        <v>176</v>
      </c>
    </row>
    <row r="395" spans="1:51" s="14" customFormat="1" ht="12">
      <c r="A395" s="14"/>
      <c r="B395" s="269"/>
      <c r="C395" s="270"/>
      <c r="D395" s="256" t="s">
        <v>226</v>
      </c>
      <c r="E395" s="271" t="s">
        <v>1</v>
      </c>
      <c r="F395" s="272" t="s">
        <v>249</v>
      </c>
      <c r="G395" s="270"/>
      <c r="H395" s="273">
        <v>1967</v>
      </c>
      <c r="I395" s="274"/>
      <c r="J395" s="270"/>
      <c r="K395" s="270"/>
      <c r="L395" s="275"/>
      <c r="M395" s="276"/>
      <c r="N395" s="277"/>
      <c r="O395" s="277"/>
      <c r="P395" s="277"/>
      <c r="Q395" s="277"/>
      <c r="R395" s="277"/>
      <c r="S395" s="277"/>
      <c r="T395" s="27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9" t="s">
        <v>226</v>
      </c>
      <c r="AU395" s="279" t="s">
        <v>86</v>
      </c>
      <c r="AV395" s="14" t="s">
        <v>193</v>
      </c>
      <c r="AW395" s="14" t="s">
        <v>32</v>
      </c>
      <c r="AX395" s="14" t="s">
        <v>84</v>
      </c>
      <c r="AY395" s="279" t="s">
        <v>176</v>
      </c>
    </row>
    <row r="396" spans="1:65" s="2" customFormat="1" ht="14.4" customHeight="1">
      <c r="A396" s="38"/>
      <c r="B396" s="39"/>
      <c r="C396" s="241" t="s">
        <v>579</v>
      </c>
      <c r="D396" s="241" t="s">
        <v>179</v>
      </c>
      <c r="E396" s="242" t="s">
        <v>580</v>
      </c>
      <c r="F396" s="243" t="s">
        <v>581</v>
      </c>
      <c r="G396" s="244" t="s">
        <v>385</v>
      </c>
      <c r="H396" s="245">
        <v>1010.1</v>
      </c>
      <c r="I396" s="246"/>
      <c r="J396" s="247">
        <f>ROUND(I396*H396,2)</f>
        <v>0</v>
      </c>
      <c r="K396" s="243" t="s">
        <v>183</v>
      </c>
      <c r="L396" s="44"/>
      <c r="M396" s="248" t="s">
        <v>1</v>
      </c>
      <c r="N396" s="249" t="s">
        <v>41</v>
      </c>
      <c r="O396" s="91"/>
      <c r="P396" s="250">
        <f>O396*H396</f>
        <v>0</v>
      </c>
      <c r="Q396" s="250">
        <v>0</v>
      </c>
      <c r="R396" s="250">
        <f>Q396*H396</f>
        <v>0</v>
      </c>
      <c r="S396" s="250">
        <v>0</v>
      </c>
      <c r="T396" s="251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52" t="s">
        <v>193</v>
      </c>
      <c r="AT396" s="252" t="s">
        <v>179</v>
      </c>
      <c r="AU396" s="252" t="s">
        <v>86</v>
      </c>
      <c r="AY396" s="17" t="s">
        <v>176</v>
      </c>
      <c r="BE396" s="253">
        <f>IF(N396="základní",J396,0)</f>
        <v>0</v>
      </c>
      <c r="BF396" s="253">
        <f>IF(N396="snížená",J396,0)</f>
        <v>0</v>
      </c>
      <c r="BG396" s="253">
        <f>IF(N396="zákl. přenesená",J396,0)</f>
        <v>0</v>
      </c>
      <c r="BH396" s="253">
        <f>IF(N396="sníž. přenesená",J396,0)</f>
        <v>0</v>
      </c>
      <c r="BI396" s="253">
        <f>IF(N396="nulová",J396,0)</f>
        <v>0</v>
      </c>
      <c r="BJ396" s="17" t="s">
        <v>84</v>
      </c>
      <c r="BK396" s="253">
        <f>ROUND(I396*H396,2)</f>
        <v>0</v>
      </c>
      <c r="BL396" s="17" t="s">
        <v>193</v>
      </c>
      <c r="BM396" s="252" t="s">
        <v>582</v>
      </c>
    </row>
    <row r="397" spans="1:51" s="15" customFormat="1" ht="12">
      <c r="A397" s="15"/>
      <c r="B397" s="285"/>
      <c r="C397" s="286"/>
      <c r="D397" s="256" t="s">
        <v>226</v>
      </c>
      <c r="E397" s="287" t="s">
        <v>1</v>
      </c>
      <c r="F397" s="288" t="s">
        <v>583</v>
      </c>
      <c r="G397" s="286"/>
      <c r="H397" s="287" t="s">
        <v>1</v>
      </c>
      <c r="I397" s="289"/>
      <c r="J397" s="286"/>
      <c r="K397" s="286"/>
      <c r="L397" s="290"/>
      <c r="M397" s="291"/>
      <c r="N397" s="292"/>
      <c r="O397" s="292"/>
      <c r="P397" s="292"/>
      <c r="Q397" s="292"/>
      <c r="R397" s="292"/>
      <c r="S397" s="292"/>
      <c r="T397" s="293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94" t="s">
        <v>226</v>
      </c>
      <c r="AU397" s="294" t="s">
        <v>86</v>
      </c>
      <c r="AV397" s="15" t="s">
        <v>84</v>
      </c>
      <c r="AW397" s="15" t="s">
        <v>32</v>
      </c>
      <c r="AX397" s="15" t="s">
        <v>76</v>
      </c>
      <c r="AY397" s="294" t="s">
        <v>176</v>
      </c>
    </row>
    <row r="398" spans="1:51" s="15" customFormat="1" ht="12">
      <c r="A398" s="15"/>
      <c r="B398" s="285"/>
      <c r="C398" s="286"/>
      <c r="D398" s="256" t="s">
        <v>226</v>
      </c>
      <c r="E398" s="287" t="s">
        <v>1</v>
      </c>
      <c r="F398" s="288" t="s">
        <v>397</v>
      </c>
      <c r="G398" s="286"/>
      <c r="H398" s="287" t="s">
        <v>1</v>
      </c>
      <c r="I398" s="289"/>
      <c r="J398" s="286"/>
      <c r="K398" s="286"/>
      <c r="L398" s="290"/>
      <c r="M398" s="291"/>
      <c r="N398" s="292"/>
      <c r="O398" s="292"/>
      <c r="P398" s="292"/>
      <c r="Q398" s="292"/>
      <c r="R398" s="292"/>
      <c r="S398" s="292"/>
      <c r="T398" s="293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94" t="s">
        <v>226</v>
      </c>
      <c r="AU398" s="294" t="s">
        <v>86</v>
      </c>
      <c r="AV398" s="15" t="s">
        <v>84</v>
      </c>
      <c r="AW398" s="15" t="s">
        <v>32</v>
      </c>
      <c r="AX398" s="15" t="s">
        <v>76</v>
      </c>
      <c r="AY398" s="294" t="s">
        <v>176</v>
      </c>
    </row>
    <row r="399" spans="1:51" s="15" customFormat="1" ht="12">
      <c r="A399" s="15"/>
      <c r="B399" s="285"/>
      <c r="C399" s="286"/>
      <c r="D399" s="256" t="s">
        <v>226</v>
      </c>
      <c r="E399" s="287" t="s">
        <v>1</v>
      </c>
      <c r="F399" s="288" t="s">
        <v>567</v>
      </c>
      <c r="G399" s="286"/>
      <c r="H399" s="287" t="s">
        <v>1</v>
      </c>
      <c r="I399" s="289"/>
      <c r="J399" s="286"/>
      <c r="K399" s="286"/>
      <c r="L399" s="290"/>
      <c r="M399" s="291"/>
      <c r="N399" s="292"/>
      <c r="O399" s="292"/>
      <c r="P399" s="292"/>
      <c r="Q399" s="292"/>
      <c r="R399" s="292"/>
      <c r="S399" s="292"/>
      <c r="T399" s="29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94" t="s">
        <v>226</v>
      </c>
      <c r="AU399" s="294" t="s">
        <v>86</v>
      </c>
      <c r="AV399" s="15" t="s">
        <v>84</v>
      </c>
      <c r="AW399" s="15" t="s">
        <v>32</v>
      </c>
      <c r="AX399" s="15" t="s">
        <v>76</v>
      </c>
      <c r="AY399" s="294" t="s">
        <v>176</v>
      </c>
    </row>
    <row r="400" spans="1:51" s="15" customFormat="1" ht="12">
      <c r="A400" s="15"/>
      <c r="B400" s="285"/>
      <c r="C400" s="286"/>
      <c r="D400" s="256" t="s">
        <v>226</v>
      </c>
      <c r="E400" s="287" t="s">
        <v>1</v>
      </c>
      <c r="F400" s="288" t="s">
        <v>568</v>
      </c>
      <c r="G400" s="286"/>
      <c r="H400" s="287" t="s">
        <v>1</v>
      </c>
      <c r="I400" s="289"/>
      <c r="J400" s="286"/>
      <c r="K400" s="286"/>
      <c r="L400" s="290"/>
      <c r="M400" s="291"/>
      <c r="N400" s="292"/>
      <c r="O400" s="292"/>
      <c r="P400" s="292"/>
      <c r="Q400" s="292"/>
      <c r="R400" s="292"/>
      <c r="S400" s="292"/>
      <c r="T400" s="293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94" t="s">
        <v>226</v>
      </c>
      <c r="AU400" s="294" t="s">
        <v>86</v>
      </c>
      <c r="AV400" s="15" t="s">
        <v>84</v>
      </c>
      <c r="AW400" s="15" t="s">
        <v>32</v>
      </c>
      <c r="AX400" s="15" t="s">
        <v>76</v>
      </c>
      <c r="AY400" s="294" t="s">
        <v>176</v>
      </c>
    </row>
    <row r="401" spans="1:51" s="15" customFormat="1" ht="12">
      <c r="A401" s="15"/>
      <c r="B401" s="285"/>
      <c r="C401" s="286"/>
      <c r="D401" s="256" t="s">
        <v>226</v>
      </c>
      <c r="E401" s="287" t="s">
        <v>1</v>
      </c>
      <c r="F401" s="288" t="s">
        <v>569</v>
      </c>
      <c r="G401" s="286"/>
      <c r="H401" s="287" t="s">
        <v>1</v>
      </c>
      <c r="I401" s="289"/>
      <c r="J401" s="286"/>
      <c r="K401" s="286"/>
      <c r="L401" s="290"/>
      <c r="M401" s="291"/>
      <c r="N401" s="292"/>
      <c r="O401" s="292"/>
      <c r="P401" s="292"/>
      <c r="Q401" s="292"/>
      <c r="R401" s="292"/>
      <c r="S401" s="292"/>
      <c r="T401" s="293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94" t="s">
        <v>226</v>
      </c>
      <c r="AU401" s="294" t="s">
        <v>86</v>
      </c>
      <c r="AV401" s="15" t="s">
        <v>84</v>
      </c>
      <c r="AW401" s="15" t="s">
        <v>32</v>
      </c>
      <c r="AX401" s="15" t="s">
        <v>76</v>
      </c>
      <c r="AY401" s="294" t="s">
        <v>176</v>
      </c>
    </row>
    <row r="402" spans="1:51" s="15" customFormat="1" ht="12">
      <c r="A402" s="15"/>
      <c r="B402" s="285"/>
      <c r="C402" s="286"/>
      <c r="D402" s="256" t="s">
        <v>226</v>
      </c>
      <c r="E402" s="287" t="s">
        <v>1</v>
      </c>
      <c r="F402" s="288" t="s">
        <v>570</v>
      </c>
      <c r="G402" s="286"/>
      <c r="H402" s="287" t="s">
        <v>1</v>
      </c>
      <c r="I402" s="289"/>
      <c r="J402" s="286"/>
      <c r="K402" s="286"/>
      <c r="L402" s="290"/>
      <c r="M402" s="291"/>
      <c r="N402" s="292"/>
      <c r="O402" s="292"/>
      <c r="P402" s="292"/>
      <c r="Q402" s="292"/>
      <c r="R402" s="292"/>
      <c r="S402" s="292"/>
      <c r="T402" s="293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94" t="s">
        <v>226</v>
      </c>
      <c r="AU402" s="294" t="s">
        <v>86</v>
      </c>
      <c r="AV402" s="15" t="s">
        <v>84</v>
      </c>
      <c r="AW402" s="15" t="s">
        <v>32</v>
      </c>
      <c r="AX402" s="15" t="s">
        <v>76</v>
      </c>
      <c r="AY402" s="294" t="s">
        <v>176</v>
      </c>
    </row>
    <row r="403" spans="1:51" s="15" customFormat="1" ht="12">
      <c r="A403" s="15"/>
      <c r="B403" s="285"/>
      <c r="C403" s="286"/>
      <c r="D403" s="256" t="s">
        <v>226</v>
      </c>
      <c r="E403" s="287" t="s">
        <v>1</v>
      </c>
      <c r="F403" s="288" t="s">
        <v>571</v>
      </c>
      <c r="G403" s="286"/>
      <c r="H403" s="287" t="s">
        <v>1</v>
      </c>
      <c r="I403" s="289"/>
      <c r="J403" s="286"/>
      <c r="K403" s="286"/>
      <c r="L403" s="290"/>
      <c r="M403" s="291"/>
      <c r="N403" s="292"/>
      <c r="O403" s="292"/>
      <c r="P403" s="292"/>
      <c r="Q403" s="292"/>
      <c r="R403" s="292"/>
      <c r="S403" s="292"/>
      <c r="T403" s="29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94" t="s">
        <v>226</v>
      </c>
      <c r="AU403" s="294" t="s">
        <v>86</v>
      </c>
      <c r="AV403" s="15" t="s">
        <v>84</v>
      </c>
      <c r="AW403" s="15" t="s">
        <v>32</v>
      </c>
      <c r="AX403" s="15" t="s">
        <v>76</v>
      </c>
      <c r="AY403" s="294" t="s">
        <v>176</v>
      </c>
    </row>
    <row r="404" spans="1:51" s="15" customFormat="1" ht="12">
      <c r="A404" s="15"/>
      <c r="B404" s="285"/>
      <c r="C404" s="286"/>
      <c r="D404" s="256" t="s">
        <v>226</v>
      </c>
      <c r="E404" s="287" t="s">
        <v>1</v>
      </c>
      <c r="F404" s="288" t="s">
        <v>572</v>
      </c>
      <c r="G404" s="286"/>
      <c r="H404" s="287" t="s">
        <v>1</v>
      </c>
      <c r="I404" s="289"/>
      <c r="J404" s="286"/>
      <c r="K404" s="286"/>
      <c r="L404" s="290"/>
      <c r="M404" s="291"/>
      <c r="N404" s="292"/>
      <c r="O404" s="292"/>
      <c r="P404" s="292"/>
      <c r="Q404" s="292"/>
      <c r="R404" s="292"/>
      <c r="S404" s="292"/>
      <c r="T404" s="293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94" t="s">
        <v>226</v>
      </c>
      <c r="AU404" s="294" t="s">
        <v>86</v>
      </c>
      <c r="AV404" s="15" t="s">
        <v>84</v>
      </c>
      <c r="AW404" s="15" t="s">
        <v>32</v>
      </c>
      <c r="AX404" s="15" t="s">
        <v>76</v>
      </c>
      <c r="AY404" s="294" t="s">
        <v>176</v>
      </c>
    </row>
    <row r="405" spans="1:51" s="15" customFormat="1" ht="12">
      <c r="A405" s="15"/>
      <c r="B405" s="285"/>
      <c r="C405" s="286"/>
      <c r="D405" s="256" t="s">
        <v>226</v>
      </c>
      <c r="E405" s="287" t="s">
        <v>1</v>
      </c>
      <c r="F405" s="288" t="s">
        <v>400</v>
      </c>
      <c r="G405" s="286"/>
      <c r="H405" s="287" t="s">
        <v>1</v>
      </c>
      <c r="I405" s="289"/>
      <c r="J405" s="286"/>
      <c r="K405" s="286"/>
      <c r="L405" s="290"/>
      <c r="M405" s="291"/>
      <c r="N405" s="292"/>
      <c r="O405" s="292"/>
      <c r="P405" s="292"/>
      <c r="Q405" s="292"/>
      <c r="R405" s="292"/>
      <c r="S405" s="292"/>
      <c r="T405" s="29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94" t="s">
        <v>226</v>
      </c>
      <c r="AU405" s="294" t="s">
        <v>86</v>
      </c>
      <c r="AV405" s="15" t="s">
        <v>84</v>
      </c>
      <c r="AW405" s="15" t="s">
        <v>32</v>
      </c>
      <c r="AX405" s="15" t="s">
        <v>76</v>
      </c>
      <c r="AY405" s="294" t="s">
        <v>176</v>
      </c>
    </row>
    <row r="406" spans="1:51" s="15" customFormat="1" ht="12">
      <c r="A406" s="15"/>
      <c r="B406" s="285"/>
      <c r="C406" s="286"/>
      <c r="D406" s="256" t="s">
        <v>226</v>
      </c>
      <c r="E406" s="287" t="s">
        <v>1</v>
      </c>
      <c r="F406" s="288" t="s">
        <v>573</v>
      </c>
      <c r="G406" s="286"/>
      <c r="H406" s="287" t="s">
        <v>1</v>
      </c>
      <c r="I406" s="289"/>
      <c r="J406" s="286"/>
      <c r="K406" s="286"/>
      <c r="L406" s="290"/>
      <c r="M406" s="291"/>
      <c r="N406" s="292"/>
      <c r="O406" s="292"/>
      <c r="P406" s="292"/>
      <c r="Q406" s="292"/>
      <c r="R406" s="292"/>
      <c r="S406" s="292"/>
      <c r="T406" s="29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94" t="s">
        <v>226</v>
      </c>
      <c r="AU406" s="294" t="s">
        <v>86</v>
      </c>
      <c r="AV406" s="15" t="s">
        <v>84</v>
      </c>
      <c r="AW406" s="15" t="s">
        <v>32</v>
      </c>
      <c r="AX406" s="15" t="s">
        <v>76</v>
      </c>
      <c r="AY406" s="294" t="s">
        <v>176</v>
      </c>
    </row>
    <row r="407" spans="1:51" s="15" customFormat="1" ht="12">
      <c r="A407" s="15"/>
      <c r="B407" s="285"/>
      <c r="C407" s="286"/>
      <c r="D407" s="256" t="s">
        <v>226</v>
      </c>
      <c r="E407" s="287" t="s">
        <v>1</v>
      </c>
      <c r="F407" s="288" t="s">
        <v>574</v>
      </c>
      <c r="G407" s="286"/>
      <c r="H407" s="287" t="s">
        <v>1</v>
      </c>
      <c r="I407" s="289"/>
      <c r="J407" s="286"/>
      <c r="K407" s="286"/>
      <c r="L407" s="290"/>
      <c r="M407" s="291"/>
      <c r="N407" s="292"/>
      <c r="O407" s="292"/>
      <c r="P407" s="292"/>
      <c r="Q407" s="292"/>
      <c r="R407" s="292"/>
      <c r="S407" s="292"/>
      <c r="T407" s="293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94" t="s">
        <v>226</v>
      </c>
      <c r="AU407" s="294" t="s">
        <v>86</v>
      </c>
      <c r="AV407" s="15" t="s">
        <v>84</v>
      </c>
      <c r="AW407" s="15" t="s">
        <v>32</v>
      </c>
      <c r="AX407" s="15" t="s">
        <v>76</v>
      </c>
      <c r="AY407" s="294" t="s">
        <v>176</v>
      </c>
    </row>
    <row r="408" spans="1:51" s="15" customFormat="1" ht="12">
      <c r="A408" s="15"/>
      <c r="B408" s="285"/>
      <c r="C408" s="286"/>
      <c r="D408" s="256" t="s">
        <v>226</v>
      </c>
      <c r="E408" s="287" t="s">
        <v>1</v>
      </c>
      <c r="F408" s="288" t="s">
        <v>400</v>
      </c>
      <c r="G408" s="286"/>
      <c r="H408" s="287" t="s">
        <v>1</v>
      </c>
      <c r="I408" s="289"/>
      <c r="J408" s="286"/>
      <c r="K408" s="286"/>
      <c r="L408" s="290"/>
      <c r="M408" s="291"/>
      <c r="N408" s="292"/>
      <c r="O408" s="292"/>
      <c r="P408" s="292"/>
      <c r="Q408" s="292"/>
      <c r="R408" s="292"/>
      <c r="S408" s="292"/>
      <c r="T408" s="293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94" t="s">
        <v>226</v>
      </c>
      <c r="AU408" s="294" t="s">
        <v>86</v>
      </c>
      <c r="AV408" s="15" t="s">
        <v>84</v>
      </c>
      <c r="AW408" s="15" t="s">
        <v>32</v>
      </c>
      <c r="AX408" s="15" t="s">
        <v>76</v>
      </c>
      <c r="AY408" s="294" t="s">
        <v>176</v>
      </c>
    </row>
    <row r="409" spans="1:51" s="15" customFormat="1" ht="12">
      <c r="A409" s="15"/>
      <c r="B409" s="285"/>
      <c r="C409" s="286"/>
      <c r="D409" s="256" t="s">
        <v>226</v>
      </c>
      <c r="E409" s="287" t="s">
        <v>1</v>
      </c>
      <c r="F409" s="288" t="s">
        <v>584</v>
      </c>
      <c r="G409" s="286"/>
      <c r="H409" s="287" t="s">
        <v>1</v>
      </c>
      <c r="I409" s="289"/>
      <c r="J409" s="286"/>
      <c r="K409" s="286"/>
      <c r="L409" s="290"/>
      <c r="M409" s="291"/>
      <c r="N409" s="292"/>
      <c r="O409" s="292"/>
      <c r="P409" s="292"/>
      <c r="Q409" s="292"/>
      <c r="R409" s="292"/>
      <c r="S409" s="292"/>
      <c r="T409" s="293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94" t="s">
        <v>226</v>
      </c>
      <c r="AU409" s="294" t="s">
        <v>86</v>
      </c>
      <c r="AV409" s="15" t="s">
        <v>84</v>
      </c>
      <c r="AW409" s="15" t="s">
        <v>32</v>
      </c>
      <c r="AX409" s="15" t="s">
        <v>76</v>
      </c>
      <c r="AY409" s="294" t="s">
        <v>176</v>
      </c>
    </row>
    <row r="410" spans="1:51" s="13" customFormat="1" ht="12">
      <c r="A410" s="13"/>
      <c r="B410" s="254"/>
      <c r="C410" s="255"/>
      <c r="D410" s="256" t="s">
        <v>226</v>
      </c>
      <c r="E410" s="257" t="s">
        <v>1</v>
      </c>
      <c r="F410" s="258" t="s">
        <v>585</v>
      </c>
      <c r="G410" s="255"/>
      <c r="H410" s="259">
        <v>1010.1</v>
      </c>
      <c r="I410" s="260"/>
      <c r="J410" s="255"/>
      <c r="K410" s="255"/>
      <c r="L410" s="261"/>
      <c r="M410" s="262"/>
      <c r="N410" s="263"/>
      <c r="O410" s="263"/>
      <c r="P410" s="263"/>
      <c r="Q410" s="263"/>
      <c r="R410" s="263"/>
      <c r="S410" s="263"/>
      <c r="T410" s="26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5" t="s">
        <v>226</v>
      </c>
      <c r="AU410" s="265" t="s">
        <v>86</v>
      </c>
      <c r="AV410" s="13" t="s">
        <v>86</v>
      </c>
      <c r="AW410" s="13" t="s">
        <v>32</v>
      </c>
      <c r="AX410" s="13" t="s">
        <v>84</v>
      </c>
      <c r="AY410" s="265" t="s">
        <v>176</v>
      </c>
    </row>
    <row r="411" spans="1:65" s="2" customFormat="1" ht="14.4" customHeight="1">
      <c r="A411" s="38"/>
      <c r="B411" s="39"/>
      <c r="C411" s="241" t="s">
        <v>586</v>
      </c>
      <c r="D411" s="241" t="s">
        <v>179</v>
      </c>
      <c r="E411" s="242" t="s">
        <v>587</v>
      </c>
      <c r="F411" s="243" t="s">
        <v>588</v>
      </c>
      <c r="G411" s="244" t="s">
        <v>385</v>
      </c>
      <c r="H411" s="245">
        <v>1010.1</v>
      </c>
      <c r="I411" s="246"/>
      <c r="J411" s="247">
        <f>ROUND(I411*H411,2)</f>
        <v>0</v>
      </c>
      <c r="K411" s="243" t="s">
        <v>183</v>
      </c>
      <c r="L411" s="44"/>
      <c r="M411" s="248" t="s">
        <v>1</v>
      </c>
      <c r="N411" s="249" t="s">
        <v>41</v>
      </c>
      <c r="O411" s="91"/>
      <c r="P411" s="250">
        <f>O411*H411</f>
        <v>0</v>
      </c>
      <c r="Q411" s="250">
        <v>0</v>
      </c>
      <c r="R411" s="250">
        <f>Q411*H411</f>
        <v>0</v>
      </c>
      <c r="S411" s="250">
        <v>0</v>
      </c>
      <c r="T411" s="251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2" t="s">
        <v>193</v>
      </c>
      <c r="AT411" s="252" t="s">
        <v>179</v>
      </c>
      <c r="AU411" s="252" t="s">
        <v>86</v>
      </c>
      <c r="AY411" s="17" t="s">
        <v>176</v>
      </c>
      <c r="BE411" s="253">
        <f>IF(N411="základní",J411,0)</f>
        <v>0</v>
      </c>
      <c r="BF411" s="253">
        <f>IF(N411="snížená",J411,0)</f>
        <v>0</v>
      </c>
      <c r="BG411" s="253">
        <f>IF(N411="zákl. přenesená",J411,0)</f>
        <v>0</v>
      </c>
      <c r="BH411" s="253">
        <f>IF(N411="sníž. přenesená",J411,0)</f>
        <v>0</v>
      </c>
      <c r="BI411" s="253">
        <f>IF(N411="nulová",J411,0)</f>
        <v>0</v>
      </c>
      <c r="BJ411" s="17" t="s">
        <v>84</v>
      </c>
      <c r="BK411" s="253">
        <f>ROUND(I411*H411,2)</f>
        <v>0</v>
      </c>
      <c r="BL411" s="17" t="s">
        <v>193</v>
      </c>
      <c r="BM411" s="252" t="s">
        <v>589</v>
      </c>
    </row>
    <row r="412" spans="1:51" s="15" customFormat="1" ht="12">
      <c r="A412" s="15"/>
      <c r="B412" s="285"/>
      <c r="C412" s="286"/>
      <c r="D412" s="256" t="s">
        <v>226</v>
      </c>
      <c r="E412" s="287" t="s">
        <v>1</v>
      </c>
      <c r="F412" s="288" t="s">
        <v>590</v>
      </c>
      <c r="G412" s="286"/>
      <c r="H412" s="287" t="s">
        <v>1</v>
      </c>
      <c r="I412" s="289"/>
      <c r="J412" s="286"/>
      <c r="K412" s="286"/>
      <c r="L412" s="290"/>
      <c r="M412" s="291"/>
      <c r="N412" s="292"/>
      <c r="O412" s="292"/>
      <c r="P412" s="292"/>
      <c r="Q412" s="292"/>
      <c r="R412" s="292"/>
      <c r="S412" s="292"/>
      <c r="T412" s="293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94" t="s">
        <v>226</v>
      </c>
      <c r="AU412" s="294" t="s">
        <v>86</v>
      </c>
      <c r="AV412" s="15" t="s">
        <v>84</v>
      </c>
      <c r="AW412" s="15" t="s">
        <v>32</v>
      </c>
      <c r="AX412" s="15" t="s">
        <v>76</v>
      </c>
      <c r="AY412" s="294" t="s">
        <v>176</v>
      </c>
    </row>
    <row r="413" spans="1:51" s="15" customFormat="1" ht="12">
      <c r="A413" s="15"/>
      <c r="B413" s="285"/>
      <c r="C413" s="286"/>
      <c r="D413" s="256" t="s">
        <v>226</v>
      </c>
      <c r="E413" s="287" t="s">
        <v>1</v>
      </c>
      <c r="F413" s="288" t="s">
        <v>397</v>
      </c>
      <c r="G413" s="286"/>
      <c r="H413" s="287" t="s">
        <v>1</v>
      </c>
      <c r="I413" s="289"/>
      <c r="J413" s="286"/>
      <c r="K413" s="286"/>
      <c r="L413" s="290"/>
      <c r="M413" s="291"/>
      <c r="N413" s="292"/>
      <c r="O413" s="292"/>
      <c r="P413" s="292"/>
      <c r="Q413" s="292"/>
      <c r="R413" s="292"/>
      <c r="S413" s="292"/>
      <c r="T413" s="293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94" t="s">
        <v>226</v>
      </c>
      <c r="AU413" s="294" t="s">
        <v>86</v>
      </c>
      <c r="AV413" s="15" t="s">
        <v>84</v>
      </c>
      <c r="AW413" s="15" t="s">
        <v>32</v>
      </c>
      <c r="AX413" s="15" t="s">
        <v>76</v>
      </c>
      <c r="AY413" s="294" t="s">
        <v>176</v>
      </c>
    </row>
    <row r="414" spans="1:51" s="15" customFormat="1" ht="12">
      <c r="A414" s="15"/>
      <c r="B414" s="285"/>
      <c r="C414" s="286"/>
      <c r="D414" s="256" t="s">
        <v>226</v>
      </c>
      <c r="E414" s="287" t="s">
        <v>1</v>
      </c>
      <c r="F414" s="288" t="s">
        <v>567</v>
      </c>
      <c r="G414" s="286"/>
      <c r="H414" s="287" t="s">
        <v>1</v>
      </c>
      <c r="I414" s="289"/>
      <c r="J414" s="286"/>
      <c r="K414" s="286"/>
      <c r="L414" s="290"/>
      <c r="M414" s="291"/>
      <c r="N414" s="292"/>
      <c r="O414" s="292"/>
      <c r="P414" s="292"/>
      <c r="Q414" s="292"/>
      <c r="R414" s="292"/>
      <c r="S414" s="292"/>
      <c r="T414" s="293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94" t="s">
        <v>226</v>
      </c>
      <c r="AU414" s="294" t="s">
        <v>86</v>
      </c>
      <c r="AV414" s="15" t="s">
        <v>84</v>
      </c>
      <c r="AW414" s="15" t="s">
        <v>32</v>
      </c>
      <c r="AX414" s="15" t="s">
        <v>76</v>
      </c>
      <c r="AY414" s="294" t="s">
        <v>176</v>
      </c>
    </row>
    <row r="415" spans="1:51" s="15" customFormat="1" ht="12">
      <c r="A415" s="15"/>
      <c r="B415" s="285"/>
      <c r="C415" s="286"/>
      <c r="D415" s="256" t="s">
        <v>226</v>
      </c>
      <c r="E415" s="287" t="s">
        <v>1</v>
      </c>
      <c r="F415" s="288" t="s">
        <v>568</v>
      </c>
      <c r="G415" s="286"/>
      <c r="H415" s="287" t="s">
        <v>1</v>
      </c>
      <c r="I415" s="289"/>
      <c r="J415" s="286"/>
      <c r="K415" s="286"/>
      <c r="L415" s="290"/>
      <c r="M415" s="291"/>
      <c r="N415" s="292"/>
      <c r="O415" s="292"/>
      <c r="P415" s="292"/>
      <c r="Q415" s="292"/>
      <c r="R415" s="292"/>
      <c r="S415" s="292"/>
      <c r="T415" s="293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94" t="s">
        <v>226</v>
      </c>
      <c r="AU415" s="294" t="s">
        <v>86</v>
      </c>
      <c r="AV415" s="15" t="s">
        <v>84</v>
      </c>
      <c r="AW415" s="15" t="s">
        <v>32</v>
      </c>
      <c r="AX415" s="15" t="s">
        <v>76</v>
      </c>
      <c r="AY415" s="294" t="s">
        <v>176</v>
      </c>
    </row>
    <row r="416" spans="1:51" s="15" customFormat="1" ht="12">
      <c r="A416" s="15"/>
      <c r="B416" s="285"/>
      <c r="C416" s="286"/>
      <c r="D416" s="256" t="s">
        <v>226</v>
      </c>
      <c r="E416" s="287" t="s">
        <v>1</v>
      </c>
      <c r="F416" s="288" t="s">
        <v>569</v>
      </c>
      <c r="G416" s="286"/>
      <c r="H416" s="287" t="s">
        <v>1</v>
      </c>
      <c r="I416" s="289"/>
      <c r="J416" s="286"/>
      <c r="K416" s="286"/>
      <c r="L416" s="290"/>
      <c r="M416" s="291"/>
      <c r="N416" s="292"/>
      <c r="O416" s="292"/>
      <c r="P416" s="292"/>
      <c r="Q416" s="292"/>
      <c r="R416" s="292"/>
      <c r="S416" s="292"/>
      <c r="T416" s="293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94" t="s">
        <v>226</v>
      </c>
      <c r="AU416" s="294" t="s">
        <v>86</v>
      </c>
      <c r="AV416" s="15" t="s">
        <v>84</v>
      </c>
      <c r="AW416" s="15" t="s">
        <v>32</v>
      </c>
      <c r="AX416" s="15" t="s">
        <v>76</v>
      </c>
      <c r="AY416" s="294" t="s">
        <v>176</v>
      </c>
    </row>
    <row r="417" spans="1:51" s="15" customFormat="1" ht="12">
      <c r="A417" s="15"/>
      <c r="B417" s="285"/>
      <c r="C417" s="286"/>
      <c r="D417" s="256" t="s">
        <v>226</v>
      </c>
      <c r="E417" s="287" t="s">
        <v>1</v>
      </c>
      <c r="F417" s="288" t="s">
        <v>570</v>
      </c>
      <c r="G417" s="286"/>
      <c r="H417" s="287" t="s">
        <v>1</v>
      </c>
      <c r="I417" s="289"/>
      <c r="J417" s="286"/>
      <c r="K417" s="286"/>
      <c r="L417" s="290"/>
      <c r="M417" s="291"/>
      <c r="N417" s="292"/>
      <c r="O417" s="292"/>
      <c r="P417" s="292"/>
      <c r="Q417" s="292"/>
      <c r="R417" s="292"/>
      <c r="S417" s="292"/>
      <c r="T417" s="29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94" t="s">
        <v>226</v>
      </c>
      <c r="AU417" s="294" t="s">
        <v>86</v>
      </c>
      <c r="AV417" s="15" t="s">
        <v>84</v>
      </c>
      <c r="AW417" s="15" t="s">
        <v>32</v>
      </c>
      <c r="AX417" s="15" t="s">
        <v>76</v>
      </c>
      <c r="AY417" s="294" t="s">
        <v>176</v>
      </c>
    </row>
    <row r="418" spans="1:51" s="15" customFormat="1" ht="12">
      <c r="A418" s="15"/>
      <c r="B418" s="285"/>
      <c r="C418" s="286"/>
      <c r="D418" s="256" t="s">
        <v>226</v>
      </c>
      <c r="E418" s="287" t="s">
        <v>1</v>
      </c>
      <c r="F418" s="288" t="s">
        <v>571</v>
      </c>
      <c r="G418" s="286"/>
      <c r="H418" s="287" t="s">
        <v>1</v>
      </c>
      <c r="I418" s="289"/>
      <c r="J418" s="286"/>
      <c r="K418" s="286"/>
      <c r="L418" s="290"/>
      <c r="M418" s="291"/>
      <c r="N418" s="292"/>
      <c r="O418" s="292"/>
      <c r="P418" s="292"/>
      <c r="Q418" s="292"/>
      <c r="R418" s="292"/>
      <c r="S418" s="292"/>
      <c r="T418" s="293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94" t="s">
        <v>226</v>
      </c>
      <c r="AU418" s="294" t="s">
        <v>86</v>
      </c>
      <c r="AV418" s="15" t="s">
        <v>84</v>
      </c>
      <c r="AW418" s="15" t="s">
        <v>32</v>
      </c>
      <c r="AX418" s="15" t="s">
        <v>76</v>
      </c>
      <c r="AY418" s="294" t="s">
        <v>176</v>
      </c>
    </row>
    <row r="419" spans="1:51" s="15" customFormat="1" ht="12">
      <c r="A419" s="15"/>
      <c r="B419" s="285"/>
      <c r="C419" s="286"/>
      <c r="D419" s="256" t="s">
        <v>226</v>
      </c>
      <c r="E419" s="287" t="s">
        <v>1</v>
      </c>
      <c r="F419" s="288" t="s">
        <v>572</v>
      </c>
      <c r="G419" s="286"/>
      <c r="H419" s="287" t="s">
        <v>1</v>
      </c>
      <c r="I419" s="289"/>
      <c r="J419" s="286"/>
      <c r="K419" s="286"/>
      <c r="L419" s="290"/>
      <c r="M419" s="291"/>
      <c r="N419" s="292"/>
      <c r="O419" s="292"/>
      <c r="P419" s="292"/>
      <c r="Q419" s="292"/>
      <c r="R419" s="292"/>
      <c r="S419" s="292"/>
      <c r="T419" s="293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94" t="s">
        <v>226</v>
      </c>
      <c r="AU419" s="294" t="s">
        <v>86</v>
      </c>
      <c r="AV419" s="15" t="s">
        <v>84</v>
      </c>
      <c r="AW419" s="15" t="s">
        <v>32</v>
      </c>
      <c r="AX419" s="15" t="s">
        <v>76</v>
      </c>
      <c r="AY419" s="294" t="s">
        <v>176</v>
      </c>
    </row>
    <row r="420" spans="1:51" s="15" customFormat="1" ht="12">
      <c r="A420" s="15"/>
      <c r="B420" s="285"/>
      <c r="C420" s="286"/>
      <c r="D420" s="256" t="s">
        <v>226</v>
      </c>
      <c r="E420" s="287" t="s">
        <v>1</v>
      </c>
      <c r="F420" s="288" t="s">
        <v>400</v>
      </c>
      <c r="G420" s="286"/>
      <c r="H420" s="287" t="s">
        <v>1</v>
      </c>
      <c r="I420" s="289"/>
      <c r="J420" s="286"/>
      <c r="K420" s="286"/>
      <c r="L420" s="290"/>
      <c r="M420" s="291"/>
      <c r="N420" s="292"/>
      <c r="O420" s="292"/>
      <c r="P420" s="292"/>
      <c r="Q420" s="292"/>
      <c r="R420" s="292"/>
      <c r="S420" s="292"/>
      <c r="T420" s="293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94" t="s">
        <v>226</v>
      </c>
      <c r="AU420" s="294" t="s">
        <v>86</v>
      </c>
      <c r="AV420" s="15" t="s">
        <v>84</v>
      </c>
      <c r="AW420" s="15" t="s">
        <v>32</v>
      </c>
      <c r="AX420" s="15" t="s">
        <v>76</v>
      </c>
      <c r="AY420" s="294" t="s">
        <v>176</v>
      </c>
    </row>
    <row r="421" spans="1:51" s="15" customFormat="1" ht="12">
      <c r="A421" s="15"/>
      <c r="B421" s="285"/>
      <c r="C421" s="286"/>
      <c r="D421" s="256" t="s">
        <v>226</v>
      </c>
      <c r="E421" s="287" t="s">
        <v>1</v>
      </c>
      <c r="F421" s="288" t="s">
        <v>591</v>
      </c>
      <c r="G421" s="286"/>
      <c r="H421" s="287" t="s">
        <v>1</v>
      </c>
      <c r="I421" s="289"/>
      <c r="J421" s="286"/>
      <c r="K421" s="286"/>
      <c r="L421" s="290"/>
      <c r="M421" s="291"/>
      <c r="N421" s="292"/>
      <c r="O421" s="292"/>
      <c r="P421" s="292"/>
      <c r="Q421" s="292"/>
      <c r="R421" s="292"/>
      <c r="S421" s="292"/>
      <c r="T421" s="29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94" t="s">
        <v>226</v>
      </c>
      <c r="AU421" s="294" t="s">
        <v>86</v>
      </c>
      <c r="AV421" s="15" t="s">
        <v>84</v>
      </c>
      <c r="AW421" s="15" t="s">
        <v>32</v>
      </c>
      <c r="AX421" s="15" t="s">
        <v>76</v>
      </c>
      <c r="AY421" s="294" t="s">
        <v>176</v>
      </c>
    </row>
    <row r="422" spans="1:51" s="15" customFormat="1" ht="12">
      <c r="A422" s="15"/>
      <c r="B422" s="285"/>
      <c r="C422" s="286"/>
      <c r="D422" s="256" t="s">
        <v>226</v>
      </c>
      <c r="E422" s="287" t="s">
        <v>1</v>
      </c>
      <c r="F422" s="288" t="s">
        <v>574</v>
      </c>
      <c r="G422" s="286"/>
      <c r="H422" s="287" t="s">
        <v>1</v>
      </c>
      <c r="I422" s="289"/>
      <c r="J422" s="286"/>
      <c r="K422" s="286"/>
      <c r="L422" s="290"/>
      <c r="M422" s="291"/>
      <c r="N422" s="292"/>
      <c r="O422" s="292"/>
      <c r="P422" s="292"/>
      <c r="Q422" s="292"/>
      <c r="R422" s="292"/>
      <c r="S422" s="292"/>
      <c r="T422" s="293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94" t="s">
        <v>226</v>
      </c>
      <c r="AU422" s="294" t="s">
        <v>86</v>
      </c>
      <c r="AV422" s="15" t="s">
        <v>84</v>
      </c>
      <c r="AW422" s="15" t="s">
        <v>32</v>
      </c>
      <c r="AX422" s="15" t="s">
        <v>76</v>
      </c>
      <c r="AY422" s="294" t="s">
        <v>176</v>
      </c>
    </row>
    <row r="423" spans="1:51" s="15" customFormat="1" ht="12">
      <c r="A423" s="15"/>
      <c r="B423" s="285"/>
      <c r="C423" s="286"/>
      <c r="D423" s="256" t="s">
        <v>226</v>
      </c>
      <c r="E423" s="287" t="s">
        <v>1</v>
      </c>
      <c r="F423" s="288" t="s">
        <v>400</v>
      </c>
      <c r="G423" s="286"/>
      <c r="H423" s="287" t="s">
        <v>1</v>
      </c>
      <c r="I423" s="289"/>
      <c r="J423" s="286"/>
      <c r="K423" s="286"/>
      <c r="L423" s="290"/>
      <c r="M423" s="291"/>
      <c r="N423" s="292"/>
      <c r="O423" s="292"/>
      <c r="P423" s="292"/>
      <c r="Q423" s="292"/>
      <c r="R423" s="292"/>
      <c r="S423" s="292"/>
      <c r="T423" s="29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94" t="s">
        <v>226</v>
      </c>
      <c r="AU423" s="294" t="s">
        <v>86</v>
      </c>
      <c r="AV423" s="15" t="s">
        <v>84</v>
      </c>
      <c r="AW423" s="15" t="s">
        <v>32</v>
      </c>
      <c r="AX423" s="15" t="s">
        <v>76</v>
      </c>
      <c r="AY423" s="294" t="s">
        <v>176</v>
      </c>
    </row>
    <row r="424" spans="1:51" s="15" customFormat="1" ht="12">
      <c r="A424" s="15"/>
      <c r="B424" s="285"/>
      <c r="C424" s="286"/>
      <c r="D424" s="256" t="s">
        <v>226</v>
      </c>
      <c r="E424" s="287" t="s">
        <v>1</v>
      </c>
      <c r="F424" s="288" t="s">
        <v>592</v>
      </c>
      <c r="G424" s="286"/>
      <c r="H424" s="287" t="s">
        <v>1</v>
      </c>
      <c r="I424" s="289"/>
      <c r="J424" s="286"/>
      <c r="K424" s="286"/>
      <c r="L424" s="290"/>
      <c r="M424" s="291"/>
      <c r="N424" s="292"/>
      <c r="O424" s="292"/>
      <c r="P424" s="292"/>
      <c r="Q424" s="292"/>
      <c r="R424" s="292"/>
      <c r="S424" s="292"/>
      <c r="T424" s="293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94" t="s">
        <v>226</v>
      </c>
      <c r="AU424" s="294" t="s">
        <v>86</v>
      </c>
      <c r="AV424" s="15" t="s">
        <v>84</v>
      </c>
      <c r="AW424" s="15" t="s">
        <v>32</v>
      </c>
      <c r="AX424" s="15" t="s">
        <v>76</v>
      </c>
      <c r="AY424" s="294" t="s">
        <v>176</v>
      </c>
    </row>
    <row r="425" spans="1:51" s="13" customFormat="1" ht="12">
      <c r="A425" s="13"/>
      <c r="B425" s="254"/>
      <c r="C425" s="255"/>
      <c r="D425" s="256" t="s">
        <v>226</v>
      </c>
      <c r="E425" s="257" t="s">
        <v>1</v>
      </c>
      <c r="F425" s="258" t="s">
        <v>585</v>
      </c>
      <c r="G425" s="255"/>
      <c r="H425" s="259">
        <v>1010.1</v>
      </c>
      <c r="I425" s="260"/>
      <c r="J425" s="255"/>
      <c r="K425" s="255"/>
      <c r="L425" s="261"/>
      <c r="M425" s="262"/>
      <c r="N425" s="263"/>
      <c r="O425" s="263"/>
      <c r="P425" s="263"/>
      <c r="Q425" s="263"/>
      <c r="R425" s="263"/>
      <c r="S425" s="263"/>
      <c r="T425" s="26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5" t="s">
        <v>226</v>
      </c>
      <c r="AU425" s="265" t="s">
        <v>86</v>
      </c>
      <c r="AV425" s="13" t="s">
        <v>86</v>
      </c>
      <c r="AW425" s="13" t="s">
        <v>32</v>
      </c>
      <c r="AX425" s="13" t="s">
        <v>84</v>
      </c>
      <c r="AY425" s="265" t="s">
        <v>176</v>
      </c>
    </row>
    <row r="426" spans="1:65" s="2" customFormat="1" ht="24.15" customHeight="1">
      <c r="A426" s="38"/>
      <c r="B426" s="39"/>
      <c r="C426" s="241" t="s">
        <v>593</v>
      </c>
      <c r="D426" s="241" t="s">
        <v>179</v>
      </c>
      <c r="E426" s="242" t="s">
        <v>594</v>
      </c>
      <c r="F426" s="243" t="s">
        <v>595</v>
      </c>
      <c r="G426" s="244" t="s">
        <v>385</v>
      </c>
      <c r="H426" s="245">
        <v>660</v>
      </c>
      <c r="I426" s="246"/>
      <c r="J426" s="247">
        <f>ROUND(I426*H426,2)</f>
        <v>0</v>
      </c>
      <c r="K426" s="243" t="s">
        <v>183</v>
      </c>
      <c r="L426" s="44"/>
      <c r="M426" s="248" t="s">
        <v>1</v>
      </c>
      <c r="N426" s="249" t="s">
        <v>41</v>
      </c>
      <c r="O426" s="91"/>
      <c r="P426" s="250">
        <f>O426*H426</f>
        <v>0</v>
      </c>
      <c r="Q426" s="250">
        <v>9E-05</v>
      </c>
      <c r="R426" s="250">
        <f>Q426*H426</f>
        <v>0.0594</v>
      </c>
      <c r="S426" s="250">
        <v>0.042</v>
      </c>
      <c r="T426" s="251">
        <f>S426*H426</f>
        <v>27.720000000000002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2" t="s">
        <v>193</v>
      </c>
      <c r="AT426" s="252" t="s">
        <v>179</v>
      </c>
      <c r="AU426" s="252" t="s">
        <v>86</v>
      </c>
      <c r="AY426" s="17" t="s">
        <v>176</v>
      </c>
      <c r="BE426" s="253">
        <f>IF(N426="základní",J426,0)</f>
        <v>0</v>
      </c>
      <c r="BF426" s="253">
        <f>IF(N426="snížená",J426,0)</f>
        <v>0</v>
      </c>
      <c r="BG426" s="253">
        <f>IF(N426="zákl. přenesená",J426,0)</f>
        <v>0</v>
      </c>
      <c r="BH426" s="253">
        <f>IF(N426="sníž. přenesená",J426,0)</f>
        <v>0</v>
      </c>
      <c r="BI426" s="253">
        <f>IF(N426="nulová",J426,0)</f>
        <v>0</v>
      </c>
      <c r="BJ426" s="17" t="s">
        <v>84</v>
      </c>
      <c r="BK426" s="253">
        <f>ROUND(I426*H426,2)</f>
        <v>0</v>
      </c>
      <c r="BL426" s="17" t="s">
        <v>193</v>
      </c>
      <c r="BM426" s="252" t="s">
        <v>596</v>
      </c>
    </row>
    <row r="427" spans="1:51" s="15" customFormat="1" ht="12">
      <c r="A427" s="15"/>
      <c r="B427" s="285"/>
      <c r="C427" s="286"/>
      <c r="D427" s="256" t="s">
        <v>226</v>
      </c>
      <c r="E427" s="287" t="s">
        <v>1</v>
      </c>
      <c r="F427" s="288" t="s">
        <v>597</v>
      </c>
      <c r="G427" s="286"/>
      <c r="H427" s="287" t="s">
        <v>1</v>
      </c>
      <c r="I427" s="289"/>
      <c r="J427" s="286"/>
      <c r="K427" s="286"/>
      <c r="L427" s="290"/>
      <c r="M427" s="291"/>
      <c r="N427" s="292"/>
      <c r="O427" s="292"/>
      <c r="P427" s="292"/>
      <c r="Q427" s="292"/>
      <c r="R427" s="292"/>
      <c r="S427" s="292"/>
      <c r="T427" s="293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94" t="s">
        <v>226</v>
      </c>
      <c r="AU427" s="294" t="s">
        <v>86</v>
      </c>
      <c r="AV427" s="15" t="s">
        <v>84</v>
      </c>
      <c r="AW427" s="15" t="s">
        <v>32</v>
      </c>
      <c r="AX427" s="15" t="s">
        <v>76</v>
      </c>
      <c r="AY427" s="294" t="s">
        <v>176</v>
      </c>
    </row>
    <row r="428" spans="1:51" s="15" customFormat="1" ht="12">
      <c r="A428" s="15"/>
      <c r="B428" s="285"/>
      <c r="C428" s="286"/>
      <c r="D428" s="256" t="s">
        <v>226</v>
      </c>
      <c r="E428" s="287" t="s">
        <v>1</v>
      </c>
      <c r="F428" s="288" t="s">
        <v>598</v>
      </c>
      <c r="G428" s="286"/>
      <c r="H428" s="287" t="s">
        <v>1</v>
      </c>
      <c r="I428" s="289"/>
      <c r="J428" s="286"/>
      <c r="K428" s="286"/>
      <c r="L428" s="290"/>
      <c r="M428" s="291"/>
      <c r="N428" s="292"/>
      <c r="O428" s="292"/>
      <c r="P428" s="292"/>
      <c r="Q428" s="292"/>
      <c r="R428" s="292"/>
      <c r="S428" s="292"/>
      <c r="T428" s="293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94" t="s">
        <v>226</v>
      </c>
      <c r="AU428" s="294" t="s">
        <v>86</v>
      </c>
      <c r="AV428" s="15" t="s">
        <v>84</v>
      </c>
      <c r="AW428" s="15" t="s">
        <v>32</v>
      </c>
      <c r="AX428" s="15" t="s">
        <v>76</v>
      </c>
      <c r="AY428" s="294" t="s">
        <v>176</v>
      </c>
    </row>
    <row r="429" spans="1:51" s="15" customFormat="1" ht="12">
      <c r="A429" s="15"/>
      <c r="B429" s="285"/>
      <c r="C429" s="286"/>
      <c r="D429" s="256" t="s">
        <v>226</v>
      </c>
      <c r="E429" s="287" t="s">
        <v>1</v>
      </c>
      <c r="F429" s="288" t="s">
        <v>599</v>
      </c>
      <c r="G429" s="286"/>
      <c r="H429" s="287" t="s">
        <v>1</v>
      </c>
      <c r="I429" s="289"/>
      <c r="J429" s="286"/>
      <c r="K429" s="286"/>
      <c r="L429" s="290"/>
      <c r="M429" s="291"/>
      <c r="N429" s="292"/>
      <c r="O429" s="292"/>
      <c r="P429" s="292"/>
      <c r="Q429" s="292"/>
      <c r="R429" s="292"/>
      <c r="S429" s="292"/>
      <c r="T429" s="293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94" t="s">
        <v>226</v>
      </c>
      <c r="AU429" s="294" t="s">
        <v>86</v>
      </c>
      <c r="AV429" s="15" t="s">
        <v>84</v>
      </c>
      <c r="AW429" s="15" t="s">
        <v>32</v>
      </c>
      <c r="AX429" s="15" t="s">
        <v>76</v>
      </c>
      <c r="AY429" s="294" t="s">
        <v>176</v>
      </c>
    </row>
    <row r="430" spans="1:51" s="15" customFormat="1" ht="12">
      <c r="A430" s="15"/>
      <c r="B430" s="285"/>
      <c r="C430" s="286"/>
      <c r="D430" s="256" t="s">
        <v>226</v>
      </c>
      <c r="E430" s="287" t="s">
        <v>1</v>
      </c>
      <c r="F430" s="288" t="s">
        <v>600</v>
      </c>
      <c r="G430" s="286"/>
      <c r="H430" s="287" t="s">
        <v>1</v>
      </c>
      <c r="I430" s="289"/>
      <c r="J430" s="286"/>
      <c r="K430" s="286"/>
      <c r="L430" s="290"/>
      <c r="M430" s="291"/>
      <c r="N430" s="292"/>
      <c r="O430" s="292"/>
      <c r="P430" s="292"/>
      <c r="Q430" s="292"/>
      <c r="R430" s="292"/>
      <c r="S430" s="292"/>
      <c r="T430" s="293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94" t="s">
        <v>226</v>
      </c>
      <c r="AU430" s="294" t="s">
        <v>86</v>
      </c>
      <c r="AV430" s="15" t="s">
        <v>84</v>
      </c>
      <c r="AW430" s="15" t="s">
        <v>32</v>
      </c>
      <c r="AX430" s="15" t="s">
        <v>76</v>
      </c>
      <c r="AY430" s="294" t="s">
        <v>176</v>
      </c>
    </row>
    <row r="431" spans="1:51" s="15" customFormat="1" ht="12">
      <c r="A431" s="15"/>
      <c r="B431" s="285"/>
      <c r="C431" s="286"/>
      <c r="D431" s="256" t="s">
        <v>226</v>
      </c>
      <c r="E431" s="287" t="s">
        <v>1</v>
      </c>
      <c r="F431" s="288" t="s">
        <v>400</v>
      </c>
      <c r="G431" s="286"/>
      <c r="H431" s="287" t="s">
        <v>1</v>
      </c>
      <c r="I431" s="289"/>
      <c r="J431" s="286"/>
      <c r="K431" s="286"/>
      <c r="L431" s="290"/>
      <c r="M431" s="291"/>
      <c r="N431" s="292"/>
      <c r="O431" s="292"/>
      <c r="P431" s="292"/>
      <c r="Q431" s="292"/>
      <c r="R431" s="292"/>
      <c r="S431" s="292"/>
      <c r="T431" s="293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94" t="s">
        <v>226</v>
      </c>
      <c r="AU431" s="294" t="s">
        <v>86</v>
      </c>
      <c r="AV431" s="15" t="s">
        <v>84</v>
      </c>
      <c r="AW431" s="15" t="s">
        <v>32</v>
      </c>
      <c r="AX431" s="15" t="s">
        <v>76</v>
      </c>
      <c r="AY431" s="294" t="s">
        <v>176</v>
      </c>
    </row>
    <row r="432" spans="1:51" s="15" customFormat="1" ht="12">
      <c r="A432" s="15"/>
      <c r="B432" s="285"/>
      <c r="C432" s="286"/>
      <c r="D432" s="256" t="s">
        <v>226</v>
      </c>
      <c r="E432" s="287" t="s">
        <v>1</v>
      </c>
      <c r="F432" s="288" t="s">
        <v>601</v>
      </c>
      <c r="G432" s="286"/>
      <c r="H432" s="287" t="s">
        <v>1</v>
      </c>
      <c r="I432" s="289"/>
      <c r="J432" s="286"/>
      <c r="K432" s="286"/>
      <c r="L432" s="290"/>
      <c r="M432" s="291"/>
      <c r="N432" s="292"/>
      <c r="O432" s="292"/>
      <c r="P432" s="292"/>
      <c r="Q432" s="292"/>
      <c r="R432" s="292"/>
      <c r="S432" s="292"/>
      <c r="T432" s="293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94" t="s">
        <v>226</v>
      </c>
      <c r="AU432" s="294" t="s">
        <v>86</v>
      </c>
      <c r="AV432" s="15" t="s">
        <v>84</v>
      </c>
      <c r="AW432" s="15" t="s">
        <v>32</v>
      </c>
      <c r="AX432" s="15" t="s">
        <v>76</v>
      </c>
      <c r="AY432" s="294" t="s">
        <v>176</v>
      </c>
    </row>
    <row r="433" spans="1:51" s="13" customFormat="1" ht="12">
      <c r="A433" s="13"/>
      <c r="B433" s="254"/>
      <c r="C433" s="255"/>
      <c r="D433" s="256" t="s">
        <v>226</v>
      </c>
      <c r="E433" s="257" t="s">
        <v>1</v>
      </c>
      <c r="F433" s="258" t="s">
        <v>602</v>
      </c>
      <c r="G433" s="255"/>
      <c r="H433" s="259">
        <v>660</v>
      </c>
      <c r="I433" s="260"/>
      <c r="J433" s="255"/>
      <c r="K433" s="255"/>
      <c r="L433" s="261"/>
      <c r="M433" s="262"/>
      <c r="N433" s="263"/>
      <c r="O433" s="263"/>
      <c r="P433" s="263"/>
      <c r="Q433" s="263"/>
      <c r="R433" s="263"/>
      <c r="S433" s="263"/>
      <c r="T433" s="26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5" t="s">
        <v>226</v>
      </c>
      <c r="AU433" s="265" t="s">
        <v>86</v>
      </c>
      <c r="AV433" s="13" t="s">
        <v>86</v>
      </c>
      <c r="AW433" s="13" t="s">
        <v>32</v>
      </c>
      <c r="AX433" s="13" t="s">
        <v>84</v>
      </c>
      <c r="AY433" s="265" t="s">
        <v>176</v>
      </c>
    </row>
    <row r="434" spans="1:65" s="2" customFormat="1" ht="14.4" customHeight="1">
      <c r="A434" s="38"/>
      <c r="B434" s="39"/>
      <c r="C434" s="241" t="s">
        <v>603</v>
      </c>
      <c r="D434" s="241" t="s">
        <v>179</v>
      </c>
      <c r="E434" s="242" t="s">
        <v>604</v>
      </c>
      <c r="F434" s="243" t="s">
        <v>605</v>
      </c>
      <c r="G434" s="244" t="s">
        <v>385</v>
      </c>
      <c r="H434" s="245">
        <v>19.4</v>
      </c>
      <c r="I434" s="246"/>
      <c r="J434" s="247">
        <f>ROUND(I434*H434,2)</f>
        <v>0</v>
      </c>
      <c r="K434" s="243" t="s">
        <v>183</v>
      </c>
      <c r="L434" s="44"/>
      <c r="M434" s="248" t="s">
        <v>1</v>
      </c>
      <c r="N434" s="249" t="s">
        <v>41</v>
      </c>
      <c r="O434" s="91"/>
      <c r="P434" s="250">
        <f>O434*H434</f>
        <v>0</v>
      </c>
      <c r="Q434" s="250">
        <v>0</v>
      </c>
      <c r="R434" s="250">
        <f>Q434*H434</f>
        <v>0</v>
      </c>
      <c r="S434" s="250">
        <v>0.98</v>
      </c>
      <c r="T434" s="251">
        <f>S434*H434</f>
        <v>19.011999999999997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2" t="s">
        <v>193</v>
      </c>
      <c r="AT434" s="252" t="s">
        <v>179</v>
      </c>
      <c r="AU434" s="252" t="s">
        <v>86</v>
      </c>
      <c r="AY434" s="17" t="s">
        <v>176</v>
      </c>
      <c r="BE434" s="253">
        <f>IF(N434="základní",J434,0)</f>
        <v>0</v>
      </c>
      <c r="BF434" s="253">
        <f>IF(N434="snížená",J434,0)</f>
        <v>0</v>
      </c>
      <c r="BG434" s="253">
        <f>IF(N434="zákl. přenesená",J434,0)</f>
        <v>0</v>
      </c>
      <c r="BH434" s="253">
        <f>IF(N434="sníž. přenesená",J434,0)</f>
        <v>0</v>
      </c>
      <c r="BI434" s="253">
        <f>IF(N434="nulová",J434,0)</f>
        <v>0</v>
      </c>
      <c r="BJ434" s="17" t="s">
        <v>84</v>
      </c>
      <c r="BK434" s="253">
        <f>ROUND(I434*H434,2)</f>
        <v>0</v>
      </c>
      <c r="BL434" s="17" t="s">
        <v>193</v>
      </c>
      <c r="BM434" s="252" t="s">
        <v>606</v>
      </c>
    </row>
    <row r="435" spans="1:51" s="15" customFormat="1" ht="12">
      <c r="A435" s="15"/>
      <c r="B435" s="285"/>
      <c r="C435" s="286"/>
      <c r="D435" s="256" t="s">
        <v>226</v>
      </c>
      <c r="E435" s="287" t="s">
        <v>1</v>
      </c>
      <c r="F435" s="288" t="s">
        <v>607</v>
      </c>
      <c r="G435" s="286"/>
      <c r="H435" s="287" t="s">
        <v>1</v>
      </c>
      <c r="I435" s="289"/>
      <c r="J435" s="286"/>
      <c r="K435" s="286"/>
      <c r="L435" s="290"/>
      <c r="M435" s="291"/>
      <c r="N435" s="292"/>
      <c r="O435" s="292"/>
      <c r="P435" s="292"/>
      <c r="Q435" s="292"/>
      <c r="R435" s="292"/>
      <c r="S435" s="292"/>
      <c r="T435" s="29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94" t="s">
        <v>226</v>
      </c>
      <c r="AU435" s="294" t="s">
        <v>86</v>
      </c>
      <c r="AV435" s="15" t="s">
        <v>84</v>
      </c>
      <c r="AW435" s="15" t="s">
        <v>32</v>
      </c>
      <c r="AX435" s="15" t="s">
        <v>76</v>
      </c>
      <c r="AY435" s="294" t="s">
        <v>176</v>
      </c>
    </row>
    <row r="436" spans="1:51" s="15" customFormat="1" ht="12">
      <c r="A436" s="15"/>
      <c r="B436" s="285"/>
      <c r="C436" s="286"/>
      <c r="D436" s="256" t="s">
        <v>226</v>
      </c>
      <c r="E436" s="287" t="s">
        <v>1</v>
      </c>
      <c r="F436" s="288" t="s">
        <v>397</v>
      </c>
      <c r="G436" s="286"/>
      <c r="H436" s="287" t="s">
        <v>1</v>
      </c>
      <c r="I436" s="289"/>
      <c r="J436" s="286"/>
      <c r="K436" s="286"/>
      <c r="L436" s="290"/>
      <c r="M436" s="291"/>
      <c r="N436" s="292"/>
      <c r="O436" s="292"/>
      <c r="P436" s="292"/>
      <c r="Q436" s="292"/>
      <c r="R436" s="292"/>
      <c r="S436" s="292"/>
      <c r="T436" s="293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94" t="s">
        <v>226</v>
      </c>
      <c r="AU436" s="294" t="s">
        <v>86</v>
      </c>
      <c r="AV436" s="15" t="s">
        <v>84</v>
      </c>
      <c r="AW436" s="15" t="s">
        <v>32</v>
      </c>
      <c r="AX436" s="15" t="s">
        <v>76</v>
      </c>
      <c r="AY436" s="294" t="s">
        <v>176</v>
      </c>
    </row>
    <row r="437" spans="1:51" s="15" customFormat="1" ht="12">
      <c r="A437" s="15"/>
      <c r="B437" s="285"/>
      <c r="C437" s="286"/>
      <c r="D437" s="256" t="s">
        <v>226</v>
      </c>
      <c r="E437" s="287" t="s">
        <v>1</v>
      </c>
      <c r="F437" s="288" t="s">
        <v>608</v>
      </c>
      <c r="G437" s="286"/>
      <c r="H437" s="287" t="s">
        <v>1</v>
      </c>
      <c r="I437" s="289"/>
      <c r="J437" s="286"/>
      <c r="K437" s="286"/>
      <c r="L437" s="290"/>
      <c r="M437" s="291"/>
      <c r="N437" s="292"/>
      <c r="O437" s="292"/>
      <c r="P437" s="292"/>
      <c r="Q437" s="292"/>
      <c r="R437" s="292"/>
      <c r="S437" s="292"/>
      <c r="T437" s="293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94" t="s">
        <v>226</v>
      </c>
      <c r="AU437" s="294" t="s">
        <v>86</v>
      </c>
      <c r="AV437" s="15" t="s">
        <v>84</v>
      </c>
      <c r="AW437" s="15" t="s">
        <v>32</v>
      </c>
      <c r="AX437" s="15" t="s">
        <v>76</v>
      </c>
      <c r="AY437" s="294" t="s">
        <v>176</v>
      </c>
    </row>
    <row r="438" spans="1:51" s="15" customFormat="1" ht="12">
      <c r="A438" s="15"/>
      <c r="B438" s="285"/>
      <c r="C438" s="286"/>
      <c r="D438" s="256" t="s">
        <v>226</v>
      </c>
      <c r="E438" s="287" t="s">
        <v>1</v>
      </c>
      <c r="F438" s="288" t="s">
        <v>609</v>
      </c>
      <c r="G438" s="286"/>
      <c r="H438" s="287" t="s">
        <v>1</v>
      </c>
      <c r="I438" s="289"/>
      <c r="J438" s="286"/>
      <c r="K438" s="286"/>
      <c r="L438" s="290"/>
      <c r="M438" s="291"/>
      <c r="N438" s="292"/>
      <c r="O438" s="292"/>
      <c r="P438" s="292"/>
      <c r="Q438" s="292"/>
      <c r="R438" s="292"/>
      <c r="S438" s="292"/>
      <c r="T438" s="29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94" t="s">
        <v>226</v>
      </c>
      <c r="AU438" s="294" t="s">
        <v>86</v>
      </c>
      <c r="AV438" s="15" t="s">
        <v>84</v>
      </c>
      <c r="AW438" s="15" t="s">
        <v>32</v>
      </c>
      <c r="AX438" s="15" t="s">
        <v>76</v>
      </c>
      <c r="AY438" s="294" t="s">
        <v>176</v>
      </c>
    </row>
    <row r="439" spans="1:51" s="13" customFormat="1" ht="12">
      <c r="A439" s="13"/>
      <c r="B439" s="254"/>
      <c r="C439" s="255"/>
      <c r="D439" s="256" t="s">
        <v>226</v>
      </c>
      <c r="E439" s="257" t="s">
        <v>1</v>
      </c>
      <c r="F439" s="258" t="s">
        <v>610</v>
      </c>
      <c r="G439" s="255"/>
      <c r="H439" s="259">
        <v>9.7</v>
      </c>
      <c r="I439" s="260"/>
      <c r="J439" s="255"/>
      <c r="K439" s="255"/>
      <c r="L439" s="261"/>
      <c r="M439" s="262"/>
      <c r="N439" s="263"/>
      <c r="O439" s="263"/>
      <c r="P439" s="263"/>
      <c r="Q439" s="263"/>
      <c r="R439" s="263"/>
      <c r="S439" s="263"/>
      <c r="T439" s="26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5" t="s">
        <v>226</v>
      </c>
      <c r="AU439" s="265" t="s">
        <v>86</v>
      </c>
      <c r="AV439" s="13" t="s">
        <v>86</v>
      </c>
      <c r="AW439" s="13" t="s">
        <v>32</v>
      </c>
      <c r="AX439" s="13" t="s">
        <v>76</v>
      </c>
      <c r="AY439" s="265" t="s">
        <v>176</v>
      </c>
    </row>
    <row r="440" spans="1:51" s="15" customFormat="1" ht="12">
      <c r="A440" s="15"/>
      <c r="B440" s="285"/>
      <c r="C440" s="286"/>
      <c r="D440" s="256" t="s">
        <v>226</v>
      </c>
      <c r="E440" s="287" t="s">
        <v>1</v>
      </c>
      <c r="F440" s="288" t="s">
        <v>611</v>
      </c>
      <c r="G440" s="286"/>
      <c r="H440" s="287" t="s">
        <v>1</v>
      </c>
      <c r="I440" s="289"/>
      <c r="J440" s="286"/>
      <c r="K440" s="286"/>
      <c r="L440" s="290"/>
      <c r="M440" s="291"/>
      <c r="N440" s="292"/>
      <c r="O440" s="292"/>
      <c r="P440" s="292"/>
      <c r="Q440" s="292"/>
      <c r="R440" s="292"/>
      <c r="S440" s="292"/>
      <c r="T440" s="293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94" t="s">
        <v>226</v>
      </c>
      <c r="AU440" s="294" t="s">
        <v>86</v>
      </c>
      <c r="AV440" s="15" t="s">
        <v>84</v>
      </c>
      <c r="AW440" s="15" t="s">
        <v>32</v>
      </c>
      <c r="AX440" s="15" t="s">
        <v>76</v>
      </c>
      <c r="AY440" s="294" t="s">
        <v>176</v>
      </c>
    </row>
    <row r="441" spans="1:51" s="15" customFormat="1" ht="12">
      <c r="A441" s="15"/>
      <c r="B441" s="285"/>
      <c r="C441" s="286"/>
      <c r="D441" s="256" t="s">
        <v>226</v>
      </c>
      <c r="E441" s="287" t="s">
        <v>1</v>
      </c>
      <c r="F441" s="288" t="s">
        <v>397</v>
      </c>
      <c r="G441" s="286"/>
      <c r="H441" s="287" t="s">
        <v>1</v>
      </c>
      <c r="I441" s="289"/>
      <c r="J441" s="286"/>
      <c r="K441" s="286"/>
      <c r="L441" s="290"/>
      <c r="M441" s="291"/>
      <c r="N441" s="292"/>
      <c r="O441" s="292"/>
      <c r="P441" s="292"/>
      <c r="Q441" s="292"/>
      <c r="R441" s="292"/>
      <c r="S441" s="292"/>
      <c r="T441" s="293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94" t="s">
        <v>226</v>
      </c>
      <c r="AU441" s="294" t="s">
        <v>86</v>
      </c>
      <c r="AV441" s="15" t="s">
        <v>84</v>
      </c>
      <c r="AW441" s="15" t="s">
        <v>32</v>
      </c>
      <c r="AX441" s="15" t="s">
        <v>76</v>
      </c>
      <c r="AY441" s="294" t="s">
        <v>176</v>
      </c>
    </row>
    <row r="442" spans="1:51" s="15" customFormat="1" ht="12">
      <c r="A442" s="15"/>
      <c r="B442" s="285"/>
      <c r="C442" s="286"/>
      <c r="D442" s="256" t="s">
        <v>226</v>
      </c>
      <c r="E442" s="287" t="s">
        <v>1</v>
      </c>
      <c r="F442" s="288" t="s">
        <v>608</v>
      </c>
      <c r="G442" s="286"/>
      <c r="H442" s="287" t="s">
        <v>1</v>
      </c>
      <c r="I442" s="289"/>
      <c r="J442" s="286"/>
      <c r="K442" s="286"/>
      <c r="L442" s="290"/>
      <c r="M442" s="291"/>
      <c r="N442" s="292"/>
      <c r="O442" s="292"/>
      <c r="P442" s="292"/>
      <c r="Q442" s="292"/>
      <c r="R442" s="292"/>
      <c r="S442" s="292"/>
      <c r="T442" s="29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94" t="s">
        <v>226</v>
      </c>
      <c r="AU442" s="294" t="s">
        <v>86</v>
      </c>
      <c r="AV442" s="15" t="s">
        <v>84</v>
      </c>
      <c r="AW442" s="15" t="s">
        <v>32</v>
      </c>
      <c r="AX442" s="15" t="s">
        <v>76</v>
      </c>
      <c r="AY442" s="294" t="s">
        <v>176</v>
      </c>
    </row>
    <row r="443" spans="1:51" s="15" customFormat="1" ht="12">
      <c r="A443" s="15"/>
      <c r="B443" s="285"/>
      <c r="C443" s="286"/>
      <c r="D443" s="256" t="s">
        <v>226</v>
      </c>
      <c r="E443" s="287" t="s">
        <v>1</v>
      </c>
      <c r="F443" s="288" t="s">
        <v>609</v>
      </c>
      <c r="G443" s="286"/>
      <c r="H443" s="287" t="s">
        <v>1</v>
      </c>
      <c r="I443" s="289"/>
      <c r="J443" s="286"/>
      <c r="K443" s="286"/>
      <c r="L443" s="290"/>
      <c r="M443" s="291"/>
      <c r="N443" s="292"/>
      <c r="O443" s="292"/>
      <c r="P443" s="292"/>
      <c r="Q443" s="292"/>
      <c r="R443" s="292"/>
      <c r="S443" s="292"/>
      <c r="T443" s="29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94" t="s">
        <v>226</v>
      </c>
      <c r="AU443" s="294" t="s">
        <v>86</v>
      </c>
      <c r="AV443" s="15" t="s">
        <v>84</v>
      </c>
      <c r="AW443" s="15" t="s">
        <v>32</v>
      </c>
      <c r="AX443" s="15" t="s">
        <v>76</v>
      </c>
      <c r="AY443" s="294" t="s">
        <v>176</v>
      </c>
    </row>
    <row r="444" spans="1:51" s="13" customFormat="1" ht="12">
      <c r="A444" s="13"/>
      <c r="B444" s="254"/>
      <c r="C444" s="255"/>
      <c r="D444" s="256" t="s">
        <v>226</v>
      </c>
      <c r="E444" s="257" t="s">
        <v>1</v>
      </c>
      <c r="F444" s="258" t="s">
        <v>610</v>
      </c>
      <c r="G444" s="255"/>
      <c r="H444" s="259">
        <v>9.7</v>
      </c>
      <c r="I444" s="260"/>
      <c r="J444" s="255"/>
      <c r="K444" s="255"/>
      <c r="L444" s="261"/>
      <c r="M444" s="262"/>
      <c r="N444" s="263"/>
      <c r="O444" s="263"/>
      <c r="P444" s="263"/>
      <c r="Q444" s="263"/>
      <c r="R444" s="263"/>
      <c r="S444" s="263"/>
      <c r="T444" s="26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5" t="s">
        <v>226</v>
      </c>
      <c r="AU444" s="265" t="s">
        <v>86</v>
      </c>
      <c r="AV444" s="13" t="s">
        <v>86</v>
      </c>
      <c r="AW444" s="13" t="s">
        <v>32</v>
      </c>
      <c r="AX444" s="13" t="s">
        <v>76</v>
      </c>
      <c r="AY444" s="265" t="s">
        <v>176</v>
      </c>
    </row>
    <row r="445" spans="1:51" s="14" customFormat="1" ht="12">
      <c r="A445" s="14"/>
      <c r="B445" s="269"/>
      <c r="C445" s="270"/>
      <c r="D445" s="256" t="s">
        <v>226</v>
      </c>
      <c r="E445" s="271" t="s">
        <v>1</v>
      </c>
      <c r="F445" s="272" t="s">
        <v>249</v>
      </c>
      <c r="G445" s="270"/>
      <c r="H445" s="273">
        <v>19.4</v>
      </c>
      <c r="I445" s="274"/>
      <c r="J445" s="270"/>
      <c r="K445" s="270"/>
      <c r="L445" s="275"/>
      <c r="M445" s="276"/>
      <c r="N445" s="277"/>
      <c r="O445" s="277"/>
      <c r="P445" s="277"/>
      <c r="Q445" s="277"/>
      <c r="R445" s="277"/>
      <c r="S445" s="277"/>
      <c r="T445" s="27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9" t="s">
        <v>226</v>
      </c>
      <c r="AU445" s="279" t="s">
        <v>86</v>
      </c>
      <c r="AV445" s="14" t="s">
        <v>193</v>
      </c>
      <c r="AW445" s="14" t="s">
        <v>32</v>
      </c>
      <c r="AX445" s="14" t="s">
        <v>84</v>
      </c>
      <c r="AY445" s="279" t="s">
        <v>176</v>
      </c>
    </row>
    <row r="446" spans="1:63" s="12" customFormat="1" ht="22.8" customHeight="1">
      <c r="A446" s="12"/>
      <c r="B446" s="225"/>
      <c r="C446" s="226"/>
      <c r="D446" s="227" t="s">
        <v>75</v>
      </c>
      <c r="E446" s="239" t="s">
        <v>612</v>
      </c>
      <c r="F446" s="239" t="s">
        <v>613</v>
      </c>
      <c r="G446" s="226"/>
      <c r="H446" s="226"/>
      <c r="I446" s="229"/>
      <c r="J446" s="240">
        <f>BK446</f>
        <v>0</v>
      </c>
      <c r="K446" s="226"/>
      <c r="L446" s="231"/>
      <c r="M446" s="232"/>
      <c r="N446" s="233"/>
      <c r="O446" s="233"/>
      <c r="P446" s="234">
        <f>SUM(P447:P476)</f>
        <v>0</v>
      </c>
      <c r="Q446" s="233"/>
      <c r="R446" s="234">
        <f>SUM(R447:R476)</f>
        <v>0</v>
      </c>
      <c r="S446" s="233"/>
      <c r="T446" s="235">
        <f>SUM(T447:T476)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36" t="s">
        <v>84</v>
      </c>
      <c r="AT446" s="237" t="s">
        <v>75</v>
      </c>
      <c r="AU446" s="237" t="s">
        <v>84</v>
      </c>
      <c r="AY446" s="236" t="s">
        <v>176</v>
      </c>
      <c r="BK446" s="238">
        <f>SUM(BK447:BK476)</f>
        <v>0</v>
      </c>
    </row>
    <row r="447" spans="1:65" s="2" customFormat="1" ht="14.4" customHeight="1">
      <c r="A447" s="38"/>
      <c r="B447" s="39"/>
      <c r="C447" s="241" t="s">
        <v>614</v>
      </c>
      <c r="D447" s="241" t="s">
        <v>179</v>
      </c>
      <c r="E447" s="242" t="s">
        <v>615</v>
      </c>
      <c r="F447" s="243" t="s">
        <v>616</v>
      </c>
      <c r="G447" s="244" t="s">
        <v>344</v>
      </c>
      <c r="H447" s="245">
        <v>5135.752</v>
      </c>
      <c r="I447" s="246"/>
      <c r="J447" s="247">
        <f>ROUND(I447*H447,2)</f>
        <v>0</v>
      </c>
      <c r="K447" s="243" t="s">
        <v>183</v>
      </c>
      <c r="L447" s="44"/>
      <c r="M447" s="248" t="s">
        <v>1</v>
      </c>
      <c r="N447" s="249" t="s">
        <v>41</v>
      </c>
      <c r="O447" s="91"/>
      <c r="P447" s="250">
        <f>O447*H447</f>
        <v>0</v>
      </c>
      <c r="Q447" s="250">
        <v>0</v>
      </c>
      <c r="R447" s="250">
        <f>Q447*H447</f>
        <v>0</v>
      </c>
      <c r="S447" s="250">
        <v>0</v>
      </c>
      <c r="T447" s="251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2" t="s">
        <v>193</v>
      </c>
      <c r="AT447" s="252" t="s">
        <v>179</v>
      </c>
      <c r="AU447" s="252" t="s">
        <v>86</v>
      </c>
      <c r="AY447" s="17" t="s">
        <v>176</v>
      </c>
      <c r="BE447" s="253">
        <f>IF(N447="základní",J447,0)</f>
        <v>0</v>
      </c>
      <c r="BF447" s="253">
        <f>IF(N447="snížená",J447,0)</f>
        <v>0</v>
      </c>
      <c r="BG447" s="253">
        <f>IF(N447="zákl. přenesená",J447,0)</f>
        <v>0</v>
      </c>
      <c r="BH447" s="253">
        <f>IF(N447="sníž. přenesená",J447,0)</f>
        <v>0</v>
      </c>
      <c r="BI447" s="253">
        <f>IF(N447="nulová",J447,0)</f>
        <v>0</v>
      </c>
      <c r="BJ447" s="17" t="s">
        <v>84</v>
      </c>
      <c r="BK447" s="253">
        <f>ROUND(I447*H447,2)</f>
        <v>0</v>
      </c>
      <c r="BL447" s="17" t="s">
        <v>193</v>
      </c>
      <c r="BM447" s="252" t="s">
        <v>617</v>
      </c>
    </row>
    <row r="448" spans="1:51" s="13" customFormat="1" ht="12">
      <c r="A448" s="13"/>
      <c r="B448" s="254"/>
      <c r="C448" s="255"/>
      <c r="D448" s="256" t="s">
        <v>226</v>
      </c>
      <c r="E448" s="257" t="s">
        <v>1</v>
      </c>
      <c r="F448" s="258" t="s">
        <v>618</v>
      </c>
      <c r="G448" s="255"/>
      <c r="H448" s="259">
        <v>3572.974</v>
      </c>
      <c r="I448" s="260"/>
      <c r="J448" s="255"/>
      <c r="K448" s="255"/>
      <c r="L448" s="261"/>
      <c r="M448" s="262"/>
      <c r="N448" s="263"/>
      <c r="O448" s="263"/>
      <c r="P448" s="263"/>
      <c r="Q448" s="263"/>
      <c r="R448" s="263"/>
      <c r="S448" s="263"/>
      <c r="T448" s="26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5" t="s">
        <v>226</v>
      </c>
      <c r="AU448" s="265" t="s">
        <v>86</v>
      </c>
      <c r="AV448" s="13" t="s">
        <v>86</v>
      </c>
      <c r="AW448" s="13" t="s">
        <v>32</v>
      </c>
      <c r="AX448" s="13" t="s">
        <v>76</v>
      </c>
      <c r="AY448" s="265" t="s">
        <v>176</v>
      </c>
    </row>
    <row r="449" spans="1:51" s="13" customFormat="1" ht="12">
      <c r="A449" s="13"/>
      <c r="B449" s="254"/>
      <c r="C449" s="255"/>
      <c r="D449" s="256" t="s">
        <v>226</v>
      </c>
      <c r="E449" s="257" t="s">
        <v>1</v>
      </c>
      <c r="F449" s="258" t="s">
        <v>619</v>
      </c>
      <c r="G449" s="255"/>
      <c r="H449" s="259">
        <v>1562.778</v>
      </c>
      <c r="I449" s="260"/>
      <c r="J449" s="255"/>
      <c r="K449" s="255"/>
      <c r="L449" s="261"/>
      <c r="M449" s="262"/>
      <c r="N449" s="263"/>
      <c r="O449" s="263"/>
      <c r="P449" s="263"/>
      <c r="Q449" s="263"/>
      <c r="R449" s="263"/>
      <c r="S449" s="263"/>
      <c r="T449" s="26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5" t="s">
        <v>226</v>
      </c>
      <c r="AU449" s="265" t="s">
        <v>86</v>
      </c>
      <c r="AV449" s="13" t="s">
        <v>86</v>
      </c>
      <c r="AW449" s="13" t="s">
        <v>32</v>
      </c>
      <c r="AX449" s="13" t="s">
        <v>76</v>
      </c>
      <c r="AY449" s="265" t="s">
        <v>176</v>
      </c>
    </row>
    <row r="450" spans="1:51" s="14" customFormat="1" ht="12">
      <c r="A450" s="14"/>
      <c r="B450" s="269"/>
      <c r="C450" s="270"/>
      <c r="D450" s="256" t="s">
        <v>226</v>
      </c>
      <c r="E450" s="271" t="s">
        <v>1</v>
      </c>
      <c r="F450" s="272" t="s">
        <v>249</v>
      </c>
      <c r="G450" s="270"/>
      <c r="H450" s="273">
        <v>5135.752</v>
      </c>
      <c r="I450" s="274"/>
      <c r="J450" s="270"/>
      <c r="K450" s="270"/>
      <c r="L450" s="275"/>
      <c r="M450" s="276"/>
      <c r="N450" s="277"/>
      <c r="O450" s="277"/>
      <c r="P450" s="277"/>
      <c r="Q450" s="277"/>
      <c r="R450" s="277"/>
      <c r="S450" s="277"/>
      <c r="T450" s="27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9" t="s">
        <v>226</v>
      </c>
      <c r="AU450" s="279" t="s">
        <v>86</v>
      </c>
      <c r="AV450" s="14" t="s">
        <v>193</v>
      </c>
      <c r="AW450" s="14" t="s">
        <v>32</v>
      </c>
      <c r="AX450" s="14" t="s">
        <v>84</v>
      </c>
      <c r="AY450" s="279" t="s">
        <v>176</v>
      </c>
    </row>
    <row r="451" spans="1:65" s="2" customFormat="1" ht="24.15" customHeight="1">
      <c r="A451" s="38"/>
      <c r="B451" s="39"/>
      <c r="C451" s="241" t="s">
        <v>620</v>
      </c>
      <c r="D451" s="241" t="s">
        <v>179</v>
      </c>
      <c r="E451" s="242" t="s">
        <v>621</v>
      </c>
      <c r="F451" s="243" t="s">
        <v>622</v>
      </c>
      <c r="G451" s="244" t="s">
        <v>344</v>
      </c>
      <c r="H451" s="245">
        <v>97579.288</v>
      </c>
      <c r="I451" s="246"/>
      <c r="J451" s="247">
        <f>ROUND(I451*H451,2)</f>
        <v>0</v>
      </c>
      <c r="K451" s="243" t="s">
        <v>183</v>
      </c>
      <c r="L451" s="44"/>
      <c r="M451" s="248" t="s">
        <v>1</v>
      </c>
      <c r="N451" s="249" t="s">
        <v>41</v>
      </c>
      <c r="O451" s="91"/>
      <c r="P451" s="250">
        <f>O451*H451</f>
        <v>0</v>
      </c>
      <c r="Q451" s="250">
        <v>0</v>
      </c>
      <c r="R451" s="250">
        <f>Q451*H451</f>
        <v>0</v>
      </c>
      <c r="S451" s="250">
        <v>0</v>
      </c>
      <c r="T451" s="251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2" t="s">
        <v>193</v>
      </c>
      <c r="AT451" s="252" t="s">
        <v>179</v>
      </c>
      <c r="AU451" s="252" t="s">
        <v>86</v>
      </c>
      <c r="AY451" s="17" t="s">
        <v>176</v>
      </c>
      <c r="BE451" s="253">
        <f>IF(N451="základní",J451,0)</f>
        <v>0</v>
      </c>
      <c r="BF451" s="253">
        <f>IF(N451="snížená",J451,0)</f>
        <v>0</v>
      </c>
      <c r="BG451" s="253">
        <f>IF(N451="zákl. přenesená",J451,0)</f>
        <v>0</v>
      </c>
      <c r="BH451" s="253">
        <f>IF(N451="sníž. přenesená",J451,0)</f>
        <v>0</v>
      </c>
      <c r="BI451" s="253">
        <f>IF(N451="nulová",J451,0)</f>
        <v>0</v>
      </c>
      <c r="BJ451" s="17" t="s">
        <v>84</v>
      </c>
      <c r="BK451" s="253">
        <f>ROUND(I451*H451,2)</f>
        <v>0</v>
      </c>
      <c r="BL451" s="17" t="s">
        <v>193</v>
      </c>
      <c r="BM451" s="252" t="s">
        <v>623</v>
      </c>
    </row>
    <row r="452" spans="1:51" s="13" customFormat="1" ht="12">
      <c r="A452" s="13"/>
      <c r="B452" s="254"/>
      <c r="C452" s="255"/>
      <c r="D452" s="256" t="s">
        <v>226</v>
      </c>
      <c r="E452" s="257" t="s">
        <v>1</v>
      </c>
      <c r="F452" s="258" t="s">
        <v>624</v>
      </c>
      <c r="G452" s="255"/>
      <c r="H452" s="259">
        <v>5135.752</v>
      </c>
      <c r="I452" s="260"/>
      <c r="J452" s="255"/>
      <c r="K452" s="255"/>
      <c r="L452" s="261"/>
      <c r="M452" s="262"/>
      <c r="N452" s="263"/>
      <c r="O452" s="263"/>
      <c r="P452" s="263"/>
      <c r="Q452" s="263"/>
      <c r="R452" s="263"/>
      <c r="S452" s="263"/>
      <c r="T452" s="26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5" t="s">
        <v>226</v>
      </c>
      <c r="AU452" s="265" t="s">
        <v>86</v>
      </c>
      <c r="AV452" s="13" t="s">
        <v>86</v>
      </c>
      <c r="AW452" s="13" t="s">
        <v>32</v>
      </c>
      <c r="AX452" s="13" t="s">
        <v>76</v>
      </c>
      <c r="AY452" s="265" t="s">
        <v>176</v>
      </c>
    </row>
    <row r="453" spans="1:51" s="14" customFormat="1" ht="12">
      <c r="A453" s="14"/>
      <c r="B453" s="269"/>
      <c r="C453" s="270"/>
      <c r="D453" s="256" t="s">
        <v>226</v>
      </c>
      <c r="E453" s="271" t="s">
        <v>1</v>
      </c>
      <c r="F453" s="272" t="s">
        <v>249</v>
      </c>
      <c r="G453" s="270"/>
      <c r="H453" s="273">
        <v>5135.752</v>
      </c>
      <c r="I453" s="274"/>
      <c r="J453" s="270"/>
      <c r="K453" s="270"/>
      <c r="L453" s="275"/>
      <c r="M453" s="276"/>
      <c r="N453" s="277"/>
      <c r="O453" s="277"/>
      <c r="P453" s="277"/>
      <c r="Q453" s="277"/>
      <c r="R453" s="277"/>
      <c r="S453" s="277"/>
      <c r="T453" s="278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9" t="s">
        <v>226</v>
      </c>
      <c r="AU453" s="279" t="s">
        <v>86</v>
      </c>
      <c r="AV453" s="14" t="s">
        <v>193</v>
      </c>
      <c r="AW453" s="14" t="s">
        <v>32</v>
      </c>
      <c r="AX453" s="14" t="s">
        <v>76</v>
      </c>
      <c r="AY453" s="279" t="s">
        <v>176</v>
      </c>
    </row>
    <row r="454" spans="1:51" s="13" customFormat="1" ht="12">
      <c r="A454" s="13"/>
      <c r="B454" s="254"/>
      <c r="C454" s="255"/>
      <c r="D454" s="256" t="s">
        <v>226</v>
      </c>
      <c r="E454" s="257" t="s">
        <v>1</v>
      </c>
      <c r="F454" s="258" t="s">
        <v>625</v>
      </c>
      <c r="G454" s="255"/>
      <c r="H454" s="259">
        <v>97579.288</v>
      </c>
      <c r="I454" s="260"/>
      <c r="J454" s="255"/>
      <c r="K454" s="255"/>
      <c r="L454" s="261"/>
      <c r="M454" s="262"/>
      <c r="N454" s="263"/>
      <c r="O454" s="263"/>
      <c r="P454" s="263"/>
      <c r="Q454" s="263"/>
      <c r="R454" s="263"/>
      <c r="S454" s="263"/>
      <c r="T454" s="26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5" t="s">
        <v>226</v>
      </c>
      <c r="AU454" s="265" t="s">
        <v>86</v>
      </c>
      <c r="AV454" s="13" t="s">
        <v>86</v>
      </c>
      <c r="AW454" s="13" t="s">
        <v>32</v>
      </c>
      <c r="AX454" s="13" t="s">
        <v>84</v>
      </c>
      <c r="AY454" s="265" t="s">
        <v>176</v>
      </c>
    </row>
    <row r="455" spans="1:65" s="2" customFormat="1" ht="14.4" customHeight="1">
      <c r="A455" s="38"/>
      <c r="B455" s="39"/>
      <c r="C455" s="241" t="s">
        <v>626</v>
      </c>
      <c r="D455" s="241" t="s">
        <v>179</v>
      </c>
      <c r="E455" s="242" t="s">
        <v>627</v>
      </c>
      <c r="F455" s="243" t="s">
        <v>628</v>
      </c>
      <c r="G455" s="244" t="s">
        <v>344</v>
      </c>
      <c r="H455" s="245">
        <v>2183.05</v>
      </c>
      <c r="I455" s="246"/>
      <c r="J455" s="247">
        <f>ROUND(I455*H455,2)</f>
        <v>0</v>
      </c>
      <c r="K455" s="243" t="s">
        <v>183</v>
      </c>
      <c r="L455" s="44"/>
      <c r="M455" s="248" t="s">
        <v>1</v>
      </c>
      <c r="N455" s="249" t="s">
        <v>41</v>
      </c>
      <c r="O455" s="91"/>
      <c r="P455" s="250">
        <f>O455*H455</f>
        <v>0</v>
      </c>
      <c r="Q455" s="250">
        <v>0</v>
      </c>
      <c r="R455" s="250">
        <f>Q455*H455</f>
        <v>0</v>
      </c>
      <c r="S455" s="250">
        <v>0</v>
      </c>
      <c r="T455" s="251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52" t="s">
        <v>193</v>
      </c>
      <c r="AT455" s="252" t="s">
        <v>179</v>
      </c>
      <c r="AU455" s="252" t="s">
        <v>86</v>
      </c>
      <c r="AY455" s="17" t="s">
        <v>176</v>
      </c>
      <c r="BE455" s="253">
        <f>IF(N455="základní",J455,0)</f>
        <v>0</v>
      </c>
      <c r="BF455" s="253">
        <f>IF(N455="snížená",J455,0)</f>
        <v>0</v>
      </c>
      <c r="BG455" s="253">
        <f>IF(N455="zákl. přenesená",J455,0)</f>
        <v>0</v>
      </c>
      <c r="BH455" s="253">
        <f>IF(N455="sníž. přenesená",J455,0)</f>
        <v>0</v>
      </c>
      <c r="BI455" s="253">
        <f>IF(N455="nulová",J455,0)</f>
        <v>0</v>
      </c>
      <c r="BJ455" s="17" t="s">
        <v>84</v>
      </c>
      <c r="BK455" s="253">
        <f>ROUND(I455*H455,2)</f>
        <v>0</v>
      </c>
      <c r="BL455" s="17" t="s">
        <v>193</v>
      </c>
      <c r="BM455" s="252" t="s">
        <v>629</v>
      </c>
    </row>
    <row r="456" spans="1:51" s="13" customFormat="1" ht="12">
      <c r="A456" s="13"/>
      <c r="B456" s="254"/>
      <c r="C456" s="255"/>
      <c r="D456" s="256" t="s">
        <v>226</v>
      </c>
      <c r="E456" s="257" t="s">
        <v>1</v>
      </c>
      <c r="F456" s="258" t="s">
        <v>630</v>
      </c>
      <c r="G456" s="255"/>
      <c r="H456" s="259">
        <v>2183.05</v>
      </c>
      <c r="I456" s="260"/>
      <c r="J456" s="255"/>
      <c r="K456" s="255"/>
      <c r="L456" s="261"/>
      <c r="M456" s="262"/>
      <c r="N456" s="263"/>
      <c r="O456" s="263"/>
      <c r="P456" s="263"/>
      <c r="Q456" s="263"/>
      <c r="R456" s="263"/>
      <c r="S456" s="263"/>
      <c r="T456" s="26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5" t="s">
        <v>226</v>
      </c>
      <c r="AU456" s="265" t="s">
        <v>86</v>
      </c>
      <c r="AV456" s="13" t="s">
        <v>86</v>
      </c>
      <c r="AW456" s="13" t="s">
        <v>32</v>
      </c>
      <c r="AX456" s="13" t="s">
        <v>76</v>
      </c>
      <c r="AY456" s="265" t="s">
        <v>176</v>
      </c>
    </row>
    <row r="457" spans="1:51" s="14" customFormat="1" ht="12">
      <c r="A457" s="14"/>
      <c r="B457" s="269"/>
      <c r="C457" s="270"/>
      <c r="D457" s="256" t="s">
        <v>226</v>
      </c>
      <c r="E457" s="271" t="s">
        <v>1</v>
      </c>
      <c r="F457" s="272" t="s">
        <v>249</v>
      </c>
      <c r="G457" s="270"/>
      <c r="H457" s="273">
        <v>2183.05</v>
      </c>
      <c r="I457" s="274"/>
      <c r="J457" s="270"/>
      <c r="K457" s="270"/>
      <c r="L457" s="275"/>
      <c r="M457" s="276"/>
      <c r="N457" s="277"/>
      <c r="O457" s="277"/>
      <c r="P457" s="277"/>
      <c r="Q457" s="277"/>
      <c r="R457" s="277"/>
      <c r="S457" s="277"/>
      <c r="T457" s="27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9" t="s">
        <v>226</v>
      </c>
      <c r="AU457" s="279" t="s">
        <v>86</v>
      </c>
      <c r="AV457" s="14" t="s">
        <v>193</v>
      </c>
      <c r="AW457" s="14" t="s">
        <v>32</v>
      </c>
      <c r="AX457" s="14" t="s">
        <v>84</v>
      </c>
      <c r="AY457" s="279" t="s">
        <v>176</v>
      </c>
    </row>
    <row r="458" spans="1:65" s="2" customFormat="1" ht="24.15" customHeight="1">
      <c r="A458" s="38"/>
      <c r="B458" s="39"/>
      <c r="C458" s="241" t="s">
        <v>631</v>
      </c>
      <c r="D458" s="241" t="s">
        <v>179</v>
      </c>
      <c r="E458" s="242" t="s">
        <v>632</v>
      </c>
      <c r="F458" s="243" t="s">
        <v>633</v>
      </c>
      <c r="G458" s="244" t="s">
        <v>344</v>
      </c>
      <c r="H458" s="245">
        <v>41477.95</v>
      </c>
      <c r="I458" s="246"/>
      <c r="J458" s="247">
        <f>ROUND(I458*H458,2)</f>
        <v>0</v>
      </c>
      <c r="K458" s="243" t="s">
        <v>183</v>
      </c>
      <c r="L458" s="44"/>
      <c r="M458" s="248" t="s">
        <v>1</v>
      </c>
      <c r="N458" s="249" t="s">
        <v>41</v>
      </c>
      <c r="O458" s="91"/>
      <c r="P458" s="250">
        <f>O458*H458</f>
        <v>0</v>
      </c>
      <c r="Q458" s="250">
        <v>0</v>
      </c>
      <c r="R458" s="250">
        <f>Q458*H458</f>
        <v>0</v>
      </c>
      <c r="S458" s="250">
        <v>0</v>
      </c>
      <c r="T458" s="251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2" t="s">
        <v>193</v>
      </c>
      <c r="AT458" s="252" t="s">
        <v>179</v>
      </c>
      <c r="AU458" s="252" t="s">
        <v>86</v>
      </c>
      <c r="AY458" s="17" t="s">
        <v>176</v>
      </c>
      <c r="BE458" s="253">
        <f>IF(N458="základní",J458,0)</f>
        <v>0</v>
      </c>
      <c r="BF458" s="253">
        <f>IF(N458="snížená",J458,0)</f>
        <v>0</v>
      </c>
      <c r="BG458" s="253">
        <f>IF(N458="zákl. přenesená",J458,0)</f>
        <v>0</v>
      </c>
      <c r="BH458" s="253">
        <f>IF(N458="sníž. přenesená",J458,0)</f>
        <v>0</v>
      </c>
      <c r="BI458" s="253">
        <f>IF(N458="nulová",J458,0)</f>
        <v>0</v>
      </c>
      <c r="BJ458" s="17" t="s">
        <v>84</v>
      </c>
      <c r="BK458" s="253">
        <f>ROUND(I458*H458,2)</f>
        <v>0</v>
      </c>
      <c r="BL458" s="17" t="s">
        <v>193</v>
      </c>
      <c r="BM458" s="252" t="s">
        <v>634</v>
      </c>
    </row>
    <row r="459" spans="1:51" s="13" customFormat="1" ht="12">
      <c r="A459" s="13"/>
      <c r="B459" s="254"/>
      <c r="C459" s="255"/>
      <c r="D459" s="256" t="s">
        <v>226</v>
      </c>
      <c r="E459" s="257" t="s">
        <v>1</v>
      </c>
      <c r="F459" s="258" t="s">
        <v>635</v>
      </c>
      <c r="G459" s="255"/>
      <c r="H459" s="259">
        <v>2183.05</v>
      </c>
      <c r="I459" s="260"/>
      <c r="J459" s="255"/>
      <c r="K459" s="255"/>
      <c r="L459" s="261"/>
      <c r="M459" s="262"/>
      <c r="N459" s="263"/>
      <c r="O459" s="263"/>
      <c r="P459" s="263"/>
      <c r="Q459" s="263"/>
      <c r="R459" s="263"/>
      <c r="S459" s="263"/>
      <c r="T459" s="26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5" t="s">
        <v>226</v>
      </c>
      <c r="AU459" s="265" t="s">
        <v>86</v>
      </c>
      <c r="AV459" s="13" t="s">
        <v>86</v>
      </c>
      <c r="AW459" s="13" t="s">
        <v>32</v>
      </c>
      <c r="AX459" s="13" t="s">
        <v>76</v>
      </c>
      <c r="AY459" s="265" t="s">
        <v>176</v>
      </c>
    </row>
    <row r="460" spans="1:51" s="13" customFormat="1" ht="12">
      <c r="A460" s="13"/>
      <c r="B460" s="254"/>
      <c r="C460" s="255"/>
      <c r="D460" s="256" t="s">
        <v>226</v>
      </c>
      <c r="E460" s="257" t="s">
        <v>1</v>
      </c>
      <c r="F460" s="258" t="s">
        <v>636</v>
      </c>
      <c r="G460" s="255"/>
      <c r="H460" s="259">
        <v>41477.95</v>
      </c>
      <c r="I460" s="260"/>
      <c r="J460" s="255"/>
      <c r="K460" s="255"/>
      <c r="L460" s="261"/>
      <c r="M460" s="262"/>
      <c r="N460" s="263"/>
      <c r="O460" s="263"/>
      <c r="P460" s="263"/>
      <c r="Q460" s="263"/>
      <c r="R460" s="263"/>
      <c r="S460" s="263"/>
      <c r="T460" s="26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5" t="s">
        <v>226</v>
      </c>
      <c r="AU460" s="265" t="s">
        <v>86</v>
      </c>
      <c r="AV460" s="13" t="s">
        <v>86</v>
      </c>
      <c r="AW460" s="13" t="s">
        <v>32</v>
      </c>
      <c r="AX460" s="13" t="s">
        <v>84</v>
      </c>
      <c r="AY460" s="265" t="s">
        <v>176</v>
      </c>
    </row>
    <row r="461" spans="1:65" s="2" customFormat="1" ht="24.15" customHeight="1">
      <c r="A461" s="38"/>
      <c r="B461" s="39"/>
      <c r="C461" s="241" t="s">
        <v>637</v>
      </c>
      <c r="D461" s="241" t="s">
        <v>179</v>
      </c>
      <c r="E461" s="242" t="s">
        <v>638</v>
      </c>
      <c r="F461" s="243" t="s">
        <v>639</v>
      </c>
      <c r="G461" s="244" t="s">
        <v>344</v>
      </c>
      <c r="H461" s="245">
        <v>5135.752</v>
      </c>
      <c r="I461" s="246"/>
      <c r="J461" s="247">
        <f>ROUND(I461*H461,2)</f>
        <v>0</v>
      </c>
      <c r="K461" s="243" t="s">
        <v>183</v>
      </c>
      <c r="L461" s="44"/>
      <c r="M461" s="248" t="s">
        <v>1</v>
      </c>
      <c r="N461" s="249" t="s">
        <v>41</v>
      </c>
      <c r="O461" s="91"/>
      <c r="P461" s="250">
        <f>O461*H461</f>
        <v>0</v>
      </c>
      <c r="Q461" s="250">
        <v>0</v>
      </c>
      <c r="R461" s="250">
        <f>Q461*H461</f>
        <v>0</v>
      </c>
      <c r="S461" s="250">
        <v>0</v>
      </c>
      <c r="T461" s="251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52" t="s">
        <v>193</v>
      </c>
      <c r="AT461" s="252" t="s">
        <v>179</v>
      </c>
      <c r="AU461" s="252" t="s">
        <v>86</v>
      </c>
      <c r="AY461" s="17" t="s">
        <v>176</v>
      </c>
      <c r="BE461" s="253">
        <f>IF(N461="základní",J461,0)</f>
        <v>0</v>
      </c>
      <c r="BF461" s="253">
        <f>IF(N461="snížená",J461,0)</f>
        <v>0</v>
      </c>
      <c r="BG461" s="253">
        <f>IF(N461="zákl. přenesená",J461,0)</f>
        <v>0</v>
      </c>
      <c r="BH461" s="253">
        <f>IF(N461="sníž. přenesená",J461,0)</f>
        <v>0</v>
      </c>
      <c r="BI461" s="253">
        <f>IF(N461="nulová",J461,0)</f>
        <v>0</v>
      </c>
      <c r="BJ461" s="17" t="s">
        <v>84</v>
      </c>
      <c r="BK461" s="253">
        <f>ROUND(I461*H461,2)</f>
        <v>0</v>
      </c>
      <c r="BL461" s="17" t="s">
        <v>193</v>
      </c>
      <c r="BM461" s="252" t="s">
        <v>640</v>
      </c>
    </row>
    <row r="462" spans="1:51" s="13" customFormat="1" ht="12">
      <c r="A462" s="13"/>
      <c r="B462" s="254"/>
      <c r="C462" s="255"/>
      <c r="D462" s="256" t="s">
        <v>226</v>
      </c>
      <c r="E462" s="257" t="s">
        <v>1</v>
      </c>
      <c r="F462" s="258" t="s">
        <v>618</v>
      </c>
      <c r="G462" s="255"/>
      <c r="H462" s="259">
        <v>3572.974</v>
      </c>
      <c r="I462" s="260"/>
      <c r="J462" s="255"/>
      <c r="K462" s="255"/>
      <c r="L462" s="261"/>
      <c r="M462" s="262"/>
      <c r="N462" s="263"/>
      <c r="O462" s="263"/>
      <c r="P462" s="263"/>
      <c r="Q462" s="263"/>
      <c r="R462" s="263"/>
      <c r="S462" s="263"/>
      <c r="T462" s="26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5" t="s">
        <v>226</v>
      </c>
      <c r="AU462" s="265" t="s">
        <v>86</v>
      </c>
      <c r="AV462" s="13" t="s">
        <v>86</v>
      </c>
      <c r="AW462" s="13" t="s">
        <v>32</v>
      </c>
      <c r="AX462" s="13" t="s">
        <v>76</v>
      </c>
      <c r="AY462" s="265" t="s">
        <v>176</v>
      </c>
    </row>
    <row r="463" spans="1:51" s="13" customFormat="1" ht="12">
      <c r="A463" s="13"/>
      <c r="B463" s="254"/>
      <c r="C463" s="255"/>
      <c r="D463" s="256" t="s">
        <v>226</v>
      </c>
      <c r="E463" s="257" t="s">
        <v>1</v>
      </c>
      <c r="F463" s="258" t="s">
        <v>619</v>
      </c>
      <c r="G463" s="255"/>
      <c r="H463" s="259">
        <v>1562.778</v>
      </c>
      <c r="I463" s="260"/>
      <c r="J463" s="255"/>
      <c r="K463" s="255"/>
      <c r="L463" s="261"/>
      <c r="M463" s="262"/>
      <c r="N463" s="263"/>
      <c r="O463" s="263"/>
      <c r="P463" s="263"/>
      <c r="Q463" s="263"/>
      <c r="R463" s="263"/>
      <c r="S463" s="263"/>
      <c r="T463" s="26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5" t="s">
        <v>226</v>
      </c>
      <c r="AU463" s="265" t="s">
        <v>86</v>
      </c>
      <c r="AV463" s="13" t="s">
        <v>86</v>
      </c>
      <c r="AW463" s="13" t="s">
        <v>32</v>
      </c>
      <c r="AX463" s="13" t="s">
        <v>76</v>
      </c>
      <c r="AY463" s="265" t="s">
        <v>176</v>
      </c>
    </row>
    <row r="464" spans="1:51" s="14" customFormat="1" ht="12">
      <c r="A464" s="14"/>
      <c r="B464" s="269"/>
      <c r="C464" s="270"/>
      <c r="D464" s="256" t="s">
        <v>226</v>
      </c>
      <c r="E464" s="271" t="s">
        <v>1</v>
      </c>
      <c r="F464" s="272" t="s">
        <v>249</v>
      </c>
      <c r="G464" s="270"/>
      <c r="H464" s="273">
        <v>5135.752</v>
      </c>
      <c r="I464" s="274"/>
      <c r="J464" s="270"/>
      <c r="K464" s="270"/>
      <c r="L464" s="275"/>
      <c r="M464" s="276"/>
      <c r="N464" s="277"/>
      <c r="O464" s="277"/>
      <c r="P464" s="277"/>
      <c r="Q464" s="277"/>
      <c r="R464" s="277"/>
      <c r="S464" s="277"/>
      <c r="T464" s="278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9" t="s">
        <v>226</v>
      </c>
      <c r="AU464" s="279" t="s">
        <v>86</v>
      </c>
      <c r="AV464" s="14" t="s">
        <v>193</v>
      </c>
      <c r="AW464" s="14" t="s">
        <v>32</v>
      </c>
      <c r="AX464" s="14" t="s">
        <v>84</v>
      </c>
      <c r="AY464" s="279" t="s">
        <v>176</v>
      </c>
    </row>
    <row r="465" spans="1:65" s="2" customFormat="1" ht="24.15" customHeight="1">
      <c r="A465" s="38"/>
      <c r="B465" s="39"/>
      <c r="C465" s="241" t="s">
        <v>641</v>
      </c>
      <c r="D465" s="241" t="s">
        <v>179</v>
      </c>
      <c r="E465" s="242" t="s">
        <v>642</v>
      </c>
      <c r="F465" s="243" t="s">
        <v>643</v>
      </c>
      <c r="G465" s="244" t="s">
        <v>344</v>
      </c>
      <c r="H465" s="245">
        <v>2183.053</v>
      </c>
      <c r="I465" s="246"/>
      <c r="J465" s="247">
        <f>ROUND(I465*H465,2)</f>
        <v>0</v>
      </c>
      <c r="K465" s="243" t="s">
        <v>183</v>
      </c>
      <c r="L465" s="44"/>
      <c r="M465" s="248" t="s">
        <v>1</v>
      </c>
      <c r="N465" s="249" t="s">
        <v>41</v>
      </c>
      <c r="O465" s="91"/>
      <c r="P465" s="250">
        <f>O465*H465</f>
        <v>0</v>
      </c>
      <c r="Q465" s="250">
        <v>0</v>
      </c>
      <c r="R465" s="250">
        <f>Q465*H465</f>
        <v>0</v>
      </c>
      <c r="S465" s="250">
        <v>0</v>
      </c>
      <c r="T465" s="251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52" t="s">
        <v>193</v>
      </c>
      <c r="AT465" s="252" t="s">
        <v>179</v>
      </c>
      <c r="AU465" s="252" t="s">
        <v>86</v>
      </c>
      <c r="AY465" s="17" t="s">
        <v>176</v>
      </c>
      <c r="BE465" s="253">
        <f>IF(N465="základní",J465,0)</f>
        <v>0</v>
      </c>
      <c r="BF465" s="253">
        <f>IF(N465="snížená",J465,0)</f>
        <v>0</v>
      </c>
      <c r="BG465" s="253">
        <f>IF(N465="zákl. přenesená",J465,0)</f>
        <v>0</v>
      </c>
      <c r="BH465" s="253">
        <f>IF(N465="sníž. přenesená",J465,0)</f>
        <v>0</v>
      </c>
      <c r="BI465" s="253">
        <f>IF(N465="nulová",J465,0)</f>
        <v>0</v>
      </c>
      <c r="BJ465" s="17" t="s">
        <v>84</v>
      </c>
      <c r="BK465" s="253">
        <f>ROUND(I465*H465,2)</f>
        <v>0</v>
      </c>
      <c r="BL465" s="17" t="s">
        <v>193</v>
      </c>
      <c r="BM465" s="252" t="s">
        <v>644</v>
      </c>
    </row>
    <row r="466" spans="1:51" s="13" customFormat="1" ht="12">
      <c r="A466" s="13"/>
      <c r="B466" s="254"/>
      <c r="C466" s="255"/>
      <c r="D466" s="256" t="s">
        <v>226</v>
      </c>
      <c r="E466" s="257" t="s">
        <v>1</v>
      </c>
      <c r="F466" s="258" t="s">
        <v>645</v>
      </c>
      <c r="G466" s="255"/>
      <c r="H466" s="259">
        <v>2183.053</v>
      </c>
      <c r="I466" s="260"/>
      <c r="J466" s="255"/>
      <c r="K466" s="255"/>
      <c r="L466" s="261"/>
      <c r="M466" s="262"/>
      <c r="N466" s="263"/>
      <c r="O466" s="263"/>
      <c r="P466" s="263"/>
      <c r="Q466" s="263"/>
      <c r="R466" s="263"/>
      <c r="S466" s="263"/>
      <c r="T466" s="26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5" t="s">
        <v>226</v>
      </c>
      <c r="AU466" s="265" t="s">
        <v>86</v>
      </c>
      <c r="AV466" s="13" t="s">
        <v>86</v>
      </c>
      <c r="AW466" s="13" t="s">
        <v>32</v>
      </c>
      <c r="AX466" s="13" t="s">
        <v>76</v>
      </c>
      <c r="AY466" s="265" t="s">
        <v>176</v>
      </c>
    </row>
    <row r="467" spans="1:51" s="14" customFormat="1" ht="12">
      <c r="A467" s="14"/>
      <c r="B467" s="269"/>
      <c r="C467" s="270"/>
      <c r="D467" s="256" t="s">
        <v>226</v>
      </c>
      <c r="E467" s="271" t="s">
        <v>1</v>
      </c>
      <c r="F467" s="272" t="s">
        <v>249</v>
      </c>
      <c r="G467" s="270"/>
      <c r="H467" s="273">
        <v>2183.053</v>
      </c>
      <c r="I467" s="274"/>
      <c r="J467" s="270"/>
      <c r="K467" s="270"/>
      <c r="L467" s="275"/>
      <c r="M467" s="276"/>
      <c r="N467" s="277"/>
      <c r="O467" s="277"/>
      <c r="P467" s="277"/>
      <c r="Q467" s="277"/>
      <c r="R467" s="277"/>
      <c r="S467" s="277"/>
      <c r="T467" s="27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9" t="s">
        <v>226</v>
      </c>
      <c r="AU467" s="279" t="s">
        <v>86</v>
      </c>
      <c r="AV467" s="14" t="s">
        <v>193</v>
      </c>
      <c r="AW467" s="14" t="s">
        <v>32</v>
      </c>
      <c r="AX467" s="14" t="s">
        <v>84</v>
      </c>
      <c r="AY467" s="279" t="s">
        <v>176</v>
      </c>
    </row>
    <row r="468" spans="1:65" s="2" customFormat="1" ht="37.8" customHeight="1">
      <c r="A468" s="38"/>
      <c r="B468" s="39"/>
      <c r="C468" s="241" t="s">
        <v>646</v>
      </c>
      <c r="D468" s="241" t="s">
        <v>179</v>
      </c>
      <c r="E468" s="242" t="s">
        <v>647</v>
      </c>
      <c r="F468" s="243" t="s">
        <v>648</v>
      </c>
      <c r="G468" s="244" t="s">
        <v>344</v>
      </c>
      <c r="H468" s="245">
        <v>2183.053</v>
      </c>
      <c r="I468" s="246"/>
      <c r="J468" s="247">
        <f>ROUND(I468*H468,2)</f>
        <v>0</v>
      </c>
      <c r="K468" s="243" t="s">
        <v>183</v>
      </c>
      <c r="L468" s="44"/>
      <c r="M468" s="248" t="s">
        <v>1</v>
      </c>
      <c r="N468" s="249" t="s">
        <v>41</v>
      </c>
      <c r="O468" s="91"/>
      <c r="P468" s="250">
        <f>O468*H468</f>
        <v>0</v>
      </c>
      <c r="Q468" s="250">
        <v>0</v>
      </c>
      <c r="R468" s="250">
        <f>Q468*H468</f>
        <v>0</v>
      </c>
      <c r="S468" s="250">
        <v>0</v>
      </c>
      <c r="T468" s="251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2" t="s">
        <v>193</v>
      </c>
      <c r="AT468" s="252" t="s">
        <v>179</v>
      </c>
      <c r="AU468" s="252" t="s">
        <v>86</v>
      </c>
      <c r="AY468" s="17" t="s">
        <v>176</v>
      </c>
      <c r="BE468" s="253">
        <f>IF(N468="základní",J468,0)</f>
        <v>0</v>
      </c>
      <c r="BF468" s="253">
        <f>IF(N468="snížená",J468,0)</f>
        <v>0</v>
      </c>
      <c r="BG468" s="253">
        <f>IF(N468="zákl. přenesená",J468,0)</f>
        <v>0</v>
      </c>
      <c r="BH468" s="253">
        <f>IF(N468="sníž. přenesená",J468,0)</f>
        <v>0</v>
      </c>
      <c r="BI468" s="253">
        <f>IF(N468="nulová",J468,0)</f>
        <v>0</v>
      </c>
      <c r="BJ468" s="17" t="s">
        <v>84</v>
      </c>
      <c r="BK468" s="253">
        <f>ROUND(I468*H468,2)</f>
        <v>0</v>
      </c>
      <c r="BL468" s="17" t="s">
        <v>193</v>
      </c>
      <c r="BM468" s="252" t="s">
        <v>649</v>
      </c>
    </row>
    <row r="469" spans="1:51" s="13" customFormat="1" ht="12">
      <c r="A469" s="13"/>
      <c r="B469" s="254"/>
      <c r="C469" s="255"/>
      <c r="D469" s="256" t="s">
        <v>226</v>
      </c>
      <c r="E469" s="257" t="s">
        <v>1</v>
      </c>
      <c r="F469" s="258" t="s">
        <v>645</v>
      </c>
      <c r="G469" s="255"/>
      <c r="H469" s="259">
        <v>2183.053</v>
      </c>
      <c r="I469" s="260"/>
      <c r="J469" s="255"/>
      <c r="K469" s="255"/>
      <c r="L469" s="261"/>
      <c r="M469" s="262"/>
      <c r="N469" s="263"/>
      <c r="O469" s="263"/>
      <c r="P469" s="263"/>
      <c r="Q469" s="263"/>
      <c r="R469" s="263"/>
      <c r="S469" s="263"/>
      <c r="T469" s="26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5" t="s">
        <v>226</v>
      </c>
      <c r="AU469" s="265" t="s">
        <v>86</v>
      </c>
      <c r="AV469" s="13" t="s">
        <v>86</v>
      </c>
      <c r="AW469" s="13" t="s">
        <v>32</v>
      </c>
      <c r="AX469" s="13" t="s">
        <v>76</v>
      </c>
      <c r="AY469" s="265" t="s">
        <v>176</v>
      </c>
    </row>
    <row r="470" spans="1:51" s="14" customFormat="1" ht="12">
      <c r="A470" s="14"/>
      <c r="B470" s="269"/>
      <c r="C470" s="270"/>
      <c r="D470" s="256" t="s">
        <v>226</v>
      </c>
      <c r="E470" s="271" t="s">
        <v>1</v>
      </c>
      <c r="F470" s="272" t="s">
        <v>249</v>
      </c>
      <c r="G470" s="270"/>
      <c r="H470" s="273">
        <v>2183.053</v>
      </c>
      <c r="I470" s="274"/>
      <c r="J470" s="270"/>
      <c r="K470" s="270"/>
      <c r="L470" s="275"/>
      <c r="M470" s="276"/>
      <c r="N470" s="277"/>
      <c r="O470" s="277"/>
      <c r="P470" s="277"/>
      <c r="Q470" s="277"/>
      <c r="R470" s="277"/>
      <c r="S470" s="277"/>
      <c r="T470" s="27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9" t="s">
        <v>226</v>
      </c>
      <c r="AU470" s="279" t="s">
        <v>86</v>
      </c>
      <c r="AV470" s="14" t="s">
        <v>193</v>
      </c>
      <c r="AW470" s="14" t="s">
        <v>32</v>
      </c>
      <c r="AX470" s="14" t="s">
        <v>84</v>
      </c>
      <c r="AY470" s="279" t="s">
        <v>176</v>
      </c>
    </row>
    <row r="471" spans="1:65" s="2" customFormat="1" ht="37.8" customHeight="1">
      <c r="A471" s="38"/>
      <c r="B471" s="39"/>
      <c r="C471" s="241" t="s">
        <v>650</v>
      </c>
      <c r="D471" s="241" t="s">
        <v>179</v>
      </c>
      <c r="E471" s="242" t="s">
        <v>651</v>
      </c>
      <c r="F471" s="243" t="s">
        <v>652</v>
      </c>
      <c r="G471" s="244" t="s">
        <v>344</v>
      </c>
      <c r="H471" s="245">
        <v>3572.974</v>
      </c>
      <c r="I471" s="246"/>
      <c r="J471" s="247">
        <f>ROUND(I471*H471,2)</f>
        <v>0</v>
      </c>
      <c r="K471" s="243" t="s">
        <v>183</v>
      </c>
      <c r="L471" s="44"/>
      <c r="M471" s="248" t="s">
        <v>1</v>
      </c>
      <c r="N471" s="249" t="s">
        <v>41</v>
      </c>
      <c r="O471" s="91"/>
      <c r="P471" s="250">
        <f>O471*H471</f>
        <v>0</v>
      </c>
      <c r="Q471" s="250">
        <v>0</v>
      </c>
      <c r="R471" s="250">
        <f>Q471*H471</f>
        <v>0</v>
      </c>
      <c r="S471" s="250">
        <v>0</v>
      </c>
      <c r="T471" s="251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52" t="s">
        <v>193</v>
      </c>
      <c r="AT471" s="252" t="s">
        <v>179</v>
      </c>
      <c r="AU471" s="252" t="s">
        <v>86</v>
      </c>
      <c r="AY471" s="17" t="s">
        <v>176</v>
      </c>
      <c r="BE471" s="253">
        <f>IF(N471="základní",J471,0)</f>
        <v>0</v>
      </c>
      <c r="BF471" s="253">
        <f>IF(N471="snížená",J471,0)</f>
        <v>0</v>
      </c>
      <c r="BG471" s="253">
        <f>IF(N471="zákl. přenesená",J471,0)</f>
        <v>0</v>
      </c>
      <c r="BH471" s="253">
        <f>IF(N471="sníž. přenesená",J471,0)</f>
        <v>0</v>
      </c>
      <c r="BI471" s="253">
        <f>IF(N471="nulová",J471,0)</f>
        <v>0</v>
      </c>
      <c r="BJ471" s="17" t="s">
        <v>84</v>
      </c>
      <c r="BK471" s="253">
        <f>ROUND(I471*H471,2)</f>
        <v>0</v>
      </c>
      <c r="BL471" s="17" t="s">
        <v>193</v>
      </c>
      <c r="BM471" s="252" t="s">
        <v>653</v>
      </c>
    </row>
    <row r="472" spans="1:51" s="13" customFormat="1" ht="12">
      <c r="A472" s="13"/>
      <c r="B472" s="254"/>
      <c r="C472" s="255"/>
      <c r="D472" s="256" t="s">
        <v>226</v>
      </c>
      <c r="E472" s="257" t="s">
        <v>1</v>
      </c>
      <c r="F472" s="258" t="s">
        <v>618</v>
      </c>
      <c r="G472" s="255"/>
      <c r="H472" s="259">
        <v>3572.974</v>
      </c>
      <c r="I472" s="260"/>
      <c r="J472" s="255"/>
      <c r="K472" s="255"/>
      <c r="L472" s="261"/>
      <c r="M472" s="262"/>
      <c r="N472" s="263"/>
      <c r="O472" s="263"/>
      <c r="P472" s="263"/>
      <c r="Q472" s="263"/>
      <c r="R472" s="263"/>
      <c r="S472" s="263"/>
      <c r="T472" s="26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5" t="s">
        <v>226</v>
      </c>
      <c r="AU472" s="265" t="s">
        <v>86</v>
      </c>
      <c r="AV472" s="13" t="s">
        <v>86</v>
      </c>
      <c r="AW472" s="13" t="s">
        <v>32</v>
      </c>
      <c r="AX472" s="13" t="s">
        <v>76</v>
      </c>
      <c r="AY472" s="265" t="s">
        <v>176</v>
      </c>
    </row>
    <row r="473" spans="1:51" s="14" customFormat="1" ht="12">
      <c r="A473" s="14"/>
      <c r="B473" s="269"/>
      <c r="C473" s="270"/>
      <c r="D473" s="256" t="s">
        <v>226</v>
      </c>
      <c r="E473" s="271" t="s">
        <v>1</v>
      </c>
      <c r="F473" s="272" t="s">
        <v>249</v>
      </c>
      <c r="G473" s="270"/>
      <c r="H473" s="273">
        <v>3572.974</v>
      </c>
      <c r="I473" s="274"/>
      <c r="J473" s="270"/>
      <c r="K473" s="270"/>
      <c r="L473" s="275"/>
      <c r="M473" s="276"/>
      <c r="N473" s="277"/>
      <c r="O473" s="277"/>
      <c r="P473" s="277"/>
      <c r="Q473" s="277"/>
      <c r="R473" s="277"/>
      <c r="S473" s="277"/>
      <c r="T473" s="27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9" t="s">
        <v>226</v>
      </c>
      <c r="AU473" s="279" t="s">
        <v>86</v>
      </c>
      <c r="AV473" s="14" t="s">
        <v>193</v>
      </c>
      <c r="AW473" s="14" t="s">
        <v>32</v>
      </c>
      <c r="AX473" s="14" t="s">
        <v>84</v>
      </c>
      <c r="AY473" s="279" t="s">
        <v>176</v>
      </c>
    </row>
    <row r="474" spans="1:65" s="2" customFormat="1" ht="37.8" customHeight="1">
      <c r="A474" s="38"/>
      <c r="B474" s="39"/>
      <c r="C474" s="241" t="s">
        <v>654</v>
      </c>
      <c r="D474" s="241" t="s">
        <v>179</v>
      </c>
      <c r="E474" s="242" t="s">
        <v>655</v>
      </c>
      <c r="F474" s="243" t="s">
        <v>656</v>
      </c>
      <c r="G474" s="244" t="s">
        <v>344</v>
      </c>
      <c r="H474" s="245">
        <v>1562.778</v>
      </c>
      <c r="I474" s="246"/>
      <c r="J474" s="247">
        <f>ROUND(I474*H474,2)</f>
        <v>0</v>
      </c>
      <c r="K474" s="243" t="s">
        <v>183</v>
      </c>
      <c r="L474" s="44"/>
      <c r="M474" s="248" t="s">
        <v>1</v>
      </c>
      <c r="N474" s="249" t="s">
        <v>41</v>
      </c>
      <c r="O474" s="91"/>
      <c r="P474" s="250">
        <f>O474*H474</f>
        <v>0</v>
      </c>
      <c r="Q474" s="250">
        <v>0</v>
      </c>
      <c r="R474" s="250">
        <f>Q474*H474</f>
        <v>0</v>
      </c>
      <c r="S474" s="250">
        <v>0</v>
      </c>
      <c r="T474" s="251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52" t="s">
        <v>193</v>
      </c>
      <c r="AT474" s="252" t="s">
        <v>179</v>
      </c>
      <c r="AU474" s="252" t="s">
        <v>86</v>
      </c>
      <c r="AY474" s="17" t="s">
        <v>176</v>
      </c>
      <c r="BE474" s="253">
        <f>IF(N474="základní",J474,0)</f>
        <v>0</v>
      </c>
      <c r="BF474" s="253">
        <f>IF(N474="snížená",J474,0)</f>
        <v>0</v>
      </c>
      <c r="BG474" s="253">
        <f>IF(N474="zákl. přenesená",J474,0)</f>
        <v>0</v>
      </c>
      <c r="BH474" s="253">
        <f>IF(N474="sníž. přenesená",J474,0)</f>
        <v>0</v>
      </c>
      <c r="BI474" s="253">
        <f>IF(N474="nulová",J474,0)</f>
        <v>0</v>
      </c>
      <c r="BJ474" s="17" t="s">
        <v>84</v>
      </c>
      <c r="BK474" s="253">
        <f>ROUND(I474*H474,2)</f>
        <v>0</v>
      </c>
      <c r="BL474" s="17" t="s">
        <v>193</v>
      </c>
      <c r="BM474" s="252" t="s">
        <v>657</v>
      </c>
    </row>
    <row r="475" spans="1:51" s="13" customFormat="1" ht="12">
      <c r="A475" s="13"/>
      <c r="B475" s="254"/>
      <c r="C475" s="255"/>
      <c r="D475" s="256" t="s">
        <v>226</v>
      </c>
      <c r="E475" s="257" t="s">
        <v>1</v>
      </c>
      <c r="F475" s="258" t="s">
        <v>619</v>
      </c>
      <c r="G475" s="255"/>
      <c r="H475" s="259">
        <v>1562.778</v>
      </c>
      <c r="I475" s="260"/>
      <c r="J475" s="255"/>
      <c r="K475" s="255"/>
      <c r="L475" s="261"/>
      <c r="M475" s="262"/>
      <c r="N475" s="263"/>
      <c r="O475" s="263"/>
      <c r="P475" s="263"/>
      <c r="Q475" s="263"/>
      <c r="R475" s="263"/>
      <c r="S475" s="263"/>
      <c r="T475" s="26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5" t="s">
        <v>226</v>
      </c>
      <c r="AU475" s="265" t="s">
        <v>86</v>
      </c>
      <c r="AV475" s="13" t="s">
        <v>86</v>
      </c>
      <c r="AW475" s="13" t="s">
        <v>32</v>
      </c>
      <c r="AX475" s="13" t="s">
        <v>76</v>
      </c>
      <c r="AY475" s="265" t="s">
        <v>176</v>
      </c>
    </row>
    <row r="476" spans="1:51" s="14" customFormat="1" ht="12">
      <c r="A476" s="14"/>
      <c r="B476" s="269"/>
      <c r="C476" s="270"/>
      <c r="D476" s="256" t="s">
        <v>226</v>
      </c>
      <c r="E476" s="271" t="s">
        <v>1</v>
      </c>
      <c r="F476" s="272" t="s">
        <v>249</v>
      </c>
      <c r="G476" s="270"/>
      <c r="H476" s="273">
        <v>1562.778</v>
      </c>
      <c r="I476" s="274"/>
      <c r="J476" s="270"/>
      <c r="K476" s="270"/>
      <c r="L476" s="275"/>
      <c r="M476" s="276"/>
      <c r="N476" s="277"/>
      <c r="O476" s="277"/>
      <c r="P476" s="277"/>
      <c r="Q476" s="277"/>
      <c r="R476" s="277"/>
      <c r="S476" s="277"/>
      <c r="T476" s="278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9" t="s">
        <v>226</v>
      </c>
      <c r="AU476" s="279" t="s">
        <v>86</v>
      </c>
      <c r="AV476" s="14" t="s">
        <v>193</v>
      </c>
      <c r="AW476" s="14" t="s">
        <v>32</v>
      </c>
      <c r="AX476" s="14" t="s">
        <v>84</v>
      </c>
      <c r="AY476" s="279" t="s">
        <v>176</v>
      </c>
    </row>
    <row r="477" spans="1:63" s="12" customFormat="1" ht="22.8" customHeight="1">
      <c r="A477" s="12"/>
      <c r="B477" s="225"/>
      <c r="C477" s="226"/>
      <c r="D477" s="227" t="s">
        <v>75</v>
      </c>
      <c r="E477" s="239" t="s">
        <v>658</v>
      </c>
      <c r="F477" s="239" t="s">
        <v>659</v>
      </c>
      <c r="G477" s="226"/>
      <c r="H477" s="226"/>
      <c r="I477" s="229"/>
      <c r="J477" s="240">
        <f>BK477</f>
        <v>0</v>
      </c>
      <c r="K477" s="226"/>
      <c r="L477" s="231"/>
      <c r="M477" s="232"/>
      <c r="N477" s="233"/>
      <c r="O477" s="233"/>
      <c r="P477" s="234">
        <f>SUM(P478:P479)</f>
        <v>0</v>
      </c>
      <c r="Q477" s="233"/>
      <c r="R477" s="234">
        <f>SUM(R478:R479)</f>
        <v>0</v>
      </c>
      <c r="S477" s="233"/>
      <c r="T477" s="235">
        <f>SUM(T478:T479)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36" t="s">
        <v>84</v>
      </c>
      <c r="AT477" s="237" t="s">
        <v>75</v>
      </c>
      <c r="AU477" s="237" t="s">
        <v>84</v>
      </c>
      <c r="AY477" s="236" t="s">
        <v>176</v>
      </c>
      <c r="BK477" s="238">
        <f>SUM(BK478:BK479)</f>
        <v>0</v>
      </c>
    </row>
    <row r="478" spans="1:65" s="2" customFormat="1" ht="24.15" customHeight="1">
      <c r="A478" s="38"/>
      <c r="B478" s="39"/>
      <c r="C478" s="241" t="s">
        <v>660</v>
      </c>
      <c r="D478" s="241" t="s">
        <v>179</v>
      </c>
      <c r="E478" s="242" t="s">
        <v>661</v>
      </c>
      <c r="F478" s="243" t="s">
        <v>662</v>
      </c>
      <c r="G478" s="244" t="s">
        <v>344</v>
      </c>
      <c r="H478" s="245">
        <v>4551.708</v>
      </c>
      <c r="I478" s="246"/>
      <c r="J478" s="247">
        <f>ROUND(I478*H478,2)</f>
        <v>0</v>
      </c>
      <c r="K478" s="243" t="s">
        <v>183</v>
      </c>
      <c r="L478" s="44"/>
      <c r="M478" s="248" t="s">
        <v>1</v>
      </c>
      <c r="N478" s="249" t="s">
        <v>41</v>
      </c>
      <c r="O478" s="91"/>
      <c r="P478" s="250">
        <f>O478*H478</f>
        <v>0</v>
      </c>
      <c r="Q478" s="250">
        <v>0</v>
      </c>
      <c r="R478" s="250">
        <f>Q478*H478</f>
        <v>0</v>
      </c>
      <c r="S478" s="250">
        <v>0</v>
      </c>
      <c r="T478" s="251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52" t="s">
        <v>193</v>
      </c>
      <c r="AT478" s="252" t="s">
        <v>179</v>
      </c>
      <c r="AU478" s="252" t="s">
        <v>86</v>
      </c>
      <c r="AY478" s="17" t="s">
        <v>176</v>
      </c>
      <c r="BE478" s="253">
        <f>IF(N478="základní",J478,0)</f>
        <v>0</v>
      </c>
      <c r="BF478" s="253">
        <f>IF(N478="snížená",J478,0)</f>
        <v>0</v>
      </c>
      <c r="BG478" s="253">
        <f>IF(N478="zákl. přenesená",J478,0)</f>
        <v>0</v>
      </c>
      <c r="BH478" s="253">
        <f>IF(N478="sníž. přenesená",J478,0)</f>
        <v>0</v>
      </c>
      <c r="BI478" s="253">
        <f>IF(N478="nulová",J478,0)</f>
        <v>0</v>
      </c>
      <c r="BJ478" s="17" t="s">
        <v>84</v>
      </c>
      <c r="BK478" s="253">
        <f>ROUND(I478*H478,2)</f>
        <v>0</v>
      </c>
      <c r="BL478" s="17" t="s">
        <v>193</v>
      </c>
      <c r="BM478" s="252" t="s">
        <v>663</v>
      </c>
    </row>
    <row r="479" spans="1:65" s="2" customFormat="1" ht="24.15" customHeight="1">
      <c r="A479" s="38"/>
      <c r="B479" s="39"/>
      <c r="C479" s="241" t="s">
        <v>664</v>
      </c>
      <c r="D479" s="241" t="s">
        <v>179</v>
      </c>
      <c r="E479" s="242" t="s">
        <v>665</v>
      </c>
      <c r="F479" s="243" t="s">
        <v>666</v>
      </c>
      <c r="G479" s="244" t="s">
        <v>344</v>
      </c>
      <c r="H479" s="245">
        <v>4551.708</v>
      </c>
      <c r="I479" s="246"/>
      <c r="J479" s="247">
        <f>ROUND(I479*H479,2)</f>
        <v>0</v>
      </c>
      <c r="K479" s="243" t="s">
        <v>183</v>
      </c>
      <c r="L479" s="44"/>
      <c r="M479" s="280" t="s">
        <v>1</v>
      </c>
      <c r="N479" s="281" t="s">
        <v>41</v>
      </c>
      <c r="O479" s="282"/>
      <c r="P479" s="283">
        <f>O479*H479</f>
        <v>0</v>
      </c>
      <c r="Q479" s="283">
        <v>0</v>
      </c>
      <c r="R479" s="283">
        <f>Q479*H479</f>
        <v>0</v>
      </c>
      <c r="S479" s="283">
        <v>0</v>
      </c>
      <c r="T479" s="284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52" t="s">
        <v>193</v>
      </c>
      <c r="AT479" s="252" t="s">
        <v>179</v>
      </c>
      <c r="AU479" s="252" t="s">
        <v>86</v>
      </c>
      <c r="AY479" s="17" t="s">
        <v>176</v>
      </c>
      <c r="BE479" s="253">
        <f>IF(N479="základní",J479,0)</f>
        <v>0</v>
      </c>
      <c r="BF479" s="253">
        <f>IF(N479="snížená",J479,0)</f>
        <v>0</v>
      </c>
      <c r="BG479" s="253">
        <f>IF(N479="zákl. přenesená",J479,0)</f>
        <v>0</v>
      </c>
      <c r="BH479" s="253">
        <f>IF(N479="sníž. přenesená",J479,0)</f>
        <v>0</v>
      </c>
      <c r="BI479" s="253">
        <f>IF(N479="nulová",J479,0)</f>
        <v>0</v>
      </c>
      <c r="BJ479" s="17" t="s">
        <v>84</v>
      </c>
      <c r="BK479" s="253">
        <f>ROUND(I479*H479,2)</f>
        <v>0</v>
      </c>
      <c r="BL479" s="17" t="s">
        <v>193</v>
      </c>
      <c r="BM479" s="252" t="s">
        <v>667</v>
      </c>
    </row>
    <row r="480" spans="1:31" s="2" customFormat="1" ht="6.95" customHeight="1">
      <c r="A480" s="38"/>
      <c r="B480" s="66"/>
      <c r="C480" s="67"/>
      <c r="D480" s="67"/>
      <c r="E480" s="67"/>
      <c r="F480" s="67"/>
      <c r="G480" s="67"/>
      <c r="H480" s="67"/>
      <c r="I480" s="67"/>
      <c r="J480" s="67"/>
      <c r="K480" s="67"/>
      <c r="L480" s="44"/>
      <c r="M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</row>
  </sheetData>
  <sheetProtection password="CC35" sheet="1" objects="1" scenarios="1" formatColumns="0" formatRows="0" autoFilter="0"/>
  <autoFilter ref="C136:K47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668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J106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ROUND((SUM(BE106:BE113)+SUM(BE135:BE252)),2)</f>
        <v>0</v>
      </c>
      <c r="G37" s="38"/>
      <c r="H37" s="38"/>
      <c r="I37" s="166">
        <v>0.21</v>
      </c>
      <c r="J37" s="165">
        <f>ROUND(((SUM(BE106:BE113)+SUM(BE135:BE252))*I37),2)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ROUND((SUM(BF106:BF113)+SUM(BF135:BF252)),2)</f>
        <v>0</v>
      </c>
      <c r="G38" s="38"/>
      <c r="H38" s="38"/>
      <c r="I38" s="166">
        <v>0.15</v>
      </c>
      <c r="J38" s="165">
        <f>ROUND(((SUM(BF106:BF113)+SUM(BF135:BF252))*I38),2)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ROUND((SUM(BG106:BG113)+SUM(BG135:BG252)),2)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ROUND((SUM(BH106:BH113)+SUM(BH135:BH252)),2)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ROUND((SUM(BI106:BI113)+SUM(BI135:BI252)),2)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101.2.ZH - Odvodnění (trativody, drenáže a žlaby)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J136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J137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669</v>
      </c>
      <c r="E101" s="198"/>
      <c r="F101" s="198"/>
      <c r="G101" s="198"/>
      <c r="H101" s="198"/>
      <c r="I101" s="198"/>
      <c r="J101" s="199">
        <f>J177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269</v>
      </c>
      <c r="E102" s="198"/>
      <c r="F102" s="198"/>
      <c r="G102" s="198"/>
      <c r="H102" s="198"/>
      <c r="I102" s="198"/>
      <c r="J102" s="199">
        <f>J210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271</v>
      </c>
      <c r="E103" s="198"/>
      <c r="F103" s="198"/>
      <c r="G103" s="198"/>
      <c r="H103" s="198"/>
      <c r="I103" s="198"/>
      <c r="J103" s="199">
        <f>J250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9.25" customHeight="1">
      <c r="A106" s="38"/>
      <c r="B106" s="39"/>
      <c r="C106" s="189" t="s">
        <v>151</v>
      </c>
      <c r="D106" s="40"/>
      <c r="E106" s="40"/>
      <c r="F106" s="40"/>
      <c r="G106" s="40"/>
      <c r="H106" s="40"/>
      <c r="I106" s="40"/>
      <c r="J106" s="201">
        <f>ROUND(J107+J108+J109+J110+J111+J112,2)</f>
        <v>0</v>
      </c>
      <c r="K106" s="40"/>
      <c r="L106" s="63"/>
      <c r="N106" s="202" t="s">
        <v>40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65" s="2" customFormat="1" ht="18" customHeight="1">
      <c r="A107" s="38"/>
      <c r="B107" s="39"/>
      <c r="C107" s="40"/>
      <c r="D107" s="203" t="s">
        <v>152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154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155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156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157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4" t="s">
        <v>158</v>
      </c>
      <c r="E112" s="40"/>
      <c r="F112" s="40"/>
      <c r="G112" s="40"/>
      <c r="H112" s="40"/>
      <c r="I112" s="40"/>
      <c r="J112" s="205">
        <f>ROUND(J32*T112,2)</f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159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31" s="2" customFormat="1" ht="12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212" t="s">
        <v>160</v>
      </c>
      <c r="D114" s="187"/>
      <c r="E114" s="187"/>
      <c r="F114" s="187"/>
      <c r="G114" s="187"/>
      <c r="H114" s="187"/>
      <c r="I114" s="187"/>
      <c r="J114" s="213">
        <f>ROUND(J98+J106,2)</f>
        <v>0</v>
      </c>
      <c r="K114" s="18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161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6.5" customHeight="1">
      <c r="A123" s="38"/>
      <c r="B123" s="39"/>
      <c r="C123" s="40"/>
      <c r="D123" s="40"/>
      <c r="E123" s="185" t="str">
        <f>E7</f>
        <v>II/231 - Rekonstrukce ul. 28. října III. část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138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5" t="s">
        <v>262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263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101.2.ZH - Odvodnění (trativody, drenáže a žlaby)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>Tábor</v>
      </c>
      <c r="G129" s="40"/>
      <c r="H129" s="40"/>
      <c r="I129" s="32" t="s">
        <v>22</v>
      </c>
      <c r="J129" s="79" t="str">
        <f>IF(J14="","",J14)</f>
        <v>30. 6. 2020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>Správa a údržba silnic Plzeňského kraje</v>
      </c>
      <c r="G131" s="40"/>
      <c r="H131" s="40"/>
      <c r="I131" s="32" t="s">
        <v>30</v>
      </c>
      <c r="J131" s="36" t="str">
        <f>E23</f>
        <v>Ing. Miloš Burianec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14"/>
      <c r="B134" s="215"/>
      <c r="C134" s="216" t="s">
        <v>162</v>
      </c>
      <c r="D134" s="217" t="s">
        <v>61</v>
      </c>
      <c r="E134" s="217" t="s">
        <v>57</v>
      </c>
      <c r="F134" s="217" t="s">
        <v>58</v>
      </c>
      <c r="G134" s="217" t="s">
        <v>163</v>
      </c>
      <c r="H134" s="217" t="s">
        <v>164</v>
      </c>
      <c r="I134" s="217" t="s">
        <v>165</v>
      </c>
      <c r="J134" s="217" t="s">
        <v>144</v>
      </c>
      <c r="K134" s="218" t="s">
        <v>166</v>
      </c>
      <c r="L134" s="219"/>
      <c r="M134" s="100" t="s">
        <v>1</v>
      </c>
      <c r="N134" s="101" t="s">
        <v>40</v>
      </c>
      <c r="O134" s="101" t="s">
        <v>167</v>
      </c>
      <c r="P134" s="101" t="s">
        <v>168</v>
      </c>
      <c r="Q134" s="101" t="s">
        <v>169</v>
      </c>
      <c r="R134" s="101" t="s">
        <v>170</v>
      </c>
      <c r="S134" s="101" t="s">
        <v>171</v>
      </c>
      <c r="T134" s="102" t="s">
        <v>172</v>
      </c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</row>
    <row r="135" spans="1:63" s="2" customFormat="1" ht="22.8" customHeight="1">
      <c r="A135" s="38"/>
      <c r="B135" s="39"/>
      <c r="C135" s="107" t="s">
        <v>173</v>
      </c>
      <c r="D135" s="40"/>
      <c r="E135" s="40"/>
      <c r="F135" s="40"/>
      <c r="G135" s="40"/>
      <c r="H135" s="40"/>
      <c r="I135" s="40"/>
      <c r="J135" s="220">
        <f>BK135</f>
        <v>0</v>
      </c>
      <c r="K135" s="40"/>
      <c r="L135" s="44"/>
      <c r="M135" s="103"/>
      <c r="N135" s="221"/>
      <c r="O135" s="104"/>
      <c r="P135" s="222">
        <f>P136</f>
        <v>0</v>
      </c>
      <c r="Q135" s="104"/>
      <c r="R135" s="222">
        <f>R136</f>
        <v>987.8573849800001</v>
      </c>
      <c r="S135" s="104"/>
      <c r="T135" s="223">
        <f>T136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90</v>
      </c>
      <c r="BK135" s="224">
        <f>BK136</f>
        <v>0</v>
      </c>
    </row>
    <row r="136" spans="1:63" s="12" customFormat="1" ht="25.9" customHeight="1">
      <c r="A136" s="12"/>
      <c r="B136" s="225"/>
      <c r="C136" s="226"/>
      <c r="D136" s="227" t="s">
        <v>75</v>
      </c>
      <c r="E136" s="228" t="s">
        <v>272</v>
      </c>
      <c r="F136" s="228" t="s">
        <v>273</v>
      </c>
      <c r="G136" s="226"/>
      <c r="H136" s="226"/>
      <c r="I136" s="229"/>
      <c r="J136" s="230">
        <f>BK136</f>
        <v>0</v>
      </c>
      <c r="K136" s="226"/>
      <c r="L136" s="231"/>
      <c r="M136" s="232"/>
      <c r="N136" s="233"/>
      <c r="O136" s="233"/>
      <c r="P136" s="234">
        <f>P137+P177+P210+P250</f>
        <v>0</v>
      </c>
      <c r="Q136" s="233"/>
      <c r="R136" s="234">
        <f>R137+R177+R210+R250</f>
        <v>987.8573849800001</v>
      </c>
      <c r="S136" s="233"/>
      <c r="T136" s="235">
        <f>T137+T177+T210+T250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6" t="s">
        <v>84</v>
      </c>
      <c r="AT136" s="237" t="s">
        <v>75</v>
      </c>
      <c r="AU136" s="237" t="s">
        <v>76</v>
      </c>
      <c r="AY136" s="236" t="s">
        <v>176</v>
      </c>
      <c r="BK136" s="238">
        <f>BK137+BK177+BK210+BK250</f>
        <v>0</v>
      </c>
    </row>
    <row r="137" spans="1:63" s="12" customFormat="1" ht="22.8" customHeight="1">
      <c r="A137" s="12"/>
      <c r="B137" s="225"/>
      <c r="C137" s="226"/>
      <c r="D137" s="227" t="s">
        <v>75</v>
      </c>
      <c r="E137" s="239" t="s">
        <v>84</v>
      </c>
      <c r="F137" s="239" t="s">
        <v>233</v>
      </c>
      <c r="G137" s="226"/>
      <c r="H137" s="226"/>
      <c r="I137" s="229"/>
      <c r="J137" s="240">
        <f>BK137</f>
        <v>0</v>
      </c>
      <c r="K137" s="226"/>
      <c r="L137" s="231"/>
      <c r="M137" s="232"/>
      <c r="N137" s="233"/>
      <c r="O137" s="233"/>
      <c r="P137" s="234">
        <f>SUM(P138:P176)</f>
        <v>0</v>
      </c>
      <c r="Q137" s="233"/>
      <c r="R137" s="234">
        <f>SUM(R138:R176)</f>
        <v>42.16</v>
      </c>
      <c r="S137" s="233"/>
      <c r="T137" s="235">
        <f>SUM(T138:T176)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84</v>
      </c>
      <c r="AY137" s="236" t="s">
        <v>176</v>
      </c>
      <c r="BK137" s="238">
        <f>SUM(BK138:BK176)</f>
        <v>0</v>
      </c>
    </row>
    <row r="138" spans="1:65" s="2" customFormat="1" ht="24.15" customHeight="1">
      <c r="A138" s="38"/>
      <c r="B138" s="39"/>
      <c r="C138" s="241" t="s">
        <v>84</v>
      </c>
      <c r="D138" s="241" t="s">
        <v>179</v>
      </c>
      <c r="E138" s="242" t="s">
        <v>300</v>
      </c>
      <c r="F138" s="243" t="s">
        <v>301</v>
      </c>
      <c r="G138" s="244" t="s">
        <v>291</v>
      </c>
      <c r="H138" s="245">
        <v>485.016</v>
      </c>
      <c r="I138" s="246"/>
      <c r="J138" s="247">
        <f>ROUND(I138*H138,2)</f>
        <v>0</v>
      </c>
      <c r="K138" s="243" t="s">
        <v>183</v>
      </c>
      <c r="L138" s="44"/>
      <c r="M138" s="248" t="s">
        <v>1</v>
      </c>
      <c r="N138" s="249" t="s">
        <v>41</v>
      </c>
      <c r="O138" s="91"/>
      <c r="P138" s="250">
        <f>O138*H138</f>
        <v>0</v>
      </c>
      <c r="Q138" s="250">
        <v>0</v>
      </c>
      <c r="R138" s="250">
        <f>Q138*H138</f>
        <v>0</v>
      </c>
      <c r="S138" s="250">
        <v>0</v>
      </c>
      <c r="T138" s="251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2" t="s">
        <v>193</v>
      </c>
      <c r="AT138" s="252" t="s">
        <v>179</v>
      </c>
      <c r="AU138" s="252" t="s">
        <v>86</v>
      </c>
      <c r="AY138" s="17" t="s">
        <v>176</v>
      </c>
      <c r="BE138" s="253">
        <f>IF(N138="základní",J138,0)</f>
        <v>0</v>
      </c>
      <c r="BF138" s="253">
        <f>IF(N138="snížená",J138,0)</f>
        <v>0</v>
      </c>
      <c r="BG138" s="253">
        <f>IF(N138="zákl. přenesená",J138,0)</f>
        <v>0</v>
      </c>
      <c r="BH138" s="253">
        <f>IF(N138="sníž. přenesená",J138,0)</f>
        <v>0</v>
      </c>
      <c r="BI138" s="253">
        <f>IF(N138="nulová",J138,0)</f>
        <v>0</v>
      </c>
      <c r="BJ138" s="17" t="s">
        <v>84</v>
      </c>
      <c r="BK138" s="253">
        <f>ROUND(I138*H138,2)</f>
        <v>0</v>
      </c>
      <c r="BL138" s="17" t="s">
        <v>193</v>
      </c>
      <c r="BM138" s="252" t="s">
        <v>670</v>
      </c>
    </row>
    <row r="139" spans="1:51" s="15" customFormat="1" ht="12">
      <c r="A139" s="15"/>
      <c r="B139" s="285"/>
      <c r="C139" s="286"/>
      <c r="D139" s="256" t="s">
        <v>226</v>
      </c>
      <c r="E139" s="287" t="s">
        <v>1</v>
      </c>
      <c r="F139" s="288" t="s">
        <v>671</v>
      </c>
      <c r="G139" s="286"/>
      <c r="H139" s="287" t="s">
        <v>1</v>
      </c>
      <c r="I139" s="289"/>
      <c r="J139" s="286"/>
      <c r="K139" s="286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226</v>
      </c>
      <c r="AU139" s="294" t="s">
        <v>86</v>
      </c>
      <c r="AV139" s="15" t="s">
        <v>84</v>
      </c>
      <c r="AW139" s="15" t="s">
        <v>32</v>
      </c>
      <c r="AX139" s="15" t="s">
        <v>76</v>
      </c>
      <c r="AY139" s="294" t="s">
        <v>176</v>
      </c>
    </row>
    <row r="140" spans="1:51" s="13" customFormat="1" ht="12">
      <c r="A140" s="13"/>
      <c r="B140" s="254"/>
      <c r="C140" s="255"/>
      <c r="D140" s="256" t="s">
        <v>226</v>
      </c>
      <c r="E140" s="257" t="s">
        <v>1</v>
      </c>
      <c r="F140" s="258" t="s">
        <v>672</v>
      </c>
      <c r="G140" s="255"/>
      <c r="H140" s="259">
        <v>199.338</v>
      </c>
      <c r="I140" s="260"/>
      <c r="J140" s="255"/>
      <c r="K140" s="255"/>
      <c r="L140" s="261"/>
      <c r="M140" s="262"/>
      <c r="N140" s="263"/>
      <c r="O140" s="263"/>
      <c r="P140" s="263"/>
      <c r="Q140" s="263"/>
      <c r="R140" s="263"/>
      <c r="S140" s="263"/>
      <c r="T140" s="26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5" t="s">
        <v>226</v>
      </c>
      <c r="AU140" s="265" t="s">
        <v>86</v>
      </c>
      <c r="AV140" s="13" t="s">
        <v>86</v>
      </c>
      <c r="AW140" s="13" t="s">
        <v>32</v>
      </c>
      <c r="AX140" s="13" t="s">
        <v>76</v>
      </c>
      <c r="AY140" s="265" t="s">
        <v>176</v>
      </c>
    </row>
    <row r="141" spans="1:51" s="13" customFormat="1" ht="12">
      <c r="A141" s="13"/>
      <c r="B141" s="254"/>
      <c r="C141" s="255"/>
      <c r="D141" s="256" t="s">
        <v>226</v>
      </c>
      <c r="E141" s="257" t="s">
        <v>1</v>
      </c>
      <c r="F141" s="258" t="s">
        <v>673</v>
      </c>
      <c r="G141" s="255"/>
      <c r="H141" s="259">
        <v>65.79</v>
      </c>
      <c r="I141" s="260"/>
      <c r="J141" s="255"/>
      <c r="K141" s="255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226</v>
      </c>
      <c r="AU141" s="265" t="s">
        <v>86</v>
      </c>
      <c r="AV141" s="13" t="s">
        <v>86</v>
      </c>
      <c r="AW141" s="13" t="s">
        <v>32</v>
      </c>
      <c r="AX141" s="13" t="s">
        <v>76</v>
      </c>
      <c r="AY141" s="265" t="s">
        <v>176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674</v>
      </c>
      <c r="G142" s="255"/>
      <c r="H142" s="259">
        <v>219.888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86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4" customFormat="1" ht="12">
      <c r="A143" s="14"/>
      <c r="B143" s="269"/>
      <c r="C143" s="270"/>
      <c r="D143" s="256" t="s">
        <v>226</v>
      </c>
      <c r="E143" s="271" t="s">
        <v>1</v>
      </c>
      <c r="F143" s="272" t="s">
        <v>249</v>
      </c>
      <c r="G143" s="270"/>
      <c r="H143" s="273">
        <v>485.01599999999996</v>
      </c>
      <c r="I143" s="274"/>
      <c r="J143" s="270"/>
      <c r="K143" s="270"/>
      <c r="L143" s="275"/>
      <c r="M143" s="276"/>
      <c r="N143" s="277"/>
      <c r="O143" s="277"/>
      <c r="P143" s="277"/>
      <c r="Q143" s="277"/>
      <c r="R143" s="277"/>
      <c r="S143" s="277"/>
      <c r="T143" s="27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9" t="s">
        <v>226</v>
      </c>
      <c r="AU143" s="279" t="s">
        <v>86</v>
      </c>
      <c r="AV143" s="14" t="s">
        <v>193</v>
      </c>
      <c r="AW143" s="14" t="s">
        <v>32</v>
      </c>
      <c r="AX143" s="14" t="s">
        <v>84</v>
      </c>
      <c r="AY143" s="279" t="s">
        <v>176</v>
      </c>
    </row>
    <row r="144" spans="1:65" s="2" customFormat="1" ht="24.15" customHeight="1">
      <c r="A144" s="38"/>
      <c r="B144" s="39"/>
      <c r="C144" s="241" t="s">
        <v>86</v>
      </c>
      <c r="D144" s="241" t="s">
        <v>179</v>
      </c>
      <c r="E144" s="242" t="s">
        <v>311</v>
      </c>
      <c r="F144" s="243" t="s">
        <v>312</v>
      </c>
      <c r="G144" s="244" t="s">
        <v>291</v>
      </c>
      <c r="H144" s="245">
        <v>485.016</v>
      </c>
      <c r="I144" s="246"/>
      <c r="J144" s="247">
        <f>ROUND(I144*H144,2)</f>
        <v>0</v>
      </c>
      <c r="K144" s="243" t="s">
        <v>183</v>
      </c>
      <c r="L144" s="44"/>
      <c r="M144" s="248" t="s">
        <v>1</v>
      </c>
      <c r="N144" s="249" t="s">
        <v>41</v>
      </c>
      <c r="O144" s="91"/>
      <c r="P144" s="250">
        <f>O144*H144</f>
        <v>0</v>
      </c>
      <c r="Q144" s="250">
        <v>0</v>
      </c>
      <c r="R144" s="250">
        <f>Q144*H144</f>
        <v>0</v>
      </c>
      <c r="S144" s="250">
        <v>0</v>
      </c>
      <c r="T144" s="25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2" t="s">
        <v>193</v>
      </c>
      <c r="AT144" s="252" t="s">
        <v>179</v>
      </c>
      <c r="AU144" s="252" t="s">
        <v>86</v>
      </c>
      <c r="AY144" s="17" t="s">
        <v>176</v>
      </c>
      <c r="BE144" s="253">
        <f>IF(N144="základní",J144,0)</f>
        <v>0</v>
      </c>
      <c r="BF144" s="253">
        <f>IF(N144="snížená",J144,0)</f>
        <v>0</v>
      </c>
      <c r="BG144" s="253">
        <f>IF(N144="zákl. přenesená",J144,0)</f>
        <v>0</v>
      </c>
      <c r="BH144" s="253">
        <f>IF(N144="sníž. přenesená",J144,0)</f>
        <v>0</v>
      </c>
      <c r="BI144" s="253">
        <f>IF(N144="nulová",J144,0)</f>
        <v>0</v>
      </c>
      <c r="BJ144" s="17" t="s">
        <v>84</v>
      </c>
      <c r="BK144" s="253">
        <f>ROUND(I144*H144,2)</f>
        <v>0</v>
      </c>
      <c r="BL144" s="17" t="s">
        <v>193</v>
      </c>
      <c r="BM144" s="252" t="s">
        <v>675</v>
      </c>
    </row>
    <row r="145" spans="1:51" s="13" customFormat="1" ht="12">
      <c r="A145" s="13"/>
      <c r="B145" s="254"/>
      <c r="C145" s="255"/>
      <c r="D145" s="256" t="s">
        <v>226</v>
      </c>
      <c r="E145" s="257" t="s">
        <v>1</v>
      </c>
      <c r="F145" s="258" t="s">
        <v>676</v>
      </c>
      <c r="G145" s="255"/>
      <c r="H145" s="259">
        <v>485.016</v>
      </c>
      <c r="I145" s="260"/>
      <c r="J145" s="255"/>
      <c r="K145" s="255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226</v>
      </c>
      <c r="AU145" s="265" t="s">
        <v>86</v>
      </c>
      <c r="AV145" s="13" t="s">
        <v>86</v>
      </c>
      <c r="AW145" s="13" t="s">
        <v>32</v>
      </c>
      <c r="AX145" s="13" t="s">
        <v>76</v>
      </c>
      <c r="AY145" s="265" t="s">
        <v>176</v>
      </c>
    </row>
    <row r="146" spans="1:51" s="14" customFormat="1" ht="12">
      <c r="A146" s="14"/>
      <c r="B146" s="269"/>
      <c r="C146" s="270"/>
      <c r="D146" s="256" t="s">
        <v>226</v>
      </c>
      <c r="E146" s="271" t="s">
        <v>1</v>
      </c>
      <c r="F146" s="272" t="s">
        <v>249</v>
      </c>
      <c r="G146" s="270"/>
      <c r="H146" s="273">
        <v>485.016</v>
      </c>
      <c r="I146" s="274"/>
      <c r="J146" s="270"/>
      <c r="K146" s="270"/>
      <c r="L146" s="275"/>
      <c r="M146" s="276"/>
      <c r="N146" s="277"/>
      <c r="O146" s="277"/>
      <c r="P146" s="277"/>
      <c r="Q146" s="277"/>
      <c r="R146" s="277"/>
      <c r="S146" s="277"/>
      <c r="T146" s="27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9" t="s">
        <v>226</v>
      </c>
      <c r="AU146" s="279" t="s">
        <v>86</v>
      </c>
      <c r="AV146" s="14" t="s">
        <v>193</v>
      </c>
      <c r="AW146" s="14" t="s">
        <v>32</v>
      </c>
      <c r="AX146" s="14" t="s">
        <v>84</v>
      </c>
      <c r="AY146" s="279" t="s">
        <v>176</v>
      </c>
    </row>
    <row r="147" spans="1:65" s="2" customFormat="1" ht="37.8" customHeight="1">
      <c r="A147" s="38"/>
      <c r="B147" s="39"/>
      <c r="C147" s="241" t="s">
        <v>189</v>
      </c>
      <c r="D147" s="241" t="s">
        <v>179</v>
      </c>
      <c r="E147" s="242" t="s">
        <v>315</v>
      </c>
      <c r="F147" s="243" t="s">
        <v>316</v>
      </c>
      <c r="G147" s="244" t="s">
        <v>291</v>
      </c>
      <c r="H147" s="245">
        <v>4850.16</v>
      </c>
      <c r="I147" s="246"/>
      <c r="J147" s="247">
        <f>ROUND(I147*H147,2)</f>
        <v>0</v>
      </c>
      <c r="K147" s="243" t="s">
        <v>183</v>
      </c>
      <c r="L147" s="44"/>
      <c r="M147" s="248" t="s">
        <v>1</v>
      </c>
      <c r="N147" s="249" t="s">
        <v>41</v>
      </c>
      <c r="O147" s="91"/>
      <c r="P147" s="250">
        <f>O147*H147</f>
        <v>0</v>
      </c>
      <c r="Q147" s="250">
        <v>0</v>
      </c>
      <c r="R147" s="250">
        <f>Q147*H147</f>
        <v>0</v>
      </c>
      <c r="S147" s="250">
        <v>0</v>
      </c>
      <c r="T147" s="25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2" t="s">
        <v>193</v>
      </c>
      <c r="AT147" s="252" t="s">
        <v>179</v>
      </c>
      <c r="AU147" s="252" t="s">
        <v>86</v>
      </c>
      <c r="AY147" s="17" t="s">
        <v>176</v>
      </c>
      <c r="BE147" s="253">
        <f>IF(N147="základní",J147,0)</f>
        <v>0</v>
      </c>
      <c r="BF147" s="253">
        <f>IF(N147="snížená",J147,0)</f>
        <v>0</v>
      </c>
      <c r="BG147" s="253">
        <f>IF(N147="zákl. přenesená",J147,0)</f>
        <v>0</v>
      </c>
      <c r="BH147" s="253">
        <f>IF(N147="sníž. přenesená",J147,0)</f>
        <v>0</v>
      </c>
      <c r="BI147" s="253">
        <f>IF(N147="nulová",J147,0)</f>
        <v>0</v>
      </c>
      <c r="BJ147" s="17" t="s">
        <v>84</v>
      </c>
      <c r="BK147" s="253">
        <f>ROUND(I147*H147,2)</f>
        <v>0</v>
      </c>
      <c r="BL147" s="17" t="s">
        <v>193</v>
      </c>
      <c r="BM147" s="252" t="s">
        <v>677</v>
      </c>
    </row>
    <row r="148" spans="1:51" s="13" customFormat="1" ht="12">
      <c r="A148" s="13"/>
      <c r="B148" s="254"/>
      <c r="C148" s="255"/>
      <c r="D148" s="256" t="s">
        <v>226</v>
      </c>
      <c r="E148" s="257" t="s">
        <v>1</v>
      </c>
      <c r="F148" s="258" t="s">
        <v>678</v>
      </c>
      <c r="G148" s="255"/>
      <c r="H148" s="259">
        <v>4850.16</v>
      </c>
      <c r="I148" s="260"/>
      <c r="J148" s="255"/>
      <c r="K148" s="255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226</v>
      </c>
      <c r="AU148" s="265" t="s">
        <v>86</v>
      </c>
      <c r="AV148" s="13" t="s">
        <v>86</v>
      </c>
      <c r="AW148" s="13" t="s">
        <v>32</v>
      </c>
      <c r="AX148" s="13" t="s">
        <v>84</v>
      </c>
      <c r="AY148" s="265" t="s">
        <v>176</v>
      </c>
    </row>
    <row r="149" spans="1:65" s="2" customFormat="1" ht="24.15" customHeight="1">
      <c r="A149" s="38"/>
      <c r="B149" s="39"/>
      <c r="C149" s="241" t="s">
        <v>193</v>
      </c>
      <c r="D149" s="241" t="s">
        <v>179</v>
      </c>
      <c r="E149" s="242" t="s">
        <v>333</v>
      </c>
      <c r="F149" s="243" t="s">
        <v>334</v>
      </c>
      <c r="G149" s="244" t="s">
        <v>291</v>
      </c>
      <c r="H149" s="245">
        <v>21.08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0</v>
      </c>
      <c r="R149" s="250">
        <f>Q149*H149</f>
        <v>0</v>
      </c>
      <c r="S149" s="250">
        <v>0</v>
      </c>
      <c r="T149" s="25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679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680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86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681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86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682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86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5" customFormat="1" ht="12">
      <c r="A153" s="15"/>
      <c r="B153" s="285"/>
      <c r="C153" s="286"/>
      <c r="D153" s="256" t="s">
        <v>226</v>
      </c>
      <c r="E153" s="287" t="s">
        <v>1</v>
      </c>
      <c r="F153" s="288" t="s">
        <v>683</v>
      </c>
      <c r="G153" s="286"/>
      <c r="H153" s="287" t="s">
        <v>1</v>
      </c>
      <c r="I153" s="289"/>
      <c r="J153" s="286"/>
      <c r="K153" s="286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226</v>
      </c>
      <c r="AU153" s="294" t="s">
        <v>86</v>
      </c>
      <c r="AV153" s="15" t="s">
        <v>84</v>
      </c>
      <c r="AW153" s="15" t="s">
        <v>32</v>
      </c>
      <c r="AX153" s="15" t="s">
        <v>76</v>
      </c>
      <c r="AY153" s="294" t="s">
        <v>176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684</v>
      </c>
      <c r="G154" s="255"/>
      <c r="H154" s="259">
        <v>21.08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76</v>
      </c>
      <c r="AY154" s="265" t="s">
        <v>176</v>
      </c>
    </row>
    <row r="155" spans="1:51" s="14" customFormat="1" ht="12">
      <c r="A155" s="14"/>
      <c r="B155" s="269"/>
      <c r="C155" s="270"/>
      <c r="D155" s="256" t="s">
        <v>226</v>
      </c>
      <c r="E155" s="271" t="s">
        <v>1</v>
      </c>
      <c r="F155" s="272" t="s">
        <v>249</v>
      </c>
      <c r="G155" s="270"/>
      <c r="H155" s="273">
        <v>21.08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226</v>
      </c>
      <c r="AU155" s="279" t="s">
        <v>86</v>
      </c>
      <c r="AV155" s="14" t="s">
        <v>193</v>
      </c>
      <c r="AW155" s="14" t="s">
        <v>32</v>
      </c>
      <c r="AX155" s="14" t="s">
        <v>84</v>
      </c>
      <c r="AY155" s="279" t="s">
        <v>176</v>
      </c>
    </row>
    <row r="156" spans="1:65" s="2" customFormat="1" ht="14.4" customHeight="1">
      <c r="A156" s="38"/>
      <c r="B156" s="39"/>
      <c r="C156" s="295" t="s">
        <v>175</v>
      </c>
      <c r="D156" s="295" t="s">
        <v>341</v>
      </c>
      <c r="E156" s="296" t="s">
        <v>342</v>
      </c>
      <c r="F156" s="297" t="s">
        <v>343</v>
      </c>
      <c r="G156" s="298" t="s">
        <v>344</v>
      </c>
      <c r="H156" s="299">
        <v>42.16</v>
      </c>
      <c r="I156" s="300"/>
      <c r="J156" s="301">
        <f>ROUND(I156*H156,2)</f>
        <v>0</v>
      </c>
      <c r="K156" s="297" t="s">
        <v>183</v>
      </c>
      <c r="L156" s="302"/>
      <c r="M156" s="303" t="s">
        <v>1</v>
      </c>
      <c r="N156" s="304" t="s">
        <v>41</v>
      </c>
      <c r="O156" s="91"/>
      <c r="P156" s="250">
        <f>O156*H156</f>
        <v>0</v>
      </c>
      <c r="Q156" s="250">
        <v>1</v>
      </c>
      <c r="R156" s="250">
        <f>Q156*H156</f>
        <v>42.16</v>
      </c>
      <c r="S156" s="250">
        <v>0</v>
      </c>
      <c r="T156" s="251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2" t="s">
        <v>210</v>
      </c>
      <c r="AT156" s="252" t="s">
        <v>341</v>
      </c>
      <c r="AU156" s="252" t="s">
        <v>86</v>
      </c>
      <c r="AY156" s="17" t="s">
        <v>176</v>
      </c>
      <c r="BE156" s="253">
        <f>IF(N156="základní",J156,0)</f>
        <v>0</v>
      </c>
      <c r="BF156" s="253">
        <f>IF(N156="snížená",J156,0)</f>
        <v>0</v>
      </c>
      <c r="BG156" s="253">
        <f>IF(N156="zákl. přenesená",J156,0)</f>
        <v>0</v>
      </c>
      <c r="BH156" s="253">
        <f>IF(N156="sníž. přenesená",J156,0)</f>
        <v>0</v>
      </c>
      <c r="BI156" s="253">
        <f>IF(N156="nulová",J156,0)</f>
        <v>0</v>
      </c>
      <c r="BJ156" s="17" t="s">
        <v>84</v>
      </c>
      <c r="BK156" s="253">
        <f>ROUND(I156*H156,2)</f>
        <v>0</v>
      </c>
      <c r="BL156" s="17" t="s">
        <v>193</v>
      </c>
      <c r="BM156" s="252" t="s">
        <v>685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680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681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682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86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5" customFormat="1" ht="12">
      <c r="A160" s="15"/>
      <c r="B160" s="285"/>
      <c r="C160" s="286"/>
      <c r="D160" s="256" t="s">
        <v>226</v>
      </c>
      <c r="E160" s="287" t="s">
        <v>1</v>
      </c>
      <c r="F160" s="288" t="s">
        <v>683</v>
      </c>
      <c r="G160" s="286"/>
      <c r="H160" s="287" t="s">
        <v>1</v>
      </c>
      <c r="I160" s="289"/>
      <c r="J160" s="286"/>
      <c r="K160" s="286"/>
      <c r="L160" s="290"/>
      <c r="M160" s="291"/>
      <c r="N160" s="292"/>
      <c r="O160" s="292"/>
      <c r="P160" s="292"/>
      <c r="Q160" s="292"/>
      <c r="R160" s="292"/>
      <c r="S160" s="292"/>
      <c r="T160" s="29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94" t="s">
        <v>226</v>
      </c>
      <c r="AU160" s="294" t="s">
        <v>86</v>
      </c>
      <c r="AV160" s="15" t="s">
        <v>84</v>
      </c>
      <c r="AW160" s="15" t="s">
        <v>32</v>
      </c>
      <c r="AX160" s="15" t="s">
        <v>76</v>
      </c>
      <c r="AY160" s="294" t="s">
        <v>176</v>
      </c>
    </row>
    <row r="161" spans="1:51" s="13" customFormat="1" ht="12">
      <c r="A161" s="13"/>
      <c r="B161" s="254"/>
      <c r="C161" s="255"/>
      <c r="D161" s="256" t="s">
        <v>226</v>
      </c>
      <c r="E161" s="257" t="s">
        <v>1</v>
      </c>
      <c r="F161" s="258" t="s">
        <v>684</v>
      </c>
      <c r="G161" s="255"/>
      <c r="H161" s="259">
        <v>21.08</v>
      </c>
      <c r="I161" s="260"/>
      <c r="J161" s="255"/>
      <c r="K161" s="255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226</v>
      </c>
      <c r="AU161" s="265" t="s">
        <v>86</v>
      </c>
      <c r="AV161" s="13" t="s">
        <v>86</v>
      </c>
      <c r="AW161" s="13" t="s">
        <v>32</v>
      </c>
      <c r="AX161" s="13" t="s">
        <v>76</v>
      </c>
      <c r="AY161" s="265" t="s">
        <v>176</v>
      </c>
    </row>
    <row r="162" spans="1:51" s="14" customFormat="1" ht="12">
      <c r="A162" s="14"/>
      <c r="B162" s="269"/>
      <c r="C162" s="270"/>
      <c r="D162" s="256" t="s">
        <v>226</v>
      </c>
      <c r="E162" s="271" t="s">
        <v>1</v>
      </c>
      <c r="F162" s="272" t="s">
        <v>249</v>
      </c>
      <c r="G162" s="270"/>
      <c r="H162" s="273">
        <v>21.08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226</v>
      </c>
      <c r="AU162" s="279" t="s">
        <v>86</v>
      </c>
      <c r="AV162" s="14" t="s">
        <v>193</v>
      </c>
      <c r="AW162" s="14" t="s">
        <v>32</v>
      </c>
      <c r="AX162" s="14" t="s">
        <v>76</v>
      </c>
      <c r="AY162" s="279" t="s">
        <v>176</v>
      </c>
    </row>
    <row r="163" spans="1:51" s="13" customFormat="1" ht="12">
      <c r="A163" s="13"/>
      <c r="B163" s="254"/>
      <c r="C163" s="255"/>
      <c r="D163" s="256" t="s">
        <v>226</v>
      </c>
      <c r="E163" s="257" t="s">
        <v>1</v>
      </c>
      <c r="F163" s="258" t="s">
        <v>686</v>
      </c>
      <c r="G163" s="255"/>
      <c r="H163" s="259">
        <v>42.16</v>
      </c>
      <c r="I163" s="260"/>
      <c r="J163" s="255"/>
      <c r="K163" s="255"/>
      <c r="L163" s="261"/>
      <c r="M163" s="262"/>
      <c r="N163" s="263"/>
      <c r="O163" s="263"/>
      <c r="P163" s="263"/>
      <c r="Q163" s="263"/>
      <c r="R163" s="263"/>
      <c r="S163" s="263"/>
      <c r="T163" s="26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5" t="s">
        <v>226</v>
      </c>
      <c r="AU163" s="265" t="s">
        <v>86</v>
      </c>
      <c r="AV163" s="13" t="s">
        <v>86</v>
      </c>
      <c r="AW163" s="13" t="s">
        <v>32</v>
      </c>
      <c r="AX163" s="13" t="s">
        <v>84</v>
      </c>
      <c r="AY163" s="265" t="s">
        <v>176</v>
      </c>
    </row>
    <row r="164" spans="1:65" s="2" customFormat="1" ht="24.15" customHeight="1">
      <c r="A164" s="38"/>
      <c r="B164" s="39"/>
      <c r="C164" s="241" t="s">
        <v>200</v>
      </c>
      <c r="D164" s="241" t="s">
        <v>179</v>
      </c>
      <c r="E164" s="242" t="s">
        <v>347</v>
      </c>
      <c r="F164" s="243" t="s">
        <v>348</v>
      </c>
      <c r="G164" s="244" t="s">
        <v>344</v>
      </c>
      <c r="H164" s="245">
        <v>970.032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687</v>
      </c>
    </row>
    <row r="165" spans="1:51" s="13" customFormat="1" ht="12">
      <c r="A165" s="13"/>
      <c r="B165" s="254"/>
      <c r="C165" s="255"/>
      <c r="D165" s="256" t="s">
        <v>226</v>
      </c>
      <c r="E165" s="257" t="s">
        <v>1</v>
      </c>
      <c r="F165" s="258" t="s">
        <v>676</v>
      </c>
      <c r="G165" s="255"/>
      <c r="H165" s="259">
        <v>485.016</v>
      </c>
      <c r="I165" s="260"/>
      <c r="J165" s="255"/>
      <c r="K165" s="255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226</v>
      </c>
      <c r="AU165" s="265" t="s">
        <v>86</v>
      </c>
      <c r="AV165" s="13" t="s">
        <v>86</v>
      </c>
      <c r="AW165" s="13" t="s">
        <v>32</v>
      </c>
      <c r="AX165" s="13" t="s">
        <v>76</v>
      </c>
      <c r="AY165" s="265" t="s">
        <v>176</v>
      </c>
    </row>
    <row r="166" spans="1:51" s="14" customFormat="1" ht="12">
      <c r="A166" s="14"/>
      <c r="B166" s="269"/>
      <c r="C166" s="270"/>
      <c r="D166" s="256" t="s">
        <v>226</v>
      </c>
      <c r="E166" s="271" t="s">
        <v>1</v>
      </c>
      <c r="F166" s="272" t="s">
        <v>249</v>
      </c>
      <c r="G166" s="270"/>
      <c r="H166" s="273">
        <v>485.016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226</v>
      </c>
      <c r="AU166" s="279" t="s">
        <v>86</v>
      </c>
      <c r="AV166" s="14" t="s">
        <v>193</v>
      </c>
      <c r="AW166" s="14" t="s">
        <v>32</v>
      </c>
      <c r="AX166" s="14" t="s">
        <v>76</v>
      </c>
      <c r="AY166" s="279" t="s">
        <v>176</v>
      </c>
    </row>
    <row r="167" spans="1:51" s="13" customFormat="1" ht="12">
      <c r="A167" s="13"/>
      <c r="B167" s="254"/>
      <c r="C167" s="255"/>
      <c r="D167" s="256" t="s">
        <v>226</v>
      </c>
      <c r="E167" s="257" t="s">
        <v>1</v>
      </c>
      <c r="F167" s="258" t="s">
        <v>688</v>
      </c>
      <c r="G167" s="255"/>
      <c r="H167" s="259">
        <v>970.032</v>
      </c>
      <c r="I167" s="260"/>
      <c r="J167" s="255"/>
      <c r="K167" s="255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226</v>
      </c>
      <c r="AU167" s="265" t="s">
        <v>86</v>
      </c>
      <c r="AV167" s="13" t="s">
        <v>86</v>
      </c>
      <c r="AW167" s="13" t="s">
        <v>32</v>
      </c>
      <c r="AX167" s="13" t="s">
        <v>84</v>
      </c>
      <c r="AY167" s="265" t="s">
        <v>176</v>
      </c>
    </row>
    <row r="168" spans="1:65" s="2" customFormat="1" ht="14.4" customHeight="1">
      <c r="A168" s="38"/>
      <c r="B168" s="39"/>
      <c r="C168" s="241" t="s">
        <v>205</v>
      </c>
      <c r="D168" s="241" t="s">
        <v>179</v>
      </c>
      <c r="E168" s="242" t="s">
        <v>352</v>
      </c>
      <c r="F168" s="243" t="s">
        <v>353</v>
      </c>
      <c r="G168" s="244" t="s">
        <v>291</v>
      </c>
      <c r="H168" s="245">
        <v>485.016</v>
      </c>
      <c r="I168" s="246"/>
      <c r="J168" s="247">
        <f>ROUND(I168*H168,2)</f>
        <v>0</v>
      </c>
      <c r="K168" s="243" t="s">
        <v>183</v>
      </c>
      <c r="L168" s="44"/>
      <c r="M168" s="248" t="s">
        <v>1</v>
      </c>
      <c r="N168" s="249" t="s">
        <v>41</v>
      </c>
      <c r="O168" s="91"/>
      <c r="P168" s="250">
        <f>O168*H168</f>
        <v>0</v>
      </c>
      <c r="Q168" s="250">
        <v>0</v>
      </c>
      <c r="R168" s="250">
        <f>Q168*H168</f>
        <v>0</v>
      </c>
      <c r="S168" s="250">
        <v>0</v>
      </c>
      <c r="T168" s="25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2" t="s">
        <v>193</v>
      </c>
      <c r="AT168" s="252" t="s">
        <v>179</v>
      </c>
      <c r="AU168" s="252" t="s">
        <v>86</v>
      </c>
      <c r="AY168" s="17" t="s">
        <v>176</v>
      </c>
      <c r="BE168" s="253">
        <f>IF(N168="základní",J168,0)</f>
        <v>0</v>
      </c>
      <c r="BF168" s="253">
        <f>IF(N168="snížená",J168,0)</f>
        <v>0</v>
      </c>
      <c r="BG168" s="253">
        <f>IF(N168="zákl. přenesená",J168,0)</f>
        <v>0</v>
      </c>
      <c r="BH168" s="253">
        <f>IF(N168="sníž. přenesená",J168,0)</f>
        <v>0</v>
      </c>
      <c r="BI168" s="253">
        <f>IF(N168="nulová",J168,0)</f>
        <v>0</v>
      </c>
      <c r="BJ168" s="17" t="s">
        <v>84</v>
      </c>
      <c r="BK168" s="253">
        <f>ROUND(I168*H168,2)</f>
        <v>0</v>
      </c>
      <c r="BL168" s="17" t="s">
        <v>193</v>
      </c>
      <c r="BM168" s="252" t="s">
        <v>689</v>
      </c>
    </row>
    <row r="169" spans="1:51" s="13" customFormat="1" ht="12">
      <c r="A169" s="13"/>
      <c r="B169" s="254"/>
      <c r="C169" s="255"/>
      <c r="D169" s="256" t="s">
        <v>226</v>
      </c>
      <c r="E169" s="257" t="s">
        <v>1</v>
      </c>
      <c r="F169" s="258" t="s">
        <v>676</v>
      </c>
      <c r="G169" s="255"/>
      <c r="H169" s="259">
        <v>485.016</v>
      </c>
      <c r="I169" s="260"/>
      <c r="J169" s="255"/>
      <c r="K169" s="255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226</v>
      </c>
      <c r="AU169" s="265" t="s">
        <v>86</v>
      </c>
      <c r="AV169" s="13" t="s">
        <v>86</v>
      </c>
      <c r="AW169" s="13" t="s">
        <v>32</v>
      </c>
      <c r="AX169" s="13" t="s">
        <v>76</v>
      </c>
      <c r="AY169" s="265" t="s">
        <v>176</v>
      </c>
    </row>
    <row r="170" spans="1:51" s="14" customFormat="1" ht="12">
      <c r="A170" s="14"/>
      <c r="B170" s="269"/>
      <c r="C170" s="270"/>
      <c r="D170" s="256" t="s">
        <v>226</v>
      </c>
      <c r="E170" s="271" t="s">
        <v>1</v>
      </c>
      <c r="F170" s="272" t="s">
        <v>249</v>
      </c>
      <c r="G170" s="270"/>
      <c r="H170" s="273">
        <v>485.016</v>
      </c>
      <c r="I170" s="274"/>
      <c r="J170" s="270"/>
      <c r="K170" s="270"/>
      <c r="L170" s="275"/>
      <c r="M170" s="276"/>
      <c r="N170" s="277"/>
      <c r="O170" s="277"/>
      <c r="P170" s="277"/>
      <c r="Q170" s="277"/>
      <c r="R170" s="277"/>
      <c r="S170" s="277"/>
      <c r="T170" s="27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9" t="s">
        <v>226</v>
      </c>
      <c r="AU170" s="279" t="s">
        <v>86</v>
      </c>
      <c r="AV170" s="14" t="s">
        <v>193</v>
      </c>
      <c r="AW170" s="14" t="s">
        <v>32</v>
      </c>
      <c r="AX170" s="14" t="s">
        <v>84</v>
      </c>
      <c r="AY170" s="279" t="s">
        <v>176</v>
      </c>
    </row>
    <row r="171" spans="1:65" s="2" customFormat="1" ht="24.15" customHeight="1">
      <c r="A171" s="38"/>
      <c r="B171" s="39"/>
      <c r="C171" s="241" t="s">
        <v>210</v>
      </c>
      <c r="D171" s="241" t="s">
        <v>179</v>
      </c>
      <c r="E171" s="242" t="s">
        <v>690</v>
      </c>
      <c r="F171" s="243" t="s">
        <v>691</v>
      </c>
      <c r="G171" s="244" t="s">
        <v>236</v>
      </c>
      <c r="H171" s="245">
        <v>2397.101</v>
      </c>
      <c r="I171" s="246"/>
      <c r="J171" s="247">
        <f>ROUND(I171*H171,2)</f>
        <v>0</v>
      </c>
      <c r="K171" s="243" t="s">
        <v>183</v>
      </c>
      <c r="L171" s="44"/>
      <c r="M171" s="248" t="s">
        <v>1</v>
      </c>
      <c r="N171" s="249" t="s">
        <v>41</v>
      </c>
      <c r="O171" s="91"/>
      <c r="P171" s="250">
        <f>O171*H171</f>
        <v>0</v>
      </c>
      <c r="Q171" s="250">
        <v>0</v>
      </c>
      <c r="R171" s="250">
        <f>Q171*H171</f>
        <v>0</v>
      </c>
      <c r="S171" s="250">
        <v>0</v>
      </c>
      <c r="T171" s="251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2" t="s">
        <v>193</v>
      </c>
      <c r="AT171" s="252" t="s">
        <v>179</v>
      </c>
      <c r="AU171" s="252" t="s">
        <v>86</v>
      </c>
      <c r="AY171" s="17" t="s">
        <v>176</v>
      </c>
      <c r="BE171" s="253">
        <f>IF(N171="základní",J171,0)</f>
        <v>0</v>
      </c>
      <c r="BF171" s="253">
        <f>IF(N171="snížená",J171,0)</f>
        <v>0</v>
      </c>
      <c r="BG171" s="253">
        <f>IF(N171="zákl. přenesená",J171,0)</f>
        <v>0</v>
      </c>
      <c r="BH171" s="253">
        <f>IF(N171="sníž. přenesená",J171,0)</f>
        <v>0</v>
      </c>
      <c r="BI171" s="253">
        <f>IF(N171="nulová",J171,0)</f>
        <v>0</v>
      </c>
      <c r="BJ171" s="17" t="s">
        <v>84</v>
      </c>
      <c r="BK171" s="253">
        <f>ROUND(I171*H171,2)</f>
        <v>0</v>
      </c>
      <c r="BL171" s="17" t="s">
        <v>193</v>
      </c>
      <c r="BM171" s="252" t="s">
        <v>692</v>
      </c>
    </row>
    <row r="172" spans="1:51" s="13" customFormat="1" ht="12">
      <c r="A172" s="13"/>
      <c r="B172" s="254"/>
      <c r="C172" s="255"/>
      <c r="D172" s="256" t="s">
        <v>226</v>
      </c>
      <c r="E172" s="257" t="s">
        <v>1</v>
      </c>
      <c r="F172" s="258" t="s">
        <v>693</v>
      </c>
      <c r="G172" s="255"/>
      <c r="H172" s="259">
        <v>968.143</v>
      </c>
      <c r="I172" s="260"/>
      <c r="J172" s="255"/>
      <c r="K172" s="255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226</v>
      </c>
      <c r="AU172" s="265" t="s">
        <v>86</v>
      </c>
      <c r="AV172" s="13" t="s">
        <v>86</v>
      </c>
      <c r="AW172" s="13" t="s">
        <v>32</v>
      </c>
      <c r="AX172" s="13" t="s">
        <v>76</v>
      </c>
      <c r="AY172" s="265" t="s">
        <v>176</v>
      </c>
    </row>
    <row r="173" spans="1:51" s="13" customFormat="1" ht="12">
      <c r="A173" s="13"/>
      <c r="B173" s="254"/>
      <c r="C173" s="255"/>
      <c r="D173" s="256" t="s">
        <v>226</v>
      </c>
      <c r="E173" s="257" t="s">
        <v>1</v>
      </c>
      <c r="F173" s="258" t="s">
        <v>694</v>
      </c>
      <c r="G173" s="255"/>
      <c r="H173" s="259">
        <v>366.48</v>
      </c>
      <c r="I173" s="260"/>
      <c r="J173" s="255"/>
      <c r="K173" s="255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226</v>
      </c>
      <c r="AU173" s="265" t="s">
        <v>86</v>
      </c>
      <c r="AV173" s="13" t="s">
        <v>86</v>
      </c>
      <c r="AW173" s="13" t="s">
        <v>32</v>
      </c>
      <c r="AX173" s="13" t="s">
        <v>76</v>
      </c>
      <c r="AY173" s="265" t="s">
        <v>176</v>
      </c>
    </row>
    <row r="174" spans="1:51" s="13" customFormat="1" ht="12">
      <c r="A174" s="13"/>
      <c r="B174" s="254"/>
      <c r="C174" s="255"/>
      <c r="D174" s="256" t="s">
        <v>226</v>
      </c>
      <c r="E174" s="257" t="s">
        <v>1</v>
      </c>
      <c r="F174" s="258" t="s">
        <v>695</v>
      </c>
      <c r="G174" s="255"/>
      <c r="H174" s="259">
        <v>996.688</v>
      </c>
      <c r="I174" s="260"/>
      <c r="J174" s="255"/>
      <c r="K174" s="255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226</v>
      </c>
      <c r="AU174" s="265" t="s">
        <v>86</v>
      </c>
      <c r="AV174" s="13" t="s">
        <v>86</v>
      </c>
      <c r="AW174" s="13" t="s">
        <v>32</v>
      </c>
      <c r="AX174" s="13" t="s">
        <v>76</v>
      </c>
      <c r="AY174" s="265" t="s">
        <v>176</v>
      </c>
    </row>
    <row r="175" spans="1:51" s="13" customFormat="1" ht="12">
      <c r="A175" s="13"/>
      <c r="B175" s="254"/>
      <c r="C175" s="255"/>
      <c r="D175" s="256" t="s">
        <v>226</v>
      </c>
      <c r="E175" s="257" t="s">
        <v>1</v>
      </c>
      <c r="F175" s="258" t="s">
        <v>673</v>
      </c>
      <c r="G175" s="255"/>
      <c r="H175" s="259">
        <v>65.79</v>
      </c>
      <c r="I175" s="260"/>
      <c r="J175" s="255"/>
      <c r="K175" s="255"/>
      <c r="L175" s="261"/>
      <c r="M175" s="262"/>
      <c r="N175" s="263"/>
      <c r="O175" s="263"/>
      <c r="P175" s="263"/>
      <c r="Q175" s="263"/>
      <c r="R175" s="263"/>
      <c r="S175" s="263"/>
      <c r="T175" s="26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5" t="s">
        <v>226</v>
      </c>
      <c r="AU175" s="265" t="s">
        <v>86</v>
      </c>
      <c r="AV175" s="13" t="s">
        <v>86</v>
      </c>
      <c r="AW175" s="13" t="s">
        <v>32</v>
      </c>
      <c r="AX175" s="13" t="s">
        <v>76</v>
      </c>
      <c r="AY175" s="265" t="s">
        <v>176</v>
      </c>
    </row>
    <row r="176" spans="1:51" s="14" customFormat="1" ht="12">
      <c r="A176" s="14"/>
      <c r="B176" s="269"/>
      <c r="C176" s="270"/>
      <c r="D176" s="256" t="s">
        <v>226</v>
      </c>
      <c r="E176" s="271" t="s">
        <v>1</v>
      </c>
      <c r="F176" s="272" t="s">
        <v>249</v>
      </c>
      <c r="G176" s="270"/>
      <c r="H176" s="273">
        <v>2397.101</v>
      </c>
      <c r="I176" s="274"/>
      <c r="J176" s="270"/>
      <c r="K176" s="270"/>
      <c r="L176" s="275"/>
      <c r="M176" s="276"/>
      <c r="N176" s="277"/>
      <c r="O176" s="277"/>
      <c r="P176" s="277"/>
      <c r="Q176" s="277"/>
      <c r="R176" s="277"/>
      <c r="S176" s="277"/>
      <c r="T176" s="27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9" t="s">
        <v>226</v>
      </c>
      <c r="AU176" s="279" t="s">
        <v>86</v>
      </c>
      <c r="AV176" s="14" t="s">
        <v>193</v>
      </c>
      <c r="AW176" s="14" t="s">
        <v>32</v>
      </c>
      <c r="AX176" s="14" t="s">
        <v>84</v>
      </c>
      <c r="AY176" s="279" t="s">
        <v>176</v>
      </c>
    </row>
    <row r="177" spans="1:63" s="12" customFormat="1" ht="22.8" customHeight="1">
      <c r="A177" s="12"/>
      <c r="B177" s="225"/>
      <c r="C177" s="226"/>
      <c r="D177" s="227" t="s">
        <v>75</v>
      </c>
      <c r="E177" s="239" t="s">
        <v>86</v>
      </c>
      <c r="F177" s="239" t="s">
        <v>696</v>
      </c>
      <c r="G177" s="226"/>
      <c r="H177" s="226"/>
      <c r="I177" s="229"/>
      <c r="J177" s="240">
        <f>BK177</f>
        <v>0</v>
      </c>
      <c r="K177" s="226"/>
      <c r="L177" s="231"/>
      <c r="M177" s="232"/>
      <c r="N177" s="233"/>
      <c r="O177" s="233"/>
      <c r="P177" s="234">
        <f>SUM(P178:P209)</f>
        <v>0</v>
      </c>
      <c r="Q177" s="233"/>
      <c r="R177" s="234">
        <f>SUM(R178:R209)</f>
        <v>321.95241196000006</v>
      </c>
      <c r="S177" s="233"/>
      <c r="T177" s="235">
        <f>SUM(T178:T209)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36" t="s">
        <v>84</v>
      </c>
      <c r="AT177" s="237" t="s">
        <v>75</v>
      </c>
      <c r="AU177" s="237" t="s">
        <v>84</v>
      </c>
      <c r="AY177" s="236" t="s">
        <v>176</v>
      </c>
      <c r="BK177" s="238">
        <f>SUM(BK178:BK209)</f>
        <v>0</v>
      </c>
    </row>
    <row r="178" spans="1:65" s="2" customFormat="1" ht="24.15" customHeight="1">
      <c r="A178" s="38"/>
      <c r="B178" s="39"/>
      <c r="C178" s="241" t="s">
        <v>213</v>
      </c>
      <c r="D178" s="241" t="s">
        <v>179</v>
      </c>
      <c r="E178" s="242" t="s">
        <v>697</v>
      </c>
      <c r="F178" s="243" t="s">
        <v>698</v>
      </c>
      <c r="G178" s="244" t="s">
        <v>236</v>
      </c>
      <c r="H178" s="245">
        <v>1766.858</v>
      </c>
      <c r="I178" s="246"/>
      <c r="J178" s="247">
        <f>ROUND(I178*H178,2)</f>
        <v>0</v>
      </c>
      <c r="K178" s="243" t="s">
        <v>183</v>
      </c>
      <c r="L178" s="44"/>
      <c r="M178" s="248" t="s">
        <v>1</v>
      </c>
      <c r="N178" s="249" t="s">
        <v>41</v>
      </c>
      <c r="O178" s="91"/>
      <c r="P178" s="250">
        <f>O178*H178</f>
        <v>0</v>
      </c>
      <c r="Q178" s="250">
        <v>0.00017</v>
      </c>
      <c r="R178" s="250">
        <f>Q178*H178</f>
        <v>0.30036586000000004</v>
      </c>
      <c r="S178" s="250">
        <v>0</v>
      </c>
      <c r="T178" s="251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2" t="s">
        <v>193</v>
      </c>
      <c r="AT178" s="252" t="s">
        <v>179</v>
      </c>
      <c r="AU178" s="252" t="s">
        <v>86</v>
      </c>
      <c r="AY178" s="17" t="s">
        <v>176</v>
      </c>
      <c r="BE178" s="253">
        <f>IF(N178="základní",J178,0)</f>
        <v>0</v>
      </c>
      <c r="BF178" s="253">
        <f>IF(N178="snížená",J178,0)</f>
        <v>0</v>
      </c>
      <c r="BG178" s="253">
        <f>IF(N178="zákl. přenesená",J178,0)</f>
        <v>0</v>
      </c>
      <c r="BH178" s="253">
        <f>IF(N178="sníž. přenesená",J178,0)</f>
        <v>0</v>
      </c>
      <c r="BI178" s="253">
        <f>IF(N178="nulová",J178,0)</f>
        <v>0</v>
      </c>
      <c r="BJ178" s="17" t="s">
        <v>84</v>
      </c>
      <c r="BK178" s="253">
        <f>ROUND(I178*H178,2)</f>
        <v>0</v>
      </c>
      <c r="BL178" s="17" t="s">
        <v>193</v>
      </c>
      <c r="BM178" s="252" t="s">
        <v>699</v>
      </c>
    </row>
    <row r="179" spans="1:51" s="15" customFormat="1" ht="12">
      <c r="A179" s="15"/>
      <c r="B179" s="285"/>
      <c r="C179" s="286"/>
      <c r="D179" s="256" t="s">
        <v>226</v>
      </c>
      <c r="E179" s="287" t="s">
        <v>1</v>
      </c>
      <c r="F179" s="288" t="s">
        <v>700</v>
      </c>
      <c r="G179" s="286"/>
      <c r="H179" s="287" t="s">
        <v>1</v>
      </c>
      <c r="I179" s="289"/>
      <c r="J179" s="286"/>
      <c r="K179" s="286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226</v>
      </c>
      <c r="AU179" s="294" t="s">
        <v>86</v>
      </c>
      <c r="AV179" s="15" t="s">
        <v>84</v>
      </c>
      <c r="AW179" s="15" t="s">
        <v>32</v>
      </c>
      <c r="AX179" s="15" t="s">
        <v>76</v>
      </c>
      <c r="AY179" s="294" t="s">
        <v>176</v>
      </c>
    </row>
    <row r="180" spans="1:51" s="15" customFormat="1" ht="12">
      <c r="A180" s="15"/>
      <c r="B180" s="285"/>
      <c r="C180" s="286"/>
      <c r="D180" s="256" t="s">
        <v>226</v>
      </c>
      <c r="E180" s="287" t="s">
        <v>1</v>
      </c>
      <c r="F180" s="288" t="s">
        <v>701</v>
      </c>
      <c r="G180" s="286"/>
      <c r="H180" s="287" t="s">
        <v>1</v>
      </c>
      <c r="I180" s="289"/>
      <c r="J180" s="286"/>
      <c r="K180" s="286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226</v>
      </c>
      <c r="AU180" s="294" t="s">
        <v>86</v>
      </c>
      <c r="AV180" s="15" t="s">
        <v>84</v>
      </c>
      <c r="AW180" s="15" t="s">
        <v>32</v>
      </c>
      <c r="AX180" s="15" t="s">
        <v>76</v>
      </c>
      <c r="AY180" s="294" t="s">
        <v>176</v>
      </c>
    </row>
    <row r="181" spans="1:51" s="15" customFormat="1" ht="12">
      <c r="A181" s="15"/>
      <c r="B181" s="285"/>
      <c r="C181" s="286"/>
      <c r="D181" s="256" t="s">
        <v>226</v>
      </c>
      <c r="E181" s="287" t="s">
        <v>1</v>
      </c>
      <c r="F181" s="288" t="s">
        <v>702</v>
      </c>
      <c r="G181" s="286"/>
      <c r="H181" s="287" t="s">
        <v>1</v>
      </c>
      <c r="I181" s="289"/>
      <c r="J181" s="286"/>
      <c r="K181" s="286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226</v>
      </c>
      <c r="AU181" s="294" t="s">
        <v>86</v>
      </c>
      <c r="AV181" s="15" t="s">
        <v>84</v>
      </c>
      <c r="AW181" s="15" t="s">
        <v>32</v>
      </c>
      <c r="AX181" s="15" t="s">
        <v>76</v>
      </c>
      <c r="AY181" s="294" t="s">
        <v>176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703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5" customFormat="1" ht="12">
      <c r="A183" s="15"/>
      <c r="B183" s="285"/>
      <c r="C183" s="286"/>
      <c r="D183" s="256" t="s">
        <v>226</v>
      </c>
      <c r="E183" s="287" t="s">
        <v>1</v>
      </c>
      <c r="F183" s="288" t="s">
        <v>704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226</v>
      </c>
      <c r="AU183" s="294" t="s">
        <v>86</v>
      </c>
      <c r="AV183" s="15" t="s">
        <v>84</v>
      </c>
      <c r="AW183" s="15" t="s">
        <v>32</v>
      </c>
      <c r="AX183" s="15" t="s">
        <v>76</v>
      </c>
      <c r="AY183" s="294" t="s">
        <v>176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705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5" customFormat="1" ht="12">
      <c r="A185" s="15"/>
      <c r="B185" s="285"/>
      <c r="C185" s="286"/>
      <c r="D185" s="256" t="s">
        <v>226</v>
      </c>
      <c r="E185" s="287" t="s">
        <v>1</v>
      </c>
      <c r="F185" s="288" t="s">
        <v>706</v>
      </c>
      <c r="G185" s="286"/>
      <c r="H185" s="287" t="s">
        <v>1</v>
      </c>
      <c r="I185" s="289"/>
      <c r="J185" s="286"/>
      <c r="K185" s="286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226</v>
      </c>
      <c r="AU185" s="294" t="s">
        <v>86</v>
      </c>
      <c r="AV185" s="15" t="s">
        <v>84</v>
      </c>
      <c r="AW185" s="15" t="s">
        <v>32</v>
      </c>
      <c r="AX185" s="15" t="s">
        <v>76</v>
      </c>
      <c r="AY185" s="294" t="s">
        <v>176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707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400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708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3" customFormat="1" ht="12">
      <c r="A189" s="13"/>
      <c r="B189" s="254"/>
      <c r="C189" s="255"/>
      <c r="D189" s="256" t="s">
        <v>226</v>
      </c>
      <c r="E189" s="257" t="s">
        <v>1</v>
      </c>
      <c r="F189" s="258" t="s">
        <v>709</v>
      </c>
      <c r="G189" s="255"/>
      <c r="H189" s="259">
        <v>1766.858</v>
      </c>
      <c r="I189" s="260"/>
      <c r="J189" s="255"/>
      <c r="K189" s="255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226</v>
      </c>
      <c r="AU189" s="265" t="s">
        <v>86</v>
      </c>
      <c r="AV189" s="13" t="s">
        <v>86</v>
      </c>
      <c r="AW189" s="13" t="s">
        <v>32</v>
      </c>
      <c r="AX189" s="13" t="s">
        <v>84</v>
      </c>
      <c r="AY189" s="265" t="s">
        <v>176</v>
      </c>
    </row>
    <row r="190" spans="1:65" s="2" customFormat="1" ht="24.15" customHeight="1">
      <c r="A190" s="38"/>
      <c r="B190" s="39"/>
      <c r="C190" s="295" t="s">
        <v>217</v>
      </c>
      <c r="D190" s="295" t="s">
        <v>341</v>
      </c>
      <c r="E190" s="296" t="s">
        <v>710</v>
      </c>
      <c r="F190" s="297" t="s">
        <v>711</v>
      </c>
      <c r="G190" s="298" t="s">
        <v>236</v>
      </c>
      <c r="H190" s="299">
        <v>2031.887</v>
      </c>
      <c r="I190" s="300"/>
      <c r="J190" s="301">
        <f>ROUND(I190*H190,2)</f>
        <v>0</v>
      </c>
      <c r="K190" s="297" t="s">
        <v>183</v>
      </c>
      <c r="L190" s="302"/>
      <c r="M190" s="303" t="s">
        <v>1</v>
      </c>
      <c r="N190" s="304" t="s">
        <v>41</v>
      </c>
      <c r="O190" s="91"/>
      <c r="P190" s="250">
        <f>O190*H190</f>
        <v>0</v>
      </c>
      <c r="Q190" s="250">
        <v>0.0003</v>
      </c>
      <c r="R190" s="250">
        <f>Q190*H190</f>
        <v>0.6095660999999999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210</v>
      </c>
      <c r="AT190" s="252" t="s">
        <v>341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712</v>
      </c>
    </row>
    <row r="191" spans="1:51" s="13" customFormat="1" ht="12">
      <c r="A191" s="13"/>
      <c r="B191" s="254"/>
      <c r="C191" s="255"/>
      <c r="D191" s="256" t="s">
        <v>226</v>
      </c>
      <c r="E191" s="257" t="s">
        <v>1</v>
      </c>
      <c r="F191" s="258" t="s">
        <v>713</v>
      </c>
      <c r="G191" s="255"/>
      <c r="H191" s="259">
        <v>2031.887</v>
      </c>
      <c r="I191" s="260"/>
      <c r="J191" s="255"/>
      <c r="K191" s="255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226</v>
      </c>
      <c r="AU191" s="265" t="s">
        <v>86</v>
      </c>
      <c r="AV191" s="13" t="s">
        <v>86</v>
      </c>
      <c r="AW191" s="13" t="s">
        <v>32</v>
      </c>
      <c r="AX191" s="13" t="s">
        <v>84</v>
      </c>
      <c r="AY191" s="265" t="s">
        <v>176</v>
      </c>
    </row>
    <row r="192" spans="1:65" s="2" customFormat="1" ht="37.8" customHeight="1">
      <c r="A192" s="38"/>
      <c r="B192" s="39"/>
      <c r="C192" s="241" t="s">
        <v>222</v>
      </c>
      <c r="D192" s="241" t="s">
        <v>179</v>
      </c>
      <c r="E192" s="242" t="s">
        <v>714</v>
      </c>
      <c r="F192" s="243" t="s">
        <v>715</v>
      </c>
      <c r="G192" s="244" t="s">
        <v>385</v>
      </c>
      <c r="H192" s="245">
        <v>129</v>
      </c>
      <c r="I192" s="246"/>
      <c r="J192" s="247">
        <f>ROUND(I192*H192,2)</f>
        <v>0</v>
      </c>
      <c r="K192" s="243" t="s">
        <v>183</v>
      </c>
      <c r="L192" s="44"/>
      <c r="M192" s="248" t="s">
        <v>1</v>
      </c>
      <c r="N192" s="249" t="s">
        <v>41</v>
      </c>
      <c r="O192" s="91"/>
      <c r="P192" s="250">
        <f>O192*H192</f>
        <v>0</v>
      </c>
      <c r="Q192" s="250">
        <v>0.27378</v>
      </c>
      <c r="R192" s="250">
        <f>Q192*H192</f>
        <v>35.317620000000005</v>
      </c>
      <c r="S192" s="250">
        <v>0</v>
      </c>
      <c r="T192" s="25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2" t="s">
        <v>193</v>
      </c>
      <c r="AT192" s="252" t="s">
        <v>179</v>
      </c>
      <c r="AU192" s="252" t="s">
        <v>86</v>
      </c>
      <c r="AY192" s="17" t="s">
        <v>176</v>
      </c>
      <c r="BE192" s="253">
        <f>IF(N192="základní",J192,0)</f>
        <v>0</v>
      </c>
      <c r="BF192" s="253">
        <f>IF(N192="snížená",J192,0)</f>
        <v>0</v>
      </c>
      <c r="BG192" s="253">
        <f>IF(N192="zákl. přenesená",J192,0)</f>
        <v>0</v>
      </c>
      <c r="BH192" s="253">
        <f>IF(N192="sníž. přenesená",J192,0)</f>
        <v>0</v>
      </c>
      <c r="BI192" s="253">
        <f>IF(N192="nulová",J192,0)</f>
        <v>0</v>
      </c>
      <c r="BJ192" s="17" t="s">
        <v>84</v>
      </c>
      <c r="BK192" s="253">
        <f>ROUND(I192*H192,2)</f>
        <v>0</v>
      </c>
      <c r="BL192" s="17" t="s">
        <v>193</v>
      </c>
      <c r="BM192" s="252" t="s">
        <v>716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717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718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719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3" customFormat="1" ht="12">
      <c r="A196" s="13"/>
      <c r="B196" s="254"/>
      <c r="C196" s="255"/>
      <c r="D196" s="256" t="s">
        <v>226</v>
      </c>
      <c r="E196" s="257" t="s">
        <v>1</v>
      </c>
      <c r="F196" s="258" t="s">
        <v>533</v>
      </c>
      <c r="G196" s="255"/>
      <c r="H196" s="259">
        <v>129</v>
      </c>
      <c r="I196" s="260"/>
      <c r="J196" s="255"/>
      <c r="K196" s="255"/>
      <c r="L196" s="261"/>
      <c r="M196" s="262"/>
      <c r="N196" s="263"/>
      <c r="O196" s="263"/>
      <c r="P196" s="263"/>
      <c r="Q196" s="263"/>
      <c r="R196" s="263"/>
      <c r="S196" s="263"/>
      <c r="T196" s="26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5" t="s">
        <v>226</v>
      </c>
      <c r="AU196" s="265" t="s">
        <v>86</v>
      </c>
      <c r="AV196" s="13" t="s">
        <v>86</v>
      </c>
      <c r="AW196" s="13" t="s">
        <v>32</v>
      </c>
      <c r="AX196" s="13" t="s">
        <v>84</v>
      </c>
      <c r="AY196" s="265" t="s">
        <v>176</v>
      </c>
    </row>
    <row r="197" spans="1:65" s="2" customFormat="1" ht="37.8" customHeight="1">
      <c r="A197" s="38"/>
      <c r="B197" s="39"/>
      <c r="C197" s="241" t="s">
        <v>227</v>
      </c>
      <c r="D197" s="241" t="s">
        <v>179</v>
      </c>
      <c r="E197" s="242" t="s">
        <v>720</v>
      </c>
      <c r="F197" s="243" t="s">
        <v>721</v>
      </c>
      <c r="G197" s="244" t="s">
        <v>385</v>
      </c>
      <c r="H197" s="245">
        <v>906.2</v>
      </c>
      <c r="I197" s="246"/>
      <c r="J197" s="247">
        <f>ROUND(I197*H197,2)</f>
        <v>0</v>
      </c>
      <c r="K197" s="243" t="s">
        <v>183</v>
      </c>
      <c r="L197" s="44"/>
      <c r="M197" s="248" t="s">
        <v>1</v>
      </c>
      <c r="N197" s="249" t="s">
        <v>41</v>
      </c>
      <c r="O197" s="91"/>
      <c r="P197" s="250">
        <f>O197*H197</f>
        <v>0</v>
      </c>
      <c r="Q197" s="250">
        <v>0.3153</v>
      </c>
      <c r="R197" s="250">
        <f>Q197*H197</f>
        <v>285.72486000000004</v>
      </c>
      <c r="S197" s="250">
        <v>0</v>
      </c>
      <c r="T197" s="25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2" t="s">
        <v>193</v>
      </c>
      <c r="AT197" s="252" t="s">
        <v>179</v>
      </c>
      <c r="AU197" s="252" t="s">
        <v>86</v>
      </c>
      <c r="AY197" s="17" t="s">
        <v>176</v>
      </c>
      <c r="BE197" s="253">
        <f>IF(N197="základní",J197,0)</f>
        <v>0</v>
      </c>
      <c r="BF197" s="253">
        <f>IF(N197="snížená",J197,0)</f>
        <v>0</v>
      </c>
      <c r="BG197" s="253">
        <f>IF(N197="zákl. přenesená",J197,0)</f>
        <v>0</v>
      </c>
      <c r="BH197" s="253">
        <f>IF(N197="sníž. přenesená",J197,0)</f>
        <v>0</v>
      </c>
      <c r="BI197" s="253">
        <f>IF(N197="nulová",J197,0)</f>
        <v>0</v>
      </c>
      <c r="BJ197" s="17" t="s">
        <v>84</v>
      </c>
      <c r="BK197" s="253">
        <f>ROUND(I197*H197,2)</f>
        <v>0</v>
      </c>
      <c r="BL197" s="17" t="s">
        <v>193</v>
      </c>
      <c r="BM197" s="252" t="s">
        <v>722</v>
      </c>
    </row>
    <row r="198" spans="1:51" s="15" customFormat="1" ht="12">
      <c r="A198" s="15"/>
      <c r="B198" s="285"/>
      <c r="C198" s="286"/>
      <c r="D198" s="256" t="s">
        <v>226</v>
      </c>
      <c r="E198" s="287" t="s">
        <v>1</v>
      </c>
      <c r="F198" s="288" t="s">
        <v>723</v>
      </c>
      <c r="G198" s="286"/>
      <c r="H198" s="287" t="s">
        <v>1</v>
      </c>
      <c r="I198" s="289"/>
      <c r="J198" s="286"/>
      <c r="K198" s="286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226</v>
      </c>
      <c r="AU198" s="294" t="s">
        <v>86</v>
      </c>
      <c r="AV198" s="15" t="s">
        <v>84</v>
      </c>
      <c r="AW198" s="15" t="s">
        <v>32</v>
      </c>
      <c r="AX198" s="15" t="s">
        <v>76</v>
      </c>
      <c r="AY198" s="294" t="s">
        <v>176</v>
      </c>
    </row>
    <row r="199" spans="1:51" s="15" customFormat="1" ht="12">
      <c r="A199" s="15"/>
      <c r="B199" s="285"/>
      <c r="C199" s="286"/>
      <c r="D199" s="256" t="s">
        <v>226</v>
      </c>
      <c r="E199" s="287" t="s">
        <v>1</v>
      </c>
      <c r="F199" s="288" t="s">
        <v>701</v>
      </c>
      <c r="G199" s="286"/>
      <c r="H199" s="287" t="s">
        <v>1</v>
      </c>
      <c r="I199" s="289"/>
      <c r="J199" s="286"/>
      <c r="K199" s="286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226</v>
      </c>
      <c r="AU199" s="294" t="s">
        <v>86</v>
      </c>
      <c r="AV199" s="15" t="s">
        <v>84</v>
      </c>
      <c r="AW199" s="15" t="s">
        <v>32</v>
      </c>
      <c r="AX199" s="15" t="s">
        <v>76</v>
      </c>
      <c r="AY199" s="294" t="s">
        <v>176</v>
      </c>
    </row>
    <row r="200" spans="1:51" s="15" customFormat="1" ht="12">
      <c r="A200" s="15"/>
      <c r="B200" s="285"/>
      <c r="C200" s="286"/>
      <c r="D200" s="256" t="s">
        <v>226</v>
      </c>
      <c r="E200" s="287" t="s">
        <v>1</v>
      </c>
      <c r="F200" s="288" t="s">
        <v>724</v>
      </c>
      <c r="G200" s="286"/>
      <c r="H200" s="287" t="s">
        <v>1</v>
      </c>
      <c r="I200" s="289"/>
      <c r="J200" s="286"/>
      <c r="K200" s="286"/>
      <c r="L200" s="290"/>
      <c r="M200" s="291"/>
      <c r="N200" s="292"/>
      <c r="O200" s="292"/>
      <c r="P200" s="292"/>
      <c r="Q200" s="292"/>
      <c r="R200" s="292"/>
      <c r="S200" s="292"/>
      <c r="T200" s="29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4" t="s">
        <v>226</v>
      </c>
      <c r="AU200" s="294" t="s">
        <v>86</v>
      </c>
      <c r="AV200" s="15" t="s">
        <v>84</v>
      </c>
      <c r="AW200" s="15" t="s">
        <v>32</v>
      </c>
      <c r="AX200" s="15" t="s">
        <v>76</v>
      </c>
      <c r="AY200" s="294" t="s">
        <v>176</v>
      </c>
    </row>
    <row r="201" spans="1:51" s="15" customFormat="1" ht="12">
      <c r="A201" s="15"/>
      <c r="B201" s="285"/>
      <c r="C201" s="286"/>
      <c r="D201" s="256" t="s">
        <v>226</v>
      </c>
      <c r="E201" s="287" t="s">
        <v>1</v>
      </c>
      <c r="F201" s="288" t="s">
        <v>725</v>
      </c>
      <c r="G201" s="286"/>
      <c r="H201" s="287" t="s">
        <v>1</v>
      </c>
      <c r="I201" s="289"/>
      <c r="J201" s="286"/>
      <c r="K201" s="286"/>
      <c r="L201" s="290"/>
      <c r="M201" s="291"/>
      <c r="N201" s="292"/>
      <c r="O201" s="292"/>
      <c r="P201" s="292"/>
      <c r="Q201" s="292"/>
      <c r="R201" s="292"/>
      <c r="S201" s="292"/>
      <c r="T201" s="29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94" t="s">
        <v>226</v>
      </c>
      <c r="AU201" s="294" t="s">
        <v>86</v>
      </c>
      <c r="AV201" s="15" t="s">
        <v>84</v>
      </c>
      <c r="AW201" s="15" t="s">
        <v>32</v>
      </c>
      <c r="AX201" s="15" t="s">
        <v>76</v>
      </c>
      <c r="AY201" s="294" t="s">
        <v>176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726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5" customFormat="1" ht="12">
      <c r="A203" s="15"/>
      <c r="B203" s="285"/>
      <c r="C203" s="286"/>
      <c r="D203" s="256" t="s">
        <v>226</v>
      </c>
      <c r="E203" s="287" t="s">
        <v>1</v>
      </c>
      <c r="F203" s="288" t="s">
        <v>727</v>
      </c>
      <c r="G203" s="286"/>
      <c r="H203" s="287" t="s">
        <v>1</v>
      </c>
      <c r="I203" s="289"/>
      <c r="J203" s="286"/>
      <c r="K203" s="286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226</v>
      </c>
      <c r="AU203" s="294" t="s">
        <v>86</v>
      </c>
      <c r="AV203" s="15" t="s">
        <v>84</v>
      </c>
      <c r="AW203" s="15" t="s">
        <v>32</v>
      </c>
      <c r="AX203" s="15" t="s">
        <v>76</v>
      </c>
      <c r="AY203" s="294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728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86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5" customFormat="1" ht="12">
      <c r="A205" s="15"/>
      <c r="B205" s="285"/>
      <c r="C205" s="286"/>
      <c r="D205" s="256" t="s">
        <v>226</v>
      </c>
      <c r="E205" s="287" t="s">
        <v>1</v>
      </c>
      <c r="F205" s="288" t="s">
        <v>729</v>
      </c>
      <c r="G205" s="286"/>
      <c r="H205" s="287" t="s">
        <v>1</v>
      </c>
      <c r="I205" s="289"/>
      <c r="J205" s="286"/>
      <c r="K205" s="286"/>
      <c r="L205" s="290"/>
      <c r="M205" s="291"/>
      <c r="N205" s="292"/>
      <c r="O205" s="292"/>
      <c r="P205" s="292"/>
      <c r="Q205" s="292"/>
      <c r="R205" s="292"/>
      <c r="S205" s="292"/>
      <c r="T205" s="29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4" t="s">
        <v>226</v>
      </c>
      <c r="AU205" s="294" t="s">
        <v>86</v>
      </c>
      <c r="AV205" s="15" t="s">
        <v>84</v>
      </c>
      <c r="AW205" s="15" t="s">
        <v>32</v>
      </c>
      <c r="AX205" s="15" t="s">
        <v>76</v>
      </c>
      <c r="AY205" s="294" t="s">
        <v>176</v>
      </c>
    </row>
    <row r="206" spans="1:51" s="15" customFormat="1" ht="12">
      <c r="A206" s="15"/>
      <c r="B206" s="285"/>
      <c r="C206" s="286"/>
      <c r="D206" s="256" t="s">
        <v>226</v>
      </c>
      <c r="E206" s="287" t="s">
        <v>1</v>
      </c>
      <c r="F206" s="288" t="s">
        <v>400</v>
      </c>
      <c r="G206" s="286"/>
      <c r="H206" s="287" t="s">
        <v>1</v>
      </c>
      <c r="I206" s="289"/>
      <c r="J206" s="286"/>
      <c r="K206" s="286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226</v>
      </c>
      <c r="AU206" s="294" t="s">
        <v>86</v>
      </c>
      <c r="AV206" s="15" t="s">
        <v>84</v>
      </c>
      <c r="AW206" s="15" t="s">
        <v>32</v>
      </c>
      <c r="AX206" s="15" t="s">
        <v>76</v>
      </c>
      <c r="AY206" s="294" t="s">
        <v>176</v>
      </c>
    </row>
    <row r="207" spans="1:51" s="15" customFormat="1" ht="12">
      <c r="A207" s="15"/>
      <c r="B207" s="285"/>
      <c r="C207" s="286"/>
      <c r="D207" s="256" t="s">
        <v>226</v>
      </c>
      <c r="E207" s="287" t="s">
        <v>1</v>
      </c>
      <c r="F207" s="288" t="s">
        <v>730</v>
      </c>
      <c r="G207" s="286"/>
      <c r="H207" s="287" t="s">
        <v>1</v>
      </c>
      <c r="I207" s="289"/>
      <c r="J207" s="286"/>
      <c r="K207" s="286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226</v>
      </c>
      <c r="AU207" s="294" t="s">
        <v>86</v>
      </c>
      <c r="AV207" s="15" t="s">
        <v>84</v>
      </c>
      <c r="AW207" s="15" t="s">
        <v>32</v>
      </c>
      <c r="AX207" s="15" t="s">
        <v>76</v>
      </c>
      <c r="AY207" s="294" t="s">
        <v>176</v>
      </c>
    </row>
    <row r="208" spans="1:51" s="13" customFormat="1" ht="12">
      <c r="A208" s="13"/>
      <c r="B208" s="254"/>
      <c r="C208" s="255"/>
      <c r="D208" s="256" t="s">
        <v>226</v>
      </c>
      <c r="E208" s="257" t="s">
        <v>1</v>
      </c>
      <c r="F208" s="258" t="s">
        <v>731</v>
      </c>
      <c r="G208" s="255"/>
      <c r="H208" s="259">
        <v>906.2</v>
      </c>
      <c r="I208" s="260"/>
      <c r="J208" s="255"/>
      <c r="K208" s="255"/>
      <c r="L208" s="261"/>
      <c r="M208" s="262"/>
      <c r="N208" s="263"/>
      <c r="O208" s="263"/>
      <c r="P208" s="263"/>
      <c r="Q208" s="263"/>
      <c r="R208" s="263"/>
      <c r="S208" s="263"/>
      <c r="T208" s="26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5" t="s">
        <v>226</v>
      </c>
      <c r="AU208" s="265" t="s">
        <v>86</v>
      </c>
      <c r="AV208" s="13" t="s">
        <v>86</v>
      </c>
      <c r="AW208" s="13" t="s">
        <v>32</v>
      </c>
      <c r="AX208" s="13" t="s">
        <v>76</v>
      </c>
      <c r="AY208" s="265" t="s">
        <v>176</v>
      </c>
    </row>
    <row r="209" spans="1:51" s="14" customFormat="1" ht="12">
      <c r="A209" s="14"/>
      <c r="B209" s="269"/>
      <c r="C209" s="270"/>
      <c r="D209" s="256" t="s">
        <v>226</v>
      </c>
      <c r="E209" s="271" t="s">
        <v>1</v>
      </c>
      <c r="F209" s="272" t="s">
        <v>249</v>
      </c>
      <c r="G209" s="270"/>
      <c r="H209" s="273">
        <v>906.2</v>
      </c>
      <c r="I209" s="274"/>
      <c r="J209" s="270"/>
      <c r="K209" s="270"/>
      <c r="L209" s="275"/>
      <c r="M209" s="276"/>
      <c r="N209" s="277"/>
      <c r="O209" s="277"/>
      <c r="P209" s="277"/>
      <c r="Q209" s="277"/>
      <c r="R209" s="277"/>
      <c r="S209" s="277"/>
      <c r="T209" s="27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9" t="s">
        <v>226</v>
      </c>
      <c r="AU209" s="279" t="s">
        <v>86</v>
      </c>
      <c r="AV209" s="14" t="s">
        <v>193</v>
      </c>
      <c r="AW209" s="14" t="s">
        <v>32</v>
      </c>
      <c r="AX209" s="14" t="s">
        <v>84</v>
      </c>
      <c r="AY209" s="279" t="s">
        <v>176</v>
      </c>
    </row>
    <row r="210" spans="1:63" s="12" customFormat="1" ht="22.8" customHeight="1">
      <c r="A210" s="12"/>
      <c r="B210" s="225"/>
      <c r="C210" s="226"/>
      <c r="D210" s="227" t="s">
        <v>75</v>
      </c>
      <c r="E210" s="239" t="s">
        <v>213</v>
      </c>
      <c r="F210" s="239" t="s">
        <v>477</v>
      </c>
      <c r="G210" s="226"/>
      <c r="H210" s="226"/>
      <c r="I210" s="229"/>
      <c r="J210" s="240">
        <f>BK210</f>
        <v>0</v>
      </c>
      <c r="K210" s="226"/>
      <c r="L210" s="231"/>
      <c r="M210" s="232"/>
      <c r="N210" s="233"/>
      <c r="O210" s="233"/>
      <c r="P210" s="234">
        <f>SUM(P211:P249)</f>
        <v>0</v>
      </c>
      <c r="Q210" s="233"/>
      <c r="R210" s="234">
        <f>SUM(R211:R249)</f>
        <v>623.7449730200001</v>
      </c>
      <c r="S210" s="233"/>
      <c r="T210" s="235">
        <f>SUM(T211:T249)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6" t="s">
        <v>84</v>
      </c>
      <c r="AT210" s="237" t="s">
        <v>75</v>
      </c>
      <c r="AU210" s="237" t="s">
        <v>84</v>
      </c>
      <c r="AY210" s="236" t="s">
        <v>176</v>
      </c>
      <c r="BK210" s="238">
        <f>SUM(BK211:BK249)</f>
        <v>0</v>
      </c>
    </row>
    <row r="211" spans="1:65" s="2" customFormat="1" ht="24.15" customHeight="1">
      <c r="A211" s="38"/>
      <c r="B211" s="39"/>
      <c r="C211" s="241" t="s">
        <v>332</v>
      </c>
      <c r="D211" s="241" t="s">
        <v>179</v>
      </c>
      <c r="E211" s="242" t="s">
        <v>732</v>
      </c>
      <c r="F211" s="243" t="s">
        <v>733</v>
      </c>
      <c r="G211" s="244" t="s">
        <v>385</v>
      </c>
      <c r="H211" s="245">
        <v>820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0.13096</v>
      </c>
      <c r="R211" s="250">
        <f>Q211*H211</f>
        <v>107.38719999999999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734</v>
      </c>
    </row>
    <row r="212" spans="1:51" s="15" customFormat="1" ht="12">
      <c r="A212" s="15"/>
      <c r="B212" s="285"/>
      <c r="C212" s="286"/>
      <c r="D212" s="256" t="s">
        <v>226</v>
      </c>
      <c r="E212" s="287" t="s">
        <v>1</v>
      </c>
      <c r="F212" s="288" t="s">
        <v>735</v>
      </c>
      <c r="G212" s="286"/>
      <c r="H212" s="287" t="s">
        <v>1</v>
      </c>
      <c r="I212" s="289"/>
      <c r="J212" s="286"/>
      <c r="K212" s="286"/>
      <c r="L212" s="290"/>
      <c r="M212" s="291"/>
      <c r="N212" s="292"/>
      <c r="O212" s="292"/>
      <c r="P212" s="292"/>
      <c r="Q212" s="292"/>
      <c r="R212" s="292"/>
      <c r="S212" s="292"/>
      <c r="T212" s="29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4" t="s">
        <v>226</v>
      </c>
      <c r="AU212" s="294" t="s">
        <v>86</v>
      </c>
      <c r="AV212" s="15" t="s">
        <v>84</v>
      </c>
      <c r="AW212" s="15" t="s">
        <v>32</v>
      </c>
      <c r="AX212" s="15" t="s">
        <v>76</v>
      </c>
      <c r="AY212" s="294" t="s">
        <v>176</v>
      </c>
    </row>
    <row r="213" spans="1:51" s="15" customFormat="1" ht="12">
      <c r="A213" s="15"/>
      <c r="B213" s="285"/>
      <c r="C213" s="286"/>
      <c r="D213" s="256" t="s">
        <v>226</v>
      </c>
      <c r="E213" s="287" t="s">
        <v>1</v>
      </c>
      <c r="F213" s="288" t="s">
        <v>701</v>
      </c>
      <c r="G213" s="286"/>
      <c r="H213" s="287" t="s">
        <v>1</v>
      </c>
      <c r="I213" s="289"/>
      <c r="J213" s="286"/>
      <c r="K213" s="286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226</v>
      </c>
      <c r="AU213" s="294" t="s">
        <v>86</v>
      </c>
      <c r="AV213" s="15" t="s">
        <v>84</v>
      </c>
      <c r="AW213" s="15" t="s">
        <v>32</v>
      </c>
      <c r="AX213" s="15" t="s">
        <v>76</v>
      </c>
      <c r="AY213" s="294" t="s">
        <v>176</v>
      </c>
    </row>
    <row r="214" spans="1:51" s="15" customFormat="1" ht="12">
      <c r="A214" s="15"/>
      <c r="B214" s="285"/>
      <c r="C214" s="286"/>
      <c r="D214" s="256" t="s">
        <v>226</v>
      </c>
      <c r="E214" s="287" t="s">
        <v>1</v>
      </c>
      <c r="F214" s="288" t="s">
        <v>736</v>
      </c>
      <c r="G214" s="286"/>
      <c r="H214" s="287" t="s">
        <v>1</v>
      </c>
      <c r="I214" s="289"/>
      <c r="J214" s="286"/>
      <c r="K214" s="286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226</v>
      </c>
      <c r="AU214" s="294" t="s">
        <v>86</v>
      </c>
      <c r="AV214" s="15" t="s">
        <v>84</v>
      </c>
      <c r="AW214" s="15" t="s">
        <v>32</v>
      </c>
      <c r="AX214" s="15" t="s">
        <v>76</v>
      </c>
      <c r="AY214" s="294" t="s">
        <v>176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737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738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5" customFormat="1" ht="12">
      <c r="A217" s="15"/>
      <c r="B217" s="285"/>
      <c r="C217" s="286"/>
      <c r="D217" s="256" t="s">
        <v>226</v>
      </c>
      <c r="E217" s="287" t="s">
        <v>1</v>
      </c>
      <c r="F217" s="288" t="s">
        <v>739</v>
      </c>
      <c r="G217" s="286"/>
      <c r="H217" s="287" t="s">
        <v>1</v>
      </c>
      <c r="I217" s="289"/>
      <c r="J217" s="286"/>
      <c r="K217" s="286"/>
      <c r="L217" s="290"/>
      <c r="M217" s="291"/>
      <c r="N217" s="292"/>
      <c r="O217" s="292"/>
      <c r="P217" s="292"/>
      <c r="Q217" s="292"/>
      <c r="R217" s="292"/>
      <c r="S217" s="292"/>
      <c r="T217" s="29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4" t="s">
        <v>226</v>
      </c>
      <c r="AU217" s="294" t="s">
        <v>86</v>
      </c>
      <c r="AV217" s="15" t="s">
        <v>84</v>
      </c>
      <c r="AW217" s="15" t="s">
        <v>32</v>
      </c>
      <c r="AX217" s="15" t="s">
        <v>76</v>
      </c>
      <c r="AY217" s="294" t="s">
        <v>176</v>
      </c>
    </row>
    <row r="218" spans="1:51" s="13" customFormat="1" ht="12">
      <c r="A218" s="13"/>
      <c r="B218" s="254"/>
      <c r="C218" s="255"/>
      <c r="D218" s="256" t="s">
        <v>226</v>
      </c>
      <c r="E218" s="257" t="s">
        <v>1</v>
      </c>
      <c r="F218" s="258" t="s">
        <v>740</v>
      </c>
      <c r="G218" s="255"/>
      <c r="H218" s="259">
        <v>820</v>
      </c>
      <c r="I218" s="260"/>
      <c r="J218" s="255"/>
      <c r="K218" s="255"/>
      <c r="L218" s="261"/>
      <c r="M218" s="262"/>
      <c r="N218" s="263"/>
      <c r="O218" s="263"/>
      <c r="P218" s="263"/>
      <c r="Q218" s="263"/>
      <c r="R218" s="263"/>
      <c r="S218" s="263"/>
      <c r="T218" s="26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5" t="s">
        <v>226</v>
      </c>
      <c r="AU218" s="265" t="s">
        <v>86</v>
      </c>
      <c r="AV218" s="13" t="s">
        <v>86</v>
      </c>
      <c r="AW218" s="13" t="s">
        <v>32</v>
      </c>
      <c r="AX218" s="13" t="s">
        <v>76</v>
      </c>
      <c r="AY218" s="265" t="s">
        <v>176</v>
      </c>
    </row>
    <row r="219" spans="1:51" s="14" customFormat="1" ht="12">
      <c r="A219" s="14"/>
      <c r="B219" s="269"/>
      <c r="C219" s="270"/>
      <c r="D219" s="256" t="s">
        <v>226</v>
      </c>
      <c r="E219" s="271" t="s">
        <v>1</v>
      </c>
      <c r="F219" s="272" t="s">
        <v>249</v>
      </c>
      <c r="G219" s="270"/>
      <c r="H219" s="273">
        <v>820</v>
      </c>
      <c r="I219" s="274"/>
      <c r="J219" s="270"/>
      <c r="K219" s="270"/>
      <c r="L219" s="275"/>
      <c r="M219" s="276"/>
      <c r="N219" s="277"/>
      <c r="O219" s="277"/>
      <c r="P219" s="277"/>
      <c r="Q219" s="277"/>
      <c r="R219" s="277"/>
      <c r="S219" s="277"/>
      <c r="T219" s="27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9" t="s">
        <v>226</v>
      </c>
      <c r="AU219" s="279" t="s">
        <v>86</v>
      </c>
      <c r="AV219" s="14" t="s">
        <v>193</v>
      </c>
      <c r="AW219" s="14" t="s">
        <v>32</v>
      </c>
      <c r="AX219" s="14" t="s">
        <v>84</v>
      </c>
      <c r="AY219" s="279" t="s">
        <v>176</v>
      </c>
    </row>
    <row r="220" spans="1:65" s="2" customFormat="1" ht="24.15" customHeight="1">
      <c r="A220" s="38"/>
      <c r="B220" s="39"/>
      <c r="C220" s="241" t="s">
        <v>340</v>
      </c>
      <c r="D220" s="241" t="s">
        <v>179</v>
      </c>
      <c r="E220" s="242" t="s">
        <v>741</v>
      </c>
      <c r="F220" s="243" t="s">
        <v>742</v>
      </c>
      <c r="G220" s="244" t="s">
        <v>236</v>
      </c>
      <c r="H220" s="245">
        <v>654.838</v>
      </c>
      <c r="I220" s="246"/>
      <c r="J220" s="247">
        <f>ROUND(I220*H220,2)</f>
        <v>0</v>
      </c>
      <c r="K220" s="243" t="s">
        <v>183</v>
      </c>
      <c r="L220" s="44"/>
      <c r="M220" s="248" t="s">
        <v>1</v>
      </c>
      <c r="N220" s="249" t="s">
        <v>41</v>
      </c>
      <c r="O220" s="91"/>
      <c r="P220" s="250">
        <f>O220*H220</f>
        <v>0</v>
      </c>
      <c r="Q220" s="250">
        <v>0.28029</v>
      </c>
      <c r="R220" s="250">
        <f>Q220*H220</f>
        <v>183.54454302</v>
      </c>
      <c r="S220" s="250">
        <v>0</v>
      </c>
      <c r="T220" s="25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2" t="s">
        <v>193</v>
      </c>
      <c r="AT220" s="252" t="s">
        <v>179</v>
      </c>
      <c r="AU220" s="252" t="s">
        <v>86</v>
      </c>
      <c r="AY220" s="17" t="s">
        <v>176</v>
      </c>
      <c r="BE220" s="253">
        <f>IF(N220="základní",J220,0)</f>
        <v>0</v>
      </c>
      <c r="BF220" s="253">
        <f>IF(N220="snížená",J220,0)</f>
        <v>0</v>
      </c>
      <c r="BG220" s="253">
        <f>IF(N220="zákl. přenesená",J220,0)</f>
        <v>0</v>
      </c>
      <c r="BH220" s="253">
        <f>IF(N220="sníž. přenesená",J220,0)</f>
        <v>0</v>
      </c>
      <c r="BI220" s="253">
        <f>IF(N220="nulová",J220,0)</f>
        <v>0</v>
      </c>
      <c r="BJ220" s="17" t="s">
        <v>84</v>
      </c>
      <c r="BK220" s="253">
        <f>ROUND(I220*H220,2)</f>
        <v>0</v>
      </c>
      <c r="BL220" s="17" t="s">
        <v>193</v>
      </c>
      <c r="BM220" s="252" t="s">
        <v>743</v>
      </c>
    </row>
    <row r="221" spans="1:51" s="15" customFormat="1" ht="12">
      <c r="A221" s="15"/>
      <c r="B221" s="285"/>
      <c r="C221" s="286"/>
      <c r="D221" s="256" t="s">
        <v>226</v>
      </c>
      <c r="E221" s="287" t="s">
        <v>1</v>
      </c>
      <c r="F221" s="288" t="s">
        <v>701</v>
      </c>
      <c r="G221" s="286"/>
      <c r="H221" s="287" t="s">
        <v>1</v>
      </c>
      <c r="I221" s="289"/>
      <c r="J221" s="286"/>
      <c r="K221" s="286"/>
      <c r="L221" s="290"/>
      <c r="M221" s="291"/>
      <c r="N221" s="292"/>
      <c r="O221" s="292"/>
      <c r="P221" s="292"/>
      <c r="Q221" s="292"/>
      <c r="R221" s="292"/>
      <c r="S221" s="292"/>
      <c r="T221" s="29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4" t="s">
        <v>226</v>
      </c>
      <c r="AU221" s="294" t="s">
        <v>86</v>
      </c>
      <c r="AV221" s="15" t="s">
        <v>84</v>
      </c>
      <c r="AW221" s="15" t="s">
        <v>32</v>
      </c>
      <c r="AX221" s="15" t="s">
        <v>76</v>
      </c>
      <c r="AY221" s="294" t="s">
        <v>176</v>
      </c>
    </row>
    <row r="222" spans="1:51" s="15" customFormat="1" ht="12">
      <c r="A222" s="15"/>
      <c r="B222" s="285"/>
      <c r="C222" s="286"/>
      <c r="D222" s="256" t="s">
        <v>226</v>
      </c>
      <c r="E222" s="287" t="s">
        <v>1</v>
      </c>
      <c r="F222" s="288" t="s">
        <v>736</v>
      </c>
      <c r="G222" s="286"/>
      <c r="H222" s="287" t="s">
        <v>1</v>
      </c>
      <c r="I222" s="289"/>
      <c r="J222" s="286"/>
      <c r="K222" s="286"/>
      <c r="L222" s="290"/>
      <c r="M222" s="291"/>
      <c r="N222" s="292"/>
      <c r="O222" s="292"/>
      <c r="P222" s="292"/>
      <c r="Q222" s="292"/>
      <c r="R222" s="292"/>
      <c r="S222" s="292"/>
      <c r="T222" s="29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4" t="s">
        <v>226</v>
      </c>
      <c r="AU222" s="294" t="s">
        <v>86</v>
      </c>
      <c r="AV222" s="15" t="s">
        <v>84</v>
      </c>
      <c r="AW222" s="15" t="s">
        <v>32</v>
      </c>
      <c r="AX222" s="15" t="s">
        <v>76</v>
      </c>
      <c r="AY222" s="294" t="s">
        <v>176</v>
      </c>
    </row>
    <row r="223" spans="1:51" s="15" customFormat="1" ht="12">
      <c r="A223" s="15"/>
      <c r="B223" s="285"/>
      <c r="C223" s="286"/>
      <c r="D223" s="256" t="s">
        <v>226</v>
      </c>
      <c r="E223" s="287" t="s">
        <v>1</v>
      </c>
      <c r="F223" s="288" t="s">
        <v>738</v>
      </c>
      <c r="G223" s="286"/>
      <c r="H223" s="287" t="s">
        <v>1</v>
      </c>
      <c r="I223" s="289"/>
      <c r="J223" s="286"/>
      <c r="K223" s="286"/>
      <c r="L223" s="290"/>
      <c r="M223" s="291"/>
      <c r="N223" s="292"/>
      <c r="O223" s="292"/>
      <c r="P223" s="292"/>
      <c r="Q223" s="292"/>
      <c r="R223" s="292"/>
      <c r="S223" s="292"/>
      <c r="T223" s="29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4" t="s">
        <v>226</v>
      </c>
      <c r="AU223" s="294" t="s">
        <v>86</v>
      </c>
      <c r="AV223" s="15" t="s">
        <v>84</v>
      </c>
      <c r="AW223" s="15" t="s">
        <v>32</v>
      </c>
      <c r="AX223" s="15" t="s">
        <v>76</v>
      </c>
      <c r="AY223" s="294" t="s">
        <v>176</v>
      </c>
    </row>
    <row r="224" spans="1:51" s="15" customFormat="1" ht="12">
      <c r="A224" s="15"/>
      <c r="B224" s="285"/>
      <c r="C224" s="286"/>
      <c r="D224" s="256" t="s">
        <v>226</v>
      </c>
      <c r="E224" s="287" t="s">
        <v>1</v>
      </c>
      <c r="F224" s="288" t="s">
        <v>739</v>
      </c>
      <c r="G224" s="286"/>
      <c r="H224" s="287" t="s">
        <v>1</v>
      </c>
      <c r="I224" s="289"/>
      <c r="J224" s="286"/>
      <c r="K224" s="286"/>
      <c r="L224" s="290"/>
      <c r="M224" s="291"/>
      <c r="N224" s="292"/>
      <c r="O224" s="292"/>
      <c r="P224" s="292"/>
      <c r="Q224" s="292"/>
      <c r="R224" s="292"/>
      <c r="S224" s="292"/>
      <c r="T224" s="29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4" t="s">
        <v>226</v>
      </c>
      <c r="AU224" s="294" t="s">
        <v>86</v>
      </c>
      <c r="AV224" s="15" t="s">
        <v>84</v>
      </c>
      <c r="AW224" s="15" t="s">
        <v>32</v>
      </c>
      <c r="AX224" s="15" t="s">
        <v>76</v>
      </c>
      <c r="AY224" s="294" t="s">
        <v>176</v>
      </c>
    </row>
    <row r="225" spans="1:51" s="13" customFormat="1" ht="12">
      <c r="A225" s="13"/>
      <c r="B225" s="254"/>
      <c r="C225" s="255"/>
      <c r="D225" s="256" t="s">
        <v>226</v>
      </c>
      <c r="E225" s="257" t="s">
        <v>1</v>
      </c>
      <c r="F225" s="258" t="s">
        <v>744</v>
      </c>
      <c r="G225" s="255"/>
      <c r="H225" s="259">
        <v>560.088</v>
      </c>
      <c r="I225" s="260"/>
      <c r="J225" s="255"/>
      <c r="K225" s="255"/>
      <c r="L225" s="261"/>
      <c r="M225" s="262"/>
      <c r="N225" s="263"/>
      <c r="O225" s="263"/>
      <c r="P225" s="263"/>
      <c r="Q225" s="263"/>
      <c r="R225" s="263"/>
      <c r="S225" s="263"/>
      <c r="T225" s="26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5" t="s">
        <v>226</v>
      </c>
      <c r="AU225" s="265" t="s">
        <v>86</v>
      </c>
      <c r="AV225" s="13" t="s">
        <v>86</v>
      </c>
      <c r="AW225" s="13" t="s">
        <v>32</v>
      </c>
      <c r="AX225" s="13" t="s">
        <v>76</v>
      </c>
      <c r="AY225" s="265" t="s">
        <v>176</v>
      </c>
    </row>
    <row r="226" spans="1:51" s="15" customFormat="1" ht="12">
      <c r="A226" s="15"/>
      <c r="B226" s="285"/>
      <c r="C226" s="286"/>
      <c r="D226" s="256" t="s">
        <v>226</v>
      </c>
      <c r="E226" s="287" t="s">
        <v>1</v>
      </c>
      <c r="F226" s="288" t="s">
        <v>745</v>
      </c>
      <c r="G226" s="286"/>
      <c r="H226" s="287" t="s">
        <v>1</v>
      </c>
      <c r="I226" s="289"/>
      <c r="J226" s="286"/>
      <c r="K226" s="286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226</v>
      </c>
      <c r="AU226" s="294" t="s">
        <v>86</v>
      </c>
      <c r="AV226" s="15" t="s">
        <v>84</v>
      </c>
      <c r="AW226" s="15" t="s">
        <v>32</v>
      </c>
      <c r="AX226" s="15" t="s">
        <v>76</v>
      </c>
      <c r="AY226" s="294" t="s">
        <v>176</v>
      </c>
    </row>
    <row r="227" spans="1:51" s="13" customFormat="1" ht="12">
      <c r="A227" s="13"/>
      <c r="B227" s="254"/>
      <c r="C227" s="255"/>
      <c r="D227" s="256" t="s">
        <v>226</v>
      </c>
      <c r="E227" s="257" t="s">
        <v>1</v>
      </c>
      <c r="F227" s="258" t="s">
        <v>746</v>
      </c>
      <c r="G227" s="255"/>
      <c r="H227" s="259">
        <v>94.75</v>
      </c>
      <c r="I227" s="260"/>
      <c r="J227" s="255"/>
      <c r="K227" s="255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226</v>
      </c>
      <c r="AU227" s="265" t="s">
        <v>86</v>
      </c>
      <c r="AV227" s="13" t="s">
        <v>86</v>
      </c>
      <c r="AW227" s="13" t="s">
        <v>32</v>
      </c>
      <c r="AX227" s="13" t="s">
        <v>76</v>
      </c>
      <c r="AY227" s="265" t="s">
        <v>176</v>
      </c>
    </row>
    <row r="228" spans="1:51" s="14" customFormat="1" ht="12">
      <c r="A228" s="14"/>
      <c r="B228" s="269"/>
      <c r="C228" s="270"/>
      <c r="D228" s="256" t="s">
        <v>226</v>
      </c>
      <c r="E228" s="271" t="s">
        <v>1</v>
      </c>
      <c r="F228" s="272" t="s">
        <v>249</v>
      </c>
      <c r="G228" s="270"/>
      <c r="H228" s="273">
        <v>654.838</v>
      </c>
      <c r="I228" s="274"/>
      <c r="J228" s="270"/>
      <c r="K228" s="270"/>
      <c r="L228" s="275"/>
      <c r="M228" s="276"/>
      <c r="N228" s="277"/>
      <c r="O228" s="277"/>
      <c r="P228" s="277"/>
      <c r="Q228" s="277"/>
      <c r="R228" s="277"/>
      <c r="S228" s="277"/>
      <c r="T228" s="27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9" t="s">
        <v>226</v>
      </c>
      <c r="AU228" s="279" t="s">
        <v>86</v>
      </c>
      <c r="AV228" s="14" t="s">
        <v>193</v>
      </c>
      <c r="AW228" s="14" t="s">
        <v>32</v>
      </c>
      <c r="AX228" s="14" t="s">
        <v>84</v>
      </c>
      <c r="AY228" s="279" t="s">
        <v>176</v>
      </c>
    </row>
    <row r="229" spans="1:65" s="2" customFormat="1" ht="14.4" customHeight="1">
      <c r="A229" s="38"/>
      <c r="B229" s="39"/>
      <c r="C229" s="295" t="s">
        <v>8</v>
      </c>
      <c r="D229" s="295" t="s">
        <v>341</v>
      </c>
      <c r="E229" s="296" t="s">
        <v>747</v>
      </c>
      <c r="F229" s="297" t="s">
        <v>748</v>
      </c>
      <c r="G229" s="298" t="s">
        <v>385</v>
      </c>
      <c r="H229" s="299">
        <v>844.6</v>
      </c>
      <c r="I229" s="300"/>
      <c r="J229" s="301">
        <f>ROUND(I229*H229,2)</f>
        <v>0</v>
      </c>
      <c r="K229" s="297" t="s">
        <v>1</v>
      </c>
      <c r="L229" s="302"/>
      <c r="M229" s="303" t="s">
        <v>1</v>
      </c>
      <c r="N229" s="304" t="s">
        <v>41</v>
      </c>
      <c r="O229" s="91"/>
      <c r="P229" s="250">
        <f>O229*H229</f>
        <v>0</v>
      </c>
      <c r="Q229" s="250">
        <v>0.25755</v>
      </c>
      <c r="R229" s="250">
        <f>Q229*H229</f>
        <v>217.52673000000001</v>
      </c>
      <c r="S229" s="250">
        <v>0</v>
      </c>
      <c r="T229" s="25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2" t="s">
        <v>210</v>
      </c>
      <c r="AT229" s="252" t="s">
        <v>341</v>
      </c>
      <c r="AU229" s="252" t="s">
        <v>86</v>
      </c>
      <c r="AY229" s="17" t="s">
        <v>176</v>
      </c>
      <c r="BE229" s="253">
        <f>IF(N229="základní",J229,0)</f>
        <v>0</v>
      </c>
      <c r="BF229" s="253">
        <f>IF(N229="snížená",J229,0)</f>
        <v>0</v>
      </c>
      <c r="BG229" s="253">
        <f>IF(N229="zákl. přenesená",J229,0)</f>
        <v>0</v>
      </c>
      <c r="BH229" s="253">
        <f>IF(N229="sníž. přenesená",J229,0)</f>
        <v>0</v>
      </c>
      <c r="BI229" s="253">
        <f>IF(N229="nulová",J229,0)</f>
        <v>0</v>
      </c>
      <c r="BJ229" s="17" t="s">
        <v>84</v>
      </c>
      <c r="BK229" s="253">
        <f>ROUND(I229*H229,2)</f>
        <v>0</v>
      </c>
      <c r="BL229" s="17" t="s">
        <v>193</v>
      </c>
      <c r="BM229" s="252" t="s">
        <v>749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735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86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5" customFormat="1" ht="12">
      <c r="A231" s="15"/>
      <c r="B231" s="285"/>
      <c r="C231" s="286"/>
      <c r="D231" s="256" t="s">
        <v>226</v>
      </c>
      <c r="E231" s="287" t="s">
        <v>1</v>
      </c>
      <c r="F231" s="288" t="s">
        <v>701</v>
      </c>
      <c r="G231" s="286"/>
      <c r="H231" s="287" t="s">
        <v>1</v>
      </c>
      <c r="I231" s="289"/>
      <c r="J231" s="286"/>
      <c r="K231" s="286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226</v>
      </c>
      <c r="AU231" s="294" t="s">
        <v>86</v>
      </c>
      <c r="AV231" s="15" t="s">
        <v>84</v>
      </c>
      <c r="AW231" s="15" t="s">
        <v>32</v>
      </c>
      <c r="AX231" s="15" t="s">
        <v>76</v>
      </c>
      <c r="AY231" s="294" t="s">
        <v>176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736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86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5" customFormat="1" ht="12">
      <c r="A233" s="15"/>
      <c r="B233" s="285"/>
      <c r="C233" s="286"/>
      <c r="D233" s="256" t="s">
        <v>226</v>
      </c>
      <c r="E233" s="287" t="s">
        <v>1</v>
      </c>
      <c r="F233" s="288" t="s">
        <v>737</v>
      </c>
      <c r="G233" s="286"/>
      <c r="H233" s="287" t="s">
        <v>1</v>
      </c>
      <c r="I233" s="289"/>
      <c r="J233" s="286"/>
      <c r="K233" s="286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226</v>
      </c>
      <c r="AU233" s="294" t="s">
        <v>86</v>
      </c>
      <c r="AV233" s="15" t="s">
        <v>84</v>
      </c>
      <c r="AW233" s="15" t="s">
        <v>32</v>
      </c>
      <c r="AX233" s="15" t="s">
        <v>76</v>
      </c>
      <c r="AY233" s="294" t="s">
        <v>176</v>
      </c>
    </row>
    <row r="234" spans="1:51" s="15" customFormat="1" ht="12">
      <c r="A234" s="15"/>
      <c r="B234" s="285"/>
      <c r="C234" s="286"/>
      <c r="D234" s="256" t="s">
        <v>226</v>
      </c>
      <c r="E234" s="287" t="s">
        <v>1</v>
      </c>
      <c r="F234" s="288" t="s">
        <v>738</v>
      </c>
      <c r="G234" s="286"/>
      <c r="H234" s="287" t="s">
        <v>1</v>
      </c>
      <c r="I234" s="289"/>
      <c r="J234" s="286"/>
      <c r="K234" s="286"/>
      <c r="L234" s="290"/>
      <c r="M234" s="291"/>
      <c r="N234" s="292"/>
      <c r="O234" s="292"/>
      <c r="P234" s="292"/>
      <c r="Q234" s="292"/>
      <c r="R234" s="292"/>
      <c r="S234" s="292"/>
      <c r="T234" s="29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4" t="s">
        <v>226</v>
      </c>
      <c r="AU234" s="294" t="s">
        <v>86</v>
      </c>
      <c r="AV234" s="15" t="s">
        <v>84</v>
      </c>
      <c r="AW234" s="15" t="s">
        <v>32</v>
      </c>
      <c r="AX234" s="15" t="s">
        <v>76</v>
      </c>
      <c r="AY234" s="294" t="s">
        <v>176</v>
      </c>
    </row>
    <row r="235" spans="1:51" s="15" customFormat="1" ht="12">
      <c r="A235" s="15"/>
      <c r="B235" s="285"/>
      <c r="C235" s="286"/>
      <c r="D235" s="256" t="s">
        <v>226</v>
      </c>
      <c r="E235" s="287" t="s">
        <v>1</v>
      </c>
      <c r="F235" s="288" t="s">
        <v>739</v>
      </c>
      <c r="G235" s="286"/>
      <c r="H235" s="287" t="s">
        <v>1</v>
      </c>
      <c r="I235" s="289"/>
      <c r="J235" s="286"/>
      <c r="K235" s="286"/>
      <c r="L235" s="290"/>
      <c r="M235" s="291"/>
      <c r="N235" s="292"/>
      <c r="O235" s="292"/>
      <c r="P235" s="292"/>
      <c r="Q235" s="292"/>
      <c r="R235" s="292"/>
      <c r="S235" s="292"/>
      <c r="T235" s="29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4" t="s">
        <v>226</v>
      </c>
      <c r="AU235" s="294" t="s">
        <v>86</v>
      </c>
      <c r="AV235" s="15" t="s">
        <v>84</v>
      </c>
      <c r="AW235" s="15" t="s">
        <v>32</v>
      </c>
      <c r="AX235" s="15" t="s">
        <v>76</v>
      </c>
      <c r="AY235" s="294" t="s">
        <v>176</v>
      </c>
    </row>
    <row r="236" spans="1:51" s="15" customFormat="1" ht="12">
      <c r="A236" s="15"/>
      <c r="B236" s="285"/>
      <c r="C236" s="286"/>
      <c r="D236" s="256" t="s">
        <v>226</v>
      </c>
      <c r="E236" s="287" t="s">
        <v>1</v>
      </c>
      <c r="F236" s="288" t="s">
        <v>400</v>
      </c>
      <c r="G236" s="286"/>
      <c r="H236" s="287" t="s">
        <v>1</v>
      </c>
      <c r="I236" s="289"/>
      <c r="J236" s="286"/>
      <c r="K236" s="286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226</v>
      </c>
      <c r="AU236" s="294" t="s">
        <v>86</v>
      </c>
      <c r="AV236" s="15" t="s">
        <v>84</v>
      </c>
      <c r="AW236" s="15" t="s">
        <v>32</v>
      </c>
      <c r="AX236" s="15" t="s">
        <v>76</v>
      </c>
      <c r="AY236" s="294" t="s">
        <v>176</v>
      </c>
    </row>
    <row r="237" spans="1:51" s="13" customFormat="1" ht="12">
      <c r="A237" s="13"/>
      <c r="B237" s="254"/>
      <c r="C237" s="255"/>
      <c r="D237" s="256" t="s">
        <v>226</v>
      </c>
      <c r="E237" s="257" t="s">
        <v>1</v>
      </c>
      <c r="F237" s="258" t="s">
        <v>740</v>
      </c>
      <c r="G237" s="255"/>
      <c r="H237" s="259">
        <v>820</v>
      </c>
      <c r="I237" s="260"/>
      <c r="J237" s="255"/>
      <c r="K237" s="255"/>
      <c r="L237" s="261"/>
      <c r="M237" s="262"/>
      <c r="N237" s="263"/>
      <c r="O237" s="263"/>
      <c r="P237" s="263"/>
      <c r="Q237" s="263"/>
      <c r="R237" s="263"/>
      <c r="S237" s="263"/>
      <c r="T237" s="26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5" t="s">
        <v>226</v>
      </c>
      <c r="AU237" s="265" t="s">
        <v>86</v>
      </c>
      <c r="AV237" s="13" t="s">
        <v>86</v>
      </c>
      <c r="AW237" s="13" t="s">
        <v>32</v>
      </c>
      <c r="AX237" s="13" t="s">
        <v>76</v>
      </c>
      <c r="AY237" s="265" t="s">
        <v>176</v>
      </c>
    </row>
    <row r="238" spans="1:51" s="14" customFormat="1" ht="12">
      <c r="A238" s="14"/>
      <c r="B238" s="269"/>
      <c r="C238" s="270"/>
      <c r="D238" s="256" t="s">
        <v>226</v>
      </c>
      <c r="E238" s="271" t="s">
        <v>1</v>
      </c>
      <c r="F238" s="272" t="s">
        <v>249</v>
      </c>
      <c r="G238" s="270"/>
      <c r="H238" s="273">
        <v>820</v>
      </c>
      <c r="I238" s="274"/>
      <c r="J238" s="270"/>
      <c r="K238" s="270"/>
      <c r="L238" s="275"/>
      <c r="M238" s="276"/>
      <c r="N238" s="277"/>
      <c r="O238" s="277"/>
      <c r="P238" s="277"/>
      <c r="Q238" s="277"/>
      <c r="R238" s="277"/>
      <c r="S238" s="277"/>
      <c r="T238" s="27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9" t="s">
        <v>226</v>
      </c>
      <c r="AU238" s="279" t="s">
        <v>86</v>
      </c>
      <c r="AV238" s="14" t="s">
        <v>193</v>
      </c>
      <c r="AW238" s="14" t="s">
        <v>32</v>
      </c>
      <c r="AX238" s="14" t="s">
        <v>76</v>
      </c>
      <c r="AY238" s="279" t="s">
        <v>176</v>
      </c>
    </row>
    <row r="239" spans="1:51" s="13" customFormat="1" ht="12">
      <c r="A239" s="13"/>
      <c r="B239" s="254"/>
      <c r="C239" s="255"/>
      <c r="D239" s="256" t="s">
        <v>226</v>
      </c>
      <c r="E239" s="257" t="s">
        <v>1</v>
      </c>
      <c r="F239" s="258" t="s">
        <v>750</v>
      </c>
      <c r="G239" s="255"/>
      <c r="H239" s="259">
        <v>844.6</v>
      </c>
      <c r="I239" s="260"/>
      <c r="J239" s="255"/>
      <c r="K239" s="255"/>
      <c r="L239" s="261"/>
      <c r="M239" s="262"/>
      <c r="N239" s="263"/>
      <c r="O239" s="263"/>
      <c r="P239" s="263"/>
      <c r="Q239" s="263"/>
      <c r="R239" s="263"/>
      <c r="S239" s="263"/>
      <c r="T239" s="26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5" t="s">
        <v>226</v>
      </c>
      <c r="AU239" s="265" t="s">
        <v>86</v>
      </c>
      <c r="AV239" s="13" t="s">
        <v>86</v>
      </c>
      <c r="AW239" s="13" t="s">
        <v>32</v>
      </c>
      <c r="AX239" s="13" t="s">
        <v>84</v>
      </c>
      <c r="AY239" s="265" t="s">
        <v>176</v>
      </c>
    </row>
    <row r="240" spans="1:65" s="2" customFormat="1" ht="14.4" customHeight="1">
      <c r="A240" s="38"/>
      <c r="B240" s="39"/>
      <c r="C240" s="295" t="s">
        <v>351</v>
      </c>
      <c r="D240" s="295" t="s">
        <v>341</v>
      </c>
      <c r="E240" s="296" t="s">
        <v>751</v>
      </c>
      <c r="F240" s="297" t="s">
        <v>752</v>
      </c>
      <c r="G240" s="298" t="s">
        <v>385</v>
      </c>
      <c r="H240" s="299">
        <v>1646.95</v>
      </c>
      <c r="I240" s="300"/>
      <c r="J240" s="301">
        <f>ROUND(I240*H240,2)</f>
        <v>0</v>
      </c>
      <c r="K240" s="297" t="s">
        <v>1</v>
      </c>
      <c r="L240" s="302"/>
      <c r="M240" s="303" t="s">
        <v>1</v>
      </c>
      <c r="N240" s="304" t="s">
        <v>41</v>
      </c>
      <c r="O240" s="91"/>
      <c r="P240" s="250">
        <f>O240*H240</f>
        <v>0</v>
      </c>
      <c r="Q240" s="250">
        <v>0.07</v>
      </c>
      <c r="R240" s="250">
        <f>Q240*H240</f>
        <v>115.28650000000002</v>
      </c>
      <c r="S240" s="250">
        <v>0</v>
      </c>
      <c r="T240" s="25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210</v>
      </c>
      <c r="AT240" s="252" t="s">
        <v>341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753</v>
      </c>
    </row>
    <row r="241" spans="1:51" s="15" customFormat="1" ht="12">
      <c r="A241" s="15"/>
      <c r="B241" s="285"/>
      <c r="C241" s="286"/>
      <c r="D241" s="256" t="s">
        <v>226</v>
      </c>
      <c r="E241" s="287" t="s">
        <v>1</v>
      </c>
      <c r="F241" s="288" t="s">
        <v>701</v>
      </c>
      <c r="G241" s="286"/>
      <c r="H241" s="287" t="s">
        <v>1</v>
      </c>
      <c r="I241" s="289"/>
      <c r="J241" s="286"/>
      <c r="K241" s="286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226</v>
      </c>
      <c r="AU241" s="294" t="s">
        <v>86</v>
      </c>
      <c r="AV241" s="15" t="s">
        <v>84</v>
      </c>
      <c r="AW241" s="15" t="s">
        <v>32</v>
      </c>
      <c r="AX241" s="15" t="s">
        <v>76</v>
      </c>
      <c r="AY241" s="294" t="s">
        <v>176</v>
      </c>
    </row>
    <row r="242" spans="1:51" s="15" customFormat="1" ht="12">
      <c r="A242" s="15"/>
      <c r="B242" s="285"/>
      <c r="C242" s="286"/>
      <c r="D242" s="256" t="s">
        <v>226</v>
      </c>
      <c r="E242" s="287" t="s">
        <v>1</v>
      </c>
      <c r="F242" s="288" t="s">
        <v>736</v>
      </c>
      <c r="G242" s="286"/>
      <c r="H242" s="287" t="s">
        <v>1</v>
      </c>
      <c r="I242" s="289"/>
      <c r="J242" s="286"/>
      <c r="K242" s="286"/>
      <c r="L242" s="290"/>
      <c r="M242" s="291"/>
      <c r="N242" s="292"/>
      <c r="O242" s="292"/>
      <c r="P242" s="292"/>
      <c r="Q242" s="292"/>
      <c r="R242" s="292"/>
      <c r="S242" s="292"/>
      <c r="T242" s="29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4" t="s">
        <v>226</v>
      </c>
      <c r="AU242" s="294" t="s">
        <v>86</v>
      </c>
      <c r="AV242" s="15" t="s">
        <v>84</v>
      </c>
      <c r="AW242" s="15" t="s">
        <v>32</v>
      </c>
      <c r="AX242" s="15" t="s">
        <v>76</v>
      </c>
      <c r="AY242" s="294" t="s">
        <v>176</v>
      </c>
    </row>
    <row r="243" spans="1:51" s="15" customFormat="1" ht="12">
      <c r="A243" s="15"/>
      <c r="B243" s="285"/>
      <c r="C243" s="286"/>
      <c r="D243" s="256" t="s">
        <v>226</v>
      </c>
      <c r="E243" s="287" t="s">
        <v>1</v>
      </c>
      <c r="F243" s="288" t="s">
        <v>738</v>
      </c>
      <c r="G243" s="286"/>
      <c r="H243" s="287" t="s">
        <v>1</v>
      </c>
      <c r="I243" s="289"/>
      <c r="J243" s="286"/>
      <c r="K243" s="286"/>
      <c r="L243" s="290"/>
      <c r="M243" s="291"/>
      <c r="N243" s="292"/>
      <c r="O243" s="292"/>
      <c r="P243" s="292"/>
      <c r="Q243" s="292"/>
      <c r="R243" s="292"/>
      <c r="S243" s="292"/>
      <c r="T243" s="29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4" t="s">
        <v>226</v>
      </c>
      <c r="AU243" s="294" t="s">
        <v>86</v>
      </c>
      <c r="AV243" s="15" t="s">
        <v>84</v>
      </c>
      <c r="AW243" s="15" t="s">
        <v>32</v>
      </c>
      <c r="AX243" s="15" t="s">
        <v>76</v>
      </c>
      <c r="AY243" s="294" t="s">
        <v>176</v>
      </c>
    </row>
    <row r="244" spans="1:51" s="15" customFormat="1" ht="12">
      <c r="A244" s="15"/>
      <c r="B244" s="285"/>
      <c r="C244" s="286"/>
      <c r="D244" s="256" t="s">
        <v>226</v>
      </c>
      <c r="E244" s="287" t="s">
        <v>1</v>
      </c>
      <c r="F244" s="288" t="s">
        <v>739</v>
      </c>
      <c r="G244" s="286"/>
      <c r="H244" s="287" t="s">
        <v>1</v>
      </c>
      <c r="I244" s="289"/>
      <c r="J244" s="286"/>
      <c r="K244" s="286"/>
      <c r="L244" s="290"/>
      <c r="M244" s="291"/>
      <c r="N244" s="292"/>
      <c r="O244" s="292"/>
      <c r="P244" s="292"/>
      <c r="Q244" s="292"/>
      <c r="R244" s="292"/>
      <c r="S244" s="292"/>
      <c r="T244" s="29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4" t="s">
        <v>226</v>
      </c>
      <c r="AU244" s="294" t="s">
        <v>86</v>
      </c>
      <c r="AV244" s="15" t="s">
        <v>84</v>
      </c>
      <c r="AW244" s="15" t="s">
        <v>32</v>
      </c>
      <c r="AX244" s="15" t="s">
        <v>76</v>
      </c>
      <c r="AY244" s="294" t="s">
        <v>176</v>
      </c>
    </row>
    <row r="245" spans="1:51" s="13" customFormat="1" ht="12">
      <c r="A245" s="13"/>
      <c r="B245" s="254"/>
      <c r="C245" s="255"/>
      <c r="D245" s="256" t="s">
        <v>226</v>
      </c>
      <c r="E245" s="257" t="s">
        <v>1</v>
      </c>
      <c r="F245" s="258" t="s">
        <v>754</v>
      </c>
      <c r="G245" s="255"/>
      <c r="H245" s="259">
        <v>1400.22</v>
      </c>
      <c r="I245" s="260"/>
      <c r="J245" s="255"/>
      <c r="K245" s="255"/>
      <c r="L245" s="261"/>
      <c r="M245" s="262"/>
      <c r="N245" s="263"/>
      <c r="O245" s="263"/>
      <c r="P245" s="263"/>
      <c r="Q245" s="263"/>
      <c r="R245" s="263"/>
      <c r="S245" s="263"/>
      <c r="T245" s="26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5" t="s">
        <v>226</v>
      </c>
      <c r="AU245" s="265" t="s">
        <v>86</v>
      </c>
      <c r="AV245" s="13" t="s">
        <v>86</v>
      </c>
      <c r="AW245" s="13" t="s">
        <v>32</v>
      </c>
      <c r="AX245" s="13" t="s">
        <v>76</v>
      </c>
      <c r="AY245" s="265" t="s">
        <v>176</v>
      </c>
    </row>
    <row r="246" spans="1:51" s="15" customFormat="1" ht="12">
      <c r="A246" s="15"/>
      <c r="B246" s="285"/>
      <c r="C246" s="286"/>
      <c r="D246" s="256" t="s">
        <v>226</v>
      </c>
      <c r="E246" s="287" t="s">
        <v>1</v>
      </c>
      <c r="F246" s="288" t="s">
        <v>745</v>
      </c>
      <c r="G246" s="286"/>
      <c r="H246" s="287" t="s">
        <v>1</v>
      </c>
      <c r="I246" s="289"/>
      <c r="J246" s="286"/>
      <c r="K246" s="286"/>
      <c r="L246" s="290"/>
      <c r="M246" s="291"/>
      <c r="N246" s="292"/>
      <c r="O246" s="292"/>
      <c r="P246" s="292"/>
      <c r="Q246" s="292"/>
      <c r="R246" s="292"/>
      <c r="S246" s="292"/>
      <c r="T246" s="29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4" t="s">
        <v>226</v>
      </c>
      <c r="AU246" s="294" t="s">
        <v>86</v>
      </c>
      <c r="AV246" s="15" t="s">
        <v>84</v>
      </c>
      <c r="AW246" s="15" t="s">
        <v>32</v>
      </c>
      <c r="AX246" s="15" t="s">
        <v>76</v>
      </c>
      <c r="AY246" s="294" t="s">
        <v>176</v>
      </c>
    </row>
    <row r="247" spans="1:51" s="13" customFormat="1" ht="12">
      <c r="A247" s="13"/>
      <c r="B247" s="254"/>
      <c r="C247" s="255"/>
      <c r="D247" s="256" t="s">
        <v>226</v>
      </c>
      <c r="E247" s="257" t="s">
        <v>1</v>
      </c>
      <c r="F247" s="258" t="s">
        <v>755</v>
      </c>
      <c r="G247" s="255"/>
      <c r="H247" s="259">
        <v>189.5</v>
      </c>
      <c r="I247" s="260"/>
      <c r="J247" s="255"/>
      <c r="K247" s="255"/>
      <c r="L247" s="261"/>
      <c r="M247" s="262"/>
      <c r="N247" s="263"/>
      <c r="O247" s="263"/>
      <c r="P247" s="263"/>
      <c r="Q247" s="263"/>
      <c r="R247" s="263"/>
      <c r="S247" s="263"/>
      <c r="T247" s="26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5" t="s">
        <v>226</v>
      </c>
      <c r="AU247" s="265" t="s">
        <v>86</v>
      </c>
      <c r="AV247" s="13" t="s">
        <v>86</v>
      </c>
      <c r="AW247" s="13" t="s">
        <v>32</v>
      </c>
      <c r="AX247" s="13" t="s">
        <v>76</v>
      </c>
      <c r="AY247" s="265" t="s">
        <v>176</v>
      </c>
    </row>
    <row r="248" spans="1:51" s="14" customFormat="1" ht="12">
      <c r="A248" s="14"/>
      <c r="B248" s="269"/>
      <c r="C248" s="270"/>
      <c r="D248" s="256" t="s">
        <v>226</v>
      </c>
      <c r="E248" s="271" t="s">
        <v>1</v>
      </c>
      <c r="F248" s="272" t="s">
        <v>249</v>
      </c>
      <c r="G248" s="270"/>
      <c r="H248" s="273">
        <v>1589.72</v>
      </c>
      <c r="I248" s="274"/>
      <c r="J248" s="270"/>
      <c r="K248" s="270"/>
      <c r="L248" s="275"/>
      <c r="M248" s="276"/>
      <c r="N248" s="277"/>
      <c r="O248" s="277"/>
      <c r="P248" s="277"/>
      <c r="Q248" s="277"/>
      <c r="R248" s="277"/>
      <c r="S248" s="277"/>
      <c r="T248" s="27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9" t="s">
        <v>226</v>
      </c>
      <c r="AU248" s="279" t="s">
        <v>86</v>
      </c>
      <c r="AV248" s="14" t="s">
        <v>193</v>
      </c>
      <c r="AW248" s="14" t="s">
        <v>32</v>
      </c>
      <c r="AX248" s="14" t="s">
        <v>76</v>
      </c>
      <c r="AY248" s="279" t="s">
        <v>176</v>
      </c>
    </row>
    <row r="249" spans="1:51" s="13" customFormat="1" ht="12">
      <c r="A249" s="13"/>
      <c r="B249" s="254"/>
      <c r="C249" s="255"/>
      <c r="D249" s="256" t="s">
        <v>226</v>
      </c>
      <c r="E249" s="257" t="s">
        <v>1</v>
      </c>
      <c r="F249" s="258" t="s">
        <v>756</v>
      </c>
      <c r="G249" s="255"/>
      <c r="H249" s="259">
        <v>1646.95</v>
      </c>
      <c r="I249" s="260"/>
      <c r="J249" s="255"/>
      <c r="K249" s="255"/>
      <c r="L249" s="261"/>
      <c r="M249" s="262"/>
      <c r="N249" s="263"/>
      <c r="O249" s="263"/>
      <c r="P249" s="263"/>
      <c r="Q249" s="263"/>
      <c r="R249" s="263"/>
      <c r="S249" s="263"/>
      <c r="T249" s="26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5" t="s">
        <v>226</v>
      </c>
      <c r="AU249" s="265" t="s">
        <v>86</v>
      </c>
      <c r="AV249" s="13" t="s">
        <v>86</v>
      </c>
      <c r="AW249" s="13" t="s">
        <v>32</v>
      </c>
      <c r="AX249" s="13" t="s">
        <v>84</v>
      </c>
      <c r="AY249" s="265" t="s">
        <v>176</v>
      </c>
    </row>
    <row r="250" spans="1:63" s="12" customFormat="1" ht="22.8" customHeight="1">
      <c r="A250" s="12"/>
      <c r="B250" s="225"/>
      <c r="C250" s="226"/>
      <c r="D250" s="227" t="s">
        <v>75</v>
      </c>
      <c r="E250" s="239" t="s">
        <v>658</v>
      </c>
      <c r="F250" s="239" t="s">
        <v>659</v>
      </c>
      <c r="G250" s="226"/>
      <c r="H250" s="226"/>
      <c r="I250" s="229"/>
      <c r="J250" s="240">
        <f>BK250</f>
        <v>0</v>
      </c>
      <c r="K250" s="226"/>
      <c r="L250" s="231"/>
      <c r="M250" s="232"/>
      <c r="N250" s="233"/>
      <c r="O250" s="233"/>
      <c r="P250" s="234">
        <f>SUM(P251:P252)</f>
        <v>0</v>
      </c>
      <c r="Q250" s="233"/>
      <c r="R250" s="234">
        <f>SUM(R251:R252)</f>
        <v>0</v>
      </c>
      <c r="S250" s="233"/>
      <c r="T250" s="235">
        <f>SUM(T251:T252)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6" t="s">
        <v>84</v>
      </c>
      <c r="AT250" s="237" t="s">
        <v>75</v>
      </c>
      <c r="AU250" s="237" t="s">
        <v>84</v>
      </c>
      <c r="AY250" s="236" t="s">
        <v>176</v>
      </c>
      <c r="BK250" s="238">
        <f>SUM(BK251:BK252)</f>
        <v>0</v>
      </c>
    </row>
    <row r="251" spans="1:65" s="2" customFormat="1" ht="24.15" customHeight="1">
      <c r="A251" s="38"/>
      <c r="B251" s="39"/>
      <c r="C251" s="241" t="s">
        <v>355</v>
      </c>
      <c r="D251" s="241" t="s">
        <v>179</v>
      </c>
      <c r="E251" s="242" t="s">
        <v>661</v>
      </c>
      <c r="F251" s="243" t="s">
        <v>662</v>
      </c>
      <c r="G251" s="244" t="s">
        <v>344</v>
      </c>
      <c r="H251" s="245">
        <v>987.857</v>
      </c>
      <c r="I251" s="246"/>
      <c r="J251" s="247">
        <f>ROUND(I251*H251,2)</f>
        <v>0</v>
      </c>
      <c r="K251" s="243" t="s">
        <v>183</v>
      </c>
      <c r="L251" s="44"/>
      <c r="M251" s="248" t="s">
        <v>1</v>
      </c>
      <c r="N251" s="249" t="s">
        <v>41</v>
      </c>
      <c r="O251" s="91"/>
      <c r="P251" s="250">
        <f>O251*H251</f>
        <v>0</v>
      </c>
      <c r="Q251" s="250">
        <v>0</v>
      </c>
      <c r="R251" s="250">
        <f>Q251*H251</f>
        <v>0</v>
      </c>
      <c r="S251" s="250">
        <v>0</v>
      </c>
      <c r="T251" s="251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2" t="s">
        <v>193</v>
      </c>
      <c r="AT251" s="252" t="s">
        <v>179</v>
      </c>
      <c r="AU251" s="252" t="s">
        <v>86</v>
      </c>
      <c r="AY251" s="17" t="s">
        <v>176</v>
      </c>
      <c r="BE251" s="253">
        <f>IF(N251="základní",J251,0)</f>
        <v>0</v>
      </c>
      <c r="BF251" s="253">
        <f>IF(N251="snížená",J251,0)</f>
        <v>0</v>
      </c>
      <c r="BG251" s="253">
        <f>IF(N251="zákl. přenesená",J251,0)</f>
        <v>0</v>
      </c>
      <c r="BH251" s="253">
        <f>IF(N251="sníž. přenesená",J251,0)</f>
        <v>0</v>
      </c>
      <c r="BI251" s="253">
        <f>IF(N251="nulová",J251,0)</f>
        <v>0</v>
      </c>
      <c r="BJ251" s="17" t="s">
        <v>84</v>
      </c>
      <c r="BK251" s="253">
        <f>ROUND(I251*H251,2)</f>
        <v>0</v>
      </c>
      <c r="BL251" s="17" t="s">
        <v>193</v>
      </c>
      <c r="BM251" s="252" t="s">
        <v>757</v>
      </c>
    </row>
    <row r="252" spans="1:65" s="2" customFormat="1" ht="24.15" customHeight="1">
      <c r="A252" s="38"/>
      <c r="B252" s="39"/>
      <c r="C252" s="241" t="s">
        <v>359</v>
      </c>
      <c r="D252" s="241" t="s">
        <v>179</v>
      </c>
      <c r="E252" s="242" t="s">
        <v>665</v>
      </c>
      <c r="F252" s="243" t="s">
        <v>666</v>
      </c>
      <c r="G252" s="244" t="s">
        <v>344</v>
      </c>
      <c r="H252" s="245">
        <v>987.857</v>
      </c>
      <c r="I252" s="246"/>
      <c r="J252" s="247">
        <f>ROUND(I252*H252,2)</f>
        <v>0</v>
      </c>
      <c r="K252" s="243" t="s">
        <v>183</v>
      </c>
      <c r="L252" s="44"/>
      <c r="M252" s="280" t="s">
        <v>1</v>
      </c>
      <c r="N252" s="281" t="s">
        <v>41</v>
      </c>
      <c r="O252" s="282"/>
      <c r="P252" s="283">
        <f>O252*H252</f>
        <v>0</v>
      </c>
      <c r="Q252" s="283">
        <v>0</v>
      </c>
      <c r="R252" s="283">
        <f>Q252*H252</f>
        <v>0</v>
      </c>
      <c r="S252" s="283">
        <v>0</v>
      </c>
      <c r="T252" s="28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2" t="s">
        <v>193</v>
      </c>
      <c r="AT252" s="252" t="s">
        <v>179</v>
      </c>
      <c r="AU252" s="252" t="s">
        <v>86</v>
      </c>
      <c r="AY252" s="17" t="s">
        <v>176</v>
      </c>
      <c r="BE252" s="253">
        <f>IF(N252="základní",J252,0)</f>
        <v>0</v>
      </c>
      <c r="BF252" s="253">
        <f>IF(N252="snížená",J252,0)</f>
        <v>0</v>
      </c>
      <c r="BG252" s="253">
        <f>IF(N252="zákl. přenesená",J252,0)</f>
        <v>0</v>
      </c>
      <c r="BH252" s="253">
        <f>IF(N252="sníž. přenesená",J252,0)</f>
        <v>0</v>
      </c>
      <c r="BI252" s="253">
        <f>IF(N252="nulová",J252,0)</f>
        <v>0</v>
      </c>
      <c r="BJ252" s="17" t="s">
        <v>84</v>
      </c>
      <c r="BK252" s="253">
        <f>ROUND(I252*H252,2)</f>
        <v>0</v>
      </c>
      <c r="BL252" s="17" t="s">
        <v>193</v>
      </c>
      <c r="BM252" s="252" t="s">
        <v>758</v>
      </c>
    </row>
    <row r="253" spans="1:31" s="2" customFormat="1" ht="6.95" customHeight="1">
      <c r="A253" s="38"/>
      <c r="B253" s="66"/>
      <c r="C253" s="67"/>
      <c r="D253" s="67"/>
      <c r="E253" s="67"/>
      <c r="F253" s="67"/>
      <c r="G253" s="67"/>
      <c r="H253" s="67"/>
      <c r="I253" s="67"/>
      <c r="J253" s="67"/>
      <c r="K253" s="67"/>
      <c r="L253" s="44"/>
      <c r="M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</row>
  </sheetData>
  <sheetProtection password="CC35" sheet="1" objects="1" scenarios="1" formatColumns="0" formatRows="0" autoFilter="0"/>
  <autoFilter ref="C134:K25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7:F107"/>
    <mergeCell ref="D108:F108"/>
    <mergeCell ref="D109:F109"/>
    <mergeCell ref="D110:F110"/>
    <mergeCell ref="D111:F111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759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ROUND((SUM(BE108:BE115)+SUM(BE137:BE268)),2)</f>
        <v>0</v>
      </c>
      <c r="G37" s="38"/>
      <c r="H37" s="38"/>
      <c r="I37" s="166">
        <v>0.21</v>
      </c>
      <c r="J37" s="165">
        <f>ROUND(((SUM(BE108:BE115)+SUM(BE137:BE268))*I37),2)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ROUND((SUM(BF108:BF115)+SUM(BF137:BF268)),2)</f>
        <v>0</v>
      </c>
      <c r="G38" s="38"/>
      <c r="H38" s="38"/>
      <c r="I38" s="166">
        <v>0.15</v>
      </c>
      <c r="J38" s="165">
        <f>ROUND(((SUM(BF108:BF115)+SUM(BF137:BF268))*I38),2)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ROUND((SUM(BG108:BG115)+SUM(BG137:BG268)),2)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ROUND((SUM(BH108:BH115)+SUM(BH137:BH268)),2)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ROUND((SUM(BI108:BI115)+SUM(BI137:BI268)),2)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101.3.ZH - Propustek P1 - km 1,809 82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760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761</v>
      </c>
      <c r="E102" s="198"/>
      <c r="F102" s="198"/>
      <c r="G102" s="198"/>
      <c r="H102" s="198"/>
      <c r="I102" s="198"/>
      <c r="J102" s="199">
        <f>J202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762</v>
      </c>
      <c r="E103" s="198"/>
      <c r="F103" s="198"/>
      <c r="G103" s="198"/>
      <c r="H103" s="198"/>
      <c r="I103" s="198"/>
      <c r="J103" s="199">
        <f>J205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270</v>
      </c>
      <c r="E104" s="198"/>
      <c r="F104" s="198"/>
      <c r="G104" s="198"/>
      <c r="H104" s="198"/>
      <c r="I104" s="198"/>
      <c r="J104" s="199">
        <f>J254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6"/>
      <c r="C105" s="133"/>
      <c r="D105" s="197" t="s">
        <v>271</v>
      </c>
      <c r="E105" s="198"/>
      <c r="F105" s="198"/>
      <c r="G105" s="198"/>
      <c r="H105" s="198"/>
      <c r="I105" s="198"/>
      <c r="J105" s="199">
        <f>J267</f>
        <v>0</v>
      </c>
      <c r="K105" s="133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262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263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101.3.ZH - Propustek P1 - km 1,809 82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</f>
        <v>0</v>
      </c>
      <c r="Q137" s="104"/>
      <c r="R137" s="222">
        <f>R138</f>
        <v>113.56990119</v>
      </c>
      <c r="S137" s="104"/>
      <c r="T137" s="223">
        <f>T138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272</v>
      </c>
      <c r="F138" s="228" t="s">
        <v>273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P139+P163+P202+P205+P254+P267</f>
        <v>0</v>
      </c>
      <c r="Q138" s="233"/>
      <c r="R138" s="234">
        <f>R139+R163+R202+R205+R254+R267</f>
        <v>113.56990119</v>
      </c>
      <c r="S138" s="233"/>
      <c r="T138" s="235">
        <f>T139+T163+T202+T205+T254+T267</f>
        <v>16.2756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BK139+BK163+BK202+BK205+BK254+BK267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233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763</v>
      </c>
      <c r="F140" s="243" t="s">
        <v>764</v>
      </c>
      <c r="G140" s="244" t="s">
        <v>291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765</v>
      </c>
    </row>
    <row r="141" spans="1:51" s="13" customFormat="1" ht="12">
      <c r="A141" s="13"/>
      <c r="B141" s="254"/>
      <c r="C141" s="255"/>
      <c r="D141" s="256" t="s">
        <v>226</v>
      </c>
      <c r="E141" s="257" t="s">
        <v>1</v>
      </c>
      <c r="F141" s="258" t="s">
        <v>766</v>
      </c>
      <c r="G141" s="255"/>
      <c r="H141" s="259">
        <v>23.4</v>
      </c>
      <c r="I141" s="260"/>
      <c r="J141" s="255"/>
      <c r="K141" s="255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226</v>
      </c>
      <c r="AU141" s="265" t="s">
        <v>86</v>
      </c>
      <c r="AV141" s="13" t="s">
        <v>86</v>
      </c>
      <c r="AW141" s="13" t="s">
        <v>32</v>
      </c>
      <c r="AX141" s="13" t="s">
        <v>76</v>
      </c>
      <c r="AY141" s="265" t="s">
        <v>176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767</v>
      </c>
      <c r="G142" s="255"/>
      <c r="H142" s="259">
        <v>13.5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86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3" customFormat="1" ht="12">
      <c r="A143" s="13"/>
      <c r="B143" s="254"/>
      <c r="C143" s="255"/>
      <c r="D143" s="256" t="s">
        <v>226</v>
      </c>
      <c r="E143" s="257" t="s">
        <v>1</v>
      </c>
      <c r="F143" s="258" t="s">
        <v>768</v>
      </c>
      <c r="G143" s="255"/>
      <c r="H143" s="259">
        <v>7.5</v>
      </c>
      <c r="I143" s="260"/>
      <c r="J143" s="255"/>
      <c r="K143" s="255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226</v>
      </c>
      <c r="AU143" s="265" t="s">
        <v>86</v>
      </c>
      <c r="AV143" s="13" t="s">
        <v>86</v>
      </c>
      <c r="AW143" s="13" t="s">
        <v>32</v>
      </c>
      <c r="AX143" s="13" t="s">
        <v>76</v>
      </c>
      <c r="AY143" s="265" t="s">
        <v>176</v>
      </c>
    </row>
    <row r="144" spans="1:51" s="14" customFormat="1" ht="12">
      <c r="A144" s="14"/>
      <c r="B144" s="269"/>
      <c r="C144" s="270"/>
      <c r="D144" s="256" t="s">
        <v>226</v>
      </c>
      <c r="E144" s="271" t="s">
        <v>1</v>
      </c>
      <c r="F144" s="272" t="s">
        <v>249</v>
      </c>
      <c r="G144" s="270"/>
      <c r="H144" s="273">
        <v>44.4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226</v>
      </c>
      <c r="AU144" s="279" t="s">
        <v>86</v>
      </c>
      <c r="AV144" s="14" t="s">
        <v>193</v>
      </c>
      <c r="AW144" s="14" t="s">
        <v>32</v>
      </c>
      <c r="AX144" s="14" t="s">
        <v>84</v>
      </c>
      <c r="AY144" s="279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769</v>
      </c>
      <c r="F145" s="243" t="s">
        <v>770</v>
      </c>
      <c r="G145" s="244" t="s">
        <v>291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771</v>
      </c>
    </row>
    <row r="146" spans="1:51" s="13" customFormat="1" ht="12">
      <c r="A146" s="13"/>
      <c r="B146" s="254"/>
      <c r="C146" s="255"/>
      <c r="D146" s="256" t="s">
        <v>226</v>
      </c>
      <c r="E146" s="257" t="s">
        <v>1</v>
      </c>
      <c r="F146" s="258" t="s">
        <v>772</v>
      </c>
      <c r="G146" s="255"/>
      <c r="H146" s="259">
        <v>44.4</v>
      </c>
      <c r="I146" s="260"/>
      <c r="J146" s="255"/>
      <c r="K146" s="255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226</v>
      </c>
      <c r="AU146" s="265" t="s">
        <v>86</v>
      </c>
      <c r="AV146" s="13" t="s">
        <v>86</v>
      </c>
      <c r="AW146" s="13" t="s">
        <v>32</v>
      </c>
      <c r="AX146" s="13" t="s">
        <v>76</v>
      </c>
      <c r="AY146" s="265" t="s">
        <v>176</v>
      </c>
    </row>
    <row r="147" spans="1:51" s="14" customFormat="1" ht="12">
      <c r="A147" s="14"/>
      <c r="B147" s="269"/>
      <c r="C147" s="270"/>
      <c r="D147" s="256" t="s">
        <v>226</v>
      </c>
      <c r="E147" s="271" t="s">
        <v>1</v>
      </c>
      <c r="F147" s="272" t="s">
        <v>249</v>
      </c>
      <c r="G147" s="270"/>
      <c r="H147" s="273">
        <v>44.4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226</v>
      </c>
      <c r="AU147" s="279" t="s">
        <v>86</v>
      </c>
      <c r="AV147" s="14" t="s">
        <v>193</v>
      </c>
      <c r="AW147" s="14" t="s">
        <v>32</v>
      </c>
      <c r="AX147" s="14" t="s">
        <v>84</v>
      </c>
      <c r="AY147" s="279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773</v>
      </c>
      <c r="F148" s="243" t="s">
        <v>774</v>
      </c>
      <c r="G148" s="244" t="s">
        <v>291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775</v>
      </c>
    </row>
    <row r="149" spans="1:51" s="13" customFormat="1" ht="12">
      <c r="A149" s="13"/>
      <c r="B149" s="254"/>
      <c r="C149" s="255"/>
      <c r="D149" s="256" t="s">
        <v>226</v>
      </c>
      <c r="E149" s="257" t="s">
        <v>1</v>
      </c>
      <c r="F149" s="258" t="s">
        <v>772</v>
      </c>
      <c r="G149" s="255"/>
      <c r="H149" s="259">
        <v>44.4</v>
      </c>
      <c r="I149" s="260"/>
      <c r="J149" s="255"/>
      <c r="K149" s="255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226</v>
      </c>
      <c r="AU149" s="265" t="s">
        <v>86</v>
      </c>
      <c r="AV149" s="13" t="s">
        <v>86</v>
      </c>
      <c r="AW149" s="13" t="s">
        <v>32</v>
      </c>
      <c r="AX149" s="13" t="s">
        <v>76</v>
      </c>
      <c r="AY149" s="265" t="s">
        <v>176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776</v>
      </c>
      <c r="G150" s="255"/>
      <c r="H150" s="259">
        <v>444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84</v>
      </c>
      <c r="AY150" s="265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323</v>
      </c>
      <c r="F151" s="243" t="s">
        <v>324</v>
      </c>
      <c r="G151" s="244" t="s">
        <v>291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777</v>
      </c>
    </row>
    <row r="152" spans="1:51" s="13" customFormat="1" ht="12">
      <c r="A152" s="13"/>
      <c r="B152" s="254"/>
      <c r="C152" s="255"/>
      <c r="D152" s="256" t="s">
        <v>226</v>
      </c>
      <c r="E152" s="257" t="s">
        <v>1</v>
      </c>
      <c r="F152" s="258" t="s">
        <v>778</v>
      </c>
      <c r="G152" s="255"/>
      <c r="H152" s="259">
        <v>17.55</v>
      </c>
      <c r="I152" s="260"/>
      <c r="J152" s="255"/>
      <c r="K152" s="255"/>
      <c r="L152" s="261"/>
      <c r="M152" s="262"/>
      <c r="N152" s="263"/>
      <c r="O152" s="263"/>
      <c r="P152" s="263"/>
      <c r="Q152" s="263"/>
      <c r="R152" s="263"/>
      <c r="S152" s="263"/>
      <c r="T152" s="26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5" t="s">
        <v>226</v>
      </c>
      <c r="AU152" s="265" t="s">
        <v>86</v>
      </c>
      <c r="AV152" s="13" t="s">
        <v>86</v>
      </c>
      <c r="AW152" s="13" t="s">
        <v>32</v>
      </c>
      <c r="AX152" s="13" t="s">
        <v>84</v>
      </c>
      <c r="AY152" s="265" t="s">
        <v>176</v>
      </c>
    </row>
    <row r="153" spans="1:65" s="2" customFormat="1" ht="14.4" customHeight="1">
      <c r="A153" s="38"/>
      <c r="B153" s="39"/>
      <c r="C153" s="295" t="s">
        <v>175</v>
      </c>
      <c r="D153" s="295" t="s">
        <v>341</v>
      </c>
      <c r="E153" s="296" t="s">
        <v>342</v>
      </c>
      <c r="F153" s="297" t="s">
        <v>343</v>
      </c>
      <c r="G153" s="298" t="s">
        <v>344</v>
      </c>
      <c r="H153" s="299">
        <v>35.1</v>
      </c>
      <c r="I153" s="300"/>
      <c r="J153" s="301">
        <f>ROUND(I153*H153,2)</f>
        <v>0</v>
      </c>
      <c r="K153" s="297" t="s">
        <v>183</v>
      </c>
      <c r="L153" s="302"/>
      <c r="M153" s="303" t="s">
        <v>1</v>
      </c>
      <c r="N153" s="304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210</v>
      </c>
      <c r="AT153" s="252" t="s">
        <v>341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779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780</v>
      </c>
      <c r="G154" s="255"/>
      <c r="H154" s="259">
        <v>17.55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76</v>
      </c>
      <c r="AY154" s="265" t="s">
        <v>176</v>
      </c>
    </row>
    <row r="155" spans="1:51" s="14" customFormat="1" ht="12">
      <c r="A155" s="14"/>
      <c r="B155" s="269"/>
      <c r="C155" s="270"/>
      <c r="D155" s="256" t="s">
        <v>226</v>
      </c>
      <c r="E155" s="271" t="s">
        <v>1</v>
      </c>
      <c r="F155" s="272" t="s">
        <v>249</v>
      </c>
      <c r="G155" s="270"/>
      <c r="H155" s="273">
        <v>17.55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226</v>
      </c>
      <c r="AU155" s="279" t="s">
        <v>86</v>
      </c>
      <c r="AV155" s="14" t="s">
        <v>193</v>
      </c>
      <c r="AW155" s="14" t="s">
        <v>32</v>
      </c>
      <c r="AX155" s="14" t="s">
        <v>76</v>
      </c>
      <c r="AY155" s="279" t="s">
        <v>176</v>
      </c>
    </row>
    <row r="156" spans="1:51" s="13" customFormat="1" ht="12">
      <c r="A156" s="13"/>
      <c r="B156" s="254"/>
      <c r="C156" s="255"/>
      <c r="D156" s="256" t="s">
        <v>226</v>
      </c>
      <c r="E156" s="257" t="s">
        <v>1</v>
      </c>
      <c r="F156" s="258" t="s">
        <v>781</v>
      </c>
      <c r="G156" s="255"/>
      <c r="H156" s="259">
        <v>35.1</v>
      </c>
      <c r="I156" s="260"/>
      <c r="J156" s="255"/>
      <c r="K156" s="255"/>
      <c r="L156" s="261"/>
      <c r="M156" s="262"/>
      <c r="N156" s="263"/>
      <c r="O156" s="263"/>
      <c r="P156" s="263"/>
      <c r="Q156" s="263"/>
      <c r="R156" s="263"/>
      <c r="S156" s="263"/>
      <c r="T156" s="26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5" t="s">
        <v>226</v>
      </c>
      <c r="AU156" s="265" t="s">
        <v>86</v>
      </c>
      <c r="AV156" s="13" t="s">
        <v>86</v>
      </c>
      <c r="AW156" s="13" t="s">
        <v>32</v>
      </c>
      <c r="AX156" s="13" t="s">
        <v>84</v>
      </c>
      <c r="AY156" s="265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347</v>
      </c>
      <c r="F157" s="243" t="s">
        <v>348</v>
      </c>
      <c r="G157" s="244" t="s">
        <v>344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782</v>
      </c>
    </row>
    <row r="158" spans="1:51" s="13" customFormat="1" ht="12">
      <c r="A158" s="13"/>
      <c r="B158" s="254"/>
      <c r="C158" s="255"/>
      <c r="D158" s="256" t="s">
        <v>226</v>
      </c>
      <c r="E158" s="257" t="s">
        <v>1</v>
      </c>
      <c r="F158" s="258" t="s">
        <v>772</v>
      </c>
      <c r="G158" s="255"/>
      <c r="H158" s="259">
        <v>44.4</v>
      </c>
      <c r="I158" s="260"/>
      <c r="J158" s="255"/>
      <c r="K158" s="255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226</v>
      </c>
      <c r="AU158" s="265" t="s">
        <v>86</v>
      </c>
      <c r="AV158" s="13" t="s">
        <v>86</v>
      </c>
      <c r="AW158" s="13" t="s">
        <v>32</v>
      </c>
      <c r="AX158" s="13" t="s">
        <v>76</v>
      </c>
      <c r="AY158" s="265" t="s">
        <v>176</v>
      </c>
    </row>
    <row r="159" spans="1:51" s="13" customFormat="1" ht="12">
      <c r="A159" s="13"/>
      <c r="B159" s="254"/>
      <c r="C159" s="255"/>
      <c r="D159" s="256" t="s">
        <v>226</v>
      </c>
      <c r="E159" s="257" t="s">
        <v>1</v>
      </c>
      <c r="F159" s="258" t="s">
        <v>783</v>
      </c>
      <c r="G159" s="255"/>
      <c r="H159" s="259">
        <v>88.8</v>
      </c>
      <c r="I159" s="260"/>
      <c r="J159" s="255"/>
      <c r="K159" s="255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226</v>
      </c>
      <c r="AU159" s="265" t="s">
        <v>86</v>
      </c>
      <c r="AV159" s="13" t="s">
        <v>86</v>
      </c>
      <c r="AW159" s="13" t="s">
        <v>32</v>
      </c>
      <c r="AX159" s="13" t="s">
        <v>84</v>
      </c>
      <c r="AY159" s="265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352</v>
      </c>
      <c r="F160" s="243" t="s">
        <v>353</v>
      </c>
      <c r="G160" s="244" t="s">
        <v>291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784</v>
      </c>
    </row>
    <row r="161" spans="1:51" s="13" customFormat="1" ht="12">
      <c r="A161" s="13"/>
      <c r="B161" s="254"/>
      <c r="C161" s="255"/>
      <c r="D161" s="256" t="s">
        <v>226</v>
      </c>
      <c r="E161" s="257" t="s">
        <v>1</v>
      </c>
      <c r="F161" s="258" t="s">
        <v>772</v>
      </c>
      <c r="G161" s="255"/>
      <c r="H161" s="259">
        <v>44.4</v>
      </c>
      <c r="I161" s="260"/>
      <c r="J161" s="255"/>
      <c r="K161" s="255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226</v>
      </c>
      <c r="AU161" s="265" t="s">
        <v>86</v>
      </c>
      <c r="AV161" s="13" t="s">
        <v>86</v>
      </c>
      <c r="AW161" s="13" t="s">
        <v>32</v>
      </c>
      <c r="AX161" s="13" t="s">
        <v>76</v>
      </c>
      <c r="AY161" s="265" t="s">
        <v>176</v>
      </c>
    </row>
    <row r="162" spans="1:51" s="14" customFormat="1" ht="12">
      <c r="A162" s="14"/>
      <c r="B162" s="269"/>
      <c r="C162" s="270"/>
      <c r="D162" s="256" t="s">
        <v>226</v>
      </c>
      <c r="E162" s="271" t="s">
        <v>1</v>
      </c>
      <c r="F162" s="272" t="s">
        <v>249</v>
      </c>
      <c r="G162" s="270"/>
      <c r="H162" s="273">
        <v>44.4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226</v>
      </c>
      <c r="AU162" s="279" t="s">
        <v>86</v>
      </c>
      <c r="AV162" s="14" t="s">
        <v>193</v>
      </c>
      <c r="AW162" s="14" t="s">
        <v>32</v>
      </c>
      <c r="AX162" s="14" t="s">
        <v>84</v>
      </c>
      <c r="AY162" s="279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193</v>
      </c>
      <c r="F163" s="239" t="s">
        <v>785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SUM(P164:P201)</f>
        <v>0</v>
      </c>
      <c r="Q163" s="233"/>
      <c r="R163" s="234">
        <f>SUM(R164:R201)</f>
        <v>14.761786599999999</v>
      </c>
      <c r="S163" s="233"/>
      <c r="T163" s="235">
        <f>SUM(T164:T201)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SUM(BK164:BK201)</f>
        <v>0</v>
      </c>
    </row>
    <row r="164" spans="1:65" s="2" customFormat="1" ht="14.4" customHeight="1">
      <c r="A164" s="38"/>
      <c r="B164" s="39"/>
      <c r="C164" s="241" t="s">
        <v>210</v>
      </c>
      <c r="D164" s="241" t="s">
        <v>179</v>
      </c>
      <c r="E164" s="242" t="s">
        <v>786</v>
      </c>
      <c r="F164" s="243" t="s">
        <v>787</v>
      </c>
      <c r="G164" s="244" t="s">
        <v>291</v>
      </c>
      <c r="H164" s="245">
        <v>1.699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1.7034</v>
      </c>
      <c r="R164" s="250">
        <f>Q164*H164</f>
        <v>2.8940766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788</v>
      </c>
    </row>
    <row r="165" spans="1:51" s="15" customFormat="1" ht="12">
      <c r="A165" s="15"/>
      <c r="B165" s="285"/>
      <c r="C165" s="286"/>
      <c r="D165" s="256" t="s">
        <v>226</v>
      </c>
      <c r="E165" s="287" t="s">
        <v>1</v>
      </c>
      <c r="F165" s="288" t="s">
        <v>789</v>
      </c>
      <c r="G165" s="286"/>
      <c r="H165" s="287" t="s">
        <v>1</v>
      </c>
      <c r="I165" s="289"/>
      <c r="J165" s="286"/>
      <c r="K165" s="286"/>
      <c r="L165" s="290"/>
      <c r="M165" s="291"/>
      <c r="N165" s="292"/>
      <c r="O165" s="292"/>
      <c r="P165" s="292"/>
      <c r="Q165" s="292"/>
      <c r="R165" s="292"/>
      <c r="S165" s="292"/>
      <c r="T165" s="29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94" t="s">
        <v>226</v>
      </c>
      <c r="AU165" s="294" t="s">
        <v>86</v>
      </c>
      <c r="AV165" s="15" t="s">
        <v>84</v>
      </c>
      <c r="AW165" s="15" t="s">
        <v>32</v>
      </c>
      <c r="AX165" s="15" t="s">
        <v>76</v>
      </c>
      <c r="AY165" s="294" t="s">
        <v>176</v>
      </c>
    </row>
    <row r="166" spans="1:51" s="15" customFormat="1" ht="12">
      <c r="A166" s="15"/>
      <c r="B166" s="285"/>
      <c r="C166" s="286"/>
      <c r="D166" s="256" t="s">
        <v>226</v>
      </c>
      <c r="E166" s="287" t="s">
        <v>1</v>
      </c>
      <c r="F166" s="288" t="s">
        <v>790</v>
      </c>
      <c r="G166" s="286"/>
      <c r="H166" s="287" t="s">
        <v>1</v>
      </c>
      <c r="I166" s="289"/>
      <c r="J166" s="286"/>
      <c r="K166" s="286"/>
      <c r="L166" s="290"/>
      <c r="M166" s="291"/>
      <c r="N166" s="292"/>
      <c r="O166" s="292"/>
      <c r="P166" s="292"/>
      <c r="Q166" s="292"/>
      <c r="R166" s="292"/>
      <c r="S166" s="292"/>
      <c r="T166" s="29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4" t="s">
        <v>226</v>
      </c>
      <c r="AU166" s="294" t="s">
        <v>86</v>
      </c>
      <c r="AV166" s="15" t="s">
        <v>84</v>
      </c>
      <c r="AW166" s="15" t="s">
        <v>32</v>
      </c>
      <c r="AX166" s="15" t="s">
        <v>76</v>
      </c>
      <c r="AY166" s="294" t="s">
        <v>176</v>
      </c>
    </row>
    <row r="167" spans="1:51" s="15" customFormat="1" ht="12">
      <c r="A167" s="15"/>
      <c r="B167" s="285"/>
      <c r="C167" s="286"/>
      <c r="D167" s="256" t="s">
        <v>226</v>
      </c>
      <c r="E167" s="287" t="s">
        <v>1</v>
      </c>
      <c r="F167" s="288" t="s">
        <v>791</v>
      </c>
      <c r="G167" s="286"/>
      <c r="H167" s="287" t="s">
        <v>1</v>
      </c>
      <c r="I167" s="289"/>
      <c r="J167" s="286"/>
      <c r="K167" s="286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226</v>
      </c>
      <c r="AU167" s="294" t="s">
        <v>86</v>
      </c>
      <c r="AV167" s="15" t="s">
        <v>84</v>
      </c>
      <c r="AW167" s="15" t="s">
        <v>32</v>
      </c>
      <c r="AX167" s="15" t="s">
        <v>76</v>
      </c>
      <c r="AY167" s="294" t="s">
        <v>176</v>
      </c>
    </row>
    <row r="168" spans="1:51" s="15" customFormat="1" ht="12">
      <c r="A168" s="15"/>
      <c r="B168" s="285"/>
      <c r="C168" s="286"/>
      <c r="D168" s="256" t="s">
        <v>226</v>
      </c>
      <c r="E168" s="287" t="s">
        <v>1</v>
      </c>
      <c r="F168" s="288" t="s">
        <v>792</v>
      </c>
      <c r="G168" s="286"/>
      <c r="H168" s="287" t="s">
        <v>1</v>
      </c>
      <c r="I168" s="289"/>
      <c r="J168" s="286"/>
      <c r="K168" s="286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226</v>
      </c>
      <c r="AU168" s="294" t="s">
        <v>86</v>
      </c>
      <c r="AV168" s="15" t="s">
        <v>84</v>
      </c>
      <c r="AW168" s="15" t="s">
        <v>32</v>
      </c>
      <c r="AX168" s="15" t="s">
        <v>76</v>
      </c>
      <c r="AY168" s="294" t="s">
        <v>176</v>
      </c>
    </row>
    <row r="169" spans="1:51" s="15" customFormat="1" ht="12">
      <c r="A169" s="15"/>
      <c r="B169" s="285"/>
      <c r="C169" s="286"/>
      <c r="D169" s="256" t="s">
        <v>226</v>
      </c>
      <c r="E169" s="287" t="s">
        <v>1</v>
      </c>
      <c r="F169" s="288" t="s">
        <v>400</v>
      </c>
      <c r="G169" s="286"/>
      <c r="H169" s="287" t="s">
        <v>1</v>
      </c>
      <c r="I169" s="289"/>
      <c r="J169" s="286"/>
      <c r="K169" s="286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226</v>
      </c>
      <c r="AU169" s="294" t="s">
        <v>86</v>
      </c>
      <c r="AV169" s="15" t="s">
        <v>84</v>
      </c>
      <c r="AW169" s="15" t="s">
        <v>32</v>
      </c>
      <c r="AX169" s="15" t="s">
        <v>76</v>
      </c>
      <c r="AY169" s="294" t="s">
        <v>176</v>
      </c>
    </row>
    <row r="170" spans="1:51" s="15" customFormat="1" ht="12">
      <c r="A170" s="15"/>
      <c r="B170" s="285"/>
      <c r="C170" s="286"/>
      <c r="D170" s="256" t="s">
        <v>226</v>
      </c>
      <c r="E170" s="287" t="s">
        <v>1</v>
      </c>
      <c r="F170" s="288" t="s">
        <v>789</v>
      </c>
      <c r="G170" s="286"/>
      <c r="H170" s="287" t="s">
        <v>1</v>
      </c>
      <c r="I170" s="289"/>
      <c r="J170" s="286"/>
      <c r="K170" s="286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226</v>
      </c>
      <c r="AU170" s="294" t="s">
        <v>86</v>
      </c>
      <c r="AV170" s="15" t="s">
        <v>84</v>
      </c>
      <c r="AW170" s="15" t="s">
        <v>32</v>
      </c>
      <c r="AX170" s="15" t="s">
        <v>76</v>
      </c>
      <c r="AY170" s="294" t="s">
        <v>176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790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400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793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5" customFormat="1" ht="12">
      <c r="A174" s="15"/>
      <c r="B174" s="285"/>
      <c r="C174" s="286"/>
      <c r="D174" s="256" t="s">
        <v>226</v>
      </c>
      <c r="E174" s="287" t="s">
        <v>1</v>
      </c>
      <c r="F174" s="288" t="s">
        <v>794</v>
      </c>
      <c r="G174" s="286"/>
      <c r="H174" s="287" t="s">
        <v>1</v>
      </c>
      <c r="I174" s="289"/>
      <c r="J174" s="286"/>
      <c r="K174" s="286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226</v>
      </c>
      <c r="AU174" s="294" t="s">
        <v>86</v>
      </c>
      <c r="AV174" s="15" t="s">
        <v>84</v>
      </c>
      <c r="AW174" s="15" t="s">
        <v>32</v>
      </c>
      <c r="AX174" s="15" t="s">
        <v>76</v>
      </c>
      <c r="AY174" s="294" t="s">
        <v>176</v>
      </c>
    </row>
    <row r="175" spans="1:51" s="15" customFormat="1" ht="12">
      <c r="A175" s="15"/>
      <c r="B175" s="285"/>
      <c r="C175" s="286"/>
      <c r="D175" s="256" t="s">
        <v>226</v>
      </c>
      <c r="E175" s="287" t="s">
        <v>1</v>
      </c>
      <c r="F175" s="288" t="s">
        <v>795</v>
      </c>
      <c r="G175" s="286"/>
      <c r="H175" s="287" t="s">
        <v>1</v>
      </c>
      <c r="I175" s="289"/>
      <c r="J175" s="286"/>
      <c r="K175" s="286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226</v>
      </c>
      <c r="AU175" s="294" t="s">
        <v>86</v>
      </c>
      <c r="AV175" s="15" t="s">
        <v>84</v>
      </c>
      <c r="AW175" s="15" t="s">
        <v>32</v>
      </c>
      <c r="AX175" s="15" t="s">
        <v>76</v>
      </c>
      <c r="AY175" s="294" t="s">
        <v>176</v>
      </c>
    </row>
    <row r="176" spans="1:51" s="13" customFormat="1" ht="12">
      <c r="A176" s="13"/>
      <c r="B176" s="254"/>
      <c r="C176" s="255"/>
      <c r="D176" s="256" t="s">
        <v>226</v>
      </c>
      <c r="E176" s="257" t="s">
        <v>1</v>
      </c>
      <c r="F176" s="258" t="s">
        <v>796</v>
      </c>
      <c r="G176" s="255"/>
      <c r="H176" s="259">
        <v>0.949</v>
      </c>
      <c r="I176" s="260"/>
      <c r="J176" s="255"/>
      <c r="K176" s="255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226</v>
      </c>
      <c r="AU176" s="265" t="s">
        <v>86</v>
      </c>
      <c r="AV176" s="13" t="s">
        <v>86</v>
      </c>
      <c r="AW176" s="13" t="s">
        <v>32</v>
      </c>
      <c r="AX176" s="13" t="s">
        <v>76</v>
      </c>
      <c r="AY176" s="265" t="s">
        <v>176</v>
      </c>
    </row>
    <row r="177" spans="1:51" s="13" customFormat="1" ht="12">
      <c r="A177" s="13"/>
      <c r="B177" s="254"/>
      <c r="C177" s="255"/>
      <c r="D177" s="256" t="s">
        <v>226</v>
      </c>
      <c r="E177" s="257" t="s">
        <v>1</v>
      </c>
      <c r="F177" s="258" t="s">
        <v>797</v>
      </c>
      <c r="G177" s="255"/>
      <c r="H177" s="259">
        <v>0.75</v>
      </c>
      <c r="I177" s="260"/>
      <c r="J177" s="255"/>
      <c r="K177" s="255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226</v>
      </c>
      <c r="AU177" s="265" t="s">
        <v>86</v>
      </c>
      <c r="AV177" s="13" t="s">
        <v>86</v>
      </c>
      <c r="AW177" s="13" t="s">
        <v>32</v>
      </c>
      <c r="AX177" s="13" t="s">
        <v>76</v>
      </c>
      <c r="AY177" s="265" t="s">
        <v>176</v>
      </c>
    </row>
    <row r="178" spans="1:51" s="14" customFormat="1" ht="12">
      <c r="A178" s="14"/>
      <c r="B178" s="269"/>
      <c r="C178" s="270"/>
      <c r="D178" s="256" t="s">
        <v>226</v>
      </c>
      <c r="E178" s="271" t="s">
        <v>1</v>
      </c>
      <c r="F178" s="272" t="s">
        <v>249</v>
      </c>
      <c r="G178" s="270"/>
      <c r="H178" s="273">
        <v>1.6989999999999998</v>
      </c>
      <c r="I178" s="274"/>
      <c r="J178" s="270"/>
      <c r="K178" s="270"/>
      <c r="L178" s="275"/>
      <c r="M178" s="276"/>
      <c r="N178" s="277"/>
      <c r="O178" s="277"/>
      <c r="P178" s="277"/>
      <c r="Q178" s="277"/>
      <c r="R178" s="277"/>
      <c r="S178" s="277"/>
      <c r="T178" s="27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9" t="s">
        <v>226</v>
      </c>
      <c r="AU178" s="279" t="s">
        <v>86</v>
      </c>
      <c r="AV178" s="14" t="s">
        <v>193</v>
      </c>
      <c r="AW178" s="14" t="s">
        <v>32</v>
      </c>
      <c r="AX178" s="14" t="s">
        <v>84</v>
      </c>
      <c r="AY178" s="279" t="s">
        <v>176</v>
      </c>
    </row>
    <row r="179" spans="1:65" s="2" customFormat="1" ht="24.15" customHeight="1">
      <c r="A179" s="38"/>
      <c r="B179" s="39"/>
      <c r="C179" s="241" t="s">
        <v>213</v>
      </c>
      <c r="D179" s="241" t="s">
        <v>179</v>
      </c>
      <c r="E179" s="242" t="s">
        <v>798</v>
      </c>
      <c r="F179" s="243" t="s">
        <v>799</v>
      </c>
      <c r="G179" s="244" t="s">
        <v>240</v>
      </c>
      <c r="H179" s="245">
        <v>2</v>
      </c>
      <c r="I179" s="246"/>
      <c r="J179" s="247">
        <f>ROUND(I179*H179,2)</f>
        <v>0</v>
      </c>
      <c r="K179" s="243" t="s">
        <v>183</v>
      </c>
      <c r="L179" s="44"/>
      <c r="M179" s="248" t="s">
        <v>1</v>
      </c>
      <c r="N179" s="249" t="s">
        <v>41</v>
      </c>
      <c r="O179" s="91"/>
      <c r="P179" s="250">
        <f>O179*H179</f>
        <v>0</v>
      </c>
      <c r="Q179" s="250">
        <v>0.0066</v>
      </c>
      <c r="R179" s="250">
        <f>Q179*H179</f>
        <v>0.0132</v>
      </c>
      <c r="S179" s="250">
        <v>0</v>
      </c>
      <c r="T179" s="25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2" t="s">
        <v>193</v>
      </c>
      <c r="AT179" s="252" t="s">
        <v>179</v>
      </c>
      <c r="AU179" s="252" t="s">
        <v>86</v>
      </c>
      <c r="AY179" s="17" t="s">
        <v>176</v>
      </c>
      <c r="BE179" s="253">
        <f>IF(N179="základní",J179,0)</f>
        <v>0</v>
      </c>
      <c r="BF179" s="253">
        <f>IF(N179="snížená",J179,0)</f>
        <v>0</v>
      </c>
      <c r="BG179" s="253">
        <f>IF(N179="zákl. přenesená",J179,0)</f>
        <v>0</v>
      </c>
      <c r="BH179" s="253">
        <f>IF(N179="sníž. přenesená",J179,0)</f>
        <v>0</v>
      </c>
      <c r="BI179" s="253">
        <f>IF(N179="nulová",J179,0)</f>
        <v>0</v>
      </c>
      <c r="BJ179" s="17" t="s">
        <v>84</v>
      </c>
      <c r="BK179" s="253">
        <f>ROUND(I179*H179,2)</f>
        <v>0</v>
      </c>
      <c r="BL179" s="17" t="s">
        <v>193</v>
      </c>
      <c r="BM179" s="252" t="s">
        <v>800</v>
      </c>
    </row>
    <row r="180" spans="1:65" s="2" customFormat="1" ht="24.15" customHeight="1">
      <c r="A180" s="38"/>
      <c r="B180" s="39"/>
      <c r="C180" s="295" t="s">
        <v>217</v>
      </c>
      <c r="D180" s="295" t="s">
        <v>341</v>
      </c>
      <c r="E180" s="296" t="s">
        <v>801</v>
      </c>
      <c r="F180" s="297" t="s">
        <v>802</v>
      </c>
      <c r="G180" s="298" t="s">
        <v>240</v>
      </c>
      <c r="H180" s="299">
        <v>1</v>
      </c>
      <c r="I180" s="300"/>
      <c r="J180" s="301">
        <f>ROUND(I180*H180,2)</f>
        <v>0</v>
      </c>
      <c r="K180" s="297" t="s">
        <v>183</v>
      </c>
      <c r="L180" s="302"/>
      <c r="M180" s="303" t="s">
        <v>1</v>
      </c>
      <c r="N180" s="304" t="s">
        <v>41</v>
      </c>
      <c r="O180" s="91"/>
      <c r="P180" s="250">
        <f>O180*H180</f>
        <v>0</v>
      </c>
      <c r="Q180" s="250">
        <v>0.081</v>
      </c>
      <c r="R180" s="250">
        <f>Q180*H180</f>
        <v>0.081</v>
      </c>
      <c r="S180" s="250">
        <v>0</v>
      </c>
      <c r="T180" s="251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2" t="s">
        <v>210</v>
      </c>
      <c r="AT180" s="252" t="s">
        <v>341</v>
      </c>
      <c r="AU180" s="252" t="s">
        <v>86</v>
      </c>
      <c r="AY180" s="17" t="s">
        <v>176</v>
      </c>
      <c r="BE180" s="253">
        <f>IF(N180="základní",J180,0)</f>
        <v>0</v>
      </c>
      <c r="BF180" s="253">
        <f>IF(N180="snížená",J180,0)</f>
        <v>0</v>
      </c>
      <c r="BG180" s="253">
        <f>IF(N180="zákl. přenesená",J180,0)</f>
        <v>0</v>
      </c>
      <c r="BH180" s="253">
        <f>IF(N180="sníž. přenesená",J180,0)</f>
        <v>0</v>
      </c>
      <c r="BI180" s="253">
        <f>IF(N180="nulová",J180,0)</f>
        <v>0</v>
      </c>
      <c r="BJ180" s="17" t="s">
        <v>84</v>
      </c>
      <c r="BK180" s="253">
        <f>ROUND(I180*H180,2)</f>
        <v>0</v>
      </c>
      <c r="BL180" s="17" t="s">
        <v>193</v>
      </c>
      <c r="BM180" s="252" t="s">
        <v>803</v>
      </c>
    </row>
    <row r="181" spans="1:65" s="2" customFormat="1" ht="24.15" customHeight="1">
      <c r="A181" s="38"/>
      <c r="B181" s="39"/>
      <c r="C181" s="295" t="s">
        <v>222</v>
      </c>
      <c r="D181" s="295" t="s">
        <v>341</v>
      </c>
      <c r="E181" s="296" t="s">
        <v>804</v>
      </c>
      <c r="F181" s="297" t="s">
        <v>805</v>
      </c>
      <c r="G181" s="298" t="s">
        <v>240</v>
      </c>
      <c r="H181" s="299">
        <v>1</v>
      </c>
      <c r="I181" s="300"/>
      <c r="J181" s="301">
        <f>ROUND(I181*H181,2)</f>
        <v>0</v>
      </c>
      <c r="K181" s="297" t="s">
        <v>183</v>
      </c>
      <c r="L181" s="302"/>
      <c r="M181" s="303" t="s">
        <v>1</v>
      </c>
      <c r="N181" s="304" t="s">
        <v>41</v>
      </c>
      <c r="O181" s="91"/>
      <c r="P181" s="250">
        <f>O181*H181</f>
        <v>0</v>
      </c>
      <c r="Q181" s="250">
        <v>0.57</v>
      </c>
      <c r="R181" s="250">
        <f>Q181*H181</f>
        <v>0.57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210</v>
      </c>
      <c r="AT181" s="252" t="s">
        <v>341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806</v>
      </c>
    </row>
    <row r="182" spans="1:65" s="2" customFormat="1" ht="24.15" customHeight="1">
      <c r="A182" s="38"/>
      <c r="B182" s="39"/>
      <c r="C182" s="241" t="s">
        <v>227</v>
      </c>
      <c r="D182" s="241" t="s">
        <v>179</v>
      </c>
      <c r="E182" s="242" t="s">
        <v>807</v>
      </c>
      <c r="F182" s="243" t="s">
        <v>808</v>
      </c>
      <c r="G182" s="244" t="s">
        <v>291</v>
      </c>
      <c r="H182" s="245">
        <v>5.015</v>
      </c>
      <c r="I182" s="246"/>
      <c r="J182" s="247">
        <f>ROUND(I182*H182,2)</f>
        <v>0</v>
      </c>
      <c r="K182" s="243" t="s">
        <v>183</v>
      </c>
      <c r="L182" s="44"/>
      <c r="M182" s="248" t="s">
        <v>1</v>
      </c>
      <c r="N182" s="249" t="s">
        <v>41</v>
      </c>
      <c r="O182" s="91"/>
      <c r="P182" s="250">
        <f>O182*H182</f>
        <v>0</v>
      </c>
      <c r="Q182" s="250">
        <v>2.234</v>
      </c>
      <c r="R182" s="250">
        <f>Q182*H182</f>
        <v>11.20351</v>
      </c>
      <c r="S182" s="250">
        <v>0</v>
      </c>
      <c r="T182" s="25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2" t="s">
        <v>193</v>
      </c>
      <c r="AT182" s="252" t="s">
        <v>179</v>
      </c>
      <c r="AU182" s="252" t="s">
        <v>86</v>
      </c>
      <c r="AY182" s="17" t="s">
        <v>176</v>
      </c>
      <c r="BE182" s="253">
        <f>IF(N182="základní",J182,0)</f>
        <v>0</v>
      </c>
      <c r="BF182" s="253">
        <f>IF(N182="snížená",J182,0)</f>
        <v>0</v>
      </c>
      <c r="BG182" s="253">
        <f>IF(N182="zákl. přenesená",J182,0)</f>
        <v>0</v>
      </c>
      <c r="BH182" s="253">
        <f>IF(N182="sníž. přenesená",J182,0)</f>
        <v>0</v>
      </c>
      <c r="BI182" s="253">
        <f>IF(N182="nulová",J182,0)</f>
        <v>0</v>
      </c>
      <c r="BJ182" s="17" t="s">
        <v>84</v>
      </c>
      <c r="BK182" s="253">
        <f>ROUND(I182*H182,2)</f>
        <v>0</v>
      </c>
      <c r="BL182" s="17" t="s">
        <v>193</v>
      </c>
      <c r="BM182" s="252" t="s">
        <v>809</v>
      </c>
    </row>
    <row r="183" spans="1:51" s="15" customFormat="1" ht="12">
      <c r="A183" s="15"/>
      <c r="B183" s="285"/>
      <c r="C183" s="286"/>
      <c r="D183" s="256" t="s">
        <v>226</v>
      </c>
      <c r="E183" s="287" t="s">
        <v>1</v>
      </c>
      <c r="F183" s="288" t="s">
        <v>789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226</v>
      </c>
      <c r="AU183" s="294" t="s">
        <v>86</v>
      </c>
      <c r="AV183" s="15" t="s">
        <v>84</v>
      </c>
      <c r="AW183" s="15" t="s">
        <v>32</v>
      </c>
      <c r="AX183" s="15" t="s">
        <v>76</v>
      </c>
      <c r="AY183" s="294" t="s">
        <v>176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790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5" customFormat="1" ht="12">
      <c r="A185" s="15"/>
      <c r="B185" s="285"/>
      <c r="C185" s="286"/>
      <c r="D185" s="256" t="s">
        <v>226</v>
      </c>
      <c r="E185" s="287" t="s">
        <v>1</v>
      </c>
      <c r="F185" s="288" t="s">
        <v>791</v>
      </c>
      <c r="G185" s="286"/>
      <c r="H185" s="287" t="s">
        <v>1</v>
      </c>
      <c r="I185" s="289"/>
      <c r="J185" s="286"/>
      <c r="K185" s="286"/>
      <c r="L185" s="290"/>
      <c r="M185" s="291"/>
      <c r="N185" s="292"/>
      <c r="O185" s="292"/>
      <c r="P185" s="292"/>
      <c r="Q185" s="292"/>
      <c r="R185" s="292"/>
      <c r="S185" s="292"/>
      <c r="T185" s="29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4" t="s">
        <v>226</v>
      </c>
      <c r="AU185" s="294" t="s">
        <v>86</v>
      </c>
      <c r="AV185" s="15" t="s">
        <v>84</v>
      </c>
      <c r="AW185" s="15" t="s">
        <v>32</v>
      </c>
      <c r="AX185" s="15" t="s">
        <v>76</v>
      </c>
      <c r="AY185" s="294" t="s">
        <v>176</v>
      </c>
    </row>
    <row r="186" spans="1:51" s="15" customFormat="1" ht="12">
      <c r="A186" s="15"/>
      <c r="B186" s="285"/>
      <c r="C186" s="286"/>
      <c r="D186" s="256" t="s">
        <v>226</v>
      </c>
      <c r="E186" s="287" t="s">
        <v>1</v>
      </c>
      <c r="F186" s="288" t="s">
        <v>792</v>
      </c>
      <c r="G186" s="286"/>
      <c r="H186" s="287" t="s">
        <v>1</v>
      </c>
      <c r="I186" s="289"/>
      <c r="J186" s="286"/>
      <c r="K186" s="286"/>
      <c r="L186" s="290"/>
      <c r="M186" s="291"/>
      <c r="N186" s="292"/>
      <c r="O186" s="292"/>
      <c r="P186" s="292"/>
      <c r="Q186" s="292"/>
      <c r="R186" s="292"/>
      <c r="S186" s="292"/>
      <c r="T186" s="29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4" t="s">
        <v>226</v>
      </c>
      <c r="AU186" s="294" t="s">
        <v>86</v>
      </c>
      <c r="AV186" s="15" t="s">
        <v>84</v>
      </c>
      <c r="AW186" s="15" t="s">
        <v>32</v>
      </c>
      <c r="AX186" s="15" t="s">
        <v>76</v>
      </c>
      <c r="AY186" s="294" t="s">
        <v>176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400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789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5" customFormat="1" ht="12">
      <c r="A189" s="15"/>
      <c r="B189" s="285"/>
      <c r="C189" s="286"/>
      <c r="D189" s="256" t="s">
        <v>226</v>
      </c>
      <c r="E189" s="287" t="s">
        <v>1</v>
      </c>
      <c r="F189" s="288" t="s">
        <v>790</v>
      </c>
      <c r="G189" s="286"/>
      <c r="H189" s="287" t="s">
        <v>1</v>
      </c>
      <c r="I189" s="289"/>
      <c r="J189" s="286"/>
      <c r="K189" s="286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226</v>
      </c>
      <c r="AU189" s="294" t="s">
        <v>86</v>
      </c>
      <c r="AV189" s="15" t="s">
        <v>84</v>
      </c>
      <c r="AW189" s="15" t="s">
        <v>32</v>
      </c>
      <c r="AX189" s="15" t="s">
        <v>76</v>
      </c>
      <c r="AY189" s="294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810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5" customFormat="1" ht="12">
      <c r="A191" s="15"/>
      <c r="B191" s="285"/>
      <c r="C191" s="286"/>
      <c r="D191" s="256" t="s">
        <v>226</v>
      </c>
      <c r="E191" s="287" t="s">
        <v>1</v>
      </c>
      <c r="F191" s="288" t="s">
        <v>811</v>
      </c>
      <c r="G191" s="286"/>
      <c r="H191" s="287" t="s">
        <v>1</v>
      </c>
      <c r="I191" s="289"/>
      <c r="J191" s="286"/>
      <c r="K191" s="286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226</v>
      </c>
      <c r="AU191" s="294" t="s">
        <v>86</v>
      </c>
      <c r="AV191" s="15" t="s">
        <v>84</v>
      </c>
      <c r="AW191" s="15" t="s">
        <v>32</v>
      </c>
      <c r="AX191" s="15" t="s">
        <v>76</v>
      </c>
      <c r="AY191" s="294" t="s">
        <v>176</v>
      </c>
    </row>
    <row r="192" spans="1:51" s="15" customFormat="1" ht="12">
      <c r="A192" s="15"/>
      <c r="B192" s="285"/>
      <c r="C192" s="286"/>
      <c r="D192" s="256" t="s">
        <v>226</v>
      </c>
      <c r="E192" s="287" t="s">
        <v>1</v>
      </c>
      <c r="F192" s="288" t="s">
        <v>400</v>
      </c>
      <c r="G192" s="286"/>
      <c r="H192" s="287" t="s">
        <v>1</v>
      </c>
      <c r="I192" s="289"/>
      <c r="J192" s="286"/>
      <c r="K192" s="286"/>
      <c r="L192" s="290"/>
      <c r="M192" s="291"/>
      <c r="N192" s="292"/>
      <c r="O192" s="292"/>
      <c r="P192" s="292"/>
      <c r="Q192" s="292"/>
      <c r="R192" s="292"/>
      <c r="S192" s="292"/>
      <c r="T192" s="29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4" t="s">
        <v>226</v>
      </c>
      <c r="AU192" s="294" t="s">
        <v>86</v>
      </c>
      <c r="AV192" s="15" t="s">
        <v>84</v>
      </c>
      <c r="AW192" s="15" t="s">
        <v>32</v>
      </c>
      <c r="AX192" s="15" t="s">
        <v>76</v>
      </c>
      <c r="AY192" s="294" t="s">
        <v>176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793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794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795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400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5" customFormat="1" ht="12">
      <c r="A197" s="15"/>
      <c r="B197" s="285"/>
      <c r="C197" s="286"/>
      <c r="D197" s="256" t="s">
        <v>226</v>
      </c>
      <c r="E197" s="287" t="s">
        <v>1</v>
      </c>
      <c r="F197" s="288" t="s">
        <v>812</v>
      </c>
      <c r="G197" s="286"/>
      <c r="H197" s="287" t="s">
        <v>1</v>
      </c>
      <c r="I197" s="289"/>
      <c r="J197" s="286"/>
      <c r="K197" s="286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226</v>
      </c>
      <c r="AU197" s="294" t="s">
        <v>86</v>
      </c>
      <c r="AV197" s="15" t="s">
        <v>84</v>
      </c>
      <c r="AW197" s="15" t="s">
        <v>32</v>
      </c>
      <c r="AX197" s="15" t="s">
        <v>76</v>
      </c>
      <c r="AY197" s="294" t="s">
        <v>176</v>
      </c>
    </row>
    <row r="198" spans="1:51" s="13" customFormat="1" ht="12">
      <c r="A198" s="13"/>
      <c r="B198" s="254"/>
      <c r="C198" s="255"/>
      <c r="D198" s="256" t="s">
        <v>226</v>
      </c>
      <c r="E198" s="257" t="s">
        <v>1</v>
      </c>
      <c r="F198" s="258" t="s">
        <v>796</v>
      </c>
      <c r="G198" s="255"/>
      <c r="H198" s="259">
        <v>0.949</v>
      </c>
      <c r="I198" s="260"/>
      <c r="J198" s="255"/>
      <c r="K198" s="255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226</v>
      </c>
      <c r="AU198" s="265" t="s">
        <v>86</v>
      </c>
      <c r="AV198" s="13" t="s">
        <v>86</v>
      </c>
      <c r="AW198" s="13" t="s">
        <v>32</v>
      </c>
      <c r="AX198" s="13" t="s">
        <v>76</v>
      </c>
      <c r="AY198" s="265" t="s">
        <v>176</v>
      </c>
    </row>
    <row r="199" spans="1:51" s="13" customFormat="1" ht="12">
      <c r="A199" s="13"/>
      <c r="B199" s="254"/>
      <c r="C199" s="255"/>
      <c r="D199" s="256" t="s">
        <v>226</v>
      </c>
      <c r="E199" s="257" t="s">
        <v>1</v>
      </c>
      <c r="F199" s="258" t="s">
        <v>813</v>
      </c>
      <c r="G199" s="255"/>
      <c r="H199" s="259">
        <v>3.316</v>
      </c>
      <c r="I199" s="260"/>
      <c r="J199" s="255"/>
      <c r="K199" s="255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226</v>
      </c>
      <c r="AU199" s="265" t="s">
        <v>86</v>
      </c>
      <c r="AV199" s="13" t="s">
        <v>86</v>
      </c>
      <c r="AW199" s="13" t="s">
        <v>32</v>
      </c>
      <c r="AX199" s="13" t="s">
        <v>76</v>
      </c>
      <c r="AY199" s="265" t="s">
        <v>176</v>
      </c>
    </row>
    <row r="200" spans="1:51" s="13" customFormat="1" ht="12">
      <c r="A200" s="13"/>
      <c r="B200" s="254"/>
      <c r="C200" s="255"/>
      <c r="D200" s="256" t="s">
        <v>226</v>
      </c>
      <c r="E200" s="257" t="s">
        <v>1</v>
      </c>
      <c r="F200" s="258" t="s">
        <v>797</v>
      </c>
      <c r="G200" s="255"/>
      <c r="H200" s="259">
        <v>0.75</v>
      </c>
      <c r="I200" s="260"/>
      <c r="J200" s="255"/>
      <c r="K200" s="255"/>
      <c r="L200" s="261"/>
      <c r="M200" s="262"/>
      <c r="N200" s="263"/>
      <c r="O200" s="263"/>
      <c r="P200" s="263"/>
      <c r="Q200" s="263"/>
      <c r="R200" s="263"/>
      <c r="S200" s="263"/>
      <c r="T200" s="26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5" t="s">
        <v>226</v>
      </c>
      <c r="AU200" s="265" t="s">
        <v>86</v>
      </c>
      <c r="AV200" s="13" t="s">
        <v>86</v>
      </c>
      <c r="AW200" s="13" t="s">
        <v>32</v>
      </c>
      <c r="AX200" s="13" t="s">
        <v>76</v>
      </c>
      <c r="AY200" s="265" t="s">
        <v>176</v>
      </c>
    </row>
    <row r="201" spans="1:51" s="14" customFormat="1" ht="12">
      <c r="A201" s="14"/>
      <c r="B201" s="269"/>
      <c r="C201" s="270"/>
      <c r="D201" s="256" t="s">
        <v>226</v>
      </c>
      <c r="E201" s="271" t="s">
        <v>1</v>
      </c>
      <c r="F201" s="272" t="s">
        <v>249</v>
      </c>
      <c r="G201" s="270"/>
      <c r="H201" s="273">
        <v>5.015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226</v>
      </c>
      <c r="AU201" s="279" t="s">
        <v>86</v>
      </c>
      <c r="AV201" s="14" t="s">
        <v>193</v>
      </c>
      <c r="AW201" s="14" t="s">
        <v>32</v>
      </c>
      <c r="AX201" s="14" t="s">
        <v>84</v>
      </c>
      <c r="AY201" s="279" t="s">
        <v>176</v>
      </c>
    </row>
    <row r="202" spans="1:63" s="12" customFormat="1" ht="22.8" customHeight="1">
      <c r="A202" s="12"/>
      <c r="B202" s="225"/>
      <c r="C202" s="226"/>
      <c r="D202" s="227" t="s">
        <v>75</v>
      </c>
      <c r="E202" s="239" t="s">
        <v>210</v>
      </c>
      <c r="F202" s="239" t="s">
        <v>814</v>
      </c>
      <c r="G202" s="226"/>
      <c r="H202" s="226"/>
      <c r="I202" s="229"/>
      <c r="J202" s="240">
        <f>BK202</f>
        <v>0</v>
      </c>
      <c r="K202" s="226"/>
      <c r="L202" s="231"/>
      <c r="M202" s="232"/>
      <c r="N202" s="233"/>
      <c r="O202" s="233"/>
      <c r="P202" s="234">
        <f>SUM(P203:P204)</f>
        <v>0</v>
      </c>
      <c r="Q202" s="233"/>
      <c r="R202" s="234">
        <f>SUM(R203:R204)</f>
        <v>0.41334000000000004</v>
      </c>
      <c r="S202" s="233"/>
      <c r="T202" s="235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6" t="s">
        <v>84</v>
      </c>
      <c r="AT202" s="237" t="s">
        <v>75</v>
      </c>
      <c r="AU202" s="237" t="s">
        <v>84</v>
      </c>
      <c r="AY202" s="236" t="s">
        <v>176</v>
      </c>
      <c r="BK202" s="238">
        <f>SUM(BK203:BK204)</f>
        <v>0</v>
      </c>
    </row>
    <row r="203" spans="1:65" s="2" customFormat="1" ht="24.15" customHeight="1">
      <c r="A203" s="38"/>
      <c r="B203" s="39"/>
      <c r="C203" s="241" t="s">
        <v>332</v>
      </c>
      <c r="D203" s="241" t="s">
        <v>179</v>
      </c>
      <c r="E203" s="242" t="s">
        <v>815</v>
      </c>
      <c r="F203" s="243" t="s">
        <v>816</v>
      </c>
      <c r="G203" s="244" t="s">
        <v>240</v>
      </c>
      <c r="H203" s="245">
        <v>1</v>
      </c>
      <c r="I203" s="246"/>
      <c r="J203" s="247">
        <f>ROUND(I203*H203,2)</f>
        <v>0</v>
      </c>
      <c r="K203" s="243" t="s">
        <v>183</v>
      </c>
      <c r="L203" s="44"/>
      <c r="M203" s="248" t="s">
        <v>1</v>
      </c>
      <c r="N203" s="249" t="s">
        <v>41</v>
      </c>
      <c r="O203" s="91"/>
      <c r="P203" s="250">
        <f>O203*H203</f>
        <v>0</v>
      </c>
      <c r="Q203" s="250">
        <v>0.21734</v>
      </c>
      <c r="R203" s="250">
        <f>Q203*H203</f>
        <v>0.21734</v>
      </c>
      <c r="S203" s="250">
        <v>0</v>
      </c>
      <c r="T203" s="25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2" t="s">
        <v>193</v>
      </c>
      <c r="AT203" s="252" t="s">
        <v>179</v>
      </c>
      <c r="AU203" s="252" t="s">
        <v>86</v>
      </c>
      <c r="AY203" s="17" t="s">
        <v>176</v>
      </c>
      <c r="BE203" s="253">
        <f>IF(N203="základní",J203,0)</f>
        <v>0</v>
      </c>
      <c r="BF203" s="253">
        <f>IF(N203="snížená",J203,0)</f>
        <v>0</v>
      </c>
      <c r="BG203" s="253">
        <f>IF(N203="zákl. přenesená",J203,0)</f>
        <v>0</v>
      </c>
      <c r="BH203" s="253">
        <f>IF(N203="sníž. přenesená",J203,0)</f>
        <v>0</v>
      </c>
      <c r="BI203" s="253">
        <f>IF(N203="nulová",J203,0)</f>
        <v>0</v>
      </c>
      <c r="BJ203" s="17" t="s">
        <v>84</v>
      </c>
      <c r="BK203" s="253">
        <f>ROUND(I203*H203,2)</f>
        <v>0</v>
      </c>
      <c r="BL203" s="17" t="s">
        <v>193</v>
      </c>
      <c r="BM203" s="252" t="s">
        <v>817</v>
      </c>
    </row>
    <row r="204" spans="1:65" s="2" customFormat="1" ht="24.15" customHeight="1">
      <c r="A204" s="38"/>
      <c r="B204" s="39"/>
      <c r="C204" s="295" t="s">
        <v>340</v>
      </c>
      <c r="D204" s="295" t="s">
        <v>341</v>
      </c>
      <c r="E204" s="296" t="s">
        <v>818</v>
      </c>
      <c r="F204" s="297" t="s">
        <v>819</v>
      </c>
      <c r="G204" s="298" t="s">
        <v>240</v>
      </c>
      <c r="H204" s="299">
        <v>1</v>
      </c>
      <c r="I204" s="300"/>
      <c r="J204" s="301">
        <f>ROUND(I204*H204,2)</f>
        <v>0</v>
      </c>
      <c r="K204" s="297" t="s">
        <v>183</v>
      </c>
      <c r="L204" s="302"/>
      <c r="M204" s="303" t="s">
        <v>1</v>
      </c>
      <c r="N204" s="304" t="s">
        <v>41</v>
      </c>
      <c r="O204" s="91"/>
      <c r="P204" s="250">
        <f>O204*H204</f>
        <v>0</v>
      </c>
      <c r="Q204" s="250">
        <v>0.196</v>
      </c>
      <c r="R204" s="250">
        <f>Q204*H204</f>
        <v>0.196</v>
      </c>
      <c r="S204" s="250">
        <v>0</v>
      </c>
      <c r="T204" s="251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2" t="s">
        <v>210</v>
      </c>
      <c r="AT204" s="252" t="s">
        <v>341</v>
      </c>
      <c r="AU204" s="252" t="s">
        <v>86</v>
      </c>
      <c r="AY204" s="17" t="s">
        <v>176</v>
      </c>
      <c r="BE204" s="253">
        <f>IF(N204="základní",J204,0)</f>
        <v>0</v>
      </c>
      <c r="BF204" s="253">
        <f>IF(N204="snížená",J204,0)</f>
        <v>0</v>
      </c>
      <c r="BG204" s="253">
        <f>IF(N204="zákl. přenesená",J204,0)</f>
        <v>0</v>
      </c>
      <c r="BH204" s="253">
        <f>IF(N204="sníž. přenesená",J204,0)</f>
        <v>0</v>
      </c>
      <c r="BI204" s="253">
        <f>IF(N204="nulová",J204,0)</f>
        <v>0</v>
      </c>
      <c r="BJ204" s="17" t="s">
        <v>84</v>
      </c>
      <c r="BK204" s="253">
        <f>ROUND(I204*H204,2)</f>
        <v>0</v>
      </c>
      <c r="BL204" s="17" t="s">
        <v>193</v>
      </c>
      <c r="BM204" s="252" t="s">
        <v>820</v>
      </c>
    </row>
    <row r="205" spans="1:63" s="12" customFormat="1" ht="22.8" customHeight="1">
      <c r="A205" s="12"/>
      <c r="B205" s="225"/>
      <c r="C205" s="226"/>
      <c r="D205" s="227" t="s">
        <v>75</v>
      </c>
      <c r="E205" s="239" t="s">
        <v>213</v>
      </c>
      <c r="F205" s="239" t="s">
        <v>821</v>
      </c>
      <c r="G205" s="226"/>
      <c r="H205" s="226"/>
      <c r="I205" s="229"/>
      <c r="J205" s="240">
        <f>BK205</f>
        <v>0</v>
      </c>
      <c r="K205" s="226"/>
      <c r="L205" s="231"/>
      <c r="M205" s="232"/>
      <c r="N205" s="233"/>
      <c r="O205" s="233"/>
      <c r="P205" s="234">
        <f>SUM(P206:P253)</f>
        <v>0</v>
      </c>
      <c r="Q205" s="233"/>
      <c r="R205" s="234">
        <f>SUM(R206:R253)</f>
        <v>63.29477459</v>
      </c>
      <c r="S205" s="233"/>
      <c r="T205" s="235">
        <f>SUM(T206:T253)</f>
        <v>16.2756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6" t="s">
        <v>84</v>
      </c>
      <c r="AT205" s="237" t="s">
        <v>75</v>
      </c>
      <c r="AU205" s="237" t="s">
        <v>84</v>
      </c>
      <c r="AY205" s="236" t="s">
        <v>176</v>
      </c>
      <c r="BK205" s="238">
        <f>SUM(BK206:BK253)</f>
        <v>0</v>
      </c>
    </row>
    <row r="206" spans="1:65" s="2" customFormat="1" ht="24.15" customHeight="1">
      <c r="A206" s="38"/>
      <c r="B206" s="39"/>
      <c r="C206" s="241" t="s">
        <v>8</v>
      </c>
      <c r="D206" s="241" t="s">
        <v>179</v>
      </c>
      <c r="E206" s="242" t="s">
        <v>822</v>
      </c>
      <c r="F206" s="243" t="s">
        <v>823</v>
      </c>
      <c r="G206" s="244" t="s">
        <v>240</v>
      </c>
      <c r="H206" s="245">
        <v>1</v>
      </c>
      <c r="I206" s="246"/>
      <c r="J206" s="247">
        <f>ROUND(I206*H206,2)</f>
        <v>0</v>
      </c>
      <c r="K206" s="243" t="s">
        <v>183</v>
      </c>
      <c r="L206" s="44"/>
      <c r="M206" s="248" t="s">
        <v>1</v>
      </c>
      <c r="N206" s="249" t="s">
        <v>41</v>
      </c>
      <c r="O206" s="91"/>
      <c r="P206" s="250">
        <f>O206*H206</f>
        <v>0</v>
      </c>
      <c r="Q206" s="250">
        <v>16.75142</v>
      </c>
      <c r="R206" s="250">
        <f>Q206*H206</f>
        <v>16.75142</v>
      </c>
      <c r="S206" s="250">
        <v>0</v>
      </c>
      <c r="T206" s="25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2" t="s">
        <v>193</v>
      </c>
      <c r="AT206" s="252" t="s">
        <v>179</v>
      </c>
      <c r="AU206" s="252" t="s">
        <v>86</v>
      </c>
      <c r="AY206" s="17" t="s">
        <v>176</v>
      </c>
      <c r="BE206" s="253">
        <f>IF(N206="základní",J206,0)</f>
        <v>0</v>
      </c>
      <c r="BF206" s="253">
        <f>IF(N206="snížená",J206,0)</f>
        <v>0</v>
      </c>
      <c r="BG206" s="253">
        <f>IF(N206="zákl. přenesená",J206,0)</f>
        <v>0</v>
      </c>
      <c r="BH206" s="253">
        <f>IF(N206="sníž. přenesená",J206,0)</f>
        <v>0</v>
      </c>
      <c r="BI206" s="253">
        <f>IF(N206="nulová",J206,0)</f>
        <v>0</v>
      </c>
      <c r="BJ206" s="17" t="s">
        <v>84</v>
      </c>
      <c r="BK206" s="253">
        <f>ROUND(I206*H206,2)</f>
        <v>0</v>
      </c>
      <c r="BL206" s="17" t="s">
        <v>193</v>
      </c>
      <c r="BM206" s="252" t="s">
        <v>824</v>
      </c>
    </row>
    <row r="207" spans="1:51" s="15" customFormat="1" ht="12">
      <c r="A207" s="15"/>
      <c r="B207" s="285"/>
      <c r="C207" s="286"/>
      <c r="D207" s="256" t="s">
        <v>226</v>
      </c>
      <c r="E207" s="287" t="s">
        <v>1</v>
      </c>
      <c r="F207" s="288" t="s">
        <v>789</v>
      </c>
      <c r="G207" s="286"/>
      <c r="H207" s="287" t="s">
        <v>1</v>
      </c>
      <c r="I207" s="289"/>
      <c r="J207" s="286"/>
      <c r="K207" s="286"/>
      <c r="L207" s="290"/>
      <c r="M207" s="291"/>
      <c r="N207" s="292"/>
      <c r="O207" s="292"/>
      <c r="P207" s="292"/>
      <c r="Q207" s="292"/>
      <c r="R207" s="292"/>
      <c r="S207" s="292"/>
      <c r="T207" s="29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94" t="s">
        <v>226</v>
      </c>
      <c r="AU207" s="294" t="s">
        <v>86</v>
      </c>
      <c r="AV207" s="15" t="s">
        <v>84</v>
      </c>
      <c r="AW207" s="15" t="s">
        <v>32</v>
      </c>
      <c r="AX207" s="15" t="s">
        <v>76</v>
      </c>
      <c r="AY207" s="294" t="s">
        <v>176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790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825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86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3" customFormat="1" ht="12">
      <c r="A210" s="13"/>
      <c r="B210" s="254"/>
      <c r="C210" s="255"/>
      <c r="D210" s="256" t="s">
        <v>226</v>
      </c>
      <c r="E210" s="257" t="s">
        <v>1</v>
      </c>
      <c r="F210" s="258" t="s">
        <v>84</v>
      </c>
      <c r="G210" s="255"/>
      <c r="H210" s="259">
        <v>1</v>
      </c>
      <c r="I210" s="260"/>
      <c r="J210" s="255"/>
      <c r="K210" s="255"/>
      <c r="L210" s="261"/>
      <c r="M210" s="262"/>
      <c r="N210" s="263"/>
      <c r="O210" s="263"/>
      <c r="P210" s="263"/>
      <c r="Q210" s="263"/>
      <c r="R210" s="263"/>
      <c r="S210" s="263"/>
      <c r="T210" s="26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5" t="s">
        <v>226</v>
      </c>
      <c r="AU210" s="265" t="s">
        <v>86</v>
      </c>
      <c r="AV210" s="13" t="s">
        <v>86</v>
      </c>
      <c r="AW210" s="13" t="s">
        <v>32</v>
      </c>
      <c r="AX210" s="13" t="s">
        <v>76</v>
      </c>
      <c r="AY210" s="265" t="s">
        <v>176</v>
      </c>
    </row>
    <row r="211" spans="1:51" s="14" customFormat="1" ht="12">
      <c r="A211" s="14"/>
      <c r="B211" s="269"/>
      <c r="C211" s="270"/>
      <c r="D211" s="256" t="s">
        <v>226</v>
      </c>
      <c r="E211" s="271" t="s">
        <v>1</v>
      </c>
      <c r="F211" s="272" t="s">
        <v>249</v>
      </c>
      <c r="G211" s="270"/>
      <c r="H211" s="273">
        <v>1</v>
      </c>
      <c r="I211" s="274"/>
      <c r="J211" s="270"/>
      <c r="K211" s="270"/>
      <c r="L211" s="275"/>
      <c r="M211" s="276"/>
      <c r="N211" s="277"/>
      <c r="O211" s="277"/>
      <c r="P211" s="277"/>
      <c r="Q211" s="277"/>
      <c r="R211" s="277"/>
      <c r="S211" s="277"/>
      <c r="T211" s="27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9" t="s">
        <v>226</v>
      </c>
      <c r="AU211" s="279" t="s">
        <v>86</v>
      </c>
      <c r="AV211" s="14" t="s">
        <v>193</v>
      </c>
      <c r="AW211" s="14" t="s">
        <v>32</v>
      </c>
      <c r="AX211" s="14" t="s">
        <v>84</v>
      </c>
      <c r="AY211" s="279" t="s">
        <v>176</v>
      </c>
    </row>
    <row r="212" spans="1:65" s="2" customFormat="1" ht="24.15" customHeight="1">
      <c r="A212" s="38"/>
      <c r="B212" s="39"/>
      <c r="C212" s="241" t="s">
        <v>351</v>
      </c>
      <c r="D212" s="241" t="s">
        <v>179</v>
      </c>
      <c r="E212" s="242" t="s">
        <v>826</v>
      </c>
      <c r="F212" s="243" t="s">
        <v>827</v>
      </c>
      <c r="G212" s="244" t="s">
        <v>240</v>
      </c>
      <c r="H212" s="245">
        <v>1</v>
      </c>
      <c r="I212" s="246"/>
      <c r="J212" s="247">
        <f>ROUND(I212*H212,2)</f>
        <v>0</v>
      </c>
      <c r="K212" s="243" t="s">
        <v>183</v>
      </c>
      <c r="L212" s="44"/>
      <c r="M212" s="248" t="s">
        <v>1</v>
      </c>
      <c r="N212" s="249" t="s">
        <v>41</v>
      </c>
      <c r="O212" s="91"/>
      <c r="P212" s="250">
        <f>O212*H212</f>
        <v>0</v>
      </c>
      <c r="Q212" s="250">
        <v>16.03599</v>
      </c>
      <c r="R212" s="250">
        <f>Q212*H212</f>
        <v>16.03599</v>
      </c>
      <c r="S212" s="250">
        <v>0</v>
      </c>
      <c r="T212" s="25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2" t="s">
        <v>193</v>
      </c>
      <c r="AT212" s="252" t="s">
        <v>179</v>
      </c>
      <c r="AU212" s="252" t="s">
        <v>86</v>
      </c>
      <c r="AY212" s="17" t="s">
        <v>176</v>
      </c>
      <c r="BE212" s="253">
        <f>IF(N212="základní",J212,0)</f>
        <v>0</v>
      </c>
      <c r="BF212" s="253">
        <f>IF(N212="snížená",J212,0)</f>
        <v>0</v>
      </c>
      <c r="BG212" s="253">
        <f>IF(N212="zákl. přenesená",J212,0)</f>
        <v>0</v>
      </c>
      <c r="BH212" s="253">
        <f>IF(N212="sníž. přenesená",J212,0)</f>
        <v>0</v>
      </c>
      <c r="BI212" s="253">
        <f>IF(N212="nulová",J212,0)</f>
        <v>0</v>
      </c>
      <c r="BJ212" s="17" t="s">
        <v>84</v>
      </c>
      <c r="BK212" s="253">
        <f>ROUND(I212*H212,2)</f>
        <v>0</v>
      </c>
      <c r="BL212" s="17" t="s">
        <v>193</v>
      </c>
      <c r="BM212" s="252" t="s">
        <v>828</v>
      </c>
    </row>
    <row r="213" spans="1:51" s="15" customFormat="1" ht="12">
      <c r="A213" s="15"/>
      <c r="B213" s="285"/>
      <c r="C213" s="286"/>
      <c r="D213" s="256" t="s">
        <v>226</v>
      </c>
      <c r="E213" s="287" t="s">
        <v>1</v>
      </c>
      <c r="F213" s="288" t="s">
        <v>789</v>
      </c>
      <c r="G213" s="286"/>
      <c r="H213" s="287" t="s">
        <v>1</v>
      </c>
      <c r="I213" s="289"/>
      <c r="J213" s="286"/>
      <c r="K213" s="286"/>
      <c r="L213" s="290"/>
      <c r="M213" s="291"/>
      <c r="N213" s="292"/>
      <c r="O213" s="292"/>
      <c r="P213" s="292"/>
      <c r="Q213" s="292"/>
      <c r="R213" s="292"/>
      <c r="S213" s="292"/>
      <c r="T213" s="29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94" t="s">
        <v>226</v>
      </c>
      <c r="AU213" s="294" t="s">
        <v>86</v>
      </c>
      <c r="AV213" s="15" t="s">
        <v>84</v>
      </c>
      <c r="AW213" s="15" t="s">
        <v>32</v>
      </c>
      <c r="AX213" s="15" t="s">
        <v>76</v>
      </c>
      <c r="AY213" s="294" t="s">
        <v>176</v>
      </c>
    </row>
    <row r="214" spans="1:51" s="15" customFormat="1" ht="12">
      <c r="A214" s="15"/>
      <c r="B214" s="285"/>
      <c r="C214" s="286"/>
      <c r="D214" s="256" t="s">
        <v>226</v>
      </c>
      <c r="E214" s="287" t="s">
        <v>1</v>
      </c>
      <c r="F214" s="288" t="s">
        <v>790</v>
      </c>
      <c r="G214" s="286"/>
      <c r="H214" s="287" t="s">
        <v>1</v>
      </c>
      <c r="I214" s="289"/>
      <c r="J214" s="286"/>
      <c r="K214" s="286"/>
      <c r="L214" s="290"/>
      <c r="M214" s="291"/>
      <c r="N214" s="292"/>
      <c r="O214" s="292"/>
      <c r="P214" s="292"/>
      <c r="Q214" s="292"/>
      <c r="R214" s="292"/>
      <c r="S214" s="292"/>
      <c r="T214" s="29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4" t="s">
        <v>226</v>
      </c>
      <c r="AU214" s="294" t="s">
        <v>86</v>
      </c>
      <c r="AV214" s="15" t="s">
        <v>84</v>
      </c>
      <c r="AW214" s="15" t="s">
        <v>32</v>
      </c>
      <c r="AX214" s="15" t="s">
        <v>76</v>
      </c>
      <c r="AY214" s="294" t="s">
        <v>176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829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830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3" customFormat="1" ht="12">
      <c r="A217" s="13"/>
      <c r="B217" s="254"/>
      <c r="C217" s="255"/>
      <c r="D217" s="256" t="s">
        <v>226</v>
      </c>
      <c r="E217" s="257" t="s">
        <v>1</v>
      </c>
      <c r="F217" s="258" t="s">
        <v>84</v>
      </c>
      <c r="G217" s="255"/>
      <c r="H217" s="259">
        <v>1</v>
      </c>
      <c r="I217" s="260"/>
      <c r="J217" s="255"/>
      <c r="K217" s="255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226</v>
      </c>
      <c r="AU217" s="265" t="s">
        <v>86</v>
      </c>
      <c r="AV217" s="13" t="s">
        <v>86</v>
      </c>
      <c r="AW217" s="13" t="s">
        <v>32</v>
      </c>
      <c r="AX217" s="13" t="s">
        <v>76</v>
      </c>
      <c r="AY217" s="265" t="s">
        <v>176</v>
      </c>
    </row>
    <row r="218" spans="1:51" s="14" customFormat="1" ht="12">
      <c r="A218" s="14"/>
      <c r="B218" s="269"/>
      <c r="C218" s="270"/>
      <c r="D218" s="256" t="s">
        <v>226</v>
      </c>
      <c r="E218" s="271" t="s">
        <v>1</v>
      </c>
      <c r="F218" s="272" t="s">
        <v>249</v>
      </c>
      <c r="G218" s="270"/>
      <c r="H218" s="273">
        <v>1</v>
      </c>
      <c r="I218" s="274"/>
      <c r="J218" s="270"/>
      <c r="K218" s="270"/>
      <c r="L218" s="275"/>
      <c r="M218" s="276"/>
      <c r="N218" s="277"/>
      <c r="O218" s="277"/>
      <c r="P218" s="277"/>
      <c r="Q218" s="277"/>
      <c r="R218" s="277"/>
      <c r="S218" s="277"/>
      <c r="T218" s="27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9" t="s">
        <v>226</v>
      </c>
      <c r="AU218" s="279" t="s">
        <v>86</v>
      </c>
      <c r="AV218" s="14" t="s">
        <v>193</v>
      </c>
      <c r="AW218" s="14" t="s">
        <v>32</v>
      </c>
      <c r="AX218" s="14" t="s">
        <v>84</v>
      </c>
      <c r="AY218" s="279" t="s">
        <v>176</v>
      </c>
    </row>
    <row r="219" spans="1:65" s="2" customFormat="1" ht="24.15" customHeight="1">
      <c r="A219" s="38"/>
      <c r="B219" s="39"/>
      <c r="C219" s="241" t="s">
        <v>355</v>
      </c>
      <c r="D219" s="241" t="s">
        <v>179</v>
      </c>
      <c r="E219" s="242" t="s">
        <v>831</v>
      </c>
      <c r="F219" s="243" t="s">
        <v>832</v>
      </c>
      <c r="G219" s="244" t="s">
        <v>385</v>
      </c>
      <c r="H219" s="245">
        <v>6.31</v>
      </c>
      <c r="I219" s="246"/>
      <c r="J219" s="247">
        <f>ROUND(I219*H219,2)</f>
        <v>0</v>
      </c>
      <c r="K219" s="243" t="s">
        <v>183</v>
      </c>
      <c r="L219" s="44"/>
      <c r="M219" s="248" t="s">
        <v>1</v>
      </c>
      <c r="N219" s="249" t="s">
        <v>41</v>
      </c>
      <c r="O219" s="91"/>
      <c r="P219" s="250">
        <f>O219*H219</f>
        <v>0</v>
      </c>
      <c r="Q219" s="250">
        <v>1.36828</v>
      </c>
      <c r="R219" s="250">
        <f>Q219*H219</f>
        <v>8.633846799999999</v>
      </c>
      <c r="S219" s="250">
        <v>0</v>
      </c>
      <c r="T219" s="25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2" t="s">
        <v>193</v>
      </c>
      <c r="AT219" s="252" t="s">
        <v>179</v>
      </c>
      <c r="AU219" s="252" t="s">
        <v>86</v>
      </c>
      <c r="AY219" s="17" t="s">
        <v>176</v>
      </c>
      <c r="BE219" s="253">
        <f>IF(N219="základní",J219,0)</f>
        <v>0</v>
      </c>
      <c r="BF219" s="253">
        <f>IF(N219="snížená",J219,0)</f>
        <v>0</v>
      </c>
      <c r="BG219" s="253">
        <f>IF(N219="zákl. přenesená",J219,0)</f>
        <v>0</v>
      </c>
      <c r="BH219" s="253">
        <f>IF(N219="sníž. přenesená",J219,0)</f>
        <v>0</v>
      </c>
      <c r="BI219" s="253">
        <f>IF(N219="nulová",J219,0)</f>
        <v>0</v>
      </c>
      <c r="BJ219" s="17" t="s">
        <v>84</v>
      </c>
      <c r="BK219" s="253">
        <f>ROUND(I219*H219,2)</f>
        <v>0</v>
      </c>
      <c r="BL219" s="17" t="s">
        <v>193</v>
      </c>
      <c r="BM219" s="252" t="s">
        <v>833</v>
      </c>
    </row>
    <row r="220" spans="1:51" s="15" customFormat="1" ht="12">
      <c r="A220" s="15"/>
      <c r="B220" s="285"/>
      <c r="C220" s="286"/>
      <c r="D220" s="256" t="s">
        <v>226</v>
      </c>
      <c r="E220" s="287" t="s">
        <v>1</v>
      </c>
      <c r="F220" s="288" t="s">
        <v>789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226</v>
      </c>
      <c r="AU220" s="294" t="s">
        <v>86</v>
      </c>
      <c r="AV220" s="15" t="s">
        <v>84</v>
      </c>
      <c r="AW220" s="15" t="s">
        <v>32</v>
      </c>
      <c r="AX220" s="15" t="s">
        <v>76</v>
      </c>
      <c r="AY220" s="294" t="s">
        <v>176</v>
      </c>
    </row>
    <row r="221" spans="1:51" s="15" customFormat="1" ht="12">
      <c r="A221" s="15"/>
      <c r="B221" s="285"/>
      <c r="C221" s="286"/>
      <c r="D221" s="256" t="s">
        <v>226</v>
      </c>
      <c r="E221" s="287" t="s">
        <v>1</v>
      </c>
      <c r="F221" s="288" t="s">
        <v>790</v>
      </c>
      <c r="G221" s="286"/>
      <c r="H221" s="287" t="s">
        <v>1</v>
      </c>
      <c r="I221" s="289"/>
      <c r="J221" s="286"/>
      <c r="K221" s="286"/>
      <c r="L221" s="290"/>
      <c r="M221" s="291"/>
      <c r="N221" s="292"/>
      <c r="O221" s="292"/>
      <c r="P221" s="292"/>
      <c r="Q221" s="292"/>
      <c r="R221" s="292"/>
      <c r="S221" s="292"/>
      <c r="T221" s="29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4" t="s">
        <v>226</v>
      </c>
      <c r="AU221" s="294" t="s">
        <v>86</v>
      </c>
      <c r="AV221" s="15" t="s">
        <v>84</v>
      </c>
      <c r="AW221" s="15" t="s">
        <v>32</v>
      </c>
      <c r="AX221" s="15" t="s">
        <v>76</v>
      </c>
      <c r="AY221" s="294" t="s">
        <v>176</v>
      </c>
    </row>
    <row r="222" spans="1:51" s="15" customFormat="1" ht="12">
      <c r="A222" s="15"/>
      <c r="B222" s="285"/>
      <c r="C222" s="286"/>
      <c r="D222" s="256" t="s">
        <v>226</v>
      </c>
      <c r="E222" s="287" t="s">
        <v>1</v>
      </c>
      <c r="F222" s="288" t="s">
        <v>834</v>
      </c>
      <c r="G222" s="286"/>
      <c r="H222" s="287" t="s">
        <v>1</v>
      </c>
      <c r="I222" s="289"/>
      <c r="J222" s="286"/>
      <c r="K222" s="286"/>
      <c r="L222" s="290"/>
      <c r="M222" s="291"/>
      <c r="N222" s="292"/>
      <c r="O222" s="292"/>
      <c r="P222" s="292"/>
      <c r="Q222" s="292"/>
      <c r="R222" s="292"/>
      <c r="S222" s="292"/>
      <c r="T222" s="29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94" t="s">
        <v>226</v>
      </c>
      <c r="AU222" s="294" t="s">
        <v>86</v>
      </c>
      <c r="AV222" s="15" t="s">
        <v>84</v>
      </c>
      <c r="AW222" s="15" t="s">
        <v>32</v>
      </c>
      <c r="AX222" s="15" t="s">
        <v>76</v>
      </c>
      <c r="AY222" s="294" t="s">
        <v>176</v>
      </c>
    </row>
    <row r="223" spans="1:51" s="15" customFormat="1" ht="12">
      <c r="A223" s="15"/>
      <c r="B223" s="285"/>
      <c r="C223" s="286"/>
      <c r="D223" s="256" t="s">
        <v>226</v>
      </c>
      <c r="E223" s="287" t="s">
        <v>1</v>
      </c>
      <c r="F223" s="288" t="s">
        <v>835</v>
      </c>
      <c r="G223" s="286"/>
      <c r="H223" s="287" t="s">
        <v>1</v>
      </c>
      <c r="I223" s="289"/>
      <c r="J223" s="286"/>
      <c r="K223" s="286"/>
      <c r="L223" s="290"/>
      <c r="M223" s="291"/>
      <c r="N223" s="292"/>
      <c r="O223" s="292"/>
      <c r="P223" s="292"/>
      <c r="Q223" s="292"/>
      <c r="R223" s="292"/>
      <c r="S223" s="292"/>
      <c r="T223" s="29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4" t="s">
        <v>226</v>
      </c>
      <c r="AU223" s="294" t="s">
        <v>86</v>
      </c>
      <c r="AV223" s="15" t="s">
        <v>84</v>
      </c>
      <c r="AW223" s="15" t="s">
        <v>32</v>
      </c>
      <c r="AX223" s="15" t="s">
        <v>76</v>
      </c>
      <c r="AY223" s="294" t="s">
        <v>176</v>
      </c>
    </row>
    <row r="224" spans="1:51" s="13" customFormat="1" ht="12">
      <c r="A224" s="13"/>
      <c r="B224" s="254"/>
      <c r="C224" s="255"/>
      <c r="D224" s="256" t="s">
        <v>226</v>
      </c>
      <c r="E224" s="257" t="s">
        <v>1</v>
      </c>
      <c r="F224" s="258" t="s">
        <v>836</v>
      </c>
      <c r="G224" s="255"/>
      <c r="H224" s="259">
        <v>6.31</v>
      </c>
      <c r="I224" s="260"/>
      <c r="J224" s="255"/>
      <c r="K224" s="255"/>
      <c r="L224" s="261"/>
      <c r="M224" s="262"/>
      <c r="N224" s="263"/>
      <c r="O224" s="263"/>
      <c r="P224" s="263"/>
      <c r="Q224" s="263"/>
      <c r="R224" s="263"/>
      <c r="S224" s="263"/>
      <c r="T224" s="26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5" t="s">
        <v>226</v>
      </c>
      <c r="AU224" s="265" t="s">
        <v>86</v>
      </c>
      <c r="AV224" s="13" t="s">
        <v>86</v>
      </c>
      <c r="AW224" s="13" t="s">
        <v>32</v>
      </c>
      <c r="AX224" s="13" t="s">
        <v>76</v>
      </c>
      <c r="AY224" s="265" t="s">
        <v>176</v>
      </c>
    </row>
    <row r="225" spans="1:51" s="14" customFormat="1" ht="12">
      <c r="A225" s="14"/>
      <c r="B225" s="269"/>
      <c r="C225" s="270"/>
      <c r="D225" s="256" t="s">
        <v>226</v>
      </c>
      <c r="E225" s="271" t="s">
        <v>1</v>
      </c>
      <c r="F225" s="272" t="s">
        <v>249</v>
      </c>
      <c r="G225" s="270"/>
      <c r="H225" s="273">
        <v>6.31</v>
      </c>
      <c r="I225" s="274"/>
      <c r="J225" s="270"/>
      <c r="K225" s="270"/>
      <c r="L225" s="275"/>
      <c r="M225" s="276"/>
      <c r="N225" s="277"/>
      <c r="O225" s="277"/>
      <c r="P225" s="277"/>
      <c r="Q225" s="277"/>
      <c r="R225" s="277"/>
      <c r="S225" s="277"/>
      <c r="T225" s="27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9" t="s">
        <v>226</v>
      </c>
      <c r="AU225" s="279" t="s">
        <v>86</v>
      </c>
      <c r="AV225" s="14" t="s">
        <v>193</v>
      </c>
      <c r="AW225" s="14" t="s">
        <v>32</v>
      </c>
      <c r="AX225" s="14" t="s">
        <v>84</v>
      </c>
      <c r="AY225" s="279" t="s">
        <v>176</v>
      </c>
    </row>
    <row r="226" spans="1:65" s="2" customFormat="1" ht="14.4" customHeight="1">
      <c r="A226" s="38"/>
      <c r="B226" s="39"/>
      <c r="C226" s="295" t="s">
        <v>359</v>
      </c>
      <c r="D226" s="295" t="s">
        <v>341</v>
      </c>
      <c r="E226" s="296" t="s">
        <v>837</v>
      </c>
      <c r="F226" s="297" t="s">
        <v>838</v>
      </c>
      <c r="G226" s="298" t="s">
        <v>385</v>
      </c>
      <c r="H226" s="299">
        <v>6.499</v>
      </c>
      <c r="I226" s="300"/>
      <c r="J226" s="301">
        <f>ROUND(I226*H226,2)</f>
        <v>0</v>
      </c>
      <c r="K226" s="297" t="s">
        <v>183</v>
      </c>
      <c r="L226" s="302"/>
      <c r="M226" s="303" t="s">
        <v>1</v>
      </c>
      <c r="N226" s="304" t="s">
        <v>41</v>
      </c>
      <c r="O226" s="91"/>
      <c r="P226" s="250">
        <f>O226*H226</f>
        <v>0</v>
      </c>
      <c r="Q226" s="250">
        <v>0.98</v>
      </c>
      <c r="R226" s="250">
        <f>Q226*H226</f>
        <v>6.36902</v>
      </c>
      <c r="S226" s="250">
        <v>0</v>
      </c>
      <c r="T226" s="251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2" t="s">
        <v>210</v>
      </c>
      <c r="AT226" s="252" t="s">
        <v>341</v>
      </c>
      <c r="AU226" s="252" t="s">
        <v>86</v>
      </c>
      <c r="AY226" s="17" t="s">
        <v>176</v>
      </c>
      <c r="BE226" s="253">
        <f>IF(N226="základní",J226,0)</f>
        <v>0</v>
      </c>
      <c r="BF226" s="253">
        <f>IF(N226="snížená",J226,0)</f>
        <v>0</v>
      </c>
      <c r="BG226" s="253">
        <f>IF(N226="zákl. přenesená",J226,0)</f>
        <v>0</v>
      </c>
      <c r="BH226" s="253">
        <f>IF(N226="sníž. přenesená",J226,0)</f>
        <v>0</v>
      </c>
      <c r="BI226" s="253">
        <f>IF(N226="nulová",J226,0)</f>
        <v>0</v>
      </c>
      <c r="BJ226" s="17" t="s">
        <v>84</v>
      </c>
      <c r="BK226" s="253">
        <f>ROUND(I226*H226,2)</f>
        <v>0</v>
      </c>
      <c r="BL226" s="17" t="s">
        <v>193</v>
      </c>
      <c r="BM226" s="252" t="s">
        <v>839</v>
      </c>
    </row>
    <row r="227" spans="1:51" s="13" customFormat="1" ht="12">
      <c r="A227" s="13"/>
      <c r="B227" s="254"/>
      <c r="C227" s="255"/>
      <c r="D227" s="256" t="s">
        <v>226</v>
      </c>
      <c r="E227" s="257" t="s">
        <v>1</v>
      </c>
      <c r="F227" s="258" t="s">
        <v>840</v>
      </c>
      <c r="G227" s="255"/>
      <c r="H227" s="259">
        <v>6.499</v>
      </c>
      <c r="I227" s="260"/>
      <c r="J227" s="255"/>
      <c r="K227" s="255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226</v>
      </c>
      <c r="AU227" s="265" t="s">
        <v>86</v>
      </c>
      <c r="AV227" s="13" t="s">
        <v>86</v>
      </c>
      <c r="AW227" s="13" t="s">
        <v>32</v>
      </c>
      <c r="AX227" s="13" t="s">
        <v>84</v>
      </c>
      <c r="AY227" s="265" t="s">
        <v>176</v>
      </c>
    </row>
    <row r="228" spans="1:65" s="2" customFormat="1" ht="24.15" customHeight="1">
      <c r="A228" s="38"/>
      <c r="B228" s="39"/>
      <c r="C228" s="241" t="s">
        <v>364</v>
      </c>
      <c r="D228" s="241" t="s">
        <v>179</v>
      </c>
      <c r="E228" s="242" t="s">
        <v>841</v>
      </c>
      <c r="F228" s="243" t="s">
        <v>842</v>
      </c>
      <c r="G228" s="244" t="s">
        <v>291</v>
      </c>
      <c r="H228" s="245">
        <v>5.637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2.46367</v>
      </c>
      <c r="R228" s="250">
        <f>Q228*H228</f>
        <v>13.887707789999999</v>
      </c>
      <c r="S228" s="250">
        <v>0</v>
      </c>
      <c r="T228" s="25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86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843</v>
      </c>
    </row>
    <row r="229" spans="1:51" s="15" customFormat="1" ht="12">
      <c r="A229" s="15"/>
      <c r="B229" s="285"/>
      <c r="C229" s="286"/>
      <c r="D229" s="256" t="s">
        <v>226</v>
      </c>
      <c r="E229" s="287" t="s">
        <v>1</v>
      </c>
      <c r="F229" s="288" t="s">
        <v>789</v>
      </c>
      <c r="G229" s="286"/>
      <c r="H229" s="287" t="s">
        <v>1</v>
      </c>
      <c r="I229" s="289"/>
      <c r="J229" s="286"/>
      <c r="K229" s="286"/>
      <c r="L229" s="290"/>
      <c r="M229" s="291"/>
      <c r="N229" s="292"/>
      <c r="O229" s="292"/>
      <c r="P229" s="292"/>
      <c r="Q229" s="292"/>
      <c r="R229" s="292"/>
      <c r="S229" s="292"/>
      <c r="T229" s="29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226</v>
      </c>
      <c r="AU229" s="294" t="s">
        <v>86</v>
      </c>
      <c r="AV229" s="15" t="s">
        <v>84</v>
      </c>
      <c r="AW229" s="15" t="s">
        <v>32</v>
      </c>
      <c r="AX229" s="15" t="s">
        <v>76</v>
      </c>
      <c r="AY229" s="294" t="s">
        <v>176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790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86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5" customFormat="1" ht="12">
      <c r="A231" s="15"/>
      <c r="B231" s="285"/>
      <c r="C231" s="286"/>
      <c r="D231" s="256" t="s">
        <v>226</v>
      </c>
      <c r="E231" s="287" t="s">
        <v>1</v>
      </c>
      <c r="F231" s="288" t="s">
        <v>844</v>
      </c>
      <c r="G231" s="286"/>
      <c r="H231" s="287" t="s">
        <v>1</v>
      </c>
      <c r="I231" s="289"/>
      <c r="J231" s="286"/>
      <c r="K231" s="286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226</v>
      </c>
      <c r="AU231" s="294" t="s">
        <v>86</v>
      </c>
      <c r="AV231" s="15" t="s">
        <v>84</v>
      </c>
      <c r="AW231" s="15" t="s">
        <v>32</v>
      </c>
      <c r="AX231" s="15" t="s">
        <v>76</v>
      </c>
      <c r="AY231" s="294" t="s">
        <v>176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845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86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3" customFormat="1" ht="12">
      <c r="A233" s="13"/>
      <c r="B233" s="254"/>
      <c r="C233" s="255"/>
      <c r="D233" s="256" t="s">
        <v>226</v>
      </c>
      <c r="E233" s="257" t="s">
        <v>1</v>
      </c>
      <c r="F233" s="258" t="s">
        <v>846</v>
      </c>
      <c r="G233" s="255"/>
      <c r="H233" s="259">
        <v>5.637</v>
      </c>
      <c r="I233" s="260"/>
      <c r="J233" s="255"/>
      <c r="K233" s="255"/>
      <c r="L233" s="261"/>
      <c r="M233" s="262"/>
      <c r="N233" s="263"/>
      <c r="O233" s="263"/>
      <c r="P233" s="263"/>
      <c r="Q233" s="263"/>
      <c r="R233" s="263"/>
      <c r="S233" s="263"/>
      <c r="T233" s="26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5" t="s">
        <v>226</v>
      </c>
      <c r="AU233" s="265" t="s">
        <v>86</v>
      </c>
      <c r="AV233" s="13" t="s">
        <v>86</v>
      </c>
      <c r="AW233" s="13" t="s">
        <v>32</v>
      </c>
      <c r="AX233" s="13" t="s">
        <v>76</v>
      </c>
      <c r="AY233" s="265" t="s">
        <v>176</v>
      </c>
    </row>
    <row r="234" spans="1:51" s="14" customFormat="1" ht="12">
      <c r="A234" s="14"/>
      <c r="B234" s="269"/>
      <c r="C234" s="270"/>
      <c r="D234" s="256" t="s">
        <v>226</v>
      </c>
      <c r="E234" s="271" t="s">
        <v>1</v>
      </c>
      <c r="F234" s="272" t="s">
        <v>249</v>
      </c>
      <c r="G234" s="270"/>
      <c r="H234" s="273">
        <v>5.637</v>
      </c>
      <c r="I234" s="274"/>
      <c r="J234" s="270"/>
      <c r="K234" s="270"/>
      <c r="L234" s="275"/>
      <c r="M234" s="276"/>
      <c r="N234" s="277"/>
      <c r="O234" s="277"/>
      <c r="P234" s="277"/>
      <c r="Q234" s="277"/>
      <c r="R234" s="277"/>
      <c r="S234" s="277"/>
      <c r="T234" s="27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9" t="s">
        <v>226</v>
      </c>
      <c r="AU234" s="279" t="s">
        <v>86</v>
      </c>
      <c r="AV234" s="14" t="s">
        <v>193</v>
      </c>
      <c r="AW234" s="14" t="s">
        <v>32</v>
      </c>
      <c r="AX234" s="14" t="s">
        <v>84</v>
      </c>
      <c r="AY234" s="279" t="s">
        <v>176</v>
      </c>
    </row>
    <row r="235" spans="1:65" s="2" customFormat="1" ht="24.15" customHeight="1">
      <c r="A235" s="38"/>
      <c r="B235" s="39"/>
      <c r="C235" s="241" t="s">
        <v>368</v>
      </c>
      <c r="D235" s="241" t="s">
        <v>179</v>
      </c>
      <c r="E235" s="242" t="s">
        <v>847</v>
      </c>
      <c r="F235" s="243" t="s">
        <v>848</v>
      </c>
      <c r="G235" s="244" t="s">
        <v>240</v>
      </c>
      <c r="H235" s="245">
        <v>1</v>
      </c>
      <c r="I235" s="246"/>
      <c r="J235" s="247">
        <f>ROUND(I235*H235,2)</f>
        <v>0</v>
      </c>
      <c r="K235" s="243" t="s">
        <v>183</v>
      </c>
      <c r="L235" s="44"/>
      <c r="M235" s="248" t="s">
        <v>1</v>
      </c>
      <c r="N235" s="249" t="s">
        <v>41</v>
      </c>
      <c r="O235" s="91"/>
      <c r="P235" s="250">
        <f>O235*H235</f>
        <v>0</v>
      </c>
      <c r="Q235" s="250">
        <v>1.61679</v>
      </c>
      <c r="R235" s="250">
        <f>Q235*H235</f>
        <v>1.61679</v>
      </c>
      <c r="S235" s="250">
        <v>0</v>
      </c>
      <c r="T235" s="251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2" t="s">
        <v>193</v>
      </c>
      <c r="AT235" s="252" t="s">
        <v>179</v>
      </c>
      <c r="AU235" s="252" t="s">
        <v>86</v>
      </c>
      <c r="AY235" s="17" t="s">
        <v>176</v>
      </c>
      <c r="BE235" s="253">
        <f>IF(N235="základní",J235,0)</f>
        <v>0</v>
      </c>
      <c r="BF235" s="253">
        <f>IF(N235="snížená",J235,0)</f>
        <v>0</v>
      </c>
      <c r="BG235" s="253">
        <f>IF(N235="zákl. přenesená",J235,0)</f>
        <v>0</v>
      </c>
      <c r="BH235" s="253">
        <f>IF(N235="sníž. přenesená",J235,0)</f>
        <v>0</v>
      </c>
      <c r="BI235" s="253">
        <f>IF(N235="nulová",J235,0)</f>
        <v>0</v>
      </c>
      <c r="BJ235" s="17" t="s">
        <v>84</v>
      </c>
      <c r="BK235" s="253">
        <f>ROUND(I235*H235,2)</f>
        <v>0</v>
      </c>
      <c r="BL235" s="17" t="s">
        <v>193</v>
      </c>
      <c r="BM235" s="252" t="s">
        <v>849</v>
      </c>
    </row>
    <row r="236" spans="1:51" s="15" customFormat="1" ht="12">
      <c r="A236" s="15"/>
      <c r="B236" s="285"/>
      <c r="C236" s="286"/>
      <c r="D236" s="256" t="s">
        <v>226</v>
      </c>
      <c r="E236" s="287" t="s">
        <v>1</v>
      </c>
      <c r="F236" s="288" t="s">
        <v>850</v>
      </c>
      <c r="G236" s="286"/>
      <c r="H236" s="287" t="s">
        <v>1</v>
      </c>
      <c r="I236" s="289"/>
      <c r="J236" s="286"/>
      <c r="K236" s="286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226</v>
      </c>
      <c r="AU236" s="294" t="s">
        <v>86</v>
      </c>
      <c r="AV236" s="15" t="s">
        <v>84</v>
      </c>
      <c r="AW236" s="15" t="s">
        <v>32</v>
      </c>
      <c r="AX236" s="15" t="s">
        <v>76</v>
      </c>
      <c r="AY236" s="294" t="s">
        <v>176</v>
      </c>
    </row>
    <row r="237" spans="1:51" s="15" customFormat="1" ht="12">
      <c r="A237" s="15"/>
      <c r="B237" s="285"/>
      <c r="C237" s="286"/>
      <c r="D237" s="256" t="s">
        <v>226</v>
      </c>
      <c r="E237" s="287" t="s">
        <v>1</v>
      </c>
      <c r="F237" s="288" t="s">
        <v>825</v>
      </c>
      <c r="G237" s="286"/>
      <c r="H237" s="287" t="s">
        <v>1</v>
      </c>
      <c r="I237" s="289"/>
      <c r="J237" s="286"/>
      <c r="K237" s="286"/>
      <c r="L237" s="290"/>
      <c r="M237" s="291"/>
      <c r="N237" s="292"/>
      <c r="O237" s="292"/>
      <c r="P237" s="292"/>
      <c r="Q237" s="292"/>
      <c r="R237" s="292"/>
      <c r="S237" s="292"/>
      <c r="T237" s="29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4" t="s">
        <v>226</v>
      </c>
      <c r="AU237" s="294" t="s">
        <v>86</v>
      </c>
      <c r="AV237" s="15" t="s">
        <v>84</v>
      </c>
      <c r="AW237" s="15" t="s">
        <v>32</v>
      </c>
      <c r="AX237" s="15" t="s">
        <v>76</v>
      </c>
      <c r="AY237" s="294" t="s">
        <v>176</v>
      </c>
    </row>
    <row r="238" spans="1:51" s="13" customFormat="1" ht="12">
      <c r="A238" s="13"/>
      <c r="B238" s="254"/>
      <c r="C238" s="255"/>
      <c r="D238" s="256" t="s">
        <v>226</v>
      </c>
      <c r="E238" s="257" t="s">
        <v>1</v>
      </c>
      <c r="F238" s="258" t="s">
        <v>84</v>
      </c>
      <c r="G238" s="255"/>
      <c r="H238" s="259">
        <v>1</v>
      </c>
      <c r="I238" s="260"/>
      <c r="J238" s="255"/>
      <c r="K238" s="255"/>
      <c r="L238" s="261"/>
      <c r="M238" s="262"/>
      <c r="N238" s="263"/>
      <c r="O238" s="263"/>
      <c r="P238" s="263"/>
      <c r="Q238" s="263"/>
      <c r="R238" s="263"/>
      <c r="S238" s="263"/>
      <c r="T238" s="26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5" t="s">
        <v>226</v>
      </c>
      <c r="AU238" s="265" t="s">
        <v>86</v>
      </c>
      <c r="AV238" s="13" t="s">
        <v>86</v>
      </c>
      <c r="AW238" s="13" t="s">
        <v>32</v>
      </c>
      <c r="AX238" s="13" t="s">
        <v>76</v>
      </c>
      <c r="AY238" s="265" t="s">
        <v>176</v>
      </c>
    </row>
    <row r="239" spans="1:51" s="14" customFormat="1" ht="12">
      <c r="A239" s="14"/>
      <c r="B239" s="269"/>
      <c r="C239" s="270"/>
      <c r="D239" s="256" t="s">
        <v>226</v>
      </c>
      <c r="E239" s="271" t="s">
        <v>1</v>
      </c>
      <c r="F239" s="272" t="s">
        <v>249</v>
      </c>
      <c r="G239" s="270"/>
      <c r="H239" s="273">
        <v>1</v>
      </c>
      <c r="I239" s="274"/>
      <c r="J239" s="270"/>
      <c r="K239" s="270"/>
      <c r="L239" s="275"/>
      <c r="M239" s="276"/>
      <c r="N239" s="277"/>
      <c r="O239" s="277"/>
      <c r="P239" s="277"/>
      <c r="Q239" s="277"/>
      <c r="R239" s="277"/>
      <c r="S239" s="277"/>
      <c r="T239" s="27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9" t="s">
        <v>226</v>
      </c>
      <c r="AU239" s="279" t="s">
        <v>86</v>
      </c>
      <c r="AV239" s="14" t="s">
        <v>193</v>
      </c>
      <c r="AW239" s="14" t="s">
        <v>32</v>
      </c>
      <c r="AX239" s="14" t="s">
        <v>84</v>
      </c>
      <c r="AY239" s="279" t="s">
        <v>176</v>
      </c>
    </row>
    <row r="240" spans="1:65" s="2" customFormat="1" ht="24.15" customHeight="1">
      <c r="A240" s="38"/>
      <c r="B240" s="39"/>
      <c r="C240" s="241" t="s">
        <v>7</v>
      </c>
      <c r="D240" s="241" t="s">
        <v>179</v>
      </c>
      <c r="E240" s="242" t="s">
        <v>851</v>
      </c>
      <c r="F240" s="243" t="s">
        <v>852</v>
      </c>
      <c r="G240" s="244" t="s">
        <v>291</v>
      </c>
      <c r="H240" s="245">
        <v>7.398</v>
      </c>
      <c r="I240" s="246"/>
      <c r="J240" s="247">
        <f>ROUND(I240*H240,2)</f>
        <v>0</v>
      </c>
      <c r="K240" s="243" t="s">
        <v>183</v>
      </c>
      <c r="L240" s="44"/>
      <c r="M240" s="248" t="s">
        <v>1</v>
      </c>
      <c r="N240" s="249" t="s">
        <v>41</v>
      </c>
      <c r="O240" s="91"/>
      <c r="P240" s="250">
        <f>O240*H240</f>
        <v>0</v>
      </c>
      <c r="Q240" s="250">
        <v>0</v>
      </c>
      <c r="R240" s="250">
        <f>Q240*H240</f>
        <v>0</v>
      </c>
      <c r="S240" s="250">
        <v>2.2</v>
      </c>
      <c r="T240" s="251">
        <f>S240*H240</f>
        <v>16.2756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2" t="s">
        <v>193</v>
      </c>
      <c r="AT240" s="252" t="s">
        <v>179</v>
      </c>
      <c r="AU240" s="252" t="s">
        <v>86</v>
      </c>
      <c r="AY240" s="17" t="s">
        <v>176</v>
      </c>
      <c r="BE240" s="253">
        <f>IF(N240="základní",J240,0)</f>
        <v>0</v>
      </c>
      <c r="BF240" s="253">
        <f>IF(N240="snížená",J240,0)</f>
        <v>0</v>
      </c>
      <c r="BG240" s="253">
        <f>IF(N240="zákl. přenesená",J240,0)</f>
        <v>0</v>
      </c>
      <c r="BH240" s="253">
        <f>IF(N240="sníž. přenesená",J240,0)</f>
        <v>0</v>
      </c>
      <c r="BI240" s="253">
        <f>IF(N240="nulová",J240,0)</f>
        <v>0</v>
      </c>
      <c r="BJ240" s="17" t="s">
        <v>84</v>
      </c>
      <c r="BK240" s="253">
        <f>ROUND(I240*H240,2)</f>
        <v>0</v>
      </c>
      <c r="BL240" s="17" t="s">
        <v>193</v>
      </c>
      <c r="BM240" s="252" t="s">
        <v>853</v>
      </c>
    </row>
    <row r="241" spans="1:51" s="15" customFormat="1" ht="12">
      <c r="A241" s="15"/>
      <c r="B241" s="285"/>
      <c r="C241" s="286"/>
      <c r="D241" s="256" t="s">
        <v>226</v>
      </c>
      <c r="E241" s="287" t="s">
        <v>1</v>
      </c>
      <c r="F241" s="288" t="s">
        <v>854</v>
      </c>
      <c r="G241" s="286"/>
      <c r="H241" s="287" t="s">
        <v>1</v>
      </c>
      <c r="I241" s="289"/>
      <c r="J241" s="286"/>
      <c r="K241" s="286"/>
      <c r="L241" s="290"/>
      <c r="M241" s="291"/>
      <c r="N241" s="292"/>
      <c r="O241" s="292"/>
      <c r="P241" s="292"/>
      <c r="Q241" s="292"/>
      <c r="R241" s="292"/>
      <c r="S241" s="292"/>
      <c r="T241" s="29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94" t="s">
        <v>226</v>
      </c>
      <c r="AU241" s="294" t="s">
        <v>86</v>
      </c>
      <c r="AV241" s="15" t="s">
        <v>84</v>
      </c>
      <c r="AW241" s="15" t="s">
        <v>32</v>
      </c>
      <c r="AX241" s="15" t="s">
        <v>76</v>
      </c>
      <c r="AY241" s="294" t="s">
        <v>176</v>
      </c>
    </row>
    <row r="242" spans="1:51" s="15" customFormat="1" ht="12">
      <c r="A242" s="15"/>
      <c r="B242" s="285"/>
      <c r="C242" s="286"/>
      <c r="D242" s="256" t="s">
        <v>226</v>
      </c>
      <c r="E242" s="287" t="s">
        <v>1</v>
      </c>
      <c r="F242" s="288" t="s">
        <v>790</v>
      </c>
      <c r="G242" s="286"/>
      <c r="H242" s="287" t="s">
        <v>1</v>
      </c>
      <c r="I242" s="289"/>
      <c r="J242" s="286"/>
      <c r="K242" s="286"/>
      <c r="L242" s="290"/>
      <c r="M242" s="291"/>
      <c r="N242" s="292"/>
      <c r="O242" s="292"/>
      <c r="P242" s="292"/>
      <c r="Q242" s="292"/>
      <c r="R242" s="292"/>
      <c r="S242" s="292"/>
      <c r="T242" s="29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4" t="s">
        <v>226</v>
      </c>
      <c r="AU242" s="294" t="s">
        <v>86</v>
      </c>
      <c r="AV242" s="15" t="s">
        <v>84</v>
      </c>
      <c r="AW242" s="15" t="s">
        <v>32</v>
      </c>
      <c r="AX242" s="15" t="s">
        <v>76</v>
      </c>
      <c r="AY242" s="294" t="s">
        <v>176</v>
      </c>
    </row>
    <row r="243" spans="1:51" s="15" customFormat="1" ht="12">
      <c r="A243" s="15"/>
      <c r="B243" s="285"/>
      <c r="C243" s="286"/>
      <c r="D243" s="256" t="s">
        <v>226</v>
      </c>
      <c r="E243" s="287" t="s">
        <v>1</v>
      </c>
      <c r="F243" s="288" t="s">
        <v>855</v>
      </c>
      <c r="G243" s="286"/>
      <c r="H243" s="287" t="s">
        <v>1</v>
      </c>
      <c r="I243" s="289"/>
      <c r="J243" s="286"/>
      <c r="K243" s="286"/>
      <c r="L243" s="290"/>
      <c r="M243" s="291"/>
      <c r="N243" s="292"/>
      <c r="O243" s="292"/>
      <c r="P243" s="292"/>
      <c r="Q243" s="292"/>
      <c r="R243" s="292"/>
      <c r="S243" s="292"/>
      <c r="T243" s="29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4" t="s">
        <v>226</v>
      </c>
      <c r="AU243" s="294" t="s">
        <v>86</v>
      </c>
      <c r="AV243" s="15" t="s">
        <v>84</v>
      </c>
      <c r="AW243" s="15" t="s">
        <v>32</v>
      </c>
      <c r="AX243" s="15" t="s">
        <v>76</v>
      </c>
      <c r="AY243" s="294" t="s">
        <v>176</v>
      </c>
    </row>
    <row r="244" spans="1:51" s="15" customFormat="1" ht="12">
      <c r="A244" s="15"/>
      <c r="B244" s="285"/>
      <c r="C244" s="286"/>
      <c r="D244" s="256" t="s">
        <v>226</v>
      </c>
      <c r="E244" s="287" t="s">
        <v>1</v>
      </c>
      <c r="F244" s="288" t="s">
        <v>856</v>
      </c>
      <c r="G244" s="286"/>
      <c r="H244" s="287" t="s">
        <v>1</v>
      </c>
      <c r="I244" s="289"/>
      <c r="J244" s="286"/>
      <c r="K244" s="286"/>
      <c r="L244" s="290"/>
      <c r="M244" s="291"/>
      <c r="N244" s="292"/>
      <c r="O244" s="292"/>
      <c r="P244" s="292"/>
      <c r="Q244" s="292"/>
      <c r="R244" s="292"/>
      <c r="S244" s="292"/>
      <c r="T244" s="29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4" t="s">
        <v>226</v>
      </c>
      <c r="AU244" s="294" t="s">
        <v>86</v>
      </c>
      <c r="AV244" s="15" t="s">
        <v>84</v>
      </c>
      <c r="AW244" s="15" t="s">
        <v>32</v>
      </c>
      <c r="AX244" s="15" t="s">
        <v>76</v>
      </c>
      <c r="AY244" s="294" t="s">
        <v>176</v>
      </c>
    </row>
    <row r="245" spans="1:51" s="15" customFormat="1" ht="12">
      <c r="A245" s="15"/>
      <c r="B245" s="285"/>
      <c r="C245" s="286"/>
      <c r="D245" s="256" t="s">
        <v>226</v>
      </c>
      <c r="E245" s="287" t="s">
        <v>1</v>
      </c>
      <c r="F245" s="288" t="s">
        <v>400</v>
      </c>
      <c r="G245" s="286"/>
      <c r="H245" s="287" t="s">
        <v>1</v>
      </c>
      <c r="I245" s="289"/>
      <c r="J245" s="286"/>
      <c r="K245" s="286"/>
      <c r="L245" s="290"/>
      <c r="M245" s="291"/>
      <c r="N245" s="292"/>
      <c r="O245" s="292"/>
      <c r="P245" s="292"/>
      <c r="Q245" s="292"/>
      <c r="R245" s="292"/>
      <c r="S245" s="292"/>
      <c r="T245" s="29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94" t="s">
        <v>226</v>
      </c>
      <c r="AU245" s="294" t="s">
        <v>86</v>
      </c>
      <c r="AV245" s="15" t="s">
        <v>84</v>
      </c>
      <c r="AW245" s="15" t="s">
        <v>32</v>
      </c>
      <c r="AX245" s="15" t="s">
        <v>76</v>
      </c>
      <c r="AY245" s="294" t="s">
        <v>176</v>
      </c>
    </row>
    <row r="246" spans="1:51" s="15" customFormat="1" ht="12">
      <c r="A246" s="15"/>
      <c r="B246" s="285"/>
      <c r="C246" s="286"/>
      <c r="D246" s="256" t="s">
        <v>226</v>
      </c>
      <c r="E246" s="287" t="s">
        <v>1</v>
      </c>
      <c r="F246" s="288" t="s">
        <v>857</v>
      </c>
      <c r="G246" s="286"/>
      <c r="H246" s="287" t="s">
        <v>1</v>
      </c>
      <c r="I246" s="289"/>
      <c r="J246" s="286"/>
      <c r="K246" s="286"/>
      <c r="L246" s="290"/>
      <c r="M246" s="291"/>
      <c r="N246" s="292"/>
      <c r="O246" s="292"/>
      <c r="P246" s="292"/>
      <c r="Q246" s="292"/>
      <c r="R246" s="292"/>
      <c r="S246" s="292"/>
      <c r="T246" s="29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94" t="s">
        <v>226</v>
      </c>
      <c r="AU246" s="294" t="s">
        <v>86</v>
      </c>
      <c r="AV246" s="15" t="s">
        <v>84</v>
      </c>
      <c r="AW246" s="15" t="s">
        <v>32</v>
      </c>
      <c r="AX246" s="15" t="s">
        <v>76</v>
      </c>
      <c r="AY246" s="294" t="s">
        <v>176</v>
      </c>
    </row>
    <row r="247" spans="1:51" s="15" customFormat="1" ht="12">
      <c r="A247" s="15"/>
      <c r="B247" s="285"/>
      <c r="C247" s="286"/>
      <c r="D247" s="256" t="s">
        <v>226</v>
      </c>
      <c r="E247" s="287" t="s">
        <v>1</v>
      </c>
      <c r="F247" s="288" t="s">
        <v>790</v>
      </c>
      <c r="G247" s="286"/>
      <c r="H247" s="287" t="s">
        <v>1</v>
      </c>
      <c r="I247" s="289"/>
      <c r="J247" s="286"/>
      <c r="K247" s="286"/>
      <c r="L247" s="290"/>
      <c r="M247" s="291"/>
      <c r="N247" s="292"/>
      <c r="O247" s="292"/>
      <c r="P247" s="292"/>
      <c r="Q247" s="292"/>
      <c r="R247" s="292"/>
      <c r="S247" s="292"/>
      <c r="T247" s="29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4" t="s">
        <v>226</v>
      </c>
      <c r="AU247" s="294" t="s">
        <v>86</v>
      </c>
      <c r="AV247" s="15" t="s">
        <v>84</v>
      </c>
      <c r="AW247" s="15" t="s">
        <v>32</v>
      </c>
      <c r="AX247" s="15" t="s">
        <v>76</v>
      </c>
      <c r="AY247" s="294" t="s">
        <v>176</v>
      </c>
    </row>
    <row r="248" spans="1:51" s="15" customFormat="1" ht="12">
      <c r="A248" s="15"/>
      <c r="B248" s="285"/>
      <c r="C248" s="286"/>
      <c r="D248" s="256" t="s">
        <v>226</v>
      </c>
      <c r="E248" s="287" t="s">
        <v>1</v>
      </c>
      <c r="F248" s="288" t="s">
        <v>858</v>
      </c>
      <c r="G248" s="286"/>
      <c r="H248" s="287" t="s">
        <v>1</v>
      </c>
      <c r="I248" s="289"/>
      <c r="J248" s="286"/>
      <c r="K248" s="286"/>
      <c r="L248" s="290"/>
      <c r="M248" s="291"/>
      <c r="N248" s="292"/>
      <c r="O248" s="292"/>
      <c r="P248" s="292"/>
      <c r="Q248" s="292"/>
      <c r="R248" s="292"/>
      <c r="S248" s="292"/>
      <c r="T248" s="29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4" t="s">
        <v>226</v>
      </c>
      <c r="AU248" s="294" t="s">
        <v>86</v>
      </c>
      <c r="AV248" s="15" t="s">
        <v>84</v>
      </c>
      <c r="AW248" s="15" t="s">
        <v>32</v>
      </c>
      <c r="AX248" s="15" t="s">
        <v>76</v>
      </c>
      <c r="AY248" s="294" t="s">
        <v>176</v>
      </c>
    </row>
    <row r="249" spans="1:51" s="15" customFormat="1" ht="12">
      <c r="A249" s="15"/>
      <c r="B249" s="285"/>
      <c r="C249" s="286"/>
      <c r="D249" s="256" t="s">
        <v>226</v>
      </c>
      <c r="E249" s="287" t="s">
        <v>1</v>
      </c>
      <c r="F249" s="288" t="s">
        <v>859</v>
      </c>
      <c r="G249" s="286"/>
      <c r="H249" s="287" t="s">
        <v>1</v>
      </c>
      <c r="I249" s="289"/>
      <c r="J249" s="286"/>
      <c r="K249" s="286"/>
      <c r="L249" s="290"/>
      <c r="M249" s="291"/>
      <c r="N249" s="292"/>
      <c r="O249" s="292"/>
      <c r="P249" s="292"/>
      <c r="Q249" s="292"/>
      <c r="R249" s="292"/>
      <c r="S249" s="292"/>
      <c r="T249" s="29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94" t="s">
        <v>226</v>
      </c>
      <c r="AU249" s="294" t="s">
        <v>86</v>
      </c>
      <c r="AV249" s="15" t="s">
        <v>84</v>
      </c>
      <c r="AW249" s="15" t="s">
        <v>32</v>
      </c>
      <c r="AX249" s="15" t="s">
        <v>76</v>
      </c>
      <c r="AY249" s="294" t="s">
        <v>176</v>
      </c>
    </row>
    <row r="250" spans="1:51" s="15" customFormat="1" ht="12">
      <c r="A250" s="15"/>
      <c r="B250" s="285"/>
      <c r="C250" s="286"/>
      <c r="D250" s="256" t="s">
        <v>226</v>
      </c>
      <c r="E250" s="287" t="s">
        <v>1</v>
      </c>
      <c r="F250" s="288" t="s">
        <v>400</v>
      </c>
      <c r="G250" s="286"/>
      <c r="H250" s="287" t="s">
        <v>1</v>
      </c>
      <c r="I250" s="289"/>
      <c r="J250" s="286"/>
      <c r="K250" s="286"/>
      <c r="L250" s="290"/>
      <c r="M250" s="291"/>
      <c r="N250" s="292"/>
      <c r="O250" s="292"/>
      <c r="P250" s="292"/>
      <c r="Q250" s="292"/>
      <c r="R250" s="292"/>
      <c r="S250" s="292"/>
      <c r="T250" s="29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94" t="s">
        <v>226</v>
      </c>
      <c r="AU250" s="294" t="s">
        <v>86</v>
      </c>
      <c r="AV250" s="15" t="s">
        <v>84</v>
      </c>
      <c r="AW250" s="15" t="s">
        <v>32</v>
      </c>
      <c r="AX250" s="15" t="s">
        <v>76</v>
      </c>
      <c r="AY250" s="294" t="s">
        <v>176</v>
      </c>
    </row>
    <row r="251" spans="1:51" s="15" customFormat="1" ht="12">
      <c r="A251" s="15"/>
      <c r="B251" s="285"/>
      <c r="C251" s="286"/>
      <c r="D251" s="256" t="s">
        <v>226</v>
      </c>
      <c r="E251" s="287" t="s">
        <v>1</v>
      </c>
      <c r="F251" s="288" t="s">
        <v>860</v>
      </c>
      <c r="G251" s="286"/>
      <c r="H251" s="287" t="s">
        <v>1</v>
      </c>
      <c r="I251" s="289"/>
      <c r="J251" s="286"/>
      <c r="K251" s="286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226</v>
      </c>
      <c r="AU251" s="294" t="s">
        <v>86</v>
      </c>
      <c r="AV251" s="15" t="s">
        <v>84</v>
      </c>
      <c r="AW251" s="15" t="s">
        <v>32</v>
      </c>
      <c r="AX251" s="15" t="s">
        <v>76</v>
      </c>
      <c r="AY251" s="294" t="s">
        <v>176</v>
      </c>
    </row>
    <row r="252" spans="1:51" s="13" customFormat="1" ht="12">
      <c r="A252" s="13"/>
      <c r="B252" s="254"/>
      <c r="C252" s="255"/>
      <c r="D252" s="256" t="s">
        <v>226</v>
      </c>
      <c r="E252" s="257" t="s">
        <v>1</v>
      </c>
      <c r="F252" s="258" t="s">
        <v>861</v>
      </c>
      <c r="G252" s="255"/>
      <c r="H252" s="259">
        <v>7.398</v>
      </c>
      <c r="I252" s="260"/>
      <c r="J252" s="255"/>
      <c r="K252" s="255"/>
      <c r="L252" s="261"/>
      <c r="M252" s="262"/>
      <c r="N252" s="263"/>
      <c r="O252" s="263"/>
      <c r="P252" s="263"/>
      <c r="Q252" s="263"/>
      <c r="R252" s="263"/>
      <c r="S252" s="263"/>
      <c r="T252" s="26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5" t="s">
        <v>226</v>
      </c>
      <c r="AU252" s="265" t="s">
        <v>86</v>
      </c>
      <c r="AV252" s="13" t="s">
        <v>86</v>
      </c>
      <c r="AW252" s="13" t="s">
        <v>32</v>
      </c>
      <c r="AX252" s="13" t="s">
        <v>76</v>
      </c>
      <c r="AY252" s="265" t="s">
        <v>176</v>
      </c>
    </row>
    <row r="253" spans="1:51" s="14" customFormat="1" ht="12">
      <c r="A253" s="14"/>
      <c r="B253" s="269"/>
      <c r="C253" s="270"/>
      <c r="D253" s="256" t="s">
        <v>226</v>
      </c>
      <c r="E253" s="271" t="s">
        <v>1</v>
      </c>
      <c r="F253" s="272" t="s">
        <v>249</v>
      </c>
      <c r="G253" s="270"/>
      <c r="H253" s="273">
        <v>7.398</v>
      </c>
      <c r="I253" s="274"/>
      <c r="J253" s="270"/>
      <c r="K253" s="270"/>
      <c r="L253" s="275"/>
      <c r="M253" s="276"/>
      <c r="N253" s="277"/>
      <c r="O253" s="277"/>
      <c r="P253" s="277"/>
      <c r="Q253" s="277"/>
      <c r="R253" s="277"/>
      <c r="S253" s="277"/>
      <c r="T253" s="27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9" t="s">
        <v>226</v>
      </c>
      <c r="AU253" s="279" t="s">
        <v>86</v>
      </c>
      <c r="AV253" s="14" t="s">
        <v>193</v>
      </c>
      <c r="AW253" s="14" t="s">
        <v>32</v>
      </c>
      <c r="AX253" s="14" t="s">
        <v>84</v>
      </c>
      <c r="AY253" s="279" t="s">
        <v>176</v>
      </c>
    </row>
    <row r="254" spans="1:63" s="12" customFormat="1" ht="22.8" customHeight="1">
      <c r="A254" s="12"/>
      <c r="B254" s="225"/>
      <c r="C254" s="226"/>
      <c r="D254" s="227" t="s">
        <v>75</v>
      </c>
      <c r="E254" s="239" t="s">
        <v>612</v>
      </c>
      <c r="F254" s="239" t="s">
        <v>613</v>
      </c>
      <c r="G254" s="226"/>
      <c r="H254" s="226"/>
      <c r="I254" s="229"/>
      <c r="J254" s="240">
        <f>BK254</f>
        <v>0</v>
      </c>
      <c r="K254" s="226"/>
      <c r="L254" s="231"/>
      <c r="M254" s="232"/>
      <c r="N254" s="233"/>
      <c r="O254" s="233"/>
      <c r="P254" s="234">
        <f>SUM(P255:P266)</f>
        <v>0</v>
      </c>
      <c r="Q254" s="233"/>
      <c r="R254" s="234">
        <f>SUM(R255:R266)</f>
        <v>0</v>
      </c>
      <c r="S254" s="233"/>
      <c r="T254" s="235">
        <f>SUM(T255:T266)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6" t="s">
        <v>84</v>
      </c>
      <c r="AT254" s="237" t="s">
        <v>75</v>
      </c>
      <c r="AU254" s="237" t="s">
        <v>84</v>
      </c>
      <c r="AY254" s="236" t="s">
        <v>176</v>
      </c>
      <c r="BK254" s="238">
        <f>SUM(BK255:BK266)</f>
        <v>0</v>
      </c>
    </row>
    <row r="255" spans="1:65" s="2" customFormat="1" ht="14.4" customHeight="1">
      <c r="A255" s="38"/>
      <c r="B255" s="39"/>
      <c r="C255" s="241" t="s">
        <v>377</v>
      </c>
      <c r="D255" s="241" t="s">
        <v>179</v>
      </c>
      <c r="E255" s="242" t="s">
        <v>627</v>
      </c>
      <c r="F255" s="243" t="s">
        <v>628</v>
      </c>
      <c r="G255" s="244" t="s">
        <v>344</v>
      </c>
      <c r="H255" s="245">
        <v>16.276</v>
      </c>
      <c r="I255" s="246"/>
      <c r="J255" s="247">
        <f>ROUND(I255*H255,2)</f>
        <v>0</v>
      </c>
      <c r="K255" s="243" t="s">
        <v>183</v>
      </c>
      <c r="L255" s="44"/>
      <c r="M255" s="248" t="s">
        <v>1</v>
      </c>
      <c r="N255" s="249" t="s">
        <v>41</v>
      </c>
      <c r="O255" s="91"/>
      <c r="P255" s="250">
        <f>O255*H255</f>
        <v>0</v>
      </c>
      <c r="Q255" s="250">
        <v>0</v>
      </c>
      <c r="R255" s="250">
        <f>Q255*H255</f>
        <v>0</v>
      </c>
      <c r="S255" s="250">
        <v>0</v>
      </c>
      <c r="T255" s="251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2" t="s">
        <v>193</v>
      </c>
      <c r="AT255" s="252" t="s">
        <v>179</v>
      </c>
      <c r="AU255" s="252" t="s">
        <v>86</v>
      </c>
      <c r="AY255" s="17" t="s">
        <v>176</v>
      </c>
      <c r="BE255" s="253">
        <f>IF(N255="základní",J255,0)</f>
        <v>0</v>
      </c>
      <c r="BF255" s="253">
        <f>IF(N255="snížená",J255,0)</f>
        <v>0</v>
      </c>
      <c r="BG255" s="253">
        <f>IF(N255="zákl. přenesená",J255,0)</f>
        <v>0</v>
      </c>
      <c r="BH255" s="253">
        <f>IF(N255="sníž. přenesená",J255,0)</f>
        <v>0</v>
      </c>
      <c r="BI255" s="253">
        <f>IF(N255="nulová",J255,0)</f>
        <v>0</v>
      </c>
      <c r="BJ255" s="17" t="s">
        <v>84</v>
      </c>
      <c r="BK255" s="253">
        <f>ROUND(I255*H255,2)</f>
        <v>0</v>
      </c>
      <c r="BL255" s="17" t="s">
        <v>193</v>
      </c>
      <c r="BM255" s="252" t="s">
        <v>862</v>
      </c>
    </row>
    <row r="256" spans="1:51" s="13" customFormat="1" ht="12">
      <c r="A256" s="13"/>
      <c r="B256" s="254"/>
      <c r="C256" s="255"/>
      <c r="D256" s="256" t="s">
        <v>226</v>
      </c>
      <c r="E256" s="257" t="s">
        <v>1</v>
      </c>
      <c r="F256" s="258" t="s">
        <v>863</v>
      </c>
      <c r="G256" s="255"/>
      <c r="H256" s="259">
        <v>16.276</v>
      </c>
      <c r="I256" s="260"/>
      <c r="J256" s="255"/>
      <c r="K256" s="255"/>
      <c r="L256" s="261"/>
      <c r="M256" s="262"/>
      <c r="N256" s="263"/>
      <c r="O256" s="263"/>
      <c r="P256" s="263"/>
      <c r="Q256" s="263"/>
      <c r="R256" s="263"/>
      <c r="S256" s="263"/>
      <c r="T256" s="26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5" t="s">
        <v>226</v>
      </c>
      <c r="AU256" s="265" t="s">
        <v>86</v>
      </c>
      <c r="AV256" s="13" t="s">
        <v>86</v>
      </c>
      <c r="AW256" s="13" t="s">
        <v>32</v>
      </c>
      <c r="AX256" s="13" t="s">
        <v>76</v>
      </c>
      <c r="AY256" s="265" t="s">
        <v>176</v>
      </c>
    </row>
    <row r="257" spans="1:51" s="14" customFormat="1" ht="12">
      <c r="A257" s="14"/>
      <c r="B257" s="269"/>
      <c r="C257" s="270"/>
      <c r="D257" s="256" t="s">
        <v>226</v>
      </c>
      <c r="E257" s="271" t="s">
        <v>1</v>
      </c>
      <c r="F257" s="272" t="s">
        <v>249</v>
      </c>
      <c r="G257" s="270"/>
      <c r="H257" s="273">
        <v>16.276</v>
      </c>
      <c r="I257" s="274"/>
      <c r="J257" s="270"/>
      <c r="K257" s="270"/>
      <c r="L257" s="275"/>
      <c r="M257" s="276"/>
      <c r="N257" s="277"/>
      <c r="O257" s="277"/>
      <c r="P257" s="277"/>
      <c r="Q257" s="277"/>
      <c r="R257" s="277"/>
      <c r="S257" s="277"/>
      <c r="T257" s="27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9" t="s">
        <v>226</v>
      </c>
      <c r="AU257" s="279" t="s">
        <v>86</v>
      </c>
      <c r="AV257" s="14" t="s">
        <v>193</v>
      </c>
      <c r="AW257" s="14" t="s">
        <v>32</v>
      </c>
      <c r="AX257" s="14" t="s">
        <v>84</v>
      </c>
      <c r="AY257" s="279" t="s">
        <v>176</v>
      </c>
    </row>
    <row r="258" spans="1:65" s="2" customFormat="1" ht="24.15" customHeight="1">
      <c r="A258" s="38"/>
      <c r="B258" s="39"/>
      <c r="C258" s="241" t="s">
        <v>382</v>
      </c>
      <c r="D258" s="241" t="s">
        <v>179</v>
      </c>
      <c r="E258" s="242" t="s">
        <v>632</v>
      </c>
      <c r="F258" s="243" t="s">
        <v>633</v>
      </c>
      <c r="G258" s="244" t="s">
        <v>344</v>
      </c>
      <c r="H258" s="245">
        <v>309.244</v>
      </c>
      <c r="I258" s="246"/>
      <c r="J258" s="247">
        <f>ROUND(I258*H258,2)</f>
        <v>0</v>
      </c>
      <c r="K258" s="243" t="s">
        <v>183</v>
      </c>
      <c r="L258" s="44"/>
      <c r="M258" s="248" t="s">
        <v>1</v>
      </c>
      <c r="N258" s="249" t="s">
        <v>41</v>
      </c>
      <c r="O258" s="91"/>
      <c r="P258" s="250">
        <f>O258*H258</f>
        <v>0</v>
      </c>
      <c r="Q258" s="250">
        <v>0</v>
      </c>
      <c r="R258" s="250">
        <f>Q258*H258</f>
        <v>0</v>
      </c>
      <c r="S258" s="250">
        <v>0</v>
      </c>
      <c r="T258" s="251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2" t="s">
        <v>193</v>
      </c>
      <c r="AT258" s="252" t="s">
        <v>179</v>
      </c>
      <c r="AU258" s="252" t="s">
        <v>86</v>
      </c>
      <c r="AY258" s="17" t="s">
        <v>176</v>
      </c>
      <c r="BE258" s="253">
        <f>IF(N258="základní",J258,0)</f>
        <v>0</v>
      </c>
      <c r="BF258" s="253">
        <f>IF(N258="snížená",J258,0)</f>
        <v>0</v>
      </c>
      <c r="BG258" s="253">
        <f>IF(N258="zákl. přenesená",J258,0)</f>
        <v>0</v>
      </c>
      <c r="BH258" s="253">
        <f>IF(N258="sníž. přenesená",J258,0)</f>
        <v>0</v>
      </c>
      <c r="BI258" s="253">
        <f>IF(N258="nulová",J258,0)</f>
        <v>0</v>
      </c>
      <c r="BJ258" s="17" t="s">
        <v>84</v>
      </c>
      <c r="BK258" s="253">
        <f>ROUND(I258*H258,2)</f>
        <v>0</v>
      </c>
      <c r="BL258" s="17" t="s">
        <v>193</v>
      </c>
      <c r="BM258" s="252" t="s">
        <v>864</v>
      </c>
    </row>
    <row r="259" spans="1:51" s="13" customFormat="1" ht="12">
      <c r="A259" s="13"/>
      <c r="B259" s="254"/>
      <c r="C259" s="255"/>
      <c r="D259" s="256" t="s">
        <v>226</v>
      </c>
      <c r="E259" s="257" t="s">
        <v>1</v>
      </c>
      <c r="F259" s="258" t="s">
        <v>865</v>
      </c>
      <c r="G259" s="255"/>
      <c r="H259" s="259">
        <v>16.276</v>
      </c>
      <c r="I259" s="260"/>
      <c r="J259" s="255"/>
      <c r="K259" s="255"/>
      <c r="L259" s="261"/>
      <c r="M259" s="262"/>
      <c r="N259" s="263"/>
      <c r="O259" s="263"/>
      <c r="P259" s="263"/>
      <c r="Q259" s="263"/>
      <c r="R259" s="263"/>
      <c r="S259" s="263"/>
      <c r="T259" s="26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5" t="s">
        <v>226</v>
      </c>
      <c r="AU259" s="265" t="s">
        <v>86</v>
      </c>
      <c r="AV259" s="13" t="s">
        <v>86</v>
      </c>
      <c r="AW259" s="13" t="s">
        <v>32</v>
      </c>
      <c r="AX259" s="13" t="s">
        <v>76</v>
      </c>
      <c r="AY259" s="265" t="s">
        <v>176</v>
      </c>
    </row>
    <row r="260" spans="1:51" s="13" customFormat="1" ht="12">
      <c r="A260" s="13"/>
      <c r="B260" s="254"/>
      <c r="C260" s="255"/>
      <c r="D260" s="256" t="s">
        <v>226</v>
      </c>
      <c r="E260" s="257" t="s">
        <v>1</v>
      </c>
      <c r="F260" s="258" t="s">
        <v>866</v>
      </c>
      <c r="G260" s="255"/>
      <c r="H260" s="259">
        <v>309.244</v>
      </c>
      <c r="I260" s="260"/>
      <c r="J260" s="255"/>
      <c r="K260" s="255"/>
      <c r="L260" s="261"/>
      <c r="M260" s="262"/>
      <c r="N260" s="263"/>
      <c r="O260" s="263"/>
      <c r="P260" s="263"/>
      <c r="Q260" s="263"/>
      <c r="R260" s="263"/>
      <c r="S260" s="263"/>
      <c r="T260" s="26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5" t="s">
        <v>226</v>
      </c>
      <c r="AU260" s="265" t="s">
        <v>86</v>
      </c>
      <c r="AV260" s="13" t="s">
        <v>86</v>
      </c>
      <c r="AW260" s="13" t="s">
        <v>32</v>
      </c>
      <c r="AX260" s="13" t="s">
        <v>84</v>
      </c>
      <c r="AY260" s="265" t="s">
        <v>176</v>
      </c>
    </row>
    <row r="261" spans="1:65" s="2" customFormat="1" ht="24.15" customHeight="1">
      <c r="A261" s="38"/>
      <c r="B261" s="39"/>
      <c r="C261" s="241" t="s">
        <v>387</v>
      </c>
      <c r="D261" s="241" t="s">
        <v>179</v>
      </c>
      <c r="E261" s="242" t="s">
        <v>642</v>
      </c>
      <c r="F261" s="243" t="s">
        <v>643</v>
      </c>
      <c r="G261" s="244" t="s">
        <v>344</v>
      </c>
      <c r="H261" s="245">
        <v>16.276</v>
      </c>
      <c r="I261" s="246"/>
      <c r="J261" s="247">
        <f>ROUND(I261*H261,2)</f>
        <v>0</v>
      </c>
      <c r="K261" s="243" t="s">
        <v>183</v>
      </c>
      <c r="L261" s="44"/>
      <c r="M261" s="248" t="s">
        <v>1</v>
      </c>
      <c r="N261" s="249" t="s">
        <v>41</v>
      </c>
      <c r="O261" s="91"/>
      <c r="P261" s="250">
        <f>O261*H261</f>
        <v>0</v>
      </c>
      <c r="Q261" s="250">
        <v>0</v>
      </c>
      <c r="R261" s="250">
        <f>Q261*H261</f>
        <v>0</v>
      </c>
      <c r="S261" s="250">
        <v>0</v>
      </c>
      <c r="T261" s="251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2" t="s">
        <v>193</v>
      </c>
      <c r="AT261" s="252" t="s">
        <v>179</v>
      </c>
      <c r="AU261" s="252" t="s">
        <v>86</v>
      </c>
      <c r="AY261" s="17" t="s">
        <v>176</v>
      </c>
      <c r="BE261" s="253">
        <f>IF(N261="základní",J261,0)</f>
        <v>0</v>
      </c>
      <c r="BF261" s="253">
        <f>IF(N261="snížená",J261,0)</f>
        <v>0</v>
      </c>
      <c r="BG261" s="253">
        <f>IF(N261="zákl. přenesená",J261,0)</f>
        <v>0</v>
      </c>
      <c r="BH261" s="253">
        <f>IF(N261="sníž. přenesená",J261,0)</f>
        <v>0</v>
      </c>
      <c r="BI261" s="253">
        <f>IF(N261="nulová",J261,0)</f>
        <v>0</v>
      </c>
      <c r="BJ261" s="17" t="s">
        <v>84</v>
      </c>
      <c r="BK261" s="253">
        <f>ROUND(I261*H261,2)</f>
        <v>0</v>
      </c>
      <c r="BL261" s="17" t="s">
        <v>193</v>
      </c>
      <c r="BM261" s="252" t="s">
        <v>867</v>
      </c>
    </row>
    <row r="262" spans="1:51" s="13" customFormat="1" ht="12">
      <c r="A262" s="13"/>
      <c r="B262" s="254"/>
      <c r="C262" s="255"/>
      <c r="D262" s="256" t="s">
        <v>226</v>
      </c>
      <c r="E262" s="257" t="s">
        <v>1</v>
      </c>
      <c r="F262" s="258" t="s">
        <v>865</v>
      </c>
      <c r="G262" s="255"/>
      <c r="H262" s="259">
        <v>16.276</v>
      </c>
      <c r="I262" s="260"/>
      <c r="J262" s="255"/>
      <c r="K262" s="255"/>
      <c r="L262" s="261"/>
      <c r="M262" s="262"/>
      <c r="N262" s="263"/>
      <c r="O262" s="263"/>
      <c r="P262" s="263"/>
      <c r="Q262" s="263"/>
      <c r="R262" s="263"/>
      <c r="S262" s="263"/>
      <c r="T262" s="26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5" t="s">
        <v>226</v>
      </c>
      <c r="AU262" s="265" t="s">
        <v>86</v>
      </c>
      <c r="AV262" s="13" t="s">
        <v>86</v>
      </c>
      <c r="AW262" s="13" t="s">
        <v>32</v>
      </c>
      <c r="AX262" s="13" t="s">
        <v>76</v>
      </c>
      <c r="AY262" s="265" t="s">
        <v>176</v>
      </c>
    </row>
    <row r="263" spans="1:51" s="14" customFormat="1" ht="12">
      <c r="A263" s="14"/>
      <c r="B263" s="269"/>
      <c r="C263" s="270"/>
      <c r="D263" s="256" t="s">
        <v>226</v>
      </c>
      <c r="E263" s="271" t="s">
        <v>1</v>
      </c>
      <c r="F263" s="272" t="s">
        <v>249</v>
      </c>
      <c r="G263" s="270"/>
      <c r="H263" s="273">
        <v>16.276</v>
      </c>
      <c r="I263" s="274"/>
      <c r="J263" s="270"/>
      <c r="K263" s="270"/>
      <c r="L263" s="275"/>
      <c r="M263" s="276"/>
      <c r="N263" s="277"/>
      <c r="O263" s="277"/>
      <c r="P263" s="277"/>
      <c r="Q263" s="277"/>
      <c r="R263" s="277"/>
      <c r="S263" s="277"/>
      <c r="T263" s="27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9" t="s">
        <v>226</v>
      </c>
      <c r="AU263" s="279" t="s">
        <v>86</v>
      </c>
      <c r="AV263" s="14" t="s">
        <v>193</v>
      </c>
      <c r="AW263" s="14" t="s">
        <v>32</v>
      </c>
      <c r="AX263" s="14" t="s">
        <v>84</v>
      </c>
      <c r="AY263" s="279" t="s">
        <v>176</v>
      </c>
    </row>
    <row r="264" spans="1:65" s="2" customFormat="1" ht="37.8" customHeight="1">
      <c r="A264" s="38"/>
      <c r="B264" s="39"/>
      <c r="C264" s="241" t="s">
        <v>392</v>
      </c>
      <c r="D264" s="241" t="s">
        <v>179</v>
      </c>
      <c r="E264" s="242" t="s">
        <v>647</v>
      </c>
      <c r="F264" s="243" t="s">
        <v>648</v>
      </c>
      <c r="G264" s="244" t="s">
        <v>344</v>
      </c>
      <c r="H264" s="245">
        <v>16.276</v>
      </c>
      <c r="I264" s="246"/>
      <c r="J264" s="247">
        <f>ROUND(I264*H264,2)</f>
        <v>0</v>
      </c>
      <c r="K264" s="243" t="s">
        <v>183</v>
      </c>
      <c r="L264" s="44"/>
      <c r="M264" s="248" t="s">
        <v>1</v>
      </c>
      <c r="N264" s="249" t="s">
        <v>41</v>
      </c>
      <c r="O264" s="91"/>
      <c r="P264" s="250">
        <f>O264*H264</f>
        <v>0</v>
      </c>
      <c r="Q264" s="250">
        <v>0</v>
      </c>
      <c r="R264" s="250">
        <f>Q264*H264</f>
        <v>0</v>
      </c>
      <c r="S264" s="250">
        <v>0</v>
      </c>
      <c r="T264" s="251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2" t="s">
        <v>193</v>
      </c>
      <c r="AT264" s="252" t="s">
        <v>179</v>
      </c>
      <c r="AU264" s="252" t="s">
        <v>86</v>
      </c>
      <c r="AY264" s="17" t="s">
        <v>176</v>
      </c>
      <c r="BE264" s="253">
        <f>IF(N264="základní",J264,0)</f>
        <v>0</v>
      </c>
      <c r="BF264" s="253">
        <f>IF(N264="snížená",J264,0)</f>
        <v>0</v>
      </c>
      <c r="BG264" s="253">
        <f>IF(N264="zákl. přenesená",J264,0)</f>
        <v>0</v>
      </c>
      <c r="BH264" s="253">
        <f>IF(N264="sníž. přenesená",J264,0)</f>
        <v>0</v>
      </c>
      <c r="BI264" s="253">
        <f>IF(N264="nulová",J264,0)</f>
        <v>0</v>
      </c>
      <c r="BJ264" s="17" t="s">
        <v>84</v>
      </c>
      <c r="BK264" s="253">
        <f>ROUND(I264*H264,2)</f>
        <v>0</v>
      </c>
      <c r="BL264" s="17" t="s">
        <v>193</v>
      </c>
      <c r="BM264" s="252" t="s">
        <v>868</v>
      </c>
    </row>
    <row r="265" spans="1:51" s="13" customFormat="1" ht="12">
      <c r="A265" s="13"/>
      <c r="B265" s="254"/>
      <c r="C265" s="255"/>
      <c r="D265" s="256" t="s">
        <v>226</v>
      </c>
      <c r="E265" s="257" t="s">
        <v>1</v>
      </c>
      <c r="F265" s="258" t="s">
        <v>865</v>
      </c>
      <c r="G265" s="255"/>
      <c r="H265" s="259">
        <v>16.276</v>
      </c>
      <c r="I265" s="260"/>
      <c r="J265" s="255"/>
      <c r="K265" s="255"/>
      <c r="L265" s="261"/>
      <c r="M265" s="262"/>
      <c r="N265" s="263"/>
      <c r="O265" s="263"/>
      <c r="P265" s="263"/>
      <c r="Q265" s="263"/>
      <c r="R265" s="263"/>
      <c r="S265" s="263"/>
      <c r="T265" s="26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5" t="s">
        <v>226</v>
      </c>
      <c r="AU265" s="265" t="s">
        <v>86</v>
      </c>
      <c r="AV265" s="13" t="s">
        <v>86</v>
      </c>
      <c r="AW265" s="13" t="s">
        <v>32</v>
      </c>
      <c r="AX265" s="13" t="s">
        <v>76</v>
      </c>
      <c r="AY265" s="265" t="s">
        <v>176</v>
      </c>
    </row>
    <row r="266" spans="1:51" s="14" customFormat="1" ht="12">
      <c r="A266" s="14"/>
      <c r="B266" s="269"/>
      <c r="C266" s="270"/>
      <c r="D266" s="256" t="s">
        <v>226</v>
      </c>
      <c r="E266" s="271" t="s">
        <v>1</v>
      </c>
      <c r="F266" s="272" t="s">
        <v>249</v>
      </c>
      <c r="G266" s="270"/>
      <c r="H266" s="273">
        <v>16.276</v>
      </c>
      <c r="I266" s="274"/>
      <c r="J266" s="270"/>
      <c r="K266" s="270"/>
      <c r="L266" s="275"/>
      <c r="M266" s="276"/>
      <c r="N266" s="277"/>
      <c r="O266" s="277"/>
      <c r="P266" s="277"/>
      <c r="Q266" s="277"/>
      <c r="R266" s="277"/>
      <c r="S266" s="277"/>
      <c r="T266" s="27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9" t="s">
        <v>226</v>
      </c>
      <c r="AU266" s="279" t="s">
        <v>86</v>
      </c>
      <c r="AV266" s="14" t="s">
        <v>193</v>
      </c>
      <c r="AW266" s="14" t="s">
        <v>32</v>
      </c>
      <c r="AX266" s="14" t="s">
        <v>84</v>
      </c>
      <c r="AY266" s="279" t="s">
        <v>176</v>
      </c>
    </row>
    <row r="267" spans="1:63" s="12" customFormat="1" ht="22.8" customHeight="1">
      <c r="A267" s="12"/>
      <c r="B267" s="225"/>
      <c r="C267" s="226"/>
      <c r="D267" s="227" t="s">
        <v>75</v>
      </c>
      <c r="E267" s="239" t="s">
        <v>658</v>
      </c>
      <c r="F267" s="239" t="s">
        <v>659</v>
      </c>
      <c r="G267" s="226"/>
      <c r="H267" s="226"/>
      <c r="I267" s="229"/>
      <c r="J267" s="240">
        <f>BK267</f>
        <v>0</v>
      </c>
      <c r="K267" s="226"/>
      <c r="L267" s="231"/>
      <c r="M267" s="232"/>
      <c r="N267" s="233"/>
      <c r="O267" s="233"/>
      <c r="P267" s="234">
        <f>P268</f>
        <v>0</v>
      </c>
      <c r="Q267" s="233"/>
      <c r="R267" s="234">
        <f>R268</f>
        <v>0</v>
      </c>
      <c r="S267" s="233"/>
      <c r="T267" s="235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6" t="s">
        <v>84</v>
      </c>
      <c r="AT267" s="237" t="s">
        <v>75</v>
      </c>
      <c r="AU267" s="237" t="s">
        <v>84</v>
      </c>
      <c r="AY267" s="236" t="s">
        <v>176</v>
      </c>
      <c r="BK267" s="238">
        <f>BK268</f>
        <v>0</v>
      </c>
    </row>
    <row r="268" spans="1:65" s="2" customFormat="1" ht="24.15" customHeight="1">
      <c r="A268" s="38"/>
      <c r="B268" s="39"/>
      <c r="C268" s="241" t="s">
        <v>406</v>
      </c>
      <c r="D268" s="241" t="s">
        <v>179</v>
      </c>
      <c r="E268" s="242" t="s">
        <v>869</v>
      </c>
      <c r="F268" s="243" t="s">
        <v>870</v>
      </c>
      <c r="G268" s="244" t="s">
        <v>344</v>
      </c>
      <c r="H268" s="245">
        <v>113.57</v>
      </c>
      <c r="I268" s="246"/>
      <c r="J268" s="247">
        <f>ROUND(I268*H268,2)</f>
        <v>0</v>
      </c>
      <c r="K268" s="243" t="s">
        <v>183</v>
      </c>
      <c r="L268" s="44"/>
      <c r="M268" s="280" t="s">
        <v>1</v>
      </c>
      <c r="N268" s="281" t="s">
        <v>41</v>
      </c>
      <c r="O268" s="282"/>
      <c r="P268" s="283">
        <f>O268*H268</f>
        <v>0</v>
      </c>
      <c r="Q268" s="283">
        <v>0</v>
      </c>
      <c r="R268" s="283">
        <f>Q268*H268</f>
        <v>0</v>
      </c>
      <c r="S268" s="283">
        <v>0</v>
      </c>
      <c r="T268" s="28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2" t="s">
        <v>193</v>
      </c>
      <c r="AT268" s="252" t="s">
        <v>179</v>
      </c>
      <c r="AU268" s="252" t="s">
        <v>86</v>
      </c>
      <c r="AY268" s="17" t="s">
        <v>176</v>
      </c>
      <c r="BE268" s="253">
        <f>IF(N268="základní",J268,0)</f>
        <v>0</v>
      </c>
      <c r="BF268" s="253">
        <f>IF(N268="snížená",J268,0)</f>
        <v>0</v>
      </c>
      <c r="BG268" s="253">
        <f>IF(N268="zákl. přenesená",J268,0)</f>
        <v>0</v>
      </c>
      <c r="BH268" s="253">
        <f>IF(N268="sníž. přenesená",J268,0)</f>
        <v>0</v>
      </c>
      <c r="BI268" s="253">
        <f>IF(N268="nulová",J268,0)</f>
        <v>0</v>
      </c>
      <c r="BJ268" s="17" t="s">
        <v>84</v>
      </c>
      <c r="BK268" s="253">
        <f>ROUND(I268*H268,2)</f>
        <v>0</v>
      </c>
      <c r="BL268" s="17" t="s">
        <v>193</v>
      </c>
      <c r="BM268" s="252" t="s">
        <v>871</v>
      </c>
    </row>
    <row r="269" spans="1:31" s="2" customFormat="1" ht="6.95" customHeight="1">
      <c r="A269" s="38"/>
      <c r="B269" s="66"/>
      <c r="C269" s="67"/>
      <c r="D269" s="67"/>
      <c r="E269" s="67"/>
      <c r="F269" s="67"/>
      <c r="G269" s="67"/>
      <c r="H269" s="67"/>
      <c r="I269" s="67"/>
      <c r="J269" s="67"/>
      <c r="K269" s="67"/>
      <c r="L269" s="44"/>
      <c r="M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</row>
  </sheetData>
  <sheetProtection password="CC35" sheet="1" objects="1" scenarios="1" formatColumns="0" formatRows="0" autoFilter="0"/>
  <autoFilter ref="C136:K268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872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J108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ROUND((SUM(BE108:BE115)+SUM(BE137:BE242)),2)</f>
        <v>0</v>
      </c>
      <c r="G37" s="38"/>
      <c r="H37" s="38"/>
      <c r="I37" s="166">
        <v>0.21</v>
      </c>
      <c r="J37" s="165">
        <f>ROUND(((SUM(BE108:BE115)+SUM(BE137:BE242))*I37),2)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ROUND((SUM(BF108:BF115)+SUM(BF137:BF242)),2)</f>
        <v>0</v>
      </c>
      <c r="G38" s="38"/>
      <c r="H38" s="38"/>
      <c r="I38" s="166">
        <v>0.15</v>
      </c>
      <c r="J38" s="165">
        <f>ROUND(((SUM(BF108:BF115)+SUM(BF137:BF242))*I38),2)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ROUND((SUM(BG108:BG115)+SUM(BG137:BG242)),2)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ROUND((SUM(BH108:BH115)+SUM(BH137:BH242)),2)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ROUND((SUM(BI108:BI115)+SUM(BI137:BI242)),2)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101.4.ZH - Propustek P2 - km 2,530 53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J138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J139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270</v>
      </c>
      <c r="E101" s="198"/>
      <c r="F101" s="198"/>
      <c r="G101" s="198"/>
      <c r="H101" s="198"/>
      <c r="I101" s="198"/>
      <c r="J101" s="199">
        <f>J163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760</v>
      </c>
      <c r="E102" s="198"/>
      <c r="F102" s="198"/>
      <c r="G102" s="198"/>
      <c r="H102" s="198"/>
      <c r="I102" s="198"/>
      <c r="J102" s="199">
        <f>J176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873</v>
      </c>
      <c r="E103" s="193"/>
      <c r="F103" s="193"/>
      <c r="G103" s="193"/>
      <c r="H103" s="193"/>
      <c r="I103" s="193"/>
      <c r="J103" s="194">
        <f>J192</f>
        <v>0</v>
      </c>
      <c r="K103" s="191"/>
      <c r="L103" s="19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90"/>
      <c r="C104" s="191"/>
      <c r="D104" s="192" t="s">
        <v>874</v>
      </c>
      <c r="E104" s="193"/>
      <c r="F104" s="193"/>
      <c r="G104" s="193"/>
      <c r="H104" s="193"/>
      <c r="I104" s="193"/>
      <c r="J104" s="194">
        <f>J195</f>
        <v>0</v>
      </c>
      <c r="K104" s="191"/>
      <c r="L104" s="19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90"/>
      <c r="C105" s="191"/>
      <c r="D105" s="192" t="s">
        <v>875</v>
      </c>
      <c r="E105" s="193"/>
      <c r="F105" s="193"/>
      <c r="G105" s="193"/>
      <c r="H105" s="193"/>
      <c r="I105" s="193"/>
      <c r="J105" s="194">
        <f>J241</f>
        <v>0</v>
      </c>
      <c r="K105" s="191"/>
      <c r="L105" s="19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9.25" customHeight="1">
      <c r="A108" s="38"/>
      <c r="B108" s="39"/>
      <c r="C108" s="189" t="s">
        <v>151</v>
      </c>
      <c r="D108" s="40"/>
      <c r="E108" s="40"/>
      <c r="F108" s="40"/>
      <c r="G108" s="40"/>
      <c r="H108" s="40"/>
      <c r="I108" s="40"/>
      <c r="J108" s="201">
        <f>ROUND(J109+J110+J111+J112+J113+J114,2)</f>
        <v>0</v>
      </c>
      <c r="K108" s="40"/>
      <c r="L108" s="63"/>
      <c r="N108" s="202" t="s">
        <v>40</v>
      </c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65" s="2" customFormat="1" ht="18" customHeight="1">
      <c r="A109" s="38"/>
      <c r="B109" s="39"/>
      <c r="C109" s="40"/>
      <c r="D109" s="203" t="s">
        <v>152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154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155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156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3" t="s">
        <v>157</v>
      </c>
      <c r="E113" s="204"/>
      <c r="F113" s="204"/>
      <c r="G113" s="40"/>
      <c r="H113" s="40"/>
      <c r="I113" s="40"/>
      <c r="J113" s="205"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153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65" s="2" customFormat="1" ht="18" customHeight="1">
      <c r="A114" s="38"/>
      <c r="B114" s="39"/>
      <c r="C114" s="40"/>
      <c r="D114" s="204" t="s">
        <v>158</v>
      </c>
      <c r="E114" s="40"/>
      <c r="F114" s="40"/>
      <c r="G114" s="40"/>
      <c r="H114" s="40"/>
      <c r="I114" s="40"/>
      <c r="J114" s="205">
        <f>ROUND(J32*T114,2)</f>
        <v>0</v>
      </c>
      <c r="K114" s="40"/>
      <c r="L114" s="206"/>
      <c r="M114" s="207"/>
      <c r="N114" s="208" t="s">
        <v>42</v>
      </c>
      <c r="O114" s="207"/>
      <c r="P114" s="207"/>
      <c r="Q114" s="207"/>
      <c r="R114" s="207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10" t="s">
        <v>159</v>
      </c>
      <c r="AZ114" s="207"/>
      <c r="BA114" s="207"/>
      <c r="BB114" s="207"/>
      <c r="BC114" s="207"/>
      <c r="BD114" s="207"/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210" t="s">
        <v>86</v>
      </c>
      <c r="BK114" s="207"/>
      <c r="BL114" s="207"/>
      <c r="BM114" s="207"/>
    </row>
    <row r="115" spans="1:31" s="2" customFormat="1" ht="12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9.25" customHeight="1">
      <c r="A116" s="38"/>
      <c r="B116" s="39"/>
      <c r="C116" s="212" t="s">
        <v>160</v>
      </c>
      <c r="D116" s="187"/>
      <c r="E116" s="187"/>
      <c r="F116" s="187"/>
      <c r="G116" s="187"/>
      <c r="H116" s="187"/>
      <c r="I116" s="187"/>
      <c r="J116" s="213">
        <f>ROUND(J98+J108,2)</f>
        <v>0</v>
      </c>
      <c r="K116" s="18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66"/>
      <c r="C117" s="67"/>
      <c r="D117" s="67"/>
      <c r="E117" s="67"/>
      <c r="F117" s="67"/>
      <c r="G117" s="67"/>
      <c r="H117" s="67"/>
      <c r="I117" s="67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pans="1:31" s="2" customFormat="1" ht="6.95" customHeight="1">
      <c r="A121" s="38"/>
      <c r="B121" s="68"/>
      <c r="C121" s="69"/>
      <c r="D121" s="69"/>
      <c r="E121" s="69"/>
      <c r="F121" s="69"/>
      <c r="G121" s="69"/>
      <c r="H121" s="69"/>
      <c r="I121" s="69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4.95" customHeight="1">
      <c r="A122" s="38"/>
      <c r="B122" s="39"/>
      <c r="C122" s="23" t="s">
        <v>161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185" t="str">
        <f>E7</f>
        <v>II/231 - Rekonstrukce ul. 28. října III. část</v>
      </c>
      <c r="F125" s="32"/>
      <c r="G125" s="32"/>
      <c r="H125" s="32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2:12" s="1" customFormat="1" ht="12" customHeight="1">
      <c r="B126" s="21"/>
      <c r="C126" s="32" t="s">
        <v>138</v>
      </c>
      <c r="D126" s="22"/>
      <c r="E126" s="22"/>
      <c r="F126" s="22"/>
      <c r="G126" s="22"/>
      <c r="H126" s="22"/>
      <c r="I126" s="22"/>
      <c r="J126" s="22"/>
      <c r="K126" s="22"/>
      <c r="L126" s="20"/>
    </row>
    <row r="127" spans="1:31" s="2" customFormat="1" ht="16.5" customHeight="1">
      <c r="A127" s="38"/>
      <c r="B127" s="39"/>
      <c r="C127" s="40"/>
      <c r="D127" s="40"/>
      <c r="E127" s="185" t="s">
        <v>262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263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E11</f>
        <v>SO 101.4.ZH - Propustek P2 - km 2,530 53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F14</f>
        <v>Tábor</v>
      </c>
      <c r="G131" s="40"/>
      <c r="H131" s="40"/>
      <c r="I131" s="32" t="s">
        <v>22</v>
      </c>
      <c r="J131" s="79" t="str">
        <f>IF(J14="","",J14)</f>
        <v>30. 6. 2020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E17</f>
        <v>Správa a údržba silnic Plzeňského kraje</v>
      </c>
      <c r="G133" s="40"/>
      <c r="H133" s="40"/>
      <c r="I133" s="32" t="s">
        <v>30</v>
      </c>
      <c r="J133" s="36" t="str">
        <f>E23</f>
        <v>Ing. Miloš Burianec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32" t="s">
        <v>33</v>
      </c>
      <c r="J134" s="36" t="str">
        <f>E26</f>
        <v xml:space="preserve"> 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214"/>
      <c r="B136" s="215"/>
      <c r="C136" s="216" t="s">
        <v>162</v>
      </c>
      <c r="D136" s="217" t="s">
        <v>61</v>
      </c>
      <c r="E136" s="217" t="s">
        <v>57</v>
      </c>
      <c r="F136" s="217" t="s">
        <v>58</v>
      </c>
      <c r="G136" s="217" t="s">
        <v>163</v>
      </c>
      <c r="H136" s="217" t="s">
        <v>164</v>
      </c>
      <c r="I136" s="217" t="s">
        <v>165</v>
      </c>
      <c r="J136" s="217" t="s">
        <v>144</v>
      </c>
      <c r="K136" s="218" t="s">
        <v>166</v>
      </c>
      <c r="L136" s="219"/>
      <c r="M136" s="100" t="s">
        <v>1</v>
      </c>
      <c r="N136" s="101" t="s">
        <v>40</v>
      </c>
      <c r="O136" s="101" t="s">
        <v>167</v>
      </c>
      <c r="P136" s="101" t="s">
        <v>168</v>
      </c>
      <c r="Q136" s="101" t="s">
        <v>169</v>
      </c>
      <c r="R136" s="101" t="s">
        <v>170</v>
      </c>
      <c r="S136" s="101" t="s">
        <v>171</v>
      </c>
      <c r="T136" s="102" t="s">
        <v>172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8"/>
      <c r="B137" s="39"/>
      <c r="C137" s="107" t="s">
        <v>173</v>
      </c>
      <c r="D137" s="40"/>
      <c r="E137" s="40"/>
      <c r="F137" s="40"/>
      <c r="G137" s="40"/>
      <c r="H137" s="40"/>
      <c r="I137" s="40"/>
      <c r="J137" s="220">
        <f>BK137</f>
        <v>0</v>
      </c>
      <c r="K137" s="40"/>
      <c r="L137" s="44"/>
      <c r="M137" s="103"/>
      <c r="N137" s="221"/>
      <c r="O137" s="104"/>
      <c r="P137" s="222">
        <f>P138+P192+P195+P241</f>
        <v>0</v>
      </c>
      <c r="Q137" s="104"/>
      <c r="R137" s="222">
        <f>R138+R192+R195+R241</f>
        <v>112.57040678999999</v>
      </c>
      <c r="S137" s="104"/>
      <c r="T137" s="223">
        <f>T138+T192+T195+T241</f>
        <v>16.2756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90</v>
      </c>
      <c r="BK137" s="224">
        <f>BK138+BK192+BK195+BK241</f>
        <v>0</v>
      </c>
    </row>
    <row r="138" spans="1:63" s="12" customFormat="1" ht="25.9" customHeight="1">
      <c r="A138" s="12"/>
      <c r="B138" s="225"/>
      <c r="C138" s="226"/>
      <c r="D138" s="227" t="s">
        <v>75</v>
      </c>
      <c r="E138" s="228" t="s">
        <v>272</v>
      </c>
      <c r="F138" s="228" t="s">
        <v>273</v>
      </c>
      <c r="G138" s="226"/>
      <c r="H138" s="226"/>
      <c r="I138" s="229"/>
      <c r="J138" s="230">
        <f>BK138</f>
        <v>0</v>
      </c>
      <c r="K138" s="226"/>
      <c r="L138" s="231"/>
      <c r="M138" s="232"/>
      <c r="N138" s="233"/>
      <c r="O138" s="233"/>
      <c r="P138" s="234">
        <f>P139+P163+P176</f>
        <v>0</v>
      </c>
      <c r="Q138" s="233"/>
      <c r="R138" s="234">
        <f>R139+R163+R176</f>
        <v>49.2898826</v>
      </c>
      <c r="S138" s="233"/>
      <c r="T138" s="235">
        <f>T139+T163+T176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76</v>
      </c>
      <c r="AY138" s="236" t="s">
        <v>176</v>
      </c>
      <c r="BK138" s="238">
        <f>BK139+BK163+BK176</f>
        <v>0</v>
      </c>
    </row>
    <row r="139" spans="1:63" s="12" customFormat="1" ht="22.8" customHeight="1">
      <c r="A139" s="12"/>
      <c r="B139" s="225"/>
      <c r="C139" s="226"/>
      <c r="D139" s="227" t="s">
        <v>75</v>
      </c>
      <c r="E139" s="239" t="s">
        <v>84</v>
      </c>
      <c r="F139" s="239" t="s">
        <v>233</v>
      </c>
      <c r="G139" s="226"/>
      <c r="H139" s="226"/>
      <c r="I139" s="229"/>
      <c r="J139" s="240">
        <f>BK139</f>
        <v>0</v>
      </c>
      <c r="K139" s="226"/>
      <c r="L139" s="231"/>
      <c r="M139" s="232"/>
      <c r="N139" s="233"/>
      <c r="O139" s="233"/>
      <c r="P139" s="234">
        <f>SUM(P140:P162)</f>
        <v>0</v>
      </c>
      <c r="Q139" s="233"/>
      <c r="R139" s="234">
        <f>SUM(R140:R162)</f>
        <v>35.1</v>
      </c>
      <c r="S139" s="233"/>
      <c r="T139" s="235">
        <f>SUM(T140:T162)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6" t="s">
        <v>84</v>
      </c>
      <c r="AT139" s="237" t="s">
        <v>75</v>
      </c>
      <c r="AU139" s="237" t="s">
        <v>84</v>
      </c>
      <c r="AY139" s="236" t="s">
        <v>176</v>
      </c>
      <c r="BK139" s="238">
        <f>SUM(BK140:BK162)</f>
        <v>0</v>
      </c>
    </row>
    <row r="140" spans="1:65" s="2" customFormat="1" ht="24.15" customHeight="1">
      <c r="A140" s="38"/>
      <c r="B140" s="39"/>
      <c r="C140" s="241" t="s">
        <v>84</v>
      </c>
      <c r="D140" s="241" t="s">
        <v>179</v>
      </c>
      <c r="E140" s="242" t="s">
        <v>763</v>
      </c>
      <c r="F140" s="243" t="s">
        <v>764</v>
      </c>
      <c r="G140" s="244" t="s">
        <v>291</v>
      </c>
      <c r="H140" s="245">
        <v>44.4</v>
      </c>
      <c r="I140" s="246"/>
      <c r="J140" s="247">
        <f>ROUND(I140*H140,2)</f>
        <v>0</v>
      </c>
      <c r="K140" s="243" t="s">
        <v>183</v>
      </c>
      <c r="L140" s="44"/>
      <c r="M140" s="248" t="s">
        <v>1</v>
      </c>
      <c r="N140" s="249" t="s">
        <v>41</v>
      </c>
      <c r="O140" s="91"/>
      <c r="P140" s="250">
        <f>O140*H140</f>
        <v>0</v>
      </c>
      <c r="Q140" s="250">
        <v>0</v>
      </c>
      <c r="R140" s="250">
        <f>Q140*H140</f>
        <v>0</v>
      </c>
      <c r="S140" s="250">
        <v>0</v>
      </c>
      <c r="T140" s="25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2" t="s">
        <v>193</v>
      </c>
      <c r="AT140" s="252" t="s">
        <v>179</v>
      </c>
      <c r="AU140" s="252" t="s">
        <v>86</v>
      </c>
      <c r="AY140" s="17" t="s">
        <v>176</v>
      </c>
      <c r="BE140" s="253">
        <f>IF(N140="základní",J140,0)</f>
        <v>0</v>
      </c>
      <c r="BF140" s="253">
        <f>IF(N140="snížená",J140,0)</f>
        <v>0</v>
      </c>
      <c r="BG140" s="253">
        <f>IF(N140="zákl. přenesená",J140,0)</f>
        <v>0</v>
      </c>
      <c r="BH140" s="253">
        <f>IF(N140="sníž. přenesená",J140,0)</f>
        <v>0</v>
      </c>
      <c r="BI140" s="253">
        <f>IF(N140="nulová",J140,0)</f>
        <v>0</v>
      </c>
      <c r="BJ140" s="17" t="s">
        <v>84</v>
      </c>
      <c r="BK140" s="253">
        <f>ROUND(I140*H140,2)</f>
        <v>0</v>
      </c>
      <c r="BL140" s="17" t="s">
        <v>193</v>
      </c>
      <c r="BM140" s="252" t="s">
        <v>876</v>
      </c>
    </row>
    <row r="141" spans="1:51" s="13" customFormat="1" ht="12">
      <c r="A141" s="13"/>
      <c r="B141" s="254"/>
      <c r="C141" s="255"/>
      <c r="D141" s="256" t="s">
        <v>226</v>
      </c>
      <c r="E141" s="257" t="s">
        <v>1</v>
      </c>
      <c r="F141" s="258" t="s">
        <v>766</v>
      </c>
      <c r="G141" s="255"/>
      <c r="H141" s="259">
        <v>23.4</v>
      </c>
      <c r="I141" s="260"/>
      <c r="J141" s="255"/>
      <c r="K141" s="255"/>
      <c r="L141" s="261"/>
      <c r="M141" s="262"/>
      <c r="N141" s="263"/>
      <c r="O141" s="263"/>
      <c r="P141" s="263"/>
      <c r="Q141" s="263"/>
      <c r="R141" s="263"/>
      <c r="S141" s="263"/>
      <c r="T141" s="26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5" t="s">
        <v>226</v>
      </c>
      <c r="AU141" s="265" t="s">
        <v>86</v>
      </c>
      <c r="AV141" s="13" t="s">
        <v>86</v>
      </c>
      <c r="AW141" s="13" t="s">
        <v>32</v>
      </c>
      <c r="AX141" s="13" t="s">
        <v>76</v>
      </c>
      <c r="AY141" s="265" t="s">
        <v>176</v>
      </c>
    </row>
    <row r="142" spans="1:51" s="13" customFormat="1" ht="12">
      <c r="A142" s="13"/>
      <c r="B142" s="254"/>
      <c r="C142" s="255"/>
      <c r="D142" s="256" t="s">
        <v>226</v>
      </c>
      <c r="E142" s="257" t="s">
        <v>1</v>
      </c>
      <c r="F142" s="258" t="s">
        <v>767</v>
      </c>
      <c r="G142" s="255"/>
      <c r="H142" s="259">
        <v>13.5</v>
      </c>
      <c r="I142" s="260"/>
      <c r="J142" s="255"/>
      <c r="K142" s="255"/>
      <c r="L142" s="261"/>
      <c r="M142" s="262"/>
      <c r="N142" s="263"/>
      <c r="O142" s="263"/>
      <c r="P142" s="263"/>
      <c r="Q142" s="263"/>
      <c r="R142" s="263"/>
      <c r="S142" s="263"/>
      <c r="T142" s="26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5" t="s">
        <v>226</v>
      </c>
      <c r="AU142" s="265" t="s">
        <v>86</v>
      </c>
      <c r="AV142" s="13" t="s">
        <v>86</v>
      </c>
      <c r="AW142" s="13" t="s">
        <v>32</v>
      </c>
      <c r="AX142" s="13" t="s">
        <v>76</v>
      </c>
      <c r="AY142" s="265" t="s">
        <v>176</v>
      </c>
    </row>
    <row r="143" spans="1:51" s="13" customFormat="1" ht="12">
      <c r="A143" s="13"/>
      <c r="B143" s="254"/>
      <c r="C143" s="255"/>
      <c r="D143" s="256" t="s">
        <v>226</v>
      </c>
      <c r="E143" s="257" t="s">
        <v>1</v>
      </c>
      <c r="F143" s="258" t="s">
        <v>768</v>
      </c>
      <c r="G143" s="255"/>
      <c r="H143" s="259">
        <v>7.5</v>
      </c>
      <c r="I143" s="260"/>
      <c r="J143" s="255"/>
      <c r="K143" s="255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226</v>
      </c>
      <c r="AU143" s="265" t="s">
        <v>86</v>
      </c>
      <c r="AV143" s="13" t="s">
        <v>86</v>
      </c>
      <c r="AW143" s="13" t="s">
        <v>32</v>
      </c>
      <c r="AX143" s="13" t="s">
        <v>76</v>
      </c>
      <c r="AY143" s="265" t="s">
        <v>176</v>
      </c>
    </row>
    <row r="144" spans="1:51" s="14" customFormat="1" ht="12">
      <c r="A144" s="14"/>
      <c r="B144" s="269"/>
      <c r="C144" s="270"/>
      <c r="D144" s="256" t="s">
        <v>226</v>
      </c>
      <c r="E144" s="271" t="s">
        <v>1</v>
      </c>
      <c r="F144" s="272" t="s">
        <v>249</v>
      </c>
      <c r="G144" s="270"/>
      <c r="H144" s="273">
        <v>44.4</v>
      </c>
      <c r="I144" s="274"/>
      <c r="J144" s="270"/>
      <c r="K144" s="270"/>
      <c r="L144" s="275"/>
      <c r="M144" s="276"/>
      <c r="N144" s="277"/>
      <c r="O144" s="277"/>
      <c r="P144" s="277"/>
      <c r="Q144" s="277"/>
      <c r="R144" s="277"/>
      <c r="S144" s="277"/>
      <c r="T144" s="27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9" t="s">
        <v>226</v>
      </c>
      <c r="AU144" s="279" t="s">
        <v>86</v>
      </c>
      <c r="AV144" s="14" t="s">
        <v>193</v>
      </c>
      <c r="AW144" s="14" t="s">
        <v>32</v>
      </c>
      <c r="AX144" s="14" t="s">
        <v>84</v>
      </c>
      <c r="AY144" s="279" t="s">
        <v>176</v>
      </c>
    </row>
    <row r="145" spans="1:65" s="2" customFormat="1" ht="24.15" customHeight="1">
      <c r="A145" s="38"/>
      <c r="B145" s="39"/>
      <c r="C145" s="241" t="s">
        <v>86</v>
      </c>
      <c r="D145" s="241" t="s">
        <v>179</v>
      </c>
      <c r="E145" s="242" t="s">
        <v>769</v>
      </c>
      <c r="F145" s="243" t="s">
        <v>770</v>
      </c>
      <c r="G145" s="244" t="s">
        <v>291</v>
      </c>
      <c r="H145" s="245">
        <v>44.4</v>
      </c>
      <c r="I145" s="246"/>
      <c r="J145" s="247">
        <f>ROUND(I145*H145,2)</f>
        <v>0</v>
      </c>
      <c r="K145" s="243" t="s">
        <v>183</v>
      </c>
      <c r="L145" s="44"/>
      <c r="M145" s="248" t="s">
        <v>1</v>
      </c>
      <c r="N145" s="249" t="s">
        <v>41</v>
      </c>
      <c r="O145" s="91"/>
      <c r="P145" s="250">
        <f>O145*H145</f>
        <v>0</v>
      </c>
      <c r="Q145" s="250">
        <v>0</v>
      </c>
      <c r="R145" s="250">
        <f>Q145*H145</f>
        <v>0</v>
      </c>
      <c r="S145" s="250">
        <v>0</v>
      </c>
      <c r="T145" s="25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2" t="s">
        <v>193</v>
      </c>
      <c r="AT145" s="252" t="s">
        <v>179</v>
      </c>
      <c r="AU145" s="252" t="s">
        <v>86</v>
      </c>
      <c r="AY145" s="17" t="s">
        <v>176</v>
      </c>
      <c r="BE145" s="253">
        <f>IF(N145="základní",J145,0)</f>
        <v>0</v>
      </c>
      <c r="BF145" s="253">
        <f>IF(N145="snížená",J145,0)</f>
        <v>0</v>
      </c>
      <c r="BG145" s="253">
        <f>IF(N145="zákl. přenesená",J145,0)</f>
        <v>0</v>
      </c>
      <c r="BH145" s="253">
        <f>IF(N145="sníž. přenesená",J145,0)</f>
        <v>0</v>
      </c>
      <c r="BI145" s="253">
        <f>IF(N145="nulová",J145,0)</f>
        <v>0</v>
      </c>
      <c r="BJ145" s="17" t="s">
        <v>84</v>
      </c>
      <c r="BK145" s="253">
        <f>ROUND(I145*H145,2)</f>
        <v>0</v>
      </c>
      <c r="BL145" s="17" t="s">
        <v>193</v>
      </c>
      <c r="BM145" s="252" t="s">
        <v>877</v>
      </c>
    </row>
    <row r="146" spans="1:51" s="13" customFormat="1" ht="12">
      <c r="A146" s="13"/>
      <c r="B146" s="254"/>
      <c r="C146" s="255"/>
      <c r="D146" s="256" t="s">
        <v>226</v>
      </c>
      <c r="E146" s="257" t="s">
        <v>1</v>
      </c>
      <c r="F146" s="258" t="s">
        <v>772</v>
      </c>
      <c r="G146" s="255"/>
      <c r="H146" s="259">
        <v>44.4</v>
      </c>
      <c r="I146" s="260"/>
      <c r="J146" s="255"/>
      <c r="K146" s="255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226</v>
      </c>
      <c r="AU146" s="265" t="s">
        <v>86</v>
      </c>
      <c r="AV146" s="13" t="s">
        <v>86</v>
      </c>
      <c r="AW146" s="13" t="s">
        <v>32</v>
      </c>
      <c r="AX146" s="13" t="s">
        <v>76</v>
      </c>
      <c r="AY146" s="265" t="s">
        <v>176</v>
      </c>
    </row>
    <row r="147" spans="1:51" s="14" customFormat="1" ht="12">
      <c r="A147" s="14"/>
      <c r="B147" s="269"/>
      <c r="C147" s="270"/>
      <c r="D147" s="256" t="s">
        <v>226</v>
      </c>
      <c r="E147" s="271" t="s">
        <v>1</v>
      </c>
      <c r="F147" s="272" t="s">
        <v>249</v>
      </c>
      <c r="G147" s="270"/>
      <c r="H147" s="273">
        <v>44.4</v>
      </c>
      <c r="I147" s="274"/>
      <c r="J147" s="270"/>
      <c r="K147" s="270"/>
      <c r="L147" s="275"/>
      <c r="M147" s="276"/>
      <c r="N147" s="277"/>
      <c r="O147" s="277"/>
      <c r="P147" s="277"/>
      <c r="Q147" s="277"/>
      <c r="R147" s="277"/>
      <c r="S147" s="277"/>
      <c r="T147" s="27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9" t="s">
        <v>226</v>
      </c>
      <c r="AU147" s="279" t="s">
        <v>86</v>
      </c>
      <c r="AV147" s="14" t="s">
        <v>193</v>
      </c>
      <c r="AW147" s="14" t="s">
        <v>32</v>
      </c>
      <c r="AX147" s="14" t="s">
        <v>84</v>
      </c>
      <c r="AY147" s="279" t="s">
        <v>176</v>
      </c>
    </row>
    <row r="148" spans="1:65" s="2" customFormat="1" ht="37.8" customHeight="1">
      <c r="A148" s="38"/>
      <c r="B148" s="39"/>
      <c r="C148" s="241" t="s">
        <v>189</v>
      </c>
      <c r="D148" s="241" t="s">
        <v>179</v>
      </c>
      <c r="E148" s="242" t="s">
        <v>773</v>
      </c>
      <c r="F148" s="243" t="s">
        <v>774</v>
      </c>
      <c r="G148" s="244" t="s">
        <v>291</v>
      </c>
      <c r="H148" s="245">
        <v>444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878</v>
      </c>
    </row>
    <row r="149" spans="1:51" s="13" customFormat="1" ht="12">
      <c r="A149" s="13"/>
      <c r="B149" s="254"/>
      <c r="C149" s="255"/>
      <c r="D149" s="256" t="s">
        <v>226</v>
      </c>
      <c r="E149" s="257" t="s">
        <v>1</v>
      </c>
      <c r="F149" s="258" t="s">
        <v>772</v>
      </c>
      <c r="G149" s="255"/>
      <c r="H149" s="259">
        <v>44.4</v>
      </c>
      <c r="I149" s="260"/>
      <c r="J149" s="255"/>
      <c r="K149" s="255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226</v>
      </c>
      <c r="AU149" s="265" t="s">
        <v>86</v>
      </c>
      <c r="AV149" s="13" t="s">
        <v>86</v>
      </c>
      <c r="AW149" s="13" t="s">
        <v>32</v>
      </c>
      <c r="AX149" s="13" t="s">
        <v>76</v>
      </c>
      <c r="AY149" s="265" t="s">
        <v>176</v>
      </c>
    </row>
    <row r="150" spans="1:51" s="13" customFormat="1" ht="12">
      <c r="A150" s="13"/>
      <c r="B150" s="254"/>
      <c r="C150" s="255"/>
      <c r="D150" s="256" t="s">
        <v>226</v>
      </c>
      <c r="E150" s="257" t="s">
        <v>1</v>
      </c>
      <c r="F150" s="258" t="s">
        <v>776</v>
      </c>
      <c r="G150" s="255"/>
      <c r="H150" s="259">
        <v>444</v>
      </c>
      <c r="I150" s="260"/>
      <c r="J150" s="255"/>
      <c r="K150" s="255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226</v>
      </c>
      <c r="AU150" s="265" t="s">
        <v>86</v>
      </c>
      <c r="AV150" s="13" t="s">
        <v>86</v>
      </c>
      <c r="AW150" s="13" t="s">
        <v>32</v>
      </c>
      <c r="AX150" s="13" t="s">
        <v>84</v>
      </c>
      <c r="AY150" s="265" t="s">
        <v>176</v>
      </c>
    </row>
    <row r="151" spans="1:65" s="2" customFormat="1" ht="24.15" customHeight="1">
      <c r="A151" s="38"/>
      <c r="B151" s="39"/>
      <c r="C151" s="241" t="s">
        <v>193</v>
      </c>
      <c r="D151" s="241" t="s">
        <v>179</v>
      </c>
      <c r="E151" s="242" t="s">
        <v>323</v>
      </c>
      <c r="F151" s="243" t="s">
        <v>324</v>
      </c>
      <c r="G151" s="244" t="s">
        <v>291</v>
      </c>
      <c r="H151" s="245">
        <v>17.55</v>
      </c>
      <c r="I151" s="246"/>
      <c r="J151" s="247">
        <f>ROUND(I151*H151,2)</f>
        <v>0</v>
      </c>
      <c r="K151" s="243" t="s">
        <v>183</v>
      </c>
      <c r="L151" s="44"/>
      <c r="M151" s="248" t="s">
        <v>1</v>
      </c>
      <c r="N151" s="249" t="s">
        <v>41</v>
      </c>
      <c r="O151" s="91"/>
      <c r="P151" s="250">
        <f>O151*H151</f>
        <v>0</v>
      </c>
      <c r="Q151" s="250">
        <v>0</v>
      </c>
      <c r="R151" s="250">
        <f>Q151*H151</f>
        <v>0</v>
      </c>
      <c r="S151" s="250">
        <v>0</v>
      </c>
      <c r="T151" s="25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2" t="s">
        <v>193</v>
      </c>
      <c r="AT151" s="252" t="s">
        <v>179</v>
      </c>
      <c r="AU151" s="252" t="s">
        <v>86</v>
      </c>
      <c r="AY151" s="17" t="s">
        <v>176</v>
      </c>
      <c r="BE151" s="253">
        <f>IF(N151="základní",J151,0)</f>
        <v>0</v>
      </c>
      <c r="BF151" s="253">
        <f>IF(N151="snížená",J151,0)</f>
        <v>0</v>
      </c>
      <c r="BG151" s="253">
        <f>IF(N151="zákl. přenesená",J151,0)</f>
        <v>0</v>
      </c>
      <c r="BH151" s="253">
        <f>IF(N151="sníž. přenesená",J151,0)</f>
        <v>0</v>
      </c>
      <c r="BI151" s="253">
        <f>IF(N151="nulová",J151,0)</f>
        <v>0</v>
      </c>
      <c r="BJ151" s="17" t="s">
        <v>84</v>
      </c>
      <c r="BK151" s="253">
        <f>ROUND(I151*H151,2)</f>
        <v>0</v>
      </c>
      <c r="BL151" s="17" t="s">
        <v>193</v>
      </c>
      <c r="BM151" s="252" t="s">
        <v>879</v>
      </c>
    </row>
    <row r="152" spans="1:51" s="13" customFormat="1" ht="12">
      <c r="A152" s="13"/>
      <c r="B152" s="254"/>
      <c r="C152" s="255"/>
      <c r="D152" s="256" t="s">
        <v>226</v>
      </c>
      <c r="E152" s="257" t="s">
        <v>1</v>
      </c>
      <c r="F152" s="258" t="s">
        <v>778</v>
      </c>
      <c r="G152" s="255"/>
      <c r="H152" s="259">
        <v>17.55</v>
      </c>
      <c r="I152" s="260"/>
      <c r="J152" s="255"/>
      <c r="K152" s="255"/>
      <c r="L152" s="261"/>
      <c r="M152" s="262"/>
      <c r="N152" s="263"/>
      <c r="O152" s="263"/>
      <c r="P152" s="263"/>
      <c r="Q152" s="263"/>
      <c r="R152" s="263"/>
      <c r="S152" s="263"/>
      <c r="T152" s="26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5" t="s">
        <v>226</v>
      </c>
      <c r="AU152" s="265" t="s">
        <v>86</v>
      </c>
      <c r="AV152" s="13" t="s">
        <v>86</v>
      </c>
      <c r="AW152" s="13" t="s">
        <v>32</v>
      </c>
      <c r="AX152" s="13" t="s">
        <v>84</v>
      </c>
      <c r="AY152" s="265" t="s">
        <v>176</v>
      </c>
    </row>
    <row r="153" spans="1:65" s="2" customFormat="1" ht="14.4" customHeight="1">
      <c r="A153" s="38"/>
      <c r="B153" s="39"/>
      <c r="C153" s="295" t="s">
        <v>175</v>
      </c>
      <c r="D153" s="295" t="s">
        <v>341</v>
      </c>
      <c r="E153" s="296" t="s">
        <v>342</v>
      </c>
      <c r="F153" s="297" t="s">
        <v>343</v>
      </c>
      <c r="G153" s="298" t="s">
        <v>344</v>
      </c>
      <c r="H153" s="299">
        <v>35.1</v>
      </c>
      <c r="I153" s="300"/>
      <c r="J153" s="301">
        <f>ROUND(I153*H153,2)</f>
        <v>0</v>
      </c>
      <c r="K153" s="297" t="s">
        <v>183</v>
      </c>
      <c r="L153" s="302"/>
      <c r="M153" s="303" t="s">
        <v>1</v>
      </c>
      <c r="N153" s="304" t="s">
        <v>41</v>
      </c>
      <c r="O153" s="91"/>
      <c r="P153" s="250">
        <f>O153*H153</f>
        <v>0</v>
      </c>
      <c r="Q153" s="250">
        <v>1</v>
      </c>
      <c r="R153" s="250">
        <f>Q153*H153</f>
        <v>35.1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210</v>
      </c>
      <c r="AT153" s="252" t="s">
        <v>341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880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780</v>
      </c>
      <c r="G154" s="255"/>
      <c r="H154" s="259">
        <v>17.55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76</v>
      </c>
      <c r="AY154" s="265" t="s">
        <v>176</v>
      </c>
    </row>
    <row r="155" spans="1:51" s="14" customFormat="1" ht="12">
      <c r="A155" s="14"/>
      <c r="B155" s="269"/>
      <c r="C155" s="270"/>
      <c r="D155" s="256" t="s">
        <v>226</v>
      </c>
      <c r="E155" s="271" t="s">
        <v>1</v>
      </c>
      <c r="F155" s="272" t="s">
        <v>249</v>
      </c>
      <c r="G155" s="270"/>
      <c r="H155" s="273">
        <v>17.55</v>
      </c>
      <c r="I155" s="274"/>
      <c r="J155" s="270"/>
      <c r="K155" s="270"/>
      <c r="L155" s="275"/>
      <c r="M155" s="276"/>
      <c r="N155" s="277"/>
      <c r="O155" s="277"/>
      <c r="P155" s="277"/>
      <c r="Q155" s="277"/>
      <c r="R155" s="277"/>
      <c r="S155" s="277"/>
      <c r="T155" s="27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9" t="s">
        <v>226</v>
      </c>
      <c r="AU155" s="279" t="s">
        <v>86</v>
      </c>
      <c r="AV155" s="14" t="s">
        <v>193</v>
      </c>
      <c r="AW155" s="14" t="s">
        <v>32</v>
      </c>
      <c r="AX155" s="14" t="s">
        <v>76</v>
      </c>
      <c r="AY155" s="279" t="s">
        <v>176</v>
      </c>
    </row>
    <row r="156" spans="1:51" s="13" customFormat="1" ht="12">
      <c r="A156" s="13"/>
      <c r="B156" s="254"/>
      <c r="C156" s="255"/>
      <c r="D156" s="256" t="s">
        <v>226</v>
      </c>
      <c r="E156" s="257" t="s">
        <v>1</v>
      </c>
      <c r="F156" s="258" t="s">
        <v>781</v>
      </c>
      <c r="G156" s="255"/>
      <c r="H156" s="259">
        <v>35.1</v>
      </c>
      <c r="I156" s="260"/>
      <c r="J156" s="255"/>
      <c r="K156" s="255"/>
      <c r="L156" s="261"/>
      <c r="M156" s="262"/>
      <c r="N156" s="263"/>
      <c r="O156" s="263"/>
      <c r="P156" s="263"/>
      <c r="Q156" s="263"/>
      <c r="R156" s="263"/>
      <c r="S156" s="263"/>
      <c r="T156" s="26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5" t="s">
        <v>226</v>
      </c>
      <c r="AU156" s="265" t="s">
        <v>86</v>
      </c>
      <c r="AV156" s="13" t="s">
        <v>86</v>
      </c>
      <c r="AW156" s="13" t="s">
        <v>32</v>
      </c>
      <c r="AX156" s="13" t="s">
        <v>84</v>
      </c>
      <c r="AY156" s="265" t="s">
        <v>176</v>
      </c>
    </row>
    <row r="157" spans="1:65" s="2" customFormat="1" ht="24.15" customHeight="1">
      <c r="A157" s="38"/>
      <c r="B157" s="39"/>
      <c r="C157" s="241" t="s">
        <v>200</v>
      </c>
      <c r="D157" s="241" t="s">
        <v>179</v>
      </c>
      <c r="E157" s="242" t="s">
        <v>347</v>
      </c>
      <c r="F157" s="243" t="s">
        <v>348</v>
      </c>
      <c r="G157" s="244" t="s">
        <v>344</v>
      </c>
      <c r="H157" s="245">
        <v>88.8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881</v>
      </c>
    </row>
    <row r="158" spans="1:51" s="13" customFormat="1" ht="12">
      <c r="A158" s="13"/>
      <c r="B158" s="254"/>
      <c r="C158" s="255"/>
      <c r="D158" s="256" t="s">
        <v>226</v>
      </c>
      <c r="E158" s="257" t="s">
        <v>1</v>
      </c>
      <c r="F158" s="258" t="s">
        <v>772</v>
      </c>
      <c r="G158" s="255"/>
      <c r="H158" s="259">
        <v>44.4</v>
      </c>
      <c r="I158" s="260"/>
      <c r="J158" s="255"/>
      <c r="K158" s="255"/>
      <c r="L158" s="261"/>
      <c r="M158" s="262"/>
      <c r="N158" s="263"/>
      <c r="O158" s="263"/>
      <c r="P158" s="263"/>
      <c r="Q158" s="263"/>
      <c r="R158" s="263"/>
      <c r="S158" s="263"/>
      <c r="T158" s="26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5" t="s">
        <v>226</v>
      </c>
      <c r="AU158" s="265" t="s">
        <v>86</v>
      </c>
      <c r="AV158" s="13" t="s">
        <v>86</v>
      </c>
      <c r="AW158" s="13" t="s">
        <v>32</v>
      </c>
      <c r="AX158" s="13" t="s">
        <v>76</v>
      </c>
      <c r="AY158" s="265" t="s">
        <v>176</v>
      </c>
    </row>
    <row r="159" spans="1:51" s="13" customFormat="1" ht="12">
      <c r="A159" s="13"/>
      <c r="B159" s="254"/>
      <c r="C159" s="255"/>
      <c r="D159" s="256" t="s">
        <v>226</v>
      </c>
      <c r="E159" s="257" t="s">
        <v>1</v>
      </c>
      <c r="F159" s="258" t="s">
        <v>783</v>
      </c>
      <c r="G159" s="255"/>
      <c r="H159" s="259">
        <v>88.8</v>
      </c>
      <c r="I159" s="260"/>
      <c r="J159" s="255"/>
      <c r="K159" s="255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226</v>
      </c>
      <c r="AU159" s="265" t="s">
        <v>86</v>
      </c>
      <c r="AV159" s="13" t="s">
        <v>86</v>
      </c>
      <c r="AW159" s="13" t="s">
        <v>32</v>
      </c>
      <c r="AX159" s="13" t="s">
        <v>84</v>
      </c>
      <c r="AY159" s="265" t="s">
        <v>176</v>
      </c>
    </row>
    <row r="160" spans="1:65" s="2" customFormat="1" ht="14.4" customHeight="1">
      <c r="A160" s="38"/>
      <c r="B160" s="39"/>
      <c r="C160" s="241" t="s">
        <v>205</v>
      </c>
      <c r="D160" s="241" t="s">
        <v>179</v>
      </c>
      <c r="E160" s="242" t="s">
        <v>352</v>
      </c>
      <c r="F160" s="243" t="s">
        <v>353</v>
      </c>
      <c r="G160" s="244" t="s">
        <v>291</v>
      </c>
      <c r="H160" s="245">
        <v>44.4</v>
      </c>
      <c r="I160" s="246"/>
      <c r="J160" s="247">
        <f>ROUND(I160*H160,2)</f>
        <v>0</v>
      </c>
      <c r="K160" s="243" t="s">
        <v>183</v>
      </c>
      <c r="L160" s="44"/>
      <c r="M160" s="248" t="s">
        <v>1</v>
      </c>
      <c r="N160" s="249" t="s">
        <v>41</v>
      </c>
      <c r="O160" s="91"/>
      <c r="P160" s="250">
        <f>O160*H160</f>
        <v>0</v>
      </c>
      <c r="Q160" s="250">
        <v>0</v>
      </c>
      <c r="R160" s="250">
        <f>Q160*H160</f>
        <v>0</v>
      </c>
      <c r="S160" s="250">
        <v>0</v>
      </c>
      <c r="T160" s="25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2" t="s">
        <v>193</v>
      </c>
      <c r="AT160" s="252" t="s">
        <v>179</v>
      </c>
      <c r="AU160" s="252" t="s">
        <v>86</v>
      </c>
      <c r="AY160" s="17" t="s">
        <v>176</v>
      </c>
      <c r="BE160" s="253">
        <f>IF(N160="základní",J160,0)</f>
        <v>0</v>
      </c>
      <c r="BF160" s="253">
        <f>IF(N160="snížená",J160,0)</f>
        <v>0</v>
      </c>
      <c r="BG160" s="253">
        <f>IF(N160="zákl. přenesená",J160,0)</f>
        <v>0</v>
      </c>
      <c r="BH160" s="253">
        <f>IF(N160="sníž. přenesená",J160,0)</f>
        <v>0</v>
      </c>
      <c r="BI160" s="253">
        <f>IF(N160="nulová",J160,0)</f>
        <v>0</v>
      </c>
      <c r="BJ160" s="17" t="s">
        <v>84</v>
      </c>
      <c r="BK160" s="253">
        <f>ROUND(I160*H160,2)</f>
        <v>0</v>
      </c>
      <c r="BL160" s="17" t="s">
        <v>193</v>
      </c>
      <c r="BM160" s="252" t="s">
        <v>882</v>
      </c>
    </row>
    <row r="161" spans="1:51" s="13" customFormat="1" ht="12">
      <c r="A161" s="13"/>
      <c r="B161" s="254"/>
      <c r="C161" s="255"/>
      <c r="D161" s="256" t="s">
        <v>226</v>
      </c>
      <c r="E161" s="257" t="s">
        <v>1</v>
      </c>
      <c r="F161" s="258" t="s">
        <v>772</v>
      </c>
      <c r="G161" s="255"/>
      <c r="H161" s="259">
        <v>44.4</v>
      </c>
      <c r="I161" s="260"/>
      <c r="J161" s="255"/>
      <c r="K161" s="255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226</v>
      </c>
      <c r="AU161" s="265" t="s">
        <v>86</v>
      </c>
      <c r="AV161" s="13" t="s">
        <v>86</v>
      </c>
      <c r="AW161" s="13" t="s">
        <v>32</v>
      </c>
      <c r="AX161" s="13" t="s">
        <v>76</v>
      </c>
      <c r="AY161" s="265" t="s">
        <v>176</v>
      </c>
    </row>
    <row r="162" spans="1:51" s="14" customFormat="1" ht="12">
      <c r="A162" s="14"/>
      <c r="B162" s="269"/>
      <c r="C162" s="270"/>
      <c r="D162" s="256" t="s">
        <v>226</v>
      </c>
      <c r="E162" s="271" t="s">
        <v>1</v>
      </c>
      <c r="F162" s="272" t="s">
        <v>249</v>
      </c>
      <c r="G162" s="270"/>
      <c r="H162" s="273">
        <v>44.4</v>
      </c>
      <c r="I162" s="274"/>
      <c r="J162" s="270"/>
      <c r="K162" s="270"/>
      <c r="L162" s="275"/>
      <c r="M162" s="276"/>
      <c r="N162" s="277"/>
      <c r="O162" s="277"/>
      <c r="P162" s="277"/>
      <c r="Q162" s="277"/>
      <c r="R162" s="277"/>
      <c r="S162" s="277"/>
      <c r="T162" s="27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9" t="s">
        <v>226</v>
      </c>
      <c r="AU162" s="279" t="s">
        <v>86</v>
      </c>
      <c r="AV162" s="14" t="s">
        <v>193</v>
      </c>
      <c r="AW162" s="14" t="s">
        <v>32</v>
      </c>
      <c r="AX162" s="14" t="s">
        <v>84</v>
      </c>
      <c r="AY162" s="279" t="s">
        <v>176</v>
      </c>
    </row>
    <row r="163" spans="1:63" s="12" customFormat="1" ht="22.8" customHeight="1">
      <c r="A163" s="12"/>
      <c r="B163" s="225"/>
      <c r="C163" s="226"/>
      <c r="D163" s="227" t="s">
        <v>75</v>
      </c>
      <c r="E163" s="239" t="s">
        <v>612</v>
      </c>
      <c r="F163" s="239" t="s">
        <v>613</v>
      </c>
      <c r="G163" s="226"/>
      <c r="H163" s="226"/>
      <c r="I163" s="229"/>
      <c r="J163" s="240">
        <f>BK163</f>
        <v>0</v>
      </c>
      <c r="K163" s="226"/>
      <c r="L163" s="231"/>
      <c r="M163" s="232"/>
      <c r="N163" s="233"/>
      <c r="O163" s="233"/>
      <c r="P163" s="234">
        <f>SUM(P164:P175)</f>
        <v>0</v>
      </c>
      <c r="Q163" s="233"/>
      <c r="R163" s="234">
        <f>SUM(R164:R175)</f>
        <v>0</v>
      </c>
      <c r="S163" s="233"/>
      <c r="T163" s="235">
        <f>SUM(T164:T175)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6" t="s">
        <v>84</v>
      </c>
      <c r="AT163" s="237" t="s">
        <v>75</v>
      </c>
      <c r="AU163" s="237" t="s">
        <v>84</v>
      </c>
      <c r="AY163" s="236" t="s">
        <v>176</v>
      </c>
      <c r="BK163" s="238">
        <f>SUM(BK164:BK175)</f>
        <v>0</v>
      </c>
    </row>
    <row r="164" spans="1:65" s="2" customFormat="1" ht="14.4" customHeight="1">
      <c r="A164" s="38"/>
      <c r="B164" s="39"/>
      <c r="C164" s="241" t="s">
        <v>210</v>
      </c>
      <c r="D164" s="241" t="s">
        <v>179</v>
      </c>
      <c r="E164" s="242" t="s">
        <v>627</v>
      </c>
      <c r="F164" s="243" t="s">
        <v>628</v>
      </c>
      <c r="G164" s="244" t="s">
        <v>344</v>
      </c>
      <c r="H164" s="245">
        <v>16.276</v>
      </c>
      <c r="I164" s="246"/>
      <c r="J164" s="247">
        <f>ROUND(I164*H164,2)</f>
        <v>0</v>
      </c>
      <c r="K164" s="243" t="s">
        <v>183</v>
      </c>
      <c r="L164" s="44"/>
      <c r="M164" s="248" t="s">
        <v>1</v>
      </c>
      <c r="N164" s="249" t="s">
        <v>41</v>
      </c>
      <c r="O164" s="91"/>
      <c r="P164" s="250">
        <f>O164*H164</f>
        <v>0</v>
      </c>
      <c r="Q164" s="250">
        <v>0</v>
      </c>
      <c r="R164" s="250">
        <f>Q164*H164</f>
        <v>0</v>
      </c>
      <c r="S164" s="250">
        <v>0</v>
      </c>
      <c r="T164" s="25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2" t="s">
        <v>193</v>
      </c>
      <c r="AT164" s="252" t="s">
        <v>179</v>
      </c>
      <c r="AU164" s="252" t="s">
        <v>86</v>
      </c>
      <c r="AY164" s="17" t="s">
        <v>176</v>
      </c>
      <c r="BE164" s="253">
        <f>IF(N164="základní",J164,0)</f>
        <v>0</v>
      </c>
      <c r="BF164" s="253">
        <f>IF(N164="snížená",J164,0)</f>
        <v>0</v>
      </c>
      <c r="BG164" s="253">
        <f>IF(N164="zákl. přenesená",J164,0)</f>
        <v>0</v>
      </c>
      <c r="BH164" s="253">
        <f>IF(N164="sníž. přenesená",J164,0)</f>
        <v>0</v>
      </c>
      <c r="BI164" s="253">
        <f>IF(N164="nulová",J164,0)</f>
        <v>0</v>
      </c>
      <c r="BJ164" s="17" t="s">
        <v>84</v>
      </c>
      <c r="BK164" s="253">
        <f>ROUND(I164*H164,2)</f>
        <v>0</v>
      </c>
      <c r="BL164" s="17" t="s">
        <v>193</v>
      </c>
      <c r="BM164" s="252" t="s">
        <v>883</v>
      </c>
    </row>
    <row r="165" spans="1:51" s="13" customFormat="1" ht="12">
      <c r="A165" s="13"/>
      <c r="B165" s="254"/>
      <c r="C165" s="255"/>
      <c r="D165" s="256" t="s">
        <v>226</v>
      </c>
      <c r="E165" s="257" t="s">
        <v>1</v>
      </c>
      <c r="F165" s="258" t="s">
        <v>863</v>
      </c>
      <c r="G165" s="255"/>
      <c r="H165" s="259">
        <v>16.276</v>
      </c>
      <c r="I165" s="260"/>
      <c r="J165" s="255"/>
      <c r="K165" s="255"/>
      <c r="L165" s="261"/>
      <c r="M165" s="262"/>
      <c r="N165" s="263"/>
      <c r="O165" s="263"/>
      <c r="P165" s="263"/>
      <c r="Q165" s="263"/>
      <c r="R165" s="263"/>
      <c r="S165" s="263"/>
      <c r="T165" s="26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5" t="s">
        <v>226</v>
      </c>
      <c r="AU165" s="265" t="s">
        <v>86</v>
      </c>
      <c r="AV165" s="13" t="s">
        <v>86</v>
      </c>
      <c r="AW165" s="13" t="s">
        <v>32</v>
      </c>
      <c r="AX165" s="13" t="s">
        <v>76</v>
      </c>
      <c r="AY165" s="265" t="s">
        <v>176</v>
      </c>
    </row>
    <row r="166" spans="1:51" s="14" customFormat="1" ht="12">
      <c r="A166" s="14"/>
      <c r="B166" s="269"/>
      <c r="C166" s="270"/>
      <c r="D166" s="256" t="s">
        <v>226</v>
      </c>
      <c r="E166" s="271" t="s">
        <v>1</v>
      </c>
      <c r="F166" s="272" t="s">
        <v>249</v>
      </c>
      <c r="G166" s="270"/>
      <c r="H166" s="273">
        <v>16.276</v>
      </c>
      <c r="I166" s="274"/>
      <c r="J166" s="270"/>
      <c r="K166" s="270"/>
      <c r="L166" s="275"/>
      <c r="M166" s="276"/>
      <c r="N166" s="277"/>
      <c r="O166" s="277"/>
      <c r="P166" s="277"/>
      <c r="Q166" s="277"/>
      <c r="R166" s="277"/>
      <c r="S166" s="277"/>
      <c r="T166" s="27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9" t="s">
        <v>226</v>
      </c>
      <c r="AU166" s="279" t="s">
        <v>86</v>
      </c>
      <c r="AV166" s="14" t="s">
        <v>193</v>
      </c>
      <c r="AW166" s="14" t="s">
        <v>32</v>
      </c>
      <c r="AX166" s="14" t="s">
        <v>84</v>
      </c>
      <c r="AY166" s="279" t="s">
        <v>176</v>
      </c>
    </row>
    <row r="167" spans="1:65" s="2" customFormat="1" ht="24.15" customHeight="1">
      <c r="A167" s="38"/>
      <c r="B167" s="39"/>
      <c r="C167" s="241" t="s">
        <v>213</v>
      </c>
      <c r="D167" s="241" t="s">
        <v>179</v>
      </c>
      <c r="E167" s="242" t="s">
        <v>632</v>
      </c>
      <c r="F167" s="243" t="s">
        <v>633</v>
      </c>
      <c r="G167" s="244" t="s">
        <v>344</v>
      </c>
      <c r="H167" s="245">
        <v>309.244</v>
      </c>
      <c r="I167" s="246"/>
      <c r="J167" s="247">
        <f>ROUND(I167*H167,2)</f>
        <v>0</v>
      </c>
      <c r="K167" s="243" t="s">
        <v>183</v>
      </c>
      <c r="L167" s="44"/>
      <c r="M167" s="248" t="s">
        <v>1</v>
      </c>
      <c r="N167" s="249" t="s">
        <v>41</v>
      </c>
      <c r="O167" s="91"/>
      <c r="P167" s="250">
        <f>O167*H167</f>
        <v>0</v>
      </c>
      <c r="Q167" s="250">
        <v>0</v>
      </c>
      <c r="R167" s="250">
        <f>Q167*H167</f>
        <v>0</v>
      </c>
      <c r="S167" s="250">
        <v>0</v>
      </c>
      <c r="T167" s="25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2" t="s">
        <v>193</v>
      </c>
      <c r="AT167" s="252" t="s">
        <v>179</v>
      </c>
      <c r="AU167" s="252" t="s">
        <v>86</v>
      </c>
      <c r="AY167" s="17" t="s">
        <v>176</v>
      </c>
      <c r="BE167" s="253">
        <f>IF(N167="základní",J167,0)</f>
        <v>0</v>
      </c>
      <c r="BF167" s="253">
        <f>IF(N167="snížená",J167,0)</f>
        <v>0</v>
      </c>
      <c r="BG167" s="253">
        <f>IF(N167="zákl. přenesená",J167,0)</f>
        <v>0</v>
      </c>
      <c r="BH167" s="253">
        <f>IF(N167="sníž. přenesená",J167,0)</f>
        <v>0</v>
      </c>
      <c r="BI167" s="253">
        <f>IF(N167="nulová",J167,0)</f>
        <v>0</v>
      </c>
      <c r="BJ167" s="17" t="s">
        <v>84</v>
      </c>
      <c r="BK167" s="253">
        <f>ROUND(I167*H167,2)</f>
        <v>0</v>
      </c>
      <c r="BL167" s="17" t="s">
        <v>193</v>
      </c>
      <c r="BM167" s="252" t="s">
        <v>884</v>
      </c>
    </row>
    <row r="168" spans="1:51" s="13" customFormat="1" ht="12">
      <c r="A168" s="13"/>
      <c r="B168" s="254"/>
      <c r="C168" s="255"/>
      <c r="D168" s="256" t="s">
        <v>226</v>
      </c>
      <c r="E168" s="257" t="s">
        <v>1</v>
      </c>
      <c r="F168" s="258" t="s">
        <v>865</v>
      </c>
      <c r="G168" s="255"/>
      <c r="H168" s="259">
        <v>16.276</v>
      </c>
      <c r="I168" s="260"/>
      <c r="J168" s="255"/>
      <c r="K168" s="255"/>
      <c r="L168" s="261"/>
      <c r="M168" s="262"/>
      <c r="N168" s="263"/>
      <c r="O168" s="263"/>
      <c r="P168" s="263"/>
      <c r="Q168" s="263"/>
      <c r="R168" s="263"/>
      <c r="S168" s="263"/>
      <c r="T168" s="26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5" t="s">
        <v>226</v>
      </c>
      <c r="AU168" s="265" t="s">
        <v>86</v>
      </c>
      <c r="AV168" s="13" t="s">
        <v>86</v>
      </c>
      <c r="AW168" s="13" t="s">
        <v>32</v>
      </c>
      <c r="AX168" s="13" t="s">
        <v>76</v>
      </c>
      <c r="AY168" s="265" t="s">
        <v>176</v>
      </c>
    </row>
    <row r="169" spans="1:51" s="13" customFormat="1" ht="12">
      <c r="A169" s="13"/>
      <c r="B169" s="254"/>
      <c r="C169" s="255"/>
      <c r="D169" s="256" t="s">
        <v>226</v>
      </c>
      <c r="E169" s="257" t="s">
        <v>1</v>
      </c>
      <c r="F169" s="258" t="s">
        <v>866</v>
      </c>
      <c r="G169" s="255"/>
      <c r="H169" s="259">
        <v>309.244</v>
      </c>
      <c r="I169" s="260"/>
      <c r="J169" s="255"/>
      <c r="K169" s="255"/>
      <c r="L169" s="261"/>
      <c r="M169" s="262"/>
      <c r="N169" s="263"/>
      <c r="O169" s="263"/>
      <c r="P169" s="263"/>
      <c r="Q169" s="263"/>
      <c r="R169" s="263"/>
      <c r="S169" s="263"/>
      <c r="T169" s="26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5" t="s">
        <v>226</v>
      </c>
      <c r="AU169" s="265" t="s">
        <v>86</v>
      </c>
      <c r="AV169" s="13" t="s">
        <v>86</v>
      </c>
      <c r="AW169" s="13" t="s">
        <v>32</v>
      </c>
      <c r="AX169" s="13" t="s">
        <v>84</v>
      </c>
      <c r="AY169" s="265" t="s">
        <v>176</v>
      </c>
    </row>
    <row r="170" spans="1:65" s="2" customFormat="1" ht="24.15" customHeight="1">
      <c r="A170" s="38"/>
      <c r="B170" s="39"/>
      <c r="C170" s="241" t="s">
        <v>217</v>
      </c>
      <c r="D170" s="241" t="s">
        <v>179</v>
      </c>
      <c r="E170" s="242" t="s">
        <v>642</v>
      </c>
      <c r="F170" s="243" t="s">
        <v>643</v>
      </c>
      <c r="G170" s="244" t="s">
        <v>344</v>
      </c>
      <c r="H170" s="245">
        <v>16.276</v>
      </c>
      <c r="I170" s="246"/>
      <c r="J170" s="247">
        <f>ROUND(I170*H170,2)</f>
        <v>0</v>
      </c>
      <c r="K170" s="243" t="s">
        <v>183</v>
      </c>
      <c r="L170" s="44"/>
      <c r="M170" s="248" t="s">
        <v>1</v>
      </c>
      <c r="N170" s="249" t="s">
        <v>41</v>
      </c>
      <c r="O170" s="91"/>
      <c r="P170" s="250">
        <f>O170*H170</f>
        <v>0</v>
      </c>
      <c r="Q170" s="250">
        <v>0</v>
      </c>
      <c r="R170" s="250">
        <f>Q170*H170</f>
        <v>0</v>
      </c>
      <c r="S170" s="250">
        <v>0</v>
      </c>
      <c r="T170" s="25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2" t="s">
        <v>193</v>
      </c>
      <c r="AT170" s="252" t="s">
        <v>179</v>
      </c>
      <c r="AU170" s="252" t="s">
        <v>86</v>
      </c>
      <c r="AY170" s="17" t="s">
        <v>176</v>
      </c>
      <c r="BE170" s="253">
        <f>IF(N170="základní",J170,0)</f>
        <v>0</v>
      </c>
      <c r="BF170" s="253">
        <f>IF(N170="snížená",J170,0)</f>
        <v>0</v>
      </c>
      <c r="BG170" s="253">
        <f>IF(N170="zákl. přenesená",J170,0)</f>
        <v>0</v>
      </c>
      <c r="BH170" s="253">
        <f>IF(N170="sníž. přenesená",J170,0)</f>
        <v>0</v>
      </c>
      <c r="BI170" s="253">
        <f>IF(N170="nulová",J170,0)</f>
        <v>0</v>
      </c>
      <c r="BJ170" s="17" t="s">
        <v>84</v>
      </c>
      <c r="BK170" s="253">
        <f>ROUND(I170*H170,2)</f>
        <v>0</v>
      </c>
      <c r="BL170" s="17" t="s">
        <v>193</v>
      </c>
      <c r="BM170" s="252" t="s">
        <v>885</v>
      </c>
    </row>
    <row r="171" spans="1:51" s="13" customFormat="1" ht="12">
      <c r="A171" s="13"/>
      <c r="B171" s="254"/>
      <c r="C171" s="255"/>
      <c r="D171" s="256" t="s">
        <v>226</v>
      </c>
      <c r="E171" s="257" t="s">
        <v>1</v>
      </c>
      <c r="F171" s="258" t="s">
        <v>865</v>
      </c>
      <c r="G171" s="255"/>
      <c r="H171" s="259">
        <v>16.276</v>
      </c>
      <c r="I171" s="260"/>
      <c r="J171" s="255"/>
      <c r="K171" s="255"/>
      <c r="L171" s="261"/>
      <c r="M171" s="262"/>
      <c r="N171" s="263"/>
      <c r="O171" s="263"/>
      <c r="P171" s="263"/>
      <c r="Q171" s="263"/>
      <c r="R171" s="263"/>
      <c r="S171" s="263"/>
      <c r="T171" s="26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5" t="s">
        <v>226</v>
      </c>
      <c r="AU171" s="265" t="s">
        <v>86</v>
      </c>
      <c r="AV171" s="13" t="s">
        <v>86</v>
      </c>
      <c r="AW171" s="13" t="s">
        <v>32</v>
      </c>
      <c r="AX171" s="13" t="s">
        <v>76</v>
      </c>
      <c r="AY171" s="265" t="s">
        <v>176</v>
      </c>
    </row>
    <row r="172" spans="1:51" s="14" customFormat="1" ht="12">
      <c r="A172" s="14"/>
      <c r="B172" s="269"/>
      <c r="C172" s="270"/>
      <c r="D172" s="256" t="s">
        <v>226</v>
      </c>
      <c r="E172" s="271" t="s">
        <v>1</v>
      </c>
      <c r="F172" s="272" t="s">
        <v>249</v>
      </c>
      <c r="G172" s="270"/>
      <c r="H172" s="273">
        <v>16.276</v>
      </c>
      <c r="I172" s="274"/>
      <c r="J172" s="270"/>
      <c r="K172" s="270"/>
      <c r="L172" s="275"/>
      <c r="M172" s="276"/>
      <c r="N172" s="277"/>
      <c r="O172" s="277"/>
      <c r="P172" s="277"/>
      <c r="Q172" s="277"/>
      <c r="R172" s="277"/>
      <c r="S172" s="277"/>
      <c r="T172" s="27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9" t="s">
        <v>226</v>
      </c>
      <c r="AU172" s="279" t="s">
        <v>86</v>
      </c>
      <c r="AV172" s="14" t="s">
        <v>193</v>
      </c>
      <c r="AW172" s="14" t="s">
        <v>32</v>
      </c>
      <c r="AX172" s="14" t="s">
        <v>84</v>
      </c>
      <c r="AY172" s="279" t="s">
        <v>176</v>
      </c>
    </row>
    <row r="173" spans="1:65" s="2" customFormat="1" ht="37.8" customHeight="1">
      <c r="A173" s="38"/>
      <c r="B173" s="39"/>
      <c r="C173" s="241" t="s">
        <v>222</v>
      </c>
      <c r="D173" s="241" t="s">
        <v>179</v>
      </c>
      <c r="E173" s="242" t="s">
        <v>647</v>
      </c>
      <c r="F173" s="243" t="s">
        <v>648</v>
      </c>
      <c r="G173" s="244" t="s">
        <v>344</v>
      </c>
      <c r="H173" s="245">
        <v>16.276</v>
      </c>
      <c r="I173" s="246"/>
      <c r="J173" s="247">
        <f>ROUND(I173*H173,2)</f>
        <v>0</v>
      </c>
      <c r="K173" s="243" t="s">
        <v>183</v>
      </c>
      <c r="L173" s="44"/>
      <c r="M173" s="248" t="s">
        <v>1</v>
      </c>
      <c r="N173" s="249" t="s">
        <v>41</v>
      </c>
      <c r="O173" s="91"/>
      <c r="P173" s="250">
        <f>O173*H173</f>
        <v>0</v>
      </c>
      <c r="Q173" s="250">
        <v>0</v>
      </c>
      <c r="R173" s="250">
        <f>Q173*H173</f>
        <v>0</v>
      </c>
      <c r="S173" s="250">
        <v>0</v>
      </c>
      <c r="T173" s="25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2" t="s">
        <v>193</v>
      </c>
      <c r="AT173" s="252" t="s">
        <v>179</v>
      </c>
      <c r="AU173" s="252" t="s">
        <v>86</v>
      </c>
      <c r="AY173" s="17" t="s">
        <v>176</v>
      </c>
      <c r="BE173" s="253">
        <f>IF(N173="základní",J173,0)</f>
        <v>0</v>
      </c>
      <c r="BF173" s="253">
        <f>IF(N173="snížená",J173,0)</f>
        <v>0</v>
      </c>
      <c r="BG173" s="253">
        <f>IF(N173="zákl. přenesená",J173,0)</f>
        <v>0</v>
      </c>
      <c r="BH173" s="253">
        <f>IF(N173="sníž. přenesená",J173,0)</f>
        <v>0</v>
      </c>
      <c r="BI173" s="253">
        <f>IF(N173="nulová",J173,0)</f>
        <v>0</v>
      </c>
      <c r="BJ173" s="17" t="s">
        <v>84</v>
      </c>
      <c r="BK173" s="253">
        <f>ROUND(I173*H173,2)</f>
        <v>0</v>
      </c>
      <c r="BL173" s="17" t="s">
        <v>193</v>
      </c>
      <c r="BM173" s="252" t="s">
        <v>886</v>
      </c>
    </row>
    <row r="174" spans="1:51" s="13" customFormat="1" ht="12">
      <c r="A174" s="13"/>
      <c r="B174" s="254"/>
      <c r="C174" s="255"/>
      <c r="D174" s="256" t="s">
        <v>226</v>
      </c>
      <c r="E174" s="257" t="s">
        <v>1</v>
      </c>
      <c r="F174" s="258" t="s">
        <v>865</v>
      </c>
      <c r="G174" s="255"/>
      <c r="H174" s="259">
        <v>16.276</v>
      </c>
      <c r="I174" s="260"/>
      <c r="J174" s="255"/>
      <c r="K174" s="255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226</v>
      </c>
      <c r="AU174" s="265" t="s">
        <v>86</v>
      </c>
      <c r="AV174" s="13" t="s">
        <v>86</v>
      </c>
      <c r="AW174" s="13" t="s">
        <v>32</v>
      </c>
      <c r="AX174" s="13" t="s">
        <v>76</v>
      </c>
      <c r="AY174" s="265" t="s">
        <v>176</v>
      </c>
    </row>
    <row r="175" spans="1:51" s="14" customFormat="1" ht="12">
      <c r="A175" s="14"/>
      <c r="B175" s="269"/>
      <c r="C175" s="270"/>
      <c r="D175" s="256" t="s">
        <v>226</v>
      </c>
      <c r="E175" s="271" t="s">
        <v>1</v>
      </c>
      <c r="F175" s="272" t="s">
        <v>249</v>
      </c>
      <c r="G175" s="270"/>
      <c r="H175" s="273">
        <v>16.276</v>
      </c>
      <c r="I175" s="274"/>
      <c r="J175" s="270"/>
      <c r="K175" s="270"/>
      <c r="L175" s="275"/>
      <c r="M175" s="276"/>
      <c r="N175" s="277"/>
      <c r="O175" s="277"/>
      <c r="P175" s="277"/>
      <c r="Q175" s="277"/>
      <c r="R175" s="277"/>
      <c r="S175" s="277"/>
      <c r="T175" s="27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9" t="s">
        <v>226</v>
      </c>
      <c r="AU175" s="279" t="s">
        <v>86</v>
      </c>
      <c r="AV175" s="14" t="s">
        <v>193</v>
      </c>
      <c r="AW175" s="14" t="s">
        <v>32</v>
      </c>
      <c r="AX175" s="14" t="s">
        <v>84</v>
      </c>
      <c r="AY175" s="279" t="s">
        <v>176</v>
      </c>
    </row>
    <row r="176" spans="1:63" s="12" customFormat="1" ht="22.8" customHeight="1">
      <c r="A176" s="12"/>
      <c r="B176" s="225"/>
      <c r="C176" s="226"/>
      <c r="D176" s="227" t="s">
        <v>75</v>
      </c>
      <c r="E176" s="239" t="s">
        <v>193</v>
      </c>
      <c r="F176" s="239" t="s">
        <v>785</v>
      </c>
      <c r="G176" s="226"/>
      <c r="H176" s="226"/>
      <c r="I176" s="229"/>
      <c r="J176" s="240">
        <f>BK176</f>
        <v>0</v>
      </c>
      <c r="K176" s="226"/>
      <c r="L176" s="231"/>
      <c r="M176" s="232"/>
      <c r="N176" s="233"/>
      <c r="O176" s="233"/>
      <c r="P176" s="234">
        <f>SUM(P177:P191)</f>
        <v>0</v>
      </c>
      <c r="Q176" s="233"/>
      <c r="R176" s="234">
        <f>SUM(R177:R191)</f>
        <v>14.1898826</v>
      </c>
      <c r="S176" s="233"/>
      <c r="T176" s="235">
        <f>SUM(T177:T191)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6" t="s">
        <v>84</v>
      </c>
      <c r="AT176" s="237" t="s">
        <v>75</v>
      </c>
      <c r="AU176" s="237" t="s">
        <v>84</v>
      </c>
      <c r="AY176" s="236" t="s">
        <v>176</v>
      </c>
      <c r="BK176" s="238">
        <f>SUM(BK177:BK191)</f>
        <v>0</v>
      </c>
    </row>
    <row r="177" spans="1:65" s="2" customFormat="1" ht="14.4" customHeight="1">
      <c r="A177" s="38"/>
      <c r="B177" s="39"/>
      <c r="C177" s="241" t="s">
        <v>227</v>
      </c>
      <c r="D177" s="241" t="s">
        <v>179</v>
      </c>
      <c r="E177" s="242" t="s">
        <v>786</v>
      </c>
      <c r="F177" s="243" t="s">
        <v>787</v>
      </c>
      <c r="G177" s="244" t="s">
        <v>291</v>
      </c>
      <c r="H177" s="245">
        <v>1.699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1.7034</v>
      </c>
      <c r="R177" s="250">
        <f>Q177*H177</f>
        <v>2.8940766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887</v>
      </c>
    </row>
    <row r="178" spans="1:51" s="15" customFormat="1" ht="12">
      <c r="A178" s="15"/>
      <c r="B178" s="285"/>
      <c r="C178" s="286"/>
      <c r="D178" s="256" t="s">
        <v>226</v>
      </c>
      <c r="E178" s="287" t="s">
        <v>1</v>
      </c>
      <c r="F178" s="288" t="s">
        <v>790</v>
      </c>
      <c r="G178" s="286"/>
      <c r="H178" s="287" t="s">
        <v>1</v>
      </c>
      <c r="I178" s="289"/>
      <c r="J178" s="286"/>
      <c r="K178" s="286"/>
      <c r="L178" s="290"/>
      <c r="M178" s="291"/>
      <c r="N178" s="292"/>
      <c r="O178" s="292"/>
      <c r="P178" s="292"/>
      <c r="Q178" s="292"/>
      <c r="R178" s="292"/>
      <c r="S178" s="292"/>
      <c r="T178" s="29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4" t="s">
        <v>226</v>
      </c>
      <c r="AU178" s="294" t="s">
        <v>86</v>
      </c>
      <c r="AV178" s="15" t="s">
        <v>84</v>
      </c>
      <c r="AW178" s="15" t="s">
        <v>32</v>
      </c>
      <c r="AX178" s="15" t="s">
        <v>76</v>
      </c>
      <c r="AY178" s="294" t="s">
        <v>176</v>
      </c>
    </row>
    <row r="179" spans="1:51" s="15" customFormat="1" ht="12">
      <c r="A179" s="15"/>
      <c r="B179" s="285"/>
      <c r="C179" s="286"/>
      <c r="D179" s="256" t="s">
        <v>226</v>
      </c>
      <c r="E179" s="287" t="s">
        <v>1</v>
      </c>
      <c r="F179" s="288" t="s">
        <v>791</v>
      </c>
      <c r="G179" s="286"/>
      <c r="H179" s="287" t="s">
        <v>1</v>
      </c>
      <c r="I179" s="289"/>
      <c r="J179" s="286"/>
      <c r="K179" s="286"/>
      <c r="L179" s="290"/>
      <c r="M179" s="291"/>
      <c r="N179" s="292"/>
      <c r="O179" s="292"/>
      <c r="P179" s="292"/>
      <c r="Q179" s="292"/>
      <c r="R179" s="292"/>
      <c r="S179" s="292"/>
      <c r="T179" s="29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4" t="s">
        <v>226</v>
      </c>
      <c r="AU179" s="294" t="s">
        <v>86</v>
      </c>
      <c r="AV179" s="15" t="s">
        <v>84</v>
      </c>
      <c r="AW179" s="15" t="s">
        <v>32</v>
      </c>
      <c r="AX179" s="15" t="s">
        <v>76</v>
      </c>
      <c r="AY179" s="294" t="s">
        <v>176</v>
      </c>
    </row>
    <row r="180" spans="1:51" s="15" customFormat="1" ht="12">
      <c r="A180" s="15"/>
      <c r="B180" s="285"/>
      <c r="C180" s="286"/>
      <c r="D180" s="256" t="s">
        <v>226</v>
      </c>
      <c r="E180" s="287" t="s">
        <v>1</v>
      </c>
      <c r="F180" s="288" t="s">
        <v>792</v>
      </c>
      <c r="G180" s="286"/>
      <c r="H180" s="287" t="s">
        <v>1</v>
      </c>
      <c r="I180" s="289"/>
      <c r="J180" s="286"/>
      <c r="K180" s="286"/>
      <c r="L180" s="290"/>
      <c r="M180" s="291"/>
      <c r="N180" s="292"/>
      <c r="O180" s="292"/>
      <c r="P180" s="292"/>
      <c r="Q180" s="292"/>
      <c r="R180" s="292"/>
      <c r="S180" s="292"/>
      <c r="T180" s="29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4" t="s">
        <v>226</v>
      </c>
      <c r="AU180" s="294" t="s">
        <v>86</v>
      </c>
      <c r="AV180" s="15" t="s">
        <v>84</v>
      </c>
      <c r="AW180" s="15" t="s">
        <v>32</v>
      </c>
      <c r="AX180" s="15" t="s">
        <v>76</v>
      </c>
      <c r="AY180" s="294" t="s">
        <v>176</v>
      </c>
    </row>
    <row r="181" spans="1:51" s="15" customFormat="1" ht="12">
      <c r="A181" s="15"/>
      <c r="B181" s="285"/>
      <c r="C181" s="286"/>
      <c r="D181" s="256" t="s">
        <v>226</v>
      </c>
      <c r="E181" s="287" t="s">
        <v>1</v>
      </c>
      <c r="F181" s="288" t="s">
        <v>793</v>
      </c>
      <c r="G181" s="286"/>
      <c r="H181" s="287" t="s">
        <v>1</v>
      </c>
      <c r="I181" s="289"/>
      <c r="J181" s="286"/>
      <c r="K181" s="286"/>
      <c r="L181" s="290"/>
      <c r="M181" s="291"/>
      <c r="N181" s="292"/>
      <c r="O181" s="292"/>
      <c r="P181" s="292"/>
      <c r="Q181" s="292"/>
      <c r="R181" s="292"/>
      <c r="S181" s="292"/>
      <c r="T181" s="29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4" t="s">
        <v>226</v>
      </c>
      <c r="AU181" s="294" t="s">
        <v>86</v>
      </c>
      <c r="AV181" s="15" t="s">
        <v>84</v>
      </c>
      <c r="AW181" s="15" t="s">
        <v>32</v>
      </c>
      <c r="AX181" s="15" t="s">
        <v>76</v>
      </c>
      <c r="AY181" s="294" t="s">
        <v>176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794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5" customFormat="1" ht="12">
      <c r="A183" s="15"/>
      <c r="B183" s="285"/>
      <c r="C183" s="286"/>
      <c r="D183" s="256" t="s">
        <v>226</v>
      </c>
      <c r="E183" s="287" t="s">
        <v>1</v>
      </c>
      <c r="F183" s="288" t="s">
        <v>795</v>
      </c>
      <c r="G183" s="286"/>
      <c r="H183" s="287" t="s">
        <v>1</v>
      </c>
      <c r="I183" s="289"/>
      <c r="J183" s="286"/>
      <c r="K183" s="286"/>
      <c r="L183" s="290"/>
      <c r="M183" s="291"/>
      <c r="N183" s="292"/>
      <c r="O183" s="292"/>
      <c r="P183" s="292"/>
      <c r="Q183" s="292"/>
      <c r="R183" s="292"/>
      <c r="S183" s="292"/>
      <c r="T183" s="29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4" t="s">
        <v>226</v>
      </c>
      <c r="AU183" s="294" t="s">
        <v>86</v>
      </c>
      <c r="AV183" s="15" t="s">
        <v>84</v>
      </c>
      <c r="AW183" s="15" t="s">
        <v>32</v>
      </c>
      <c r="AX183" s="15" t="s">
        <v>76</v>
      </c>
      <c r="AY183" s="294" t="s">
        <v>176</v>
      </c>
    </row>
    <row r="184" spans="1:51" s="13" customFormat="1" ht="12">
      <c r="A184" s="13"/>
      <c r="B184" s="254"/>
      <c r="C184" s="255"/>
      <c r="D184" s="256" t="s">
        <v>226</v>
      </c>
      <c r="E184" s="257" t="s">
        <v>1</v>
      </c>
      <c r="F184" s="258" t="s">
        <v>796</v>
      </c>
      <c r="G184" s="255"/>
      <c r="H184" s="259">
        <v>0.949</v>
      </c>
      <c r="I184" s="260"/>
      <c r="J184" s="255"/>
      <c r="K184" s="255"/>
      <c r="L184" s="261"/>
      <c r="M184" s="262"/>
      <c r="N184" s="263"/>
      <c r="O184" s="263"/>
      <c r="P184" s="263"/>
      <c r="Q184" s="263"/>
      <c r="R184" s="263"/>
      <c r="S184" s="263"/>
      <c r="T184" s="26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5" t="s">
        <v>226</v>
      </c>
      <c r="AU184" s="265" t="s">
        <v>86</v>
      </c>
      <c r="AV184" s="13" t="s">
        <v>86</v>
      </c>
      <c r="AW184" s="13" t="s">
        <v>32</v>
      </c>
      <c r="AX184" s="13" t="s">
        <v>76</v>
      </c>
      <c r="AY184" s="265" t="s">
        <v>176</v>
      </c>
    </row>
    <row r="185" spans="1:51" s="13" customFormat="1" ht="12">
      <c r="A185" s="13"/>
      <c r="B185" s="254"/>
      <c r="C185" s="255"/>
      <c r="D185" s="256" t="s">
        <v>226</v>
      </c>
      <c r="E185" s="257" t="s">
        <v>1</v>
      </c>
      <c r="F185" s="258" t="s">
        <v>797</v>
      </c>
      <c r="G185" s="255"/>
      <c r="H185" s="259">
        <v>0.75</v>
      </c>
      <c r="I185" s="260"/>
      <c r="J185" s="255"/>
      <c r="K185" s="255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226</v>
      </c>
      <c r="AU185" s="265" t="s">
        <v>86</v>
      </c>
      <c r="AV185" s="13" t="s">
        <v>86</v>
      </c>
      <c r="AW185" s="13" t="s">
        <v>32</v>
      </c>
      <c r="AX185" s="13" t="s">
        <v>76</v>
      </c>
      <c r="AY185" s="265" t="s">
        <v>176</v>
      </c>
    </row>
    <row r="186" spans="1:51" s="14" customFormat="1" ht="12">
      <c r="A186" s="14"/>
      <c r="B186" s="269"/>
      <c r="C186" s="270"/>
      <c r="D186" s="256" t="s">
        <v>226</v>
      </c>
      <c r="E186" s="271" t="s">
        <v>1</v>
      </c>
      <c r="F186" s="272" t="s">
        <v>249</v>
      </c>
      <c r="G186" s="270"/>
      <c r="H186" s="273">
        <v>1.6989999999999998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226</v>
      </c>
      <c r="AU186" s="279" t="s">
        <v>86</v>
      </c>
      <c r="AV186" s="14" t="s">
        <v>193</v>
      </c>
      <c r="AW186" s="14" t="s">
        <v>32</v>
      </c>
      <c r="AX186" s="14" t="s">
        <v>84</v>
      </c>
      <c r="AY186" s="279" t="s">
        <v>176</v>
      </c>
    </row>
    <row r="187" spans="1:65" s="2" customFormat="1" ht="24.15" customHeight="1">
      <c r="A187" s="38"/>
      <c r="B187" s="39"/>
      <c r="C187" s="241" t="s">
        <v>332</v>
      </c>
      <c r="D187" s="241" t="s">
        <v>179</v>
      </c>
      <c r="E187" s="242" t="s">
        <v>798</v>
      </c>
      <c r="F187" s="243" t="s">
        <v>799</v>
      </c>
      <c r="G187" s="244" t="s">
        <v>240</v>
      </c>
      <c r="H187" s="245">
        <v>2</v>
      </c>
      <c r="I187" s="246"/>
      <c r="J187" s="247">
        <f>ROUND(I187*H187,2)</f>
        <v>0</v>
      </c>
      <c r="K187" s="243" t="s">
        <v>183</v>
      </c>
      <c r="L187" s="44"/>
      <c r="M187" s="248" t="s">
        <v>1</v>
      </c>
      <c r="N187" s="249" t="s">
        <v>41</v>
      </c>
      <c r="O187" s="91"/>
      <c r="P187" s="250">
        <f>O187*H187</f>
        <v>0</v>
      </c>
      <c r="Q187" s="250">
        <v>0.0066</v>
      </c>
      <c r="R187" s="250">
        <f>Q187*H187</f>
        <v>0.0132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193</v>
      </c>
      <c r="AT187" s="252" t="s">
        <v>179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888</v>
      </c>
    </row>
    <row r="188" spans="1:65" s="2" customFormat="1" ht="24.15" customHeight="1">
      <c r="A188" s="38"/>
      <c r="B188" s="39"/>
      <c r="C188" s="295" t="s">
        <v>340</v>
      </c>
      <c r="D188" s="295" t="s">
        <v>341</v>
      </c>
      <c r="E188" s="296" t="s">
        <v>801</v>
      </c>
      <c r="F188" s="297" t="s">
        <v>802</v>
      </c>
      <c r="G188" s="298" t="s">
        <v>240</v>
      </c>
      <c r="H188" s="299">
        <v>1</v>
      </c>
      <c r="I188" s="300"/>
      <c r="J188" s="301">
        <f>ROUND(I188*H188,2)</f>
        <v>0</v>
      </c>
      <c r="K188" s="297" t="s">
        <v>183</v>
      </c>
      <c r="L188" s="302"/>
      <c r="M188" s="303" t="s">
        <v>1</v>
      </c>
      <c r="N188" s="304" t="s">
        <v>41</v>
      </c>
      <c r="O188" s="91"/>
      <c r="P188" s="250">
        <f>O188*H188</f>
        <v>0</v>
      </c>
      <c r="Q188" s="250">
        <v>0.081</v>
      </c>
      <c r="R188" s="250">
        <f>Q188*H188</f>
        <v>0.081</v>
      </c>
      <c r="S188" s="250">
        <v>0</v>
      </c>
      <c r="T188" s="251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2" t="s">
        <v>210</v>
      </c>
      <c r="AT188" s="252" t="s">
        <v>341</v>
      </c>
      <c r="AU188" s="252" t="s">
        <v>86</v>
      </c>
      <c r="AY188" s="17" t="s">
        <v>176</v>
      </c>
      <c r="BE188" s="253">
        <f>IF(N188="základní",J188,0)</f>
        <v>0</v>
      </c>
      <c r="BF188" s="253">
        <f>IF(N188="snížená",J188,0)</f>
        <v>0</v>
      </c>
      <c r="BG188" s="253">
        <f>IF(N188="zákl. přenesená",J188,0)</f>
        <v>0</v>
      </c>
      <c r="BH188" s="253">
        <f>IF(N188="sníž. přenesená",J188,0)</f>
        <v>0</v>
      </c>
      <c r="BI188" s="253">
        <f>IF(N188="nulová",J188,0)</f>
        <v>0</v>
      </c>
      <c r="BJ188" s="17" t="s">
        <v>84</v>
      </c>
      <c r="BK188" s="253">
        <f>ROUND(I188*H188,2)</f>
        <v>0</v>
      </c>
      <c r="BL188" s="17" t="s">
        <v>193</v>
      </c>
      <c r="BM188" s="252" t="s">
        <v>889</v>
      </c>
    </row>
    <row r="189" spans="1:65" s="2" customFormat="1" ht="24.15" customHeight="1">
      <c r="A189" s="38"/>
      <c r="B189" s="39"/>
      <c r="C189" s="295" t="s">
        <v>8</v>
      </c>
      <c r="D189" s="295" t="s">
        <v>341</v>
      </c>
      <c r="E189" s="296" t="s">
        <v>804</v>
      </c>
      <c r="F189" s="297" t="s">
        <v>805</v>
      </c>
      <c r="G189" s="298" t="s">
        <v>240</v>
      </c>
      <c r="H189" s="299">
        <v>1</v>
      </c>
      <c r="I189" s="300"/>
      <c r="J189" s="301">
        <f>ROUND(I189*H189,2)</f>
        <v>0</v>
      </c>
      <c r="K189" s="297" t="s">
        <v>183</v>
      </c>
      <c r="L189" s="302"/>
      <c r="M189" s="303" t="s">
        <v>1</v>
      </c>
      <c r="N189" s="304" t="s">
        <v>41</v>
      </c>
      <c r="O189" s="91"/>
      <c r="P189" s="250">
        <f>O189*H189</f>
        <v>0</v>
      </c>
      <c r="Q189" s="250">
        <v>0.57</v>
      </c>
      <c r="R189" s="250">
        <f>Q189*H189</f>
        <v>0.57</v>
      </c>
      <c r="S189" s="250">
        <v>0</v>
      </c>
      <c r="T189" s="25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2" t="s">
        <v>210</v>
      </c>
      <c r="AT189" s="252" t="s">
        <v>341</v>
      </c>
      <c r="AU189" s="252" t="s">
        <v>86</v>
      </c>
      <c r="AY189" s="17" t="s">
        <v>176</v>
      </c>
      <c r="BE189" s="253">
        <f>IF(N189="základní",J189,0)</f>
        <v>0</v>
      </c>
      <c r="BF189" s="253">
        <f>IF(N189="snížená",J189,0)</f>
        <v>0</v>
      </c>
      <c r="BG189" s="253">
        <f>IF(N189="zákl. přenesená",J189,0)</f>
        <v>0</v>
      </c>
      <c r="BH189" s="253">
        <f>IF(N189="sníž. přenesená",J189,0)</f>
        <v>0</v>
      </c>
      <c r="BI189" s="253">
        <f>IF(N189="nulová",J189,0)</f>
        <v>0</v>
      </c>
      <c r="BJ189" s="17" t="s">
        <v>84</v>
      </c>
      <c r="BK189" s="253">
        <f>ROUND(I189*H189,2)</f>
        <v>0</v>
      </c>
      <c r="BL189" s="17" t="s">
        <v>193</v>
      </c>
      <c r="BM189" s="252" t="s">
        <v>890</v>
      </c>
    </row>
    <row r="190" spans="1:65" s="2" customFormat="1" ht="24.15" customHeight="1">
      <c r="A190" s="38"/>
      <c r="B190" s="39"/>
      <c r="C190" s="241" t="s">
        <v>351</v>
      </c>
      <c r="D190" s="241" t="s">
        <v>179</v>
      </c>
      <c r="E190" s="242" t="s">
        <v>807</v>
      </c>
      <c r="F190" s="243" t="s">
        <v>808</v>
      </c>
      <c r="G190" s="244" t="s">
        <v>291</v>
      </c>
      <c r="H190" s="245">
        <v>4.759</v>
      </c>
      <c r="I190" s="246"/>
      <c r="J190" s="247">
        <f>ROUND(I190*H190,2)</f>
        <v>0</v>
      </c>
      <c r="K190" s="243" t="s">
        <v>183</v>
      </c>
      <c r="L190" s="44"/>
      <c r="M190" s="248" t="s">
        <v>1</v>
      </c>
      <c r="N190" s="249" t="s">
        <v>41</v>
      </c>
      <c r="O190" s="91"/>
      <c r="P190" s="250">
        <f>O190*H190</f>
        <v>0</v>
      </c>
      <c r="Q190" s="250">
        <v>2.234</v>
      </c>
      <c r="R190" s="250">
        <f>Q190*H190</f>
        <v>10.631606000000001</v>
      </c>
      <c r="S190" s="250">
        <v>0</v>
      </c>
      <c r="T190" s="25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2" t="s">
        <v>193</v>
      </c>
      <c r="AT190" s="252" t="s">
        <v>179</v>
      </c>
      <c r="AU190" s="252" t="s">
        <v>86</v>
      </c>
      <c r="AY190" s="17" t="s">
        <v>176</v>
      </c>
      <c r="BE190" s="253">
        <f>IF(N190="základní",J190,0)</f>
        <v>0</v>
      </c>
      <c r="BF190" s="253">
        <f>IF(N190="snížená",J190,0)</f>
        <v>0</v>
      </c>
      <c r="BG190" s="253">
        <f>IF(N190="zákl. přenesená",J190,0)</f>
        <v>0</v>
      </c>
      <c r="BH190" s="253">
        <f>IF(N190="sníž. přenesená",J190,0)</f>
        <v>0</v>
      </c>
      <c r="BI190" s="253">
        <f>IF(N190="nulová",J190,0)</f>
        <v>0</v>
      </c>
      <c r="BJ190" s="17" t="s">
        <v>84</v>
      </c>
      <c r="BK190" s="253">
        <f>ROUND(I190*H190,2)</f>
        <v>0</v>
      </c>
      <c r="BL190" s="17" t="s">
        <v>193</v>
      </c>
      <c r="BM190" s="252" t="s">
        <v>891</v>
      </c>
    </row>
    <row r="191" spans="1:51" s="13" customFormat="1" ht="12">
      <c r="A191" s="13"/>
      <c r="B191" s="254"/>
      <c r="C191" s="255"/>
      <c r="D191" s="256" t="s">
        <v>226</v>
      </c>
      <c r="E191" s="257" t="s">
        <v>1</v>
      </c>
      <c r="F191" s="258" t="s">
        <v>892</v>
      </c>
      <c r="G191" s="255"/>
      <c r="H191" s="259">
        <v>4.759</v>
      </c>
      <c r="I191" s="260"/>
      <c r="J191" s="255"/>
      <c r="K191" s="255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226</v>
      </c>
      <c r="AU191" s="265" t="s">
        <v>86</v>
      </c>
      <c r="AV191" s="13" t="s">
        <v>86</v>
      </c>
      <c r="AW191" s="13" t="s">
        <v>32</v>
      </c>
      <c r="AX191" s="13" t="s">
        <v>84</v>
      </c>
      <c r="AY191" s="265" t="s">
        <v>176</v>
      </c>
    </row>
    <row r="192" spans="1:63" s="12" customFormat="1" ht="25.9" customHeight="1">
      <c r="A192" s="12"/>
      <c r="B192" s="225"/>
      <c r="C192" s="226"/>
      <c r="D192" s="227" t="s">
        <v>75</v>
      </c>
      <c r="E192" s="228" t="s">
        <v>210</v>
      </c>
      <c r="F192" s="228" t="s">
        <v>814</v>
      </c>
      <c r="G192" s="226"/>
      <c r="H192" s="226"/>
      <c r="I192" s="229"/>
      <c r="J192" s="230">
        <f>BK192</f>
        <v>0</v>
      </c>
      <c r="K192" s="226"/>
      <c r="L192" s="231"/>
      <c r="M192" s="232"/>
      <c r="N192" s="233"/>
      <c r="O192" s="233"/>
      <c r="P192" s="234">
        <f>SUM(P193:P194)</f>
        <v>0</v>
      </c>
      <c r="Q192" s="233"/>
      <c r="R192" s="234">
        <f>SUM(R193:R194)</f>
        <v>0.41334000000000004</v>
      </c>
      <c r="S192" s="233"/>
      <c r="T192" s="235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6" t="s">
        <v>84</v>
      </c>
      <c r="AT192" s="237" t="s">
        <v>75</v>
      </c>
      <c r="AU192" s="237" t="s">
        <v>76</v>
      </c>
      <c r="AY192" s="236" t="s">
        <v>176</v>
      </c>
      <c r="BK192" s="238">
        <f>SUM(BK193:BK194)</f>
        <v>0</v>
      </c>
    </row>
    <row r="193" spans="1:65" s="2" customFormat="1" ht="24.15" customHeight="1">
      <c r="A193" s="38"/>
      <c r="B193" s="39"/>
      <c r="C193" s="241" t="s">
        <v>355</v>
      </c>
      <c r="D193" s="241" t="s">
        <v>179</v>
      </c>
      <c r="E193" s="242" t="s">
        <v>815</v>
      </c>
      <c r="F193" s="243" t="s">
        <v>816</v>
      </c>
      <c r="G193" s="244" t="s">
        <v>240</v>
      </c>
      <c r="H193" s="245">
        <v>1</v>
      </c>
      <c r="I193" s="246"/>
      <c r="J193" s="247">
        <f>ROUND(I193*H193,2)</f>
        <v>0</v>
      </c>
      <c r="K193" s="243" t="s">
        <v>183</v>
      </c>
      <c r="L193" s="44"/>
      <c r="M193" s="248" t="s">
        <v>1</v>
      </c>
      <c r="N193" s="249" t="s">
        <v>41</v>
      </c>
      <c r="O193" s="91"/>
      <c r="P193" s="250">
        <f>O193*H193</f>
        <v>0</v>
      </c>
      <c r="Q193" s="250">
        <v>0.21734</v>
      </c>
      <c r="R193" s="250">
        <f>Q193*H193</f>
        <v>0.21734</v>
      </c>
      <c r="S193" s="250">
        <v>0</v>
      </c>
      <c r="T193" s="251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2" t="s">
        <v>193</v>
      </c>
      <c r="AT193" s="252" t="s">
        <v>179</v>
      </c>
      <c r="AU193" s="252" t="s">
        <v>84</v>
      </c>
      <c r="AY193" s="17" t="s">
        <v>176</v>
      </c>
      <c r="BE193" s="253">
        <f>IF(N193="základní",J193,0)</f>
        <v>0</v>
      </c>
      <c r="BF193" s="253">
        <f>IF(N193="snížená",J193,0)</f>
        <v>0</v>
      </c>
      <c r="BG193" s="253">
        <f>IF(N193="zákl. přenesená",J193,0)</f>
        <v>0</v>
      </c>
      <c r="BH193" s="253">
        <f>IF(N193="sníž. přenesená",J193,0)</f>
        <v>0</v>
      </c>
      <c r="BI193" s="253">
        <f>IF(N193="nulová",J193,0)</f>
        <v>0</v>
      </c>
      <c r="BJ193" s="17" t="s">
        <v>84</v>
      </c>
      <c r="BK193" s="253">
        <f>ROUND(I193*H193,2)</f>
        <v>0</v>
      </c>
      <c r="BL193" s="17" t="s">
        <v>193</v>
      </c>
      <c r="BM193" s="252" t="s">
        <v>893</v>
      </c>
    </row>
    <row r="194" spans="1:65" s="2" customFormat="1" ht="24.15" customHeight="1">
      <c r="A194" s="38"/>
      <c r="B194" s="39"/>
      <c r="C194" s="295" t="s">
        <v>359</v>
      </c>
      <c r="D194" s="295" t="s">
        <v>341</v>
      </c>
      <c r="E194" s="296" t="s">
        <v>818</v>
      </c>
      <c r="F194" s="297" t="s">
        <v>819</v>
      </c>
      <c r="G194" s="298" t="s">
        <v>240</v>
      </c>
      <c r="H194" s="299">
        <v>1</v>
      </c>
      <c r="I194" s="300"/>
      <c r="J194" s="301">
        <f>ROUND(I194*H194,2)</f>
        <v>0</v>
      </c>
      <c r="K194" s="297" t="s">
        <v>183</v>
      </c>
      <c r="L194" s="302"/>
      <c r="M194" s="303" t="s">
        <v>1</v>
      </c>
      <c r="N194" s="304" t="s">
        <v>41</v>
      </c>
      <c r="O194" s="91"/>
      <c r="P194" s="250">
        <f>O194*H194</f>
        <v>0</v>
      </c>
      <c r="Q194" s="250">
        <v>0.196</v>
      </c>
      <c r="R194" s="250">
        <f>Q194*H194</f>
        <v>0.196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210</v>
      </c>
      <c r="AT194" s="252" t="s">
        <v>341</v>
      </c>
      <c r="AU194" s="252" t="s">
        <v>84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894</v>
      </c>
    </row>
    <row r="195" spans="1:63" s="12" customFormat="1" ht="25.9" customHeight="1">
      <c r="A195" s="12"/>
      <c r="B195" s="225"/>
      <c r="C195" s="226"/>
      <c r="D195" s="227" t="s">
        <v>75</v>
      </c>
      <c r="E195" s="228" t="s">
        <v>213</v>
      </c>
      <c r="F195" s="228" t="s">
        <v>821</v>
      </c>
      <c r="G195" s="226"/>
      <c r="H195" s="226"/>
      <c r="I195" s="229"/>
      <c r="J195" s="230">
        <f>BK195</f>
        <v>0</v>
      </c>
      <c r="K195" s="226"/>
      <c r="L195" s="231"/>
      <c r="M195" s="232"/>
      <c r="N195" s="233"/>
      <c r="O195" s="233"/>
      <c r="P195" s="234">
        <f>SUM(P196:P240)</f>
        <v>0</v>
      </c>
      <c r="Q195" s="233"/>
      <c r="R195" s="234">
        <f>SUM(R196:R240)</f>
        <v>62.86718419</v>
      </c>
      <c r="S195" s="233"/>
      <c r="T195" s="235">
        <f>SUM(T196:T240)</f>
        <v>16.2756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6" t="s">
        <v>84</v>
      </c>
      <c r="AT195" s="237" t="s">
        <v>75</v>
      </c>
      <c r="AU195" s="237" t="s">
        <v>76</v>
      </c>
      <c r="AY195" s="236" t="s">
        <v>176</v>
      </c>
      <c r="BK195" s="238">
        <f>SUM(BK196:BK240)</f>
        <v>0</v>
      </c>
    </row>
    <row r="196" spans="1:65" s="2" customFormat="1" ht="24.15" customHeight="1">
      <c r="A196" s="38"/>
      <c r="B196" s="39"/>
      <c r="C196" s="241" t="s">
        <v>364</v>
      </c>
      <c r="D196" s="241" t="s">
        <v>179</v>
      </c>
      <c r="E196" s="242" t="s">
        <v>822</v>
      </c>
      <c r="F196" s="243" t="s">
        <v>823</v>
      </c>
      <c r="G196" s="244" t="s">
        <v>240</v>
      </c>
      <c r="H196" s="245">
        <v>1</v>
      </c>
      <c r="I196" s="246"/>
      <c r="J196" s="247">
        <f>ROUND(I196*H196,2)</f>
        <v>0</v>
      </c>
      <c r="K196" s="243" t="s">
        <v>183</v>
      </c>
      <c r="L196" s="44"/>
      <c r="M196" s="248" t="s">
        <v>1</v>
      </c>
      <c r="N196" s="249" t="s">
        <v>41</v>
      </c>
      <c r="O196" s="91"/>
      <c r="P196" s="250">
        <f>O196*H196</f>
        <v>0</v>
      </c>
      <c r="Q196" s="250">
        <v>16.75142</v>
      </c>
      <c r="R196" s="250">
        <f>Q196*H196</f>
        <v>16.75142</v>
      </c>
      <c r="S196" s="250">
        <v>0</v>
      </c>
      <c r="T196" s="25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2" t="s">
        <v>193</v>
      </c>
      <c r="AT196" s="252" t="s">
        <v>179</v>
      </c>
      <c r="AU196" s="252" t="s">
        <v>84</v>
      </c>
      <c r="AY196" s="17" t="s">
        <v>176</v>
      </c>
      <c r="BE196" s="253">
        <f>IF(N196="základní",J196,0)</f>
        <v>0</v>
      </c>
      <c r="BF196" s="253">
        <f>IF(N196="snížená",J196,0)</f>
        <v>0</v>
      </c>
      <c r="BG196" s="253">
        <f>IF(N196="zákl. přenesená",J196,0)</f>
        <v>0</v>
      </c>
      <c r="BH196" s="253">
        <f>IF(N196="sníž. přenesená",J196,0)</f>
        <v>0</v>
      </c>
      <c r="BI196" s="253">
        <f>IF(N196="nulová",J196,0)</f>
        <v>0</v>
      </c>
      <c r="BJ196" s="17" t="s">
        <v>84</v>
      </c>
      <c r="BK196" s="253">
        <f>ROUND(I196*H196,2)</f>
        <v>0</v>
      </c>
      <c r="BL196" s="17" t="s">
        <v>193</v>
      </c>
      <c r="BM196" s="252" t="s">
        <v>895</v>
      </c>
    </row>
    <row r="197" spans="1:51" s="15" customFormat="1" ht="12">
      <c r="A197" s="15"/>
      <c r="B197" s="285"/>
      <c r="C197" s="286"/>
      <c r="D197" s="256" t="s">
        <v>226</v>
      </c>
      <c r="E197" s="287" t="s">
        <v>1</v>
      </c>
      <c r="F197" s="288" t="s">
        <v>789</v>
      </c>
      <c r="G197" s="286"/>
      <c r="H197" s="287" t="s">
        <v>1</v>
      </c>
      <c r="I197" s="289"/>
      <c r="J197" s="286"/>
      <c r="K197" s="286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226</v>
      </c>
      <c r="AU197" s="294" t="s">
        <v>84</v>
      </c>
      <c r="AV197" s="15" t="s">
        <v>84</v>
      </c>
      <c r="AW197" s="15" t="s">
        <v>32</v>
      </c>
      <c r="AX197" s="15" t="s">
        <v>76</v>
      </c>
      <c r="AY197" s="294" t="s">
        <v>176</v>
      </c>
    </row>
    <row r="198" spans="1:51" s="15" customFormat="1" ht="12">
      <c r="A198" s="15"/>
      <c r="B198" s="285"/>
      <c r="C198" s="286"/>
      <c r="D198" s="256" t="s">
        <v>226</v>
      </c>
      <c r="E198" s="287" t="s">
        <v>1</v>
      </c>
      <c r="F198" s="288" t="s">
        <v>790</v>
      </c>
      <c r="G198" s="286"/>
      <c r="H198" s="287" t="s">
        <v>1</v>
      </c>
      <c r="I198" s="289"/>
      <c r="J198" s="286"/>
      <c r="K198" s="286"/>
      <c r="L198" s="290"/>
      <c r="M198" s="291"/>
      <c r="N198" s="292"/>
      <c r="O198" s="292"/>
      <c r="P198" s="292"/>
      <c r="Q198" s="292"/>
      <c r="R198" s="292"/>
      <c r="S198" s="292"/>
      <c r="T198" s="29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4" t="s">
        <v>226</v>
      </c>
      <c r="AU198" s="294" t="s">
        <v>84</v>
      </c>
      <c r="AV198" s="15" t="s">
        <v>84</v>
      </c>
      <c r="AW198" s="15" t="s">
        <v>32</v>
      </c>
      <c r="AX198" s="15" t="s">
        <v>76</v>
      </c>
      <c r="AY198" s="294" t="s">
        <v>176</v>
      </c>
    </row>
    <row r="199" spans="1:51" s="15" customFormat="1" ht="12">
      <c r="A199" s="15"/>
      <c r="B199" s="285"/>
      <c r="C199" s="286"/>
      <c r="D199" s="256" t="s">
        <v>226</v>
      </c>
      <c r="E199" s="287" t="s">
        <v>1</v>
      </c>
      <c r="F199" s="288" t="s">
        <v>825</v>
      </c>
      <c r="G199" s="286"/>
      <c r="H199" s="287" t="s">
        <v>1</v>
      </c>
      <c r="I199" s="289"/>
      <c r="J199" s="286"/>
      <c r="K199" s="286"/>
      <c r="L199" s="290"/>
      <c r="M199" s="291"/>
      <c r="N199" s="292"/>
      <c r="O199" s="292"/>
      <c r="P199" s="292"/>
      <c r="Q199" s="292"/>
      <c r="R199" s="292"/>
      <c r="S199" s="292"/>
      <c r="T199" s="29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4" t="s">
        <v>226</v>
      </c>
      <c r="AU199" s="294" t="s">
        <v>84</v>
      </c>
      <c r="AV199" s="15" t="s">
        <v>84</v>
      </c>
      <c r="AW199" s="15" t="s">
        <v>32</v>
      </c>
      <c r="AX199" s="15" t="s">
        <v>76</v>
      </c>
      <c r="AY199" s="294" t="s">
        <v>176</v>
      </c>
    </row>
    <row r="200" spans="1:51" s="13" customFormat="1" ht="12">
      <c r="A200" s="13"/>
      <c r="B200" s="254"/>
      <c r="C200" s="255"/>
      <c r="D200" s="256" t="s">
        <v>226</v>
      </c>
      <c r="E200" s="257" t="s">
        <v>1</v>
      </c>
      <c r="F200" s="258" t="s">
        <v>84</v>
      </c>
      <c r="G200" s="255"/>
      <c r="H200" s="259">
        <v>1</v>
      </c>
      <c r="I200" s="260"/>
      <c r="J200" s="255"/>
      <c r="K200" s="255"/>
      <c r="L200" s="261"/>
      <c r="M200" s="262"/>
      <c r="N200" s="263"/>
      <c r="O200" s="263"/>
      <c r="P200" s="263"/>
      <c r="Q200" s="263"/>
      <c r="R200" s="263"/>
      <c r="S200" s="263"/>
      <c r="T200" s="26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5" t="s">
        <v>226</v>
      </c>
      <c r="AU200" s="265" t="s">
        <v>84</v>
      </c>
      <c r="AV200" s="13" t="s">
        <v>86</v>
      </c>
      <c r="AW200" s="13" t="s">
        <v>32</v>
      </c>
      <c r="AX200" s="13" t="s">
        <v>76</v>
      </c>
      <c r="AY200" s="265" t="s">
        <v>176</v>
      </c>
    </row>
    <row r="201" spans="1:51" s="14" customFormat="1" ht="12">
      <c r="A201" s="14"/>
      <c r="B201" s="269"/>
      <c r="C201" s="270"/>
      <c r="D201" s="256" t="s">
        <v>226</v>
      </c>
      <c r="E201" s="271" t="s">
        <v>1</v>
      </c>
      <c r="F201" s="272" t="s">
        <v>249</v>
      </c>
      <c r="G201" s="270"/>
      <c r="H201" s="273">
        <v>1</v>
      </c>
      <c r="I201" s="274"/>
      <c r="J201" s="270"/>
      <c r="K201" s="270"/>
      <c r="L201" s="275"/>
      <c r="M201" s="276"/>
      <c r="N201" s="277"/>
      <c r="O201" s="277"/>
      <c r="P201" s="277"/>
      <c r="Q201" s="277"/>
      <c r="R201" s="277"/>
      <c r="S201" s="277"/>
      <c r="T201" s="27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9" t="s">
        <v>226</v>
      </c>
      <c r="AU201" s="279" t="s">
        <v>84</v>
      </c>
      <c r="AV201" s="14" t="s">
        <v>193</v>
      </c>
      <c r="AW201" s="14" t="s">
        <v>32</v>
      </c>
      <c r="AX201" s="14" t="s">
        <v>84</v>
      </c>
      <c r="AY201" s="279" t="s">
        <v>176</v>
      </c>
    </row>
    <row r="202" spans="1:65" s="2" customFormat="1" ht="24.15" customHeight="1">
      <c r="A202" s="38"/>
      <c r="B202" s="39"/>
      <c r="C202" s="241" t="s">
        <v>368</v>
      </c>
      <c r="D202" s="241" t="s">
        <v>179</v>
      </c>
      <c r="E202" s="242" t="s">
        <v>826</v>
      </c>
      <c r="F202" s="243" t="s">
        <v>827</v>
      </c>
      <c r="G202" s="244" t="s">
        <v>240</v>
      </c>
      <c r="H202" s="245">
        <v>1</v>
      </c>
      <c r="I202" s="246"/>
      <c r="J202" s="247">
        <f>ROUND(I202*H202,2)</f>
        <v>0</v>
      </c>
      <c r="K202" s="243" t="s">
        <v>183</v>
      </c>
      <c r="L202" s="44"/>
      <c r="M202" s="248" t="s">
        <v>1</v>
      </c>
      <c r="N202" s="249" t="s">
        <v>41</v>
      </c>
      <c r="O202" s="91"/>
      <c r="P202" s="250">
        <f>O202*H202</f>
        <v>0</v>
      </c>
      <c r="Q202" s="250">
        <v>16.03599</v>
      </c>
      <c r="R202" s="250">
        <f>Q202*H202</f>
        <v>16.03599</v>
      </c>
      <c r="S202" s="250">
        <v>0</v>
      </c>
      <c r="T202" s="251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2" t="s">
        <v>193</v>
      </c>
      <c r="AT202" s="252" t="s">
        <v>179</v>
      </c>
      <c r="AU202" s="252" t="s">
        <v>84</v>
      </c>
      <c r="AY202" s="17" t="s">
        <v>176</v>
      </c>
      <c r="BE202" s="253">
        <f>IF(N202="základní",J202,0)</f>
        <v>0</v>
      </c>
      <c r="BF202" s="253">
        <f>IF(N202="snížená",J202,0)</f>
        <v>0</v>
      </c>
      <c r="BG202" s="253">
        <f>IF(N202="zákl. přenesená",J202,0)</f>
        <v>0</v>
      </c>
      <c r="BH202" s="253">
        <f>IF(N202="sníž. přenesená",J202,0)</f>
        <v>0</v>
      </c>
      <c r="BI202" s="253">
        <f>IF(N202="nulová",J202,0)</f>
        <v>0</v>
      </c>
      <c r="BJ202" s="17" t="s">
        <v>84</v>
      </c>
      <c r="BK202" s="253">
        <f>ROUND(I202*H202,2)</f>
        <v>0</v>
      </c>
      <c r="BL202" s="17" t="s">
        <v>193</v>
      </c>
      <c r="BM202" s="252" t="s">
        <v>896</v>
      </c>
    </row>
    <row r="203" spans="1:51" s="15" customFormat="1" ht="12">
      <c r="A203" s="15"/>
      <c r="B203" s="285"/>
      <c r="C203" s="286"/>
      <c r="D203" s="256" t="s">
        <v>226</v>
      </c>
      <c r="E203" s="287" t="s">
        <v>1</v>
      </c>
      <c r="F203" s="288" t="s">
        <v>789</v>
      </c>
      <c r="G203" s="286"/>
      <c r="H203" s="287" t="s">
        <v>1</v>
      </c>
      <c r="I203" s="289"/>
      <c r="J203" s="286"/>
      <c r="K203" s="286"/>
      <c r="L203" s="290"/>
      <c r="M203" s="291"/>
      <c r="N203" s="292"/>
      <c r="O203" s="292"/>
      <c r="P203" s="292"/>
      <c r="Q203" s="292"/>
      <c r="R203" s="292"/>
      <c r="S203" s="292"/>
      <c r="T203" s="29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94" t="s">
        <v>226</v>
      </c>
      <c r="AU203" s="294" t="s">
        <v>84</v>
      </c>
      <c r="AV203" s="15" t="s">
        <v>84</v>
      </c>
      <c r="AW203" s="15" t="s">
        <v>32</v>
      </c>
      <c r="AX203" s="15" t="s">
        <v>76</v>
      </c>
      <c r="AY203" s="294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790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84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5" customFormat="1" ht="12">
      <c r="A205" s="15"/>
      <c r="B205" s="285"/>
      <c r="C205" s="286"/>
      <c r="D205" s="256" t="s">
        <v>226</v>
      </c>
      <c r="E205" s="287" t="s">
        <v>1</v>
      </c>
      <c r="F205" s="288" t="s">
        <v>829</v>
      </c>
      <c r="G205" s="286"/>
      <c r="H205" s="287" t="s">
        <v>1</v>
      </c>
      <c r="I205" s="289"/>
      <c r="J205" s="286"/>
      <c r="K205" s="286"/>
      <c r="L205" s="290"/>
      <c r="M205" s="291"/>
      <c r="N205" s="292"/>
      <c r="O205" s="292"/>
      <c r="P205" s="292"/>
      <c r="Q205" s="292"/>
      <c r="R205" s="292"/>
      <c r="S205" s="292"/>
      <c r="T205" s="29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94" t="s">
        <v>226</v>
      </c>
      <c r="AU205" s="294" t="s">
        <v>84</v>
      </c>
      <c r="AV205" s="15" t="s">
        <v>84</v>
      </c>
      <c r="AW205" s="15" t="s">
        <v>32</v>
      </c>
      <c r="AX205" s="15" t="s">
        <v>76</v>
      </c>
      <c r="AY205" s="294" t="s">
        <v>176</v>
      </c>
    </row>
    <row r="206" spans="1:51" s="15" customFormat="1" ht="12">
      <c r="A206" s="15"/>
      <c r="B206" s="285"/>
      <c r="C206" s="286"/>
      <c r="D206" s="256" t="s">
        <v>226</v>
      </c>
      <c r="E206" s="287" t="s">
        <v>1</v>
      </c>
      <c r="F206" s="288" t="s">
        <v>897</v>
      </c>
      <c r="G206" s="286"/>
      <c r="H206" s="287" t="s">
        <v>1</v>
      </c>
      <c r="I206" s="289"/>
      <c r="J206" s="286"/>
      <c r="K206" s="286"/>
      <c r="L206" s="290"/>
      <c r="M206" s="291"/>
      <c r="N206" s="292"/>
      <c r="O206" s="292"/>
      <c r="P206" s="292"/>
      <c r="Q206" s="292"/>
      <c r="R206" s="292"/>
      <c r="S206" s="292"/>
      <c r="T206" s="29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94" t="s">
        <v>226</v>
      </c>
      <c r="AU206" s="294" t="s">
        <v>84</v>
      </c>
      <c r="AV206" s="15" t="s">
        <v>84</v>
      </c>
      <c r="AW206" s="15" t="s">
        <v>32</v>
      </c>
      <c r="AX206" s="15" t="s">
        <v>76</v>
      </c>
      <c r="AY206" s="294" t="s">
        <v>176</v>
      </c>
    </row>
    <row r="207" spans="1:51" s="13" customFormat="1" ht="12">
      <c r="A207" s="13"/>
      <c r="B207" s="254"/>
      <c r="C207" s="255"/>
      <c r="D207" s="256" t="s">
        <v>226</v>
      </c>
      <c r="E207" s="257" t="s">
        <v>1</v>
      </c>
      <c r="F207" s="258" t="s">
        <v>84</v>
      </c>
      <c r="G207" s="255"/>
      <c r="H207" s="259">
        <v>1</v>
      </c>
      <c r="I207" s="260"/>
      <c r="J207" s="255"/>
      <c r="K207" s="255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226</v>
      </c>
      <c r="AU207" s="265" t="s">
        <v>84</v>
      </c>
      <c r="AV207" s="13" t="s">
        <v>86</v>
      </c>
      <c r="AW207" s="13" t="s">
        <v>32</v>
      </c>
      <c r="AX207" s="13" t="s">
        <v>84</v>
      </c>
      <c r="AY207" s="265" t="s">
        <v>176</v>
      </c>
    </row>
    <row r="208" spans="1:65" s="2" customFormat="1" ht="24.15" customHeight="1">
      <c r="A208" s="38"/>
      <c r="B208" s="39"/>
      <c r="C208" s="241" t="s">
        <v>7</v>
      </c>
      <c r="D208" s="241" t="s">
        <v>179</v>
      </c>
      <c r="E208" s="242" t="s">
        <v>831</v>
      </c>
      <c r="F208" s="243" t="s">
        <v>832</v>
      </c>
      <c r="G208" s="244" t="s">
        <v>385</v>
      </c>
      <c r="H208" s="245">
        <v>6.13</v>
      </c>
      <c r="I208" s="246"/>
      <c r="J208" s="247">
        <f>ROUND(I208*H208,2)</f>
        <v>0</v>
      </c>
      <c r="K208" s="243" t="s">
        <v>183</v>
      </c>
      <c r="L208" s="44"/>
      <c r="M208" s="248" t="s">
        <v>1</v>
      </c>
      <c r="N208" s="249" t="s">
        <v>41</v>
      </c>
      <c r="O208" s="91"/>
      <c r="P208" s="250">
        <f>O208*H208</f>
        <v>0</v>
      </c>
      <c r="Q208" s="250">
        <v>1.36828</v>
      </c>
      <c r="R208" s="250">
        <f>Q208*H208</f>
        <v>8.3875564</v>
      </c>
      <c r="S208" s="250">
        <v>0</v>
      </c>
      <c r="T208" s="25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2" t="s">
        <v>193</v>
      </c>
      <c r="AT208" s="252" t="s">
        <v>179</v>
      </c>
      <c r="AU208" s="252" t="s">
        <v>84</v>
      </c>
      <c r="AY208" s="17" t="s">
        <v>176</v>
      </c>
      <c r="BE208" s="253">
        <f>IF(N208="základní",J208,0)</f>
        <v>0</v>
      </c>
      <c r="BF208" s="253">
        <f>IF(N208="snížená",J208,0)</f>
        <v>0</v>
      </c>
      <c r="BG208" s="253">
        <f>IF(N208="zákl. přenesená",J208,0)</f>
        <v>0</v>
      </c>
      <c r="BH208" s="253">
        <f>IF(N208="sníž. přenesená",J208,0)</f>
        <v>0</v>
      </c>
      <c r="BI208" s="253">
        <f>IF(N208="nulová",J208,0)</f>
        <v>0</v>
      </c>
      <c r="BJ208" s="17" t="s">
        <v>84</v>
      </c>
      <c r="BK208" s="253">
        <f>ROUND(I208*H208,2)</f>
        <v>0</v>
      </c>
      <c r="BL208" s="17" t="s">
        <v>193</v>
      </c>
      <c r="BM208" s="252" t="s">
        <v>898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899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84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5" customFormat="1" ht="12">
      <c r="A210" s="15"/>
      <c r="B210" s="285"/>
      <c r="C210" s="286"/>
      <c r="D210" s="256" t="s">
        <v>226</v>
      </c>
      <c r="E210" s="287" t="s">
        <v>1</v>
      </c>
      <c r="F210" s="288" t="s">
        <v>790</v>
      </c>
      <c r="G210" s="286"/>
      <c r="H210" s="287" t="s">
        <v>1</v>
      </c>
      <c r="I210" s="289"/>
      <c r="J210" s="286"/>
      <c r="K210" s="286"/>
      <c r="L210" s="290"/>
      <c r="M210" s="291"/>
      <c r="N210" s="292"/>
      <c r="O210" s="292"/>
      <c r="P210" s="292"/>
      <c r="Q210" s="292"/>
      <c r="R210" s="292"/>
      <c r="S210" s="292"/>
      <c r="T210" s="29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94" t="s">
        <v>226</v>
      </c>
      <c r="AU210" s="294" t="s">
        <v>84</v>
      </c>
      <c r="AV210" s="15" t="s">
        <v>84</v>
      </c>
      <c r="AW210" s="15" t="s">
        <v>32</v>
      </c>
      <c r="AX210" s="15" t="s">
        <v>76</v>
      </c>
      <c r="AY210" s="294" t="s">
        <v>176</v>
      </c>
    </row>
    <row r="211" spans="1:51" s="15" customFormat="1" ht="12">
      <c r="A211" s="15"/>
      <c r="B211" s="285"/>
      <c r="C211" s="286"/>
      <c r="D211" s="256" t="s">
        <v>226</v>
      </c>
      <c r="E211" s="287" t="s">
        <v>1</v>
      </c>
      <c r="F211" s="288" t="s">
        <v>900</v>
      </c>
      <c r="G211" s="286"/>
      <c r="H211" s="287" t="s">
        <v>1</v>
      </c>
      <c r="I211" s="289"/>
      <c r="J211" s="286"/>
      <c r="K211" s="286"/>
      <c r="L211" s="290"/>
      <c r="M211" s="291"/>
      <c r="N211" s="292"/>
      <c r="O211" s="292"/>
      <c r="P211" s="292"/>
      <c r="Q211" s="292"/>
      <c r="R211" s="292"/>
      <c r="S211" s="292"/>
      <c r="T211" s="29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4" t="s">
        <v>226</v>
      </c>
      <c r="AU211" s="294" t="s">
        <v>84</v>
      </c>
      <c r="AV211" s="15" t="s">
        <v>84</v>
      </c>
      <c r="AW211" s="15" t="s">
        <v>32</v>
      </c>
      <c r="AX211" s="15" t="s">
        <v>76</v>
      </c>
      <c r="AY211" s="294" t="s">
        <v>176</v>
      </c>
    </row>
    <row r="212" spans="1:51" s="13" customFormat="1" ht="12">
      <c r="A212" s="13"/>
      <c r="B212" s="254"/>
      <c r="C212" s="255"/>
      <c r="D212" s="256" t="s">
        <v>226</v>
      </c>
      <c r="E212" s="257" t="s">
        <v>1</v>
      </c>
      <c r="F212" s="258" t="s">
        <v>901</v>
      </c>
      <c r="G212" s="255"/>
      <c r="H212" s="259">
        <v>6.13</v>
      </c>
      <c r="I212" s="260"/>
      <c r="J212" s="255"/>
      <c r="K212" s="255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226</v>
      </c>
      <c r="AU212" s="265" t="s">
        <v>84</v>
      </c>
      <c r="AV212" s="13" t="s">
        <v>86</v>
      </c>
      <c r="AW212" s="13" t="s">
        <v>32</v>
      </c>
      <c r="AX212" s="13" t="s">
        <v>76</v>
      </c>
      <c r="AY212" s="265" t="s">
        <v>176</v>
      </c>
    </row>
    <row r="213" spans="1:51" s="14" customFormat="1" ht="12">
      <c r="A213" s="14"/>
      <c r="B213" s="269"/>
      <c r="C213" s="270"/>
      <c r="D213" s="256" t="s">
        <v>226</v>
      </c>
      <c r="E213" s="271" t="s">
        <v>1</v>
      </c>
      <c r="F213" s="272" t="s">
        <v>249</v>
      </c>
      <c r="G213" s="270"/>
      <c r="H213" s="273">
        <v>6.13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226</v>
      </c>
      <c r="AU213" s="279" t="s">
        <v>84</v>
      </c>
      <c r="AV213" s="14" t="s">
        <v>193</v>
      </c>
      <c r="AW213" s="14" t="s">
        <v>32</v>
      </c>
      <c r="AX213" s="14" t="s">
        <v>84</v>
      </c>
      <c r="AY213" s="279" t="s">
        <v>176</v>
      </c>
    </row>
    <row r="214" spans="1:65" s="2" customFormat="1" ht="14.4" customHeight="1">
      <c r="A214" s="38"/>
      <c r="B214" s="39"/>
      <c r="C214" s="295" t="s">
        <v>377</v>
      </c>
      <c r="D214" s="295" t="s">
        <v>341</v>
      </c>
      <c r="E214" s="296" t="s">
        <v>837</v>
      </c>
      <c r="F214" s="297" t="s">
        <v>838</v>
      </c>
      <c r="G214" s="298" t="s">
        <v>385</v>
      </c>
      <c r="H214" s="299">
        <v>6.314</v>
      </c>
      <c r="I214" s="300"/>
      <c r="J214" s="301">
        <f>ROUND(I214*H214,2)</f>
        <v>0</v>
      </c>
      <c r="K214" s="297" t="s">
        <v>183</v>
      </c>
      <c r="L214" s="302"/>
      <c r="M214" s="303" t="s">
        <v>1</v>
      </c>
      <c r="N214" s="304" t="s">
        <v>41</v>
      </c>
      <c r="O214" s="91"/>
      <c r="P214" s="250">
        <f>O214*H214</f>
        <v>0</v>
      </c>
      <c r="Q214" s="250">
        <v>0.98</v>
      </c>
      <c r="R214" s="250">
        <f>Q214*H214</f>
        <v>6.18772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210</v>
      </c>
      <c r="AT214" s="252" t="s">
        <v>341</v>
      </c>
      <c r="AU214" s="252" t="s">
        <v>84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902</v>
      </c>
    </row>
    <row r="215" spans="1:51" s="13" customFormat="1" ht="12">
      <c r="A215" s="13"/>
      <c r="B215" s="254"/>
      <c r="C215" s="255"/>
      <c r="D215" s="256" t="s">
        <v>226</v>
      </c>
      <c r="E215" s="257" t="s">
        <v>1</v>
      </c>
      <c r="F215" s="258" t="s">
        <v>903</v>
      </c>
      <c r="G215" s="255"/>
      <c r="H215" s="259">
        <v>6.314</v>
      </c>
      <c r="I215" s="260"/>
      <c r="J215" s="255"/>
      <c r="K215" s="255"/>
      <c r="L215" s="261"/>
      <c r="M215" s="262"/>
      <c r="N215" s="263"/>
      <c r="O215" s="263"/>
      <c r="P215" s="263"/>
      <c r="Q215" s="263"/>
      <c r="R215" s="263"/>
      <c r="S215" s="263"/>
      <c r="T215" s="26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5" t="s">
        <v>226</v>
      </c>
      <c r="AU215" s="265" t="s">
        <v>84</v>
      </c>
      <c r="AV215" s="13" t="s">
        <v>86</v>
      </c>
      <c r="AW215" s="13" t="s">
        <v>32</v>
      </c>
      <c r="AX215" s="13" t="s">
        <v>84</v>
      </c>
      <c r="AY215" s="265" t="s">
        <v>176</v>
      </c>
    </row>
    <row r="216" spans="1:65" s="2" customFormat="1" ht="24.15" customHeight="1">
      <c r="A216" s="38"/>
      <c r="B216" s="39"/>
      <c r="C216" s="241" t="s">
        <v>382</v>
      </c>
      <c r="D216" s="241" t="s">
        <v>179</v>
      </c>
      <c r="E216" s="242" t="s">
        <v>841</v>
      </c>
      <c r="F216" s="243" t="s">
        <v>842</v>
      </c>
      <c r="G216" s="244" t="s">
        <v>291</v>
      </c>
      <c r="H216" s="245">
        <v>5.637</v>
      </c>
      <c r="I216" s="246"/>
      <c r="J216" s="247">
        <f>ROUND(I216*H216,2)</f>
        <v>0</v>
      </c>
      <c r="K216" s="243" t="s">
        <v>183</v>
      </c>
      <c r="L216" s="44"/>
      <c r="M216" s="248" t="s">
        <v>1</v>
      </c>
      <c r="N216" s="249" t="s">
        <v>41</v>
      </c>
      <c r="O216" s="91"/>
      <c r="P216" s="250">
        <f>O216*H216</f>
        <v>0</v>
      </c>
      <c r="Q216" s="250">
        <v>2.46367</v>
      </c>
      <c r="R216" s="250">
        <f>Q216*H216</f>
        <v>13.887707789999999</v>
      </c>
      <c r="S216" s="250">
        <v>0</v>
      </c>
      <c r="T216" s="251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2" t="s">
        <v>193</v>
      </c>
      <c r="AT216" s="252" t="s">
        <v>179</v>
      </c>
      <c r="AU216" s="252" t="s">
        <v>84</v>
      </c>
      <c r="AY216" s="17" t="s">
        <v>176</v>
      </c>
      <c r="BE216" s="253">
        <f>IF(N216="základní",J216,0)</f>
        <v>0</v>
      </c>
      <c r="BF216" s="253">
        <f>IF(N216="snížená",J216,0)</f>
        <v>0</v>
      </c>
      <c r="BG216" s="253">
        <f>IF(N216="zákl. přenesená",J216,0)</f>
        <v>0</v>
      </c>
      <c r="BH216" s="253">
        <f>IF(N216="sníž. přenesená",J216,0)</f>
        <v>0</v>
      </c>
      <c r="BI216" s="253">
        <f>IF(N216="nulová",J216,0)</f>
        <v>0</v>
      </c>
      <c r="BJ216" s="17" t="s">
        <v>84</v>
      </c>
      <c r="BK216" s="253">
        <f>ROUND(I216*H216,2)</f>
        <v>0</v>
      </c>
      <c r="BL216" s="17" t="s">
        <v>193</v>
      </c>
      <c r="BM216" s="252" t="s">
        <v>904</v>
      </c>
    </row>
    <row r="217" spans="1:51" s="15" customFormat="1" ht="12">
      <c r="A217" s="15"/>
      <c r="B217" s="285"/>
      <c r="C217" s="286"/>
      <c r="D217" s="256" t="s">
        <v>226</v>
      </c>
      <c r="E217" s="287" t="s">
        <v>1</v>
      </c>
      <c r="F217" s="288" t="s">
        <v>789</v>
      </c>
      <c r="G217" s="286"/>
      <c r="H217" s="287" t="s">
        <v>1</v>
      </c>
      <c r="I217" s="289"/>
      <c r="J217" s="286"/>
      <c r="K217" s="286"/>
      <c r="L217" s="290"/>
      <c r="M217" s="291"/>
      <c r="N217" s="292"/>
      <c r="O217" s="292"/>
      <c r="P217" s="292"/>
      <c r="Q217" s="292"/>
      <c r="R217" s="292"/>
      <c r="S217" s="292"/>
      <c r="T217" s="293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94" t="s">
        <v>226</v>
      </c>
      <c r="AU217" s="294" t="s">
        <v>84</v>
      </c>
      <c r="AV217" s="15" t="s">
        <v>84</v>
      </c>
      <c r="AW217" s="15" t="s">
        <v>32</v>
      </c>
      <c r="AX217" s="15" t="s">
        <v>76</v>
      </c>
      <c r="AY217" s="294" t="s">
        <v>176</v>
      </c>
    </row>
    <row r="218" spans="1:51" s="15" customFormat="1" ht="12">
      <c r="A218" s="15"/>
      <c r="B218" s="285"/>
      <c r="C218" s="286"/>
      <c r="D218" s="256" t="s">
        <v>226</v>
      </c>
      <c r="E218" s="287" t="s">
        <v>1</v>
      </c>
      <c r="F218" s="288" t="s">
        <v>790</v>
      </c>
      <c r="G218" s="286"/>
      <c r="H218" s="287" t="s">
        <v>1</v>
      </c>
      <c r="I218" s="289"/>
      <c r="J218" s="286"/>
      <c r="K218" s="286"/>
      <c r="L218" s="290"/>
      <c r="M218" s="291"/>
      <c r="N218" s="292"/>
      <c r="O218" s="292"/>
      <c r="P218" s="292"/>
      <c r="Q218" s="292"/>
      <c r="R218" s="292"/>
      <c r="S218" s="292"/>
      <c r="T218" s="29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94" t="s">
        <v>226</v>
      </c>
      <c r="AU218" s="294" t="s">
        <v>84</v>
      </c>
      <c r="AV218" s="15" t="s">
        <v>84</v>
      </c>
      <c r="AW218" s="15" t="s">
        <v>32</v>
      </c>
      <c r="AX218" s="15" t="s">
        <v>76</v>
      </c>
      <c r="AY218" s="294" t="s">
        <v>176</v>
      </c>
    </row>
    <row r="219" spans="1:51" s="15" customFormat="1" ht="12">
      <c r="A219" s="15"/>
      <c r="B219" s="285"/>
      <c r="C219" s="286"/>
      <c r="D219" s="256" t="s">
        <v>226</v>
      </c>
      <c r="E219" s="287" t="s">
        <v>1</v>
      </c>
      <c r="F219" s="288" t="s">
        <v>844</v>
      </c>
      <c r="G219" s="286"/>
      <c r="H219" s="287" t="s">
        <v>1</v>
      </c>
      <c r="I219" s="289"/>
      <c r="J219" s="286"/>
      <c r="K219" s="286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226</v>
      </c>
      <c r="AU219" s="294" t="s">
        <v>84</v>
      </c>
      <c r="AV219" s="15" t="s">
        <v>84</v>
      </c>
      <c r="AW219" s="15" t="s">
        <v>32</v>
      </c>
      <c r="AX219" s="15" t="s">
        <v>76</v>
      </c>
      <c r="AY219" s="294" t="s">
        <v>176</v>
      </c>
    </row>
    <row r="220" spans="1:51" s="15" customFormat="1" ht="12">
      <c r="A220" s="15"/>
      <c r="B220" s="285"/>
      <c r="C220" s="286"/>
      <c r="D220" s="256" t="s">
        <v>226</v>
      </c>
      <c r="E220" s="287" t="s">
        <v>1</v>
      </c>
      <c r="F220" s="288" t="s">
        <v>845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226</v>
      </c>
      <c r="AU220" s="294" t="s">
        <v>84</v>
      </c>
      <c r="AV220" s="15" t="s">
        <v>84</v>
      </c>
      <c r="AW220" s="15" t="s">
        <v>32</v>
      </c>
      <c r="AX220" s="15" t="s">
        <v>76</v>
      </c>
      <c r="AY220" s="294" t="s">
        <v>176</v>
      </c>
    </row>
    <row r="221" spans="1:51" s="13" customFormat="1" ht="12">
      <c r="A221" s="13"/>
      <c r="B221" s="254"/>
      <c r="C221" s="255"/>
      <c r="D221" s="256" t="s">
        <v>226</v>
      </c>
      <c r="E221" s="257" t="s">
        <v>1</v>
      </c>
      <c r="F221" s="258" t="s">
        <v>846</v>
      </c>
      <c r="G221" s="255"/>
      <c r="H221" s="259">
        <v>5.637</v>
      </c>
      <c r="I221" s="260"/>
      <c r="J221" s="255"/>
      <c r="K221" s="255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226</v>
      </c>
      <c r="AU221" s="265" t="s">
        <v>84</v>
      </c>
      <c r="AV221" s="13" t="s">
        <v>86</v>
      </c>
      <c r="AW221" s="13" t="s">
        <v>32</v>
      </c>
      <c r="AX221" s="13" t="s">
        <v>76</v>
      </c>
      <c r="AY221" s="265" t="s">
        <v>176</v>
      </c>
    </row>
    <row r="222" spans="1:51" s="14" customFormat="1" ht="12">
      <c r="A222" s="14"/>
      <c r="B222" s="269"/>
      <c r="C222" s="270"/>
      <c r="D222" s="256" t="s">
        <v>226</v>
      </c>
      <c r="E222" s="271" t="s">
        <v>1</v>
      </c>
      <c r="F222" s="272" t="s">
        <v>249</v>
      </c>
      <c r="G222" s="270"/>
      <c r="H222" s="273">
        <v>5.637</v>
      </c>
      <c r="I222" s="274"/>
      <c r="J222" s="270"/>
      <c r="K222" s="270"/>
      <c r="L222" s="275"/>
      <c r="M222" s="276"/>
      <c r="N222" s="277"/>
      <c r="O222" s="277"/>
      <c r="P222" s="277"/>
      <c r="Q222" s="277"/>
      <c r="R222" s="277"/>
      <c r="S222" s="277"/>
      <c r="T222" s="27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9" t="s">
        <v>226</v>
      </c>
      <c r="AU222" s="279" t="s">
        <v>84</v>
      </c>
      <c r="AV222" s="14" t="s">
        <v>193</v>
      </c>
      <c r="AW222" s="14" t="s">
        <v>32</v>
      </c>
      <c r="AX222" s="14" t="s">
        <v>84</v>
      </c>
      <c r="AY222" s="279" t="s">
        <v>176</v>
      </c>
    </row>
    <row r="223" spans="1:65" s="2" customFormat="1" ht="24.15" customHeight="1">
      <c r="A223" s="38"/>
      <c r="B223" s="39"/>
      <c r="C223" s="241" t="s">
        <v>387</v>
      </c>
      <c r="D223" s="241" t="s">
        <v>179</v>
      </c>
      <c r="E223" s="242" t="s">
        <v>847</v>
      </c>
      <c r="F223" s="243" t="s">
        <v>848</v>
      </c>
      <c r="G223" s="244" t="s">
        <v>240</v>
      </c>
      <c r="H223" s="245">
        <v>1</v>
      </c>
      <c r="I223" s="246"/>
      <c r="J223" s="247">
        <f>ROUND(I223*H223,2)</f>
        <v>0</v>
      </c>
      <c r="K223" s="243" t="s">
        <v>183</v>
      </c>
      <c r="L223" s="44"/>
      <c r="M223" s="248" t="s">
        <v>1</v>
      </c>
      <c r="N223" s="249" t="s">
        <v>41</v>
      </c>
      <c r="O223" s="91"/>
      <c r="P223" s="250">
        <f>O223*H223</f>
        <v>0</v>
      </c>
      <c r="Q223" s="250">
        <v>1.61679</v>
      </c>
      <c r="R223" s="250">
        <f>Q223*H223</f>
        <v>1.61679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193</v>
      </c>
      <c r="AT223" s="252" t="s">
        <v>179</v>
      </c>
      <c r="AU223" s="252" t="s">
        <v>84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905</v>
      </c>
    </row>
    <row r="224" spans="1:51" s="15" customFormat="1" ht="12">
      <c r="A224" s="15"/>
      <c r="B224" s="285"/>
      <c r="C224" s="286"/>
      <c r="D224" s="256" t="s">
        <v>226</v>
      </c>
      <c r="E224" s="287" t="s">
        <v>1</v>
      </c>
      <c r="F224" s="288" t="s">
        <v>850</v>
      </c>
      <c r="G224" s="286"/>
      <c r="H224" s="287" t="s">
        <v>1</v>
      </c>
      <c r="I224" s="289"/>
      <c r="J224" s="286"/>
      <c r="K224" s="286"/>
      <c r="L224" s="290"/>
      <c r="M224" s="291"/>
      <c r="N224" s="292"/>
      <c r="O224" s="292"/>
      <c r="P224" s="292"/>
      <c r="Q224" s="292"/>
      <c r="R224" s="292"/>
      <c r="S224" s="292"/>
      <c r="T224" s="29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4" t="s">
        <v>226</v>
      </c>
      <c r="AU224" s="294" t="s">
        <v>84</v>
      </c>
      <c r="AV224" s="15" t="s">
        <v>84</v>
      </c>
      <c r="AW224" s="15" t="s">
        <v>32</v>
      </c>
      <c r="AX224" s="15" t="s">
        <v>76</v>
      </c>
      <c r="AY224" s="294" t="s">
        <v>176</v>
      </c>
    </row>
    <row r="225" spans="1:51" s="15" customFormat="1" ht="12">
      <c r="A225" s="15"/>
      <c r="B225" s="285"/>
      <c r="C225" s="286"/>
      <c r="D225" s="256" t="s">
        <v>226</v>
      </c>
      <c r="E225" s="287" t="s">
        <v>1</v>
      </c>
      <c r="F225" s="288" t="s">
        <v>825</v>
      </c>
      <c r="G225" s="286"/>
      <c r="H225" s="287" t="s">
        <v>1</v>
      </c>
      <c r="I225" s="289"/>
      <c r="J225" s="286"/>
      <c r="K225" s="286"/>
      <c r="L225" s="290"/>
      <c r="M225" s="291"/>
      <c r="N225" s="292"/>
      <c r="O225" s="292"/>
      <c r="P225" s="292"/>
      <c r="Q225" s="292"/>
      <c r="R225" s="292"/>
      <c r="S225" s="292"/>
      <c r="T225" s="29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4" t="s">
        <v>226</v>
      </c>
      <c r="AU225" s="294" t="s">
        <v>84</v>
      </c>
      <c r="AV225" s="15" t="s">
        <v>84</v>
      </c>
      <c r="AW225" s="15" t="s">
        <v>32</v>
      </c>
      <c r="AX225" s="15" t="s">
        <v>76</v>
      </c>
      <c r="AY225" s="294" t="s">
        <v>176</v>
      </c>
    </row>
    <row r="226" spans="1:51" s="13" customFormat="1" ht="12">
      <c r="A226" s="13"/>
      <c r="B226" s="254"/>
      <c r="C226" s="255"/>
      <c r="D226" s="256" t="s">
        <v>226</v>
      </c>
      <c r="E226" s="257" t="s">
        <v>1</v>
      </c>
      <c r="F226" s="258" t="s">
        <v>84</v>
      </c>
      <c r="G226" s="255"/>
      <c r="H226" s="259">
        <v>1</v>
      </c>
      <c r="I226" s="260"/>
      <c r="J226" s="255"/>
      <c r="K226" s="255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226</v>
      </c>
      <c r="AU226" s="265" t="s">
        <v>84</v>
      </c>
      <c r="AV226" s="13" t="s">
        <v>86</v>
      </c>
      <c r="AW226" s="13" t="s">
        <v>32</v>
      </c>
      <c r="AX226" s="13" t="s">
        <v>76</v>
      </c>
      <c r="AY226" s="265" t="s">
        <v>176</v>
      </c>
    </row>
    <row r="227" spans="1:51" s="14" customFormat="1" ht="12">
      <c r="A227" s="14"/>
      <c r="B227" s="269"/>
      <c r="C227" s="270"/>
      <c r="D227" s="256" t="s">
        <v>226</v>
      </c>
      <c r="E227" s="271" t="s">
        <v>1</v>
      </c>
      <c r="F227" s="272" t="s">
        <v>249</v>
      </c>
      <c r="G227" s="270"/>
      <c r="H227" s="273">
        <v>1</v>
      </c>
      <c r="I227" s="274"/>
      <c r="J227" s="270"/>
      <c r="K227" s="270"/>
      <c r="L227" s="275"/>
      <c r="M227" s="276"/>
      <c r="N227" s="277"/>
      <c r="O227" s="277"/>
      <c r="P227" s="277"/>
      <c r="Q227" s="277"/>
      <c r="R227" s="277"/>
      <c r="S227" s="277"/>
      <c r="T227" s="27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9" t="s">
        <v>226</v>
      </c>
      <c r="AU227" s="279" t="s">
        <v>84</v>
      </c>
      <c r="AV227" s="14" t="s">
        <v>193</v>
      </c>
      <c r="AW227" s="14" t="s">
        <v>32</v>
      </c>
      <c r="AX227" s="14" t="s">
        <v>84</v>
      </c>
      <c r="AY227" s="279" t="s">
        <v>176</v>
      </c>
    </row>
    <row r="228" spans="1:65" s="2" customFormat="1" ht="24.15" customHeight="1">
      <c r="A228" s="38"/>
      <c r="B228" s="39"/>
      <c r="C228" s="241" t="s">
        <v>392</v>
      </c>
      <c r="D228" s="241" t="s">
        <v>179</v>
      </c>
      <c r="E228" s="242" t="s">
        <v>851</v>
      </c>
      <c r="F228" s="243" t="s">
        <v>852</v>
      </c>
      <c r="G228" s="244" t="s">
        <v>291</v>
      </c>
      <c r="H228" s="245">
        <v>7.398</v>
      </c>
      <c r="I228" s="246"/>
      <c r="J228" s="247">
        <f>ROUND(I228*H228,2)</f>
        <v>0</v>
      </c>
      <c r="K228" s="243" t="s">
        <v>183</v>
      </c>
      <c r="L228" s="44"/>
      <c r="M228" s="248" t="s">
        <v>1</v>
      </c>
      <c r="N228" s="249" t="s">
        <v>41</v>
      </c>
      <c r="O228" s="91"/>
      <c r="P228" s="250">
        <f>O228*H228</f>
        <v>0</v>
      </c>
      <c r="Q228" s="250">
        <v>0</v>
      </c>
      <c r="R228" s="250">
        <f>Q228*H228</f>
        <v>0</v>
      </c>
      <c r="S228" s="250">
        <v>2.2</v>
      </c>
      <c r="T228" s="251">
        <f>S228*H228</f>
        <v>16.2756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2" t="s">
        <v>193</v>
      </c>
      <c r="AT228" s="252" t="s">
        <v>179</v>
      </c>
      <c r="AU228" s="252" t="s">
        <v>84</v>
      </c>
      <c r="AY228" s="17" t="s">
        <v>176</v>
      </c>
      <c r="BE228" s="253">
        <f>IF(N228="základní",J228,0)</f>
        <v>0</v>
      </c>
      <c r="BF228" s="253">
        <f>IF(N228="snížená",J228,0)</f>
        <v>0</v>
      </c>
      <c r="BG228" s="253">
        <f>IF(N228="zákl. přenesená",J228,0)</f>
        <v>0</v>
      </c>
      <c r="BH228" s="253">
        <f>IF(N228="sníž. přenesená",J228,0)</f>
        <v>0</v>
      </c>
      <c r="BI228" s="253">
        <f>IF(N228="nulová",J228,0)</f>
        <v>0</v>
      </c>
      <c r="BJ228" s="17" t="s">
        <v>84</v>
      </c>
      <c r="BK228" s="253">
        <f>ROUND(I228*H228,2)</f>
        <v>0</v>
      </c>
      <c r="BL228" s="17" t="s">
        <v>193</v>
      </c>
      <c r="BM228" s="252" t="s">
        <v>906</v>
      </c>
    </row>
    <row r="229" spans="1:51" s="15" customFormat="1" ht="12">
      <c r="A229" s="15"/>
      <c r="B229" s="285"/>
      <c r="C229" s="286"/>
      <c r="D229" s="256" t="s">
        <v>226</v>
      </c>
      <c r="E229" s="287" t="s">
        <v>1</v>
      </c>
      <c r="F229" s="288" t="s">
        <v>854</v>
      </c>
      <c r="G229" s="286"/>
      <c r="H229" s="287" t="s">
        <v>1</v>
      </c>
      <c r="I229" s="289"/>
      <c r="J229" s="286"/>
      <c r="K229" s="286"/>
      <c r="L229" s="290"/>
      <c r="M229" s="291"/>
      <c r="N229" s="292"/>
      <c r="O229" s="292"/>
      <c r="P229" s="292"/>
      <c r="Q229" s="292"/>
      <c r="R229" s="292"/>
      <c r="S229" s="292"/>
      <c r="T229" s="29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94" t="s">
        <v>226</v>
      </c>
      <c r="AU229" s="294" t="s">
        <v>84</v>
      </c>
      <c r="AV229" s="15" t="s">
        <v>84</v>
      </c>
      <c r="AW229" s="15" t="s">
        <v>32</v>
      </c>
      <c r="AX229" s="15" t="s">
        <v>76</v>
      </c>
      <c r="AY229" s="294" t="s">
        <v>176</v>
      </c>
    </row>
    <row r="230" spans="1:51" s="15" customFormat="1" ht="12">
      <c r="A230" s="15"/>
      <c r="B230" s="285"/>
      <c r="C230" s="286"/>
      <c r="D230" s="256" t="s">
        <v>226</v>
      </c>
      <c r="E230" s="287" t="s">
        <v>1</v>
      </c>
      <c r="F230" s="288" t="s">
        <v>790</v>
      </c>
      <c r="G230" s="286"/>
      <c r="H230" s="287" t="s">
        <v>1</v>
      </c>
      <c r="I230" s="289"/>
      <c r="J230" s="286"/>
      <c r="K230" s="286"/>
      <c r="L230" s="290"/>
      <c r="M230" s="291"/>
      <c r="N230" s="292"/>
      <c r="O230" s="292"/>
      <c r="P230" s="292"/>
      <c r="Q230" s="292"/>
      <c r="R230" s="292"/>
      <c r="S230" s="292"/>
      <c r="T230" s="29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94" t="s">
        <v>226</v>
      </c>
      <c r="AU230" s="294" t="s">
        <v>84</v>
      </c>
      <c r="AV230" s="15" t="s">
        <v>84</v>
      </c>
      <c r="AW230" s="15" t="s">
        <v>32</v>
      </c>
      <c r="AX230" s="15" t="s">
        <v>76</v>
      </c>
      <c r="AY230" s="294" t="s">
        <v>176</v>
      </c>
    </row>
    <row r="231" spans="1:51" s="15" customFormat="1" ht="12">
      <c r="A231" s="15"/>
      <c r="B231" s="285"/>
      <c r="C231" s="286"/>
      <c r="D231" s="256" t="s">
        <v>226</v>
      </c>
      <c r="E231" s="287" t="s">
        <v>1</v>
      </c>
      <c r="F231" s="288" t="s">
        <v>855</v>
      </c>
      <c r="G231" s="286"/>
      <c r="H231" s="287" t="s">
        <v>1</v>
      </c>
      <c r="I231" s="289"/>
      <c r="J231" s="286"/>
      <c r="K231" s="286"/>
      <c r="L231" s="290"/>
      <c r="M231" s="291"/>
      <c r="N231" s="292"/>
      <c r="O231" s="292"/>
      <c r="P231" s="292"/>
      <c r="Q231" s="292"/>
      <c r="R231" s="292"/>
      <c r="S231" s="292"/>
      <c r="T231" s="29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94" t="s">
        <v>226</v>
      </c>
      <c r="AU231" s="294" t="s">
        <v>84</v>
      </c>
      <c r="AV231" s="15" t="s">
        <v>84</v>
      </c>
      <c r="AW231" s="15" t="s">
        <v>32</v>
      </c>
      <c r="AX231" s="15" t="s">
        <v>76</v>
      </c>
      <c r="AY231" s="294" t="s">
        <v>176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856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84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5" customFormat="1" ht="12">
      <c r="A233" s="15"/>
      <c r="B233" s="285"/>
      <c r="C233" s="286"/>
      <c r="D233" s="256" t="s">
        <v>226</v>
      </c>
      <c r="E233" s="287" t="s">
        <v>1</v>
      </c>
      <c r="F233" s="288" t="s">
        <v>400</v>
      </c>
      <c r="G233" s="286"/>
      <c r="H233" s="287" t="s">
        <v>1</v>
      </c>
      <c r="I233" s="289"/>
      <c r="J233" s="286"/>
      <c r="K233" s="286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226</v>
      </c>
      <c r="AU233" s="294" t="s">
        <v>84</v>
      </c>
      <c r="AV233" s="15" t="s">
        <v>84</v>
      </c>
      <c r="AW233" s="15" t="s">
        <v>32</v>
      </c>
      <c r="AX233" s="15" t="s">
        <v>76</v>
      </c>
      <c r="AY233" s="294" t="s">
        <v>176</v>
      </c>
    </row>
    <row r="234" spans="1:51" s="15" customFormat="1" ht="12">
      <c r="A234" s="15"/>
      <c r="B234" s="285"/>
      <c r="C234" s="286"/>
      <c r="D234" s="256" t="s">
        <v>226</v>
      </c>
      <c r="E234" s="287" t="s">
        <v>1</v>
      </c>
      <c r="F234" s="288" t="s">
        <v>857</v>
      </c>
      <c r="G234" s="286"/>
      <c r="H234" s="287" t="s">
        <v>1</v>
      </c>
      <c r="I234" s="289"/>
      <c r="J234" s="286"/>
      <c r="K234" s="286"/>
      <c r="L234" s="290"/>
      <c r="M234" s="291"/>
      <c r="N234" s="292"/>
      <c r="O234" s="292"/>
      <c r="P234" s="292"/>
      <c r="Q234" s="292"/>
      <c r="R234" s="292"/>
      <c r="S234" s="292"/>
      <c r="T234" s="29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4" t="s">
        <v>226</v>
      </c>
      <c r="AU234" s="294" t="s">
        <v>84</v>
      </c>
      <c r="AV234" s="15" t="s">
        <v>84</v>
      </c>
      <c r="AW234" s="15" t="s">
        <v>32</v>
      </c>
      <c r="AX234" s="15" t="s">
        <v>76</v>
      </c>
      <c r="AY234" s="294" t="s">
        <v>176</v>
      </c>
    </row>
    <row r="235" spans="1:51" s="15" customFormat="1" ht="12">
      <c r="A235" s="15"/>
      <c r="B235" s="285"/>
      <c r="C235" s="286"/>
      <c r="D235" s="256" t="s">
        <v>226</v>
      </c>
      <c r="E235" s="287" t="s">
        <v>1</v>
      </c>
      <c r="F235" s="288" t="s">
        <v>790</v>
      </c>
      <c r="G235" s="286"/>
      <c r="H235" s="287" t="s">
        <v>1</v>
      </c>
      <c r="I235" s="289"/>
      <c r="J235" s="286"/>
      <c r="K235" s="286"/>
      <c r="L235" s="290"/>
      <c r="M235" s="291"/>
      <c r="N235" s="292"/>
      <c r="O235" s="292"/>
      <c r="P235" s="292"/>
      <c r="Q235" s="292"/>
      <c r="R235" s="292"/>
      <c r="S235" s="292"/>
      <c r="T235" s="29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94" t="s">
        <v>226</v>
      </c>
      <c r="AU235" s="294" t="s">
        <v>84</v>
      </c>
      <c r="AV235" s="15" t="s">
        <v>84</v>
      </c>
      <c r="AW235" s="15" t="s">
        <v>32</v>
      </c>
      <c r="AX235" s="15" t="s">
        <v>76</v>
      </c>
      <c r="AY235" s="294" t="s">
        <v>176</v>
      </c>
    </row>
    <row r="236" spans="1:51" s="15" customFormat="1" ht="12">
      <c r="A236" s="15"/>
      <c r="B236" s="285"/>
      <c r="C236" s="286"/>
      <c r="D236" s="256" t="s">
        <v>226</v>
      </c>
      <c r="E236" s="287" t="s">
        <v>1</v>
      </c>
      <c r="F236" s="288" t="s">
        <v>858</v>
      </c>
      <c r="G236" s="286"/>
      <c r="H236" s="287" t="s">
        <v>1</v>
      </c>
      <c r="I236" s="289"/>
      <c r="J236" s="286"/>
      <c r="K236" s="286"/>
      <c r="L236" s="290"/>
      <c r="M236" s="291"/>
      <c r="N236" s="292"/>
      <c r="O236" s="292"/>
      <c r="P236" s="292"/>
      <c r="Q236" s="292"/>
      <c r="R236" s="292"/>
      <c r="S236" s="292"/>
      <c r="T236" s="29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4" t="s">
        <v>226</v>
      </c>
      <c r="AU236" s="294" t="s">
        <v>84</v>
      </c>
      <c r="AV236" s="15" t="s">
        <v>84</v>
      </c>
      <c r="AW236" s="15" t="s">
        <v>32</v>
      </c>
      <c r="AX236" s="15" t="s">
        <v>76</v>
      </c>
      <c r="AY236" s="294" t="s">
        <v>176</v>
      </c>
    </row>
    <row r="237" spans="1:51" s="15" customFormat="1" ht="12">
      <c r="A237" s="15"/>
      <c r="B237" s="285"/>
      <c r="C237" s="286"/>
      <c r="D237" s="256" t="s">
        <v>226</v>
      </c>
      <c r="E237" s="287" t="s">
        <v>1</v>
      </c>
      <c r="F237" s="288" t="s">
        <v>859</v>
      </c>
      <c r="G237" s="286"/>
      <c r="H237" s="287" t="s">
        <v>1</v>
      </c>
      <c r="I237" s="289"/>
      <c r="J237" s="286"/>
      <c r="K237" s="286"/>
      <c r="L237" s="290"/>
      <c r="M237" s="291"/>
      <c r="N237" s="292"/>
      <c r="O237" s="292"/>
      <c r="P237" s="292"/>
      <c r="Q237" s="292"/>
      <c r="R237" s="292"/>
      <c r="S237" s="292"/>
      <c r="T237" s="29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4" t="s">
        <v>226</v>
      </c>
      <c r="AU237" s="294" t="s">
        <v>84</v>
      </c>
      <c r="AV237" s="15" t="s">
        <v>84</v>
      </c>
      <c r="AW237" s="15" t="s">
        <v>32</v>
      </c>
      <c r="AX237" s="15" t="s">
        <v>76</v>
      </c>
      <c r="AY237" s="294" t="s">
        <v>176</v>
      </c>
    </row>
    <row r="238" spans="1:51" s="15" customFormat="1" ht="12">
      <c r="A238" s="15"/>
      <c r="B238" s="285"/>
      <c r="C238" s="286"/>
      <c r="D238" s="256" t="s">
        <v>226</v>
      </c>
      <c r="E238" s="287" t="s">
        <v>1</v>
      </c>
      <c r="F238" s="288" t="s">
        <v>400</v>
      </c>
      <c r="G238" s="286"/>
      <c r="H238" s="287" t="s">
        <v>1</v>
      </c>
      <c r="I238" s="289"/>
      <c r="J238" s="286"/>
      <c r="K238" s="286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226</v>
      </c>
      <c r="AU238" s="294" t="s">
        <v>84</v>
      </c>
      <c r="AV238" s="15" t="s">
        <v>84</v>
      </c>
      <c r="AW238" s="15" t="s">
        <v>32</v>
      </c>
      <c r="AX238" s="15" t="s">
        <v>76</v>
      </c>
      <c r="AY238" s="294" t="s">
        <v>176</v>
      </c>
    </row>
    <row r="239" spans="1:51" s="15" customFormat="1" ht="12">
      <c r="A239" s="15"/>
      <c r="B239" s="285"/>
      <c r="C239" s="286"/>
      <c r="D239" s="256" t="s">
        <v>226</v>
      </c>
      <c r="E239" s="287" t="s">
        <v>1</v>
      </c>
      <c r="F239" s="288" t="s">
        <v>860</v>
      </c>
      <c r="G239" s="286"/>
      <c r="H239" s="287" t="s">
        <v>1</v>
      </c>
      <c r="I239" s="289"/>
      <c r="J239" s="286"/>
      <c r="K239" s="286"/>
      <c r="L239" s="290"/>
      <c r="M239" s="291"/>
      <c r="N239" s="292"/>
      <c r="O239" s="292"/>
      <c r="P239" s="292"/>
      <c r="Q239" s="292"/>
      <c r="R239" s="292"/>
      <c r="S239" s="292"/>
      <c r="T239" s="293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94" t="s">
        <v>226</v>
      </c>
      <c r="AU239" s="294" t="s">
        <v>84</v>
      </c>
      <c r="AV239" s="15" t="s">
        <v>84</v>
      </c>
      <c r="AW239" s="15" t="s">
        <v>32</v>
      </c>
      <c r="AX239" s="15" t="s">
        <v>76</v>
      </c>
      <c r="AY239" s="294" t="s">
        <v>176</v>
      </c>
    </row>
    <row r="240" spans="1:51" s="13" customFormat="1" ht="12">
      <c r="A240" s="13"/>
      <c r="B240" s="254"/>
      <c r="C240" s="255"/>
      <c r="D240" s="256" t="s">
        <v>226</v>
      </c>
      <c r="E240" s="257" t="s">
        <v>1</v>
      </c>
      <c r="F240" s="258" t="s">
        <v>861</v>
      </c>
      <c r="G240" s="255"/>
      <c r="H240" s="259">
        <v>7.398</v>
      </c>
      <c r="I240" s="260"/>
      <c r="J240" s="255"/>
      <c r="K240" s="255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226</v>
      </c>
      <c r="AU240" s="265" t="s">
        <v>84</v>
      </c>
      <c r="AV240" s="13" t="s">
        <v>86</v>
      </c>
      <c r="AW240" s="13" t="s">
        <v>32</v>
      </c>
      <c r="AX240" s="13" t="s">
        <v>84</v>
      </c>
      <c r="AY240" s="265" t="s">
        <v>176</v>
      </c>
    </row>
    <row r="241" spans="1:63" s="12" customFormat="1" ht="25.9" customHeight="1">
      <c r="A241" s="12"/>
      <c r="B241" s="225"/>
      <c r="C241" s="226"/>
      <c r="D241" s="227" t="s">
        <v>75</v>
      </c>
      <c r="E241" s="228" t="s">
        <v>658</v>
      </c>
      <c r="F241" s="228" t="s">
        <v>659</v>
      </c>
      <c r="G241" s="226"/>
      <c r="H241" s="226"/>
      <c r="I241" s="229"/>
      <c r="J241" s="230">
        <f>BK241</f>
        <v>0</v>
      </c>
      <c r="K241" s="226"/>
      <c r="L241" s="231"/>
      <c r="M241" s="232"/>
      <c r="N241" s="233"/>
      <c r="O241" s="233"/>
      <c r="P241" s="234">
        <f>P242</f>
        <v>0</v>
      </c>
      <c r="Q241" s="233"/>
      <c r="R241" s="234">
        <f>R242</f>
        <v>0</v>
      </c>
      <c r="S241" s="233"/>
      <c r="T241" s="235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6" t="s">
        <v>84</v>
      </c>
      <c r="AT241" s="237" t="s">
        <v>75</v>
      </c>
      <c r="AU241" s="237" t="s">
        <v>76</v>
      </c>
      <c r="AY241" s="236" t="s">
        <v>176</v>
      </c>
      <c r="BK241" s="238">
        <f>BK242</f>
        <v>0</v>
      </c>
    </row>
    <row r="242" spans="1:65" s="2" customFormat="1" ht="24.15" customHeight="1">
      <c r="A242" s="38"/>
      <c r="B242" s="39"/>
      <c r="C242" s="241" t="s">
        <v>406</v>
      </c>
      <c r="D242" s="241" t="s">
        <v>179</v>
      </c>
      <c r="E242" s="242" t="s">
        <v>869</v>
      </c>
      <c r="F242" s="243" t="s">
        <v>870</v>
      </c>
      <c r="G242" s="244" t="s">
        <v>344</v>
      </c>
      <c r="H242" s="245">
        <v>112.57</v>
      </c>
      <c r="I242" s="246"/>
      <c r="J242" s="247">
        <f>ROUND(I242*H242,2)</f>
        <v>0</v>
      </c>
      <c r="K242" s="243" t="s">
        <v>183</v>
      </c>
      <c r="L242" s="44"/>
      <c r="M242" s="280" t="s">
        <v>1</v>
      </c>
      <c r="N242" s="281" t="s">
        <v>41</v>
      </c>
      <c r="O242" s="282"/>
      <c r="P242" s="283">
        <f>O242*H242</f>
        <v>0</v>
      </c>
      <c r="Q242" s="283">
        <v>0</v>
      </c>
      <c r="R242" s="283">
        <f>Q242*H242</f>
        <v>0</v>
      </c>
      <c r="S242" s="283">
        <v>0</v>
      </c>
      <c r="T242" s="28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2" t="s">
        <v>193</v>
      </c>
      <c r="AT242" s="252" t="s">
        <v>179</v>
      </c>
      <c r="AU242" s="252" t="s">
        <v>84</v>
      </c>
      <c r="AY242" s="17" t="s">
        <v>176</v>
      </c>
      <c r="BE242" s="253">
        <f>IF(N242="základní",J242,0)</f>
        <v>0</v>
      </c>
      <c r="BF242" s="253">
        <f>IF(N242="snížená",J242,0)</f>
        <v>0</v>
      </c>
      <c r="BG242" s="253">
        <f>IF(N242="zákl. přenesená",J242,0)</f>
        <v>0</v>
      </c>
      <c r="BH242" s="253">
        <f>IF(N242="sníž. přenesená",J242,0)</f>
        <v>0</v>
      </c>
      <c r="BI242" s="253">
        <f>IF(N242="nulová",J242,0)</f>
        <v>0</v>
      </c>
      <c r="BJ242" s="17" t="s">
        <v>84</v>
      </c>
      <c r="BK242" s="253">
        <f>ROUND(I242*H242,2)</f>
        <v>0</v>
      </c>
      <c r="BL242" s="17" t="s">
        <v>193</v>
      </c>
      <c r="BM242" s="252" t="s">
        <v>907</v>
      </c>
    </row>
    <row r="243" spans="1:31" s="2" customFormat="1" ht="6.95" customHeight="1">
      <c r="A243" s="38"/>
      <c r="B243" s="66"/>
      <c r="C243" s="67"/>
      <c r="D243" s="67"/>
      <c r="E243" s="67"/>
      <c r="F243" s="67"/>
      <c r="G243" s="67"/>
      <c r="H243" s="67"/>
      <c r="I243" s="67"/>
      <c r="J243" s="67"/>
      <c r="K243" s="67"/>
      <c r="L243" s="44"/>
      <c r="M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</row>
  </sheetData>
  <sheetProtection password="CC35" sheet="1" objects="1" scenarios="1" formatColumns="0" formatRows="0" autoFilter="0"/>
  <autoFilter ref="C136:K24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9:F109"/>
    <mergeCell ref="D110:F110"/>
    <mergeCell ref="D111:F111"/>
    <mergeCell ref="D112:F112"/>
    <mergeCell ref="D113:F113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262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908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J103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ROUND((SUM(BE103:BE110)+SUM(BE132:BE199)),2)</f>
        <v>0</v>
      </c>
      <c r="G37" s="38"/>
      <c r="H37" s="38"/>
      <c r="I37" s="166">
        <v>0.21</v>
      </c>
      <c r="J37" s="165">
        <f>ROUND(((SUM(BE103:BE110)+SUM(BE132:BE199))*I37),2)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ROUND((SUM(BF103:BF110)+SUM(BF132:BF199)),2)</f>
        <v>0</v>
      </c>
      <c r="G38" s="38"/>
      <c r="H38" s="38"/>
      <c r="I38" s="166">
        <v>0.15</v>
      </c>
      <c r="J38" s="165">
        <f>ROUND(((SUM(BF103:BF110)+SUM(BF132:BF199))*I38),2)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ROUND((SUM(BG103:BG110)+SUM(BG132:BG199)),2)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ROUND((SUM(BH103:BH110)+SUM(BH132:BH199)),2)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ROUND((SUM(BI103:BI110)+SUM(BI132:BI199)),2)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262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101.5.ZH - Výměna aktivní zóny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J133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J134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29.25" customHeight="1">
      <c r="A103" s="38"/>
      <c r="B103" s="39"/>
      <c r="C103" s="189" t="s">
        <v>151</v>
      </c>
      <c r="D103" s="40"/>
      <c r="E103" s="40"/>
      <c r="F103" s="40"/>
      <c r="G103" s="40"/>
      <c r="H103" s="40"/>
      <c r="I103" s="40"/>
      <c r="J103" s="201">
        <f>ROUND(J104+J105+J106+J107+J108+J109,2)</f>
        <v>0</v>
      </c>
      <c r="K103" s="40"/>
      <c r="L103" s="63"/>
      <c r="N103" s="202" t="s">
        <v>40</v>
      </c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65" s="2" customFormat="1" ht="18" customHeight="1">
      <c r="A104" s="38"/>
      <c r="B104" s="39"/>
      <c r="C104" s="40"/>
      <c r="D104" s="203" t="s">
        <v>152</v>
      </c>
      <c r="E104" s="204"/>
      <c r="F104" s="204"/>
      <c r="G104" s="40"/>
      <c r="H104" s="40"/>
      <c r="I104" s="40"/>
      <c r="J104" s="205">
        <v>0</v>
      </c>
      <c r="K104" s="40"/>
      <c r="L104" s="206"/>
      <c r="M104" s="207"/>
      <c r="N104" s="208" t="s">
        <v>42</v>
      </c>
      <c r="O104" s="207"/>
      <c r="P104" s="207"/>
      <c r="Q104" s="207"/>
      <c r="R104" s="207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10" t="s">
        <v>153</v>
      </c>
      <c r="AZ104" s="207"/>
      <c r="BA104" s="207"/>
      <c r="BB104" s="207"/>
      <c r="BC104" s="207"/>
      <c r="BD104" s="207"/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210" t="s">
        <v>86</v>
      </c>
      <c r="BK104" s="207"/>
      <c r="BL104" s="207"/>
      <c r="BM104" s="207"/>
    </row>
    <row r="105" spans="1:65" s="2" customFormat="1" ht="18" customHeight="1">
      <c r="A105" s="38"/>
      <c r="B105" s="39"/>
      <c r="C105" s="40"/>
      <c r="D105" s="203" t="s">
        <v>154</v>
      </c>
      <c r="E105" s="204"/>
      <c r="F105" s="204"/>
      <c r="G105" s="40"/>
      <c r="H105" s="40"/>
      <c r="I105" s="40"/>
      <c r="J105" s="205">
        <v>0</v>
      </c>
      <c r="K105" s="40"/>
      <c r="L105" s="206"/>
      <c r="M105" s="207"/>
      <c r="N105" s="208" t="s">
        <v>42</v>
      </c>
      <c r="O105" s="207"/>
      <c r="P105" s="207"/>
      <c r="Q105" s="207"/>
      <c r="R105" s="207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10" t="s">
        <v>153</v>
      </c>
      <c r="AZ105" s="207"/>
      <c r="BA105" s="207"/>
      <c r="BB105" s="207"/>
      <c r="BC105" s="207"/>
      <c r="BD105" s="207"/>
      <c r="BE105" s="211">
        <f>IF(N105="základní",J105,0)</f>
        <v>0</v>
      </c>
      <c r="BF105" s="211">
        <f>IF(N105="snížená",J105,0)</f>
        <v>0</v>
      </c>
      <c r="BG105" s="211">
        <f>IF(N105="zákl. přenesená",J105,0)</f>
        <v>0</v>
      </c>
      <c r="BH105" s="211">
        <f>IF(N105="sníž. přenesená",J105,0)</f>
        <v>0</v>
      </c>
      <c r="BI105" s="211">
        <f>IF(N105="nulová",J105,0)</f>
        <v>0</v>
      </c>
      <c r="BJ105" s="210" t="s">
        <v>86</v>
      </c>
      <c r="BK105" s="207"/>
      <c r="BL105" s="207"/>
      <c r="BM105" s="207"/>
    </row>
    <row r="106" spans="1:65" s="2" customFormat="1" ht="18" customHeight="1">
      <c r="A106" s="38"/>
      <c r="B106" s="39"/>
      <c r="C106" s="40"/>
      <c r="D106" s="203" t="s">
        <v>155</v>
      </c>
      <c r="E106" s="204"/>
      <c r="F106" s="204"/>
      <c r="G106" s="40"/>
      <c r="H106" s="40"/>
      <c r="I106" s="40"/>
      <c r="J106" s="205">
        <v>0</v>
      </c>
      <c r="K106" s="40"/>
      <c r="L106" s="206"/>
      <c r="M106" s="207"/>
      <c r="N106" s="208" t="s">
        <v>42</v>
      </c>
      <c r="O106" s="207"/>
      <c r="P106" s="207"/>
      <c r="Q106" s="207"/>
      <c r="R106" s="207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10" t="s">
        <v>153</v>
      </c>
      <c r="AZ106" s="207"/>
      <c r="BA106" s="207"/>
      <c r="BB106" s="207"/>
      <c r="BC106" s="207"/>
      <c r="BD106" s="207"/>
      <c r="BE106" s="211">
        <f>IF(N106="základní",J106,0)</f>
        <v>0</v>
      </c>
      <c r="BF106" s="211">
        <f>IF(N106="snížená",J106,0)</f>
        <v>0</v>
      </c>
      <c r="BG106" s="211">
        <f>IF(N106="zákl. přenesená",J106,0)</f>
        <v>0</v>
      </c>
      <c r="BH106" s="211">
        <f>IF(N106="sníž. přenesená",J106,0)</f>
        <v>0</v>
      </c>
      <c r="BI106" s="211">
        <f>IF(N106="nulová",J106,0)</f>
        <v>0</v>
      </c>
      <c r="BJ106" s="210" t="s">
        <v>86</v>
      </c>
      <c r="BK106" s="207"/>
      <c r="BL106" s="207"/>
      <c r="BM106" s="207"/>
    </row>
    <row r="107" spans="1:65" s="2" customFormat="1" ht="18" customHeight="1">
      <c r="A107" s="38"/>
      <c r="B107" s="39"/>
      <c r="C107" s="40"/>
      <c r="D107" s="203" t="s">
        <v>156</v>
      </c>
      <c r="E107" s="204"/>
      <c r="F107" s="204"/>
      <c r="G107" s="40"/>
      <c r="H107" s="40"/>
      <c r="I107" s="40"/>
      <c r="J107" s="205">
        <v>0</v>
      </c>
      <c r="K107" s="40"/>
      <c r="L107" s="206"/>
      <c r="M107" s="207"/>
      <c r="N107" s="208" t="s">
        <v>42</v>
      </c>
      <c r="O107" s="207"/>
      <c r="P107" s="207"/>
      <c r="Q107" s="207"/>
      <c r="R107" s="207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7"/>
      <c r="AG107" s="207"/>
      <c r="AH107" s="207"/>
      <c r="AI107" s="207"/>
      <c r="AJ107" s="207"/>
      <c r="AK107" s="207"/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10" t="s">
        <v>153</v>
      </c>
      <c r="AZ107" s="207"/>
      <c r="BA107" s="207"/>
      <c r="BB107" s="207"/>
      <c r="BC107" s="207"/>
      <c r="BD107" s="207"/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210" t="s">
        <v>86</v>
      </c>
      <c r="BK107" s="207"/>
      <c r="BL107" s="207"/>
      <c r="BM107" s="207"/>
    </row>
    <row r="108" spans="1:65" s="2" customFormat="1" ht="18" customHeight="1">
      <c r="A108" s="38"/>
      <c r="B108" s="39"/>
      <c r="C108" s="40"/>
      <c r="D108" s="203" t="s">
        <v>157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4" t="s">
        <v>158</v>
      </c>
      <c r="E109" s="40"/>
      <c r="F109" s="40"/>
      <c r="G109" s="40"/>
      <c r="H109" s="40"/>
      <c r="I109" s="40"/>
      <c r="J109" s="205">
        <f>ROUND(J32*T109,2)</f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159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31" s="2" customFormat="1" ht="12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9.25" customHeight="1">
      <c r="A111" s="38"/>
      <c r="B111" s="39"/>
      <c r="C111" s="212" t="s">
        <v>160</v>
      </c>
      <c r="D111" s="187"/>
      <c r="E111" s="187"/>
      <c r="F111" s="187"/>
      <c r="G111" s="187"/>
      <c r="H111" s="187"/>
      <c r="I111" s="187"/>
      <c r="J111" s="213">
        <f>ROUND(J98+J103,2)</f>
        <v>0</v>
      </c>
      <c r="K111" s="18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161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5" t="str">
        <f>E7</f>
        <v>II/231 - Rekonstrukce ul. 28. října III. část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138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5" t="s">
        <v>262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263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SO 101.5.ZH - Výměna aktivní zóny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Tábor</v>
      </c>
      <c r="G126" s="40"/>
      <c r="H126" s="40"/>
      <c r="I126" s="32" t="s">
        <v>22</v>
      </c>
      <c r="J126" s="79" t="str">
        <f>IF(J14="","",J14)</f>
        <v>30. 6. 2020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24</v>
      </c>
      <c r="D128" s="40"/>
      <c r="E128" s="40"/>
      <c r="F128" s="27" t="str">
        <f>E17</f>
        <v>Správa a údržba silnic Plzeňského kraje</v>
      </c>
      <c r="G128" s="40"/>
      <c r="H128" s="40"/>
      <c r="I128" s="32" t="s">
        <v>30</v>
      </c>
      <c r="J128" s="36" t="str">
        <f>E23</f>
        <v>Ing. Miloš Burianec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32" t="s">
        <v>33</v>
      </c>
      <c r="J129" s="36" t="str">
        <f>E26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14"/>
      <c r="B131" s="215"/>
      <c r="C131" s="216" t="s">
        <v>162</v>
      </c>
      <c r="D131" s="217" t="s">
        <v>61</v>
      </c>
      <c r="E131" s="217" t="s">
        <v>57</v>
      </c>
      <c r="F131" s="217" t="s">
        <v>58</v>
      </c>
      <c r="G131" s="217" t="s">
        <v>163</v>
      </c>
      <c r="H131" s="217" t="s">
        <v>164</v>
      </c>
      <c r="I131" s="217" t="s">
        <v>165</v>
      </c>
      <c r="J131" s="217" t="s">
        <v>144</v>
      </c>
      <c r="K131" s="218" t="s">
        <v>166</v>
      </c>
      <c r="L131" s="219"/>
      <c r="M131" s="100" t="s">
        <v>1</v>
      </c>
      <c r="N131" s="101" t="s">
        <v>40</v>
      </c>
      <c r="O131" s="101" t="s">
        <v>167</v>
      </c>
      <c r="P131" s="101" t="s">
        <v>168</v>
      </c>
      <c r="Q131" s="101" t="s">
        <v>169</v>
      </c>
      <c r="R131" s="101" t="s">
        <v>170</v>
      </c>
      <c r="S131" s="101" t="s">
        <v>171</v>
      </c>
      <c r="T131" s="102" t="s">
        <v>172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8"/>
      <c r="B132" s="39"/>
      <c r="C132" s="107" t="s">
        <v>173</v>
      </c>
      <c r="D132" s="40"/>
      <c r="E132" s="40"/>
      <c r="F132" s="40"/>
      <c r="G132" s="40"/>
      <c r="H132" s="40"/>
      <c r="I132" s="40"/>
      <c r="J132" s="220">
        <f>BK132</f>
        <v>0</v>
      </c>
      <c r="K132" s="40"/>
      <c r="L132" s="44"/>
      <c r="M132" s="103"/>
      <c r="N132" s="221"/>
      <c r="O132" s="104"/>
      <c r="P132" s="222">
        <f>P133</f>
        <v>0</v>
      </c>
      <c r="Q132" s="104"/>
      <c r="R132" s="222">
        <f>R133</f>
        <v>9106</v>
      </c>
      <c r="S132" s="104"/>
      <c r="T132" s="223">
        <f>T133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90</v>
      </c>
      <c r="BK132" s="224">
        <f>BK133</f>
        <v>0</v>
      </c>
    </row>
    <row r="133" spans="1:63" s="12" customFormat="1" ht="25.9" customHeight="1">
      <c r="A133" s="12"/>
      <c r="B133" s="225"/>
      <c r="C133" s="226"/>
      <c r="D133" s="227" t="s">
        <v>75</v>
      </c>
      <c r="E133" s="228" t="s">
        <v>272</v>
      </c>
      <c r="F133" s="228" t="s">
        <v>273</v>
      </c>
      <c r="G133" s="226"/>
      <c r="H133" s="226"/>
      <c r="I133" s="229"/>
      <c r="J133" s="230">
        <f>BK133</f>
        <v>0</v>
      </c>
      <c r="K133" s="226"/>
      <c r="L133" s="231"/>
      <c r="M133" s="232"/>
      <c r="N133" s="233"/>
      <c r="O133" s="233"/>
      <c r="P133" s="234">
        <f>P134</f>
        <v>0</v>
      </c>
      <c r="Q133" s="233"/>
      <c r="R133" s="234">
        <f>R134</f>
        <v>9106</v>
      </c>
      <c r="S133" s="233"/>
      <c r="T133" s="235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6" t="s">
        <v>84</v>
      </c>
      <c r="AT133" s="237" t="s">
        <v>75</v>
      </c>
      <c r="AU133" s="237" t="s">
        <v>76</v>
      </c>
      <c r="AY133" s="236" t="s">
        <v>176</v>
      </c>
      <c r="BK133" s="238">
        <f>BK134</f>
        <v>0</v>
      </c>
    </row>
    <row r="134" spans="1:63" s="12" customFormat="1" ht="22.8" customHeight="1">
      <c r="A134" s="12"/>
      <c r="B134" s="225"/>
      <c r="C134" s="226"/>
      <c r="D134" s="227" t="s">
        <v>75</v>
      </c>
      <c r="E134" s="239" t="s">
        <v>84</v>
      </c>
      <c r="F134" s="239" t="s">
        <v>233</v>
      </c>
      <c r="G134" s="226"/>
      <c r="H134" s="226"/>
      <c r="I134" s="229"/>
      <c r="J134" s="240">
        <f>BK134</f>
        <v>0</v>
      </c>
      <c r="K134" s="226"/>
      <c r="L134" s="231"/>
      <c r="M134" s="232"/>
      <c r="N134" s="233"/>
      <c r="O134" s="233"/>
      <c r="P134" s="234">
        <f>SUM(P135:P199)</f>
        <v>0</v>
      </c>
      <c r="Q134" s="233"/>
      <c r="R134" s="234">
        <f>SUM(R135:R199)</f>
        <v>9106</v>
      </c>
      <c r="S134" s="233"/>
      <c r="T134" s="235">
        <f>SUM(T135:T199)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6" t="s">
        <v>84</v>
      </c>
      <c r="AT134" s="237" t="s">
        <v>75</v>
      </c>
      <c r="AU134" s="237" t="s">
        <v>84</v>
      </c>
      <c r="AY134" s="236" t="s">
        <v>176</v>
      </c>
      <c r="BK134" s="238">
        <f>SUM(BK135:BK199)</f>
        <v>0</v>
      </c>
    </row>
    <row r="135" spans="1:65" s="2" customFormat="1" ht="24.15" customHeight="1">
      <c r="A135" s="38"/>
      <c r="B135" s="39"/>
      <c r="C135" s="241" t="s">
        <v>84</v>
      </c>
      <c r="D135" s="241" t="s">
        <v>179</v>
      </c>
      <c r="E135" s="242" t="s">
        <v>289</v>
      </c>
      <c r="F135" s="243" t="s">
        <v>290</v>
      </c>
      <c r="G135" s="244" t="s">
        <v>291</v>
      </c>
      <c r="H135" s="245">
        <v>4553</v>
      </c>
      <c r="I135" s="246"/>
      <c r="J135" s="247">
        <f>ROUND(I135*H135,2)</f>
        <v>0</v>
      </c>
      <c r="K135" s="243" t="s">
        <v>183</v>
      </c>
      <c r="L135" s="44"/>
      <c r="M135" s="248" t="s">
        <v>1</v>
      </c>
      <c r="N135" s="249" t="s">
        <v>41</v>
      </c>
      <c r="O135" s="91"/>
      <c r="P135" s="250">
        <f>O135*H135</f>
        <v>0</v>
      </c>
      <c r="Q135" s="250">
        <v>0</v>
      </c>
      <c r="R135" s="250">
        <f>Q135*H135</f>
        <v>0</v>
      </c>
      <c r="S135" s="250">
        <v>0</v>
      </c>
      <c r="T135" s="25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2" t="s">
        <v>193</v>
      </c>
      <c r="AT135" s="252" t="s">
        <v>179</v>
      </c>
      <c r="AU135" s="252" t="s">
        <v>86</v>
      </c>
      <c r="AY135" s="17" t="s">
        <v>176</v>
      </c>
      <c r="BE135" s="253">
        <f>IF(N135="základní",J135,0)</f>
        <v>0</v>
      </c>
      <c r="BF135" s="253">
        <f>IF(N135="snížená",J135,0)</f>
        <v>0</v>
      </c>
      <c r="BG135" s="253">
        <f>IF(N135="zákl. přenesená",J135,0)</f>
        <v>0</v>
      </c>
      <c r="BH135" s="253">
        <f>IF(N135="sníž. přenesená",J135,0)</f>
        <v>0</v>
      </c>
      <c r="BI135" s="253">
        <f>IF(N135="nulová",J135,0)</f>
        <v>0</v>
      </c>
      <c r="BJ135" s="17" t="s">
        <v>84</v>
      </c>
      <c r="BK135" s="253">
        <f>ROUND(I135*H135,2)</f>
        <v>0</v>
      </c>
      <c r="BL135" s="17" t="s">
        <v>193</v>
      </c>
      <c r="BM135" s="252" t="s">
        <v>909</v>
      </c>
    </row>
    <row r="136" spans="1:51" s="15" customFormat="1" ht="12">
      <c r="A136" s="15"/>
      <c r="B136" s="285"/>
      <c r="C136" s="286"/>
      <c r="D136" s="256" t="s">
        <v>226</v>
      </c>
      <c r="E136" s="287" t="s">
        <v>1</v>
      </c>
      <c r="F136" s="288" t="s">
        <v>910</v>
      </c>
      <c r="G136" s="286"/>
      <c r="H136" s="287" t="s">
        <v>1</v>
      </c>
      <c r="I136" s="289"/>
      <c r="J136" s="286"/>
      <c r="K136" s="286"/>
      <c r="L136" s="290"/>
      <c r="M136" s="291"/>
      <c r="N136" s="292"/>
      <c r="O136" s="292"/>
      <c r="P136" s="292"/>
      <c r="Q136" s="292"/>
      <c r="R136" s="292"/>
      <c r="S136" s="292"/>
      <c r="T136" s="29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4" t="s">
        <v>226</v>
      </c>
      <c r="AU136" s="294" t="s">
        <v>86</v>
      </c>
      <c r="AV136" s="15" t="s">
        <v>84</v>
      </c>
      <c r="AW136" s="15" t="s">
        <v>32</v>
      </c>
      <c r="AX136" s="15" t="s">
        <v>76</v>
      </c>
      <c r="AY136" s="294" t="s">
        <v>176</v>
      </c>
    </row>
    <row r="137" spans="1:51" s="15" customFormat="1" ht="12">
      <c r="A137" s="15"/>
      <c r="B137" s="285"/>
      <c r="C137" s="286"/>
      <c r="D137" s="256" t="s">
        <v>226</v>
      </c>
      <c r="E137" s="287" t="s">
        <v>1</v>
      </c>
      <c r="F137" s="288" t="s">
        <v>911</v>
      </c>
      <c r="G137" s="286"/>
      <c r="H137" s="287" t="s">
        <v>1</v>
      </c>
      <c r="I137" s="289"/>
      <c r="J137" s="286"/>
      <c r="K137" s="286"/>
      <c r="L137" s="290"/>
      <c r="M137" s="291"/>
      <c r="N137" s="292"/>
      <c r="O137" s="292"/>
      <c r="P137" s="292"/>
      <c r="Q137" s="292"/>
      <c r="R137" s="292"/>
      <c r="S137" s="292"/>
      <c r="T137" s="293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4" t="s">
        <v>226</v>
      </c>
      <c r="AU137" s="294" t="s">
        <v>86</v>
      </c>
      <c r="AV137" s="15" t="s">
        <v>84</v>
      </c>
      <c r="AW137" s="15" t="s">
        <v>32</v>
      </c>
      <c r="AX137" s="15" t="s">
        <v>76</v>
      </c>
      <c r="AY137" s="294" t="s">
        <v>176</v>
      </c>
    </row>
    <row r="138" spans="1:51" s="15" customFormat="1" ht="12">
      <c r="A138" s="15"/>
      <c r="B138" s="285"/>
      <c r="C138" s="286"/>
      <c r="D138" s="256" t="s">
        <v>226</v>
      </c>
      <c r="E138" s="287" t="s">
        <v>1</v>
      </c>
      <c r="F138" s="288" t="s">
        <v>912</v>
      </c>
      <c r="G138" s="286"/>
      <c r="H138" s="287" t="s">
        <v>1</v>
      </c>
      <c r="I138" s="289"/>
      <c r="J138" s="286"/>
      <c r="K138" s="286"/>
      <c r="L138" s="290"/>
      <c r="M138" s="291"/>
      <c r="N138" s="292"/>
      <c r="O138" s="292"/>
      <c r="P138" s="292"/>
      <c r="Q138" s="292"/>
      <c r="R138" s="292"/>
      <c r="S138" s="292"/>
      <c r="T138" s="29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4" t="s">
        <v>226</v>
      </c>
      <c r="AU138" s="294" t="s">
        <v>86</v>
      </c>
      <c r="AV138" s="15" t="s">
        <v>84</v>
      </c>
      <c r="AW138" s="15" t="s">
        <v>32</v>
      </c>
      <c r="AX138" s="15" t="s">
        <v>76</v>
      </c>
      <c r="AY138" s="294" t="s">
        <v>176</v>
      </c>
    </row>
    <row r="139" spans="1:51" s="15" customFormat="1" ht="12">
      <c r="A139" s="15"/>
      <c r="B139" s="285"/>
      <c r="C139" s="286"/>
      <c r="D139" s="256" t="s">
        <v>226</v>
      </c>
      <c r="E139" s="287" t="s">
        <v>1</v>
      </c>
      <c r="F139" s="288" t="s">
        <v>913</v>
      </c>
      <c r="G139" s="286"/>
      <c r="H139" s="287" t="s">
        <v>1</v>
      </c>
      <c r="I139" s="289"/>
      <c r="J139" s="286"/>
      <c r="K139" s="286"/>
      <c r="L139" s="290"/>
      <c r="M139" s="291"/>
      <c r="N139" s="292"/>
      <c r="O139" s="292"/>
      <c r="P139" s="292"/>
      <c r="Q139" s="292"/>
      <c r="R139" s="292"/>
      <c r="S139" s="292"/>
      <c r="T139" s="29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94" t="s">
        <v>226</v>
      </c>
      <c r="AU139" s="294" t="s">
        <v>86</v>
      </c>
      <c r="AV139" s="15" t="s">
        <v>84</v>
      </c>
      <c r="AW139" s="15" t="s">
        <v>32</v>
      </c>
      <c r="AX139" s="15" t="s">
        <v>76</v>
      </c>
      <c r="AY139" s="294" t="s">
        <v>176</v>
      </c>
    </row>
    <row r="140" spans="1:51" s="15" customFormat="1" ht="12">
      <c r="A140" s="15"/>
      <c r="B140" s="285"/>
      <c r="C140" s="286"/>
      <c r="D140" s="256" t="s">
        <v>226</v>
      </c>
      <c r="E140" s="287" t="s">
        <v>1</v>
      </c>
      <c r="F140" s="288" t="s">
        <v>400</v>
      </c>
      <c r="G140" s="286"/>
      <c r="H140" s="287" t="s">
        <v>1</v>
      </c>
      <c r="I140" s="289"/>
      <c r="J140" s="286"/>
      <c r="K140" s="286"/>
      <c r="L140" s="290"/>
      <c r="M140" s="291"/>
      <c r="N140" s="292"/>
      <c r="O140" s="292"/>
      <c r="P140" s="292"/>
      <c r="Q140" s="292"/>
      <c r="R140" s="292"/>
      <c r="S140" s="292"/>
      <c r="T140" s="29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4" t="s">
        <v>226</v>
      </c>
      <c r="AU140" s="294" t="s">
        <v>86</v>
      </c>
      <c r="AV140" s="15" t="s">
        <v>84</v>
      </c>
      <c r="AW140" s="15" t="s">
        <v>32</v>
      </c>
      <c r="AX140" s="15" t="s">
        <v>76</v>
      </c>
      <c r="AY140" s="294" t="s">
        <v>176</v>
      </c>
    </row>
    <row r="141" spans="1:51" s="15" customFormat="1" ht="12">
      <c r="A141" s="15"/>
      <c r="B141" s="285"/>
      <c r="C141" s="286"/>
      <c r="D141" s="256" t="s">
        <v>226</v>
      </c>
      <c r="E141" s="287" t="s">
        <v>1</v>
      </c>
      <c r="F141" s="288" t="s">
        <v>914</v>
      </c>
      <c r="G141" s="286"/>
      <c r="H141" s="287" t="s">
        <v>1</v>
      </c>
      <c r="I141" s="289"/>
      <c r="J141" s="286"/>
      <c r="K141" s="286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226</v>
      </c>
      <c r="AU141" s="294" t="s">
        <v>86</v>
      </c>
      <c r="AV141" s="15" t="s">
        <v>84</v>
      </c>
      <c r="AW141" s="15" t="s">
        <v>32</v>
      </c>
      <c r="AX141" s="15" t="s">
        <v>76</v>
      </c>
      <c r="AY141" s="294" t="s">
        <v>176</v>
      </c>
    </row>
    <row r="142" spans="1:51" s="15" customFormat="1" ht="12">
      <c r="A142" s="15"/>
      <c r="B142" s="285"/>
      <c r="C142" s="286"/>
      <c r="D142" s="256" t="s">
        <v>226</v>
      </c>
      <c r="E142" s="287" t="s">
        <v>1</v>
      </c>
      <c r="F142" s="288" t="s">
        <v>915</v>
      </c>
      <c r="G142" s="286"/>
      <c r="H142" s="287" t="s">
        <v>1</v>
      </c>
      <c r="I142" s="289"/>
      <c r="J142" s="286"/>
      <c r="K142" s="286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226</v>
      </c>
      <c r="AU142" s="294" t="s">
        <v>86</v>
      </c>
      <c r="AV142" s="15" t="s">
        <v>84</v>
      </c>
      <c r="AW142" s="15" t="s">
        <v>32</v>
      </c>
      <c r="AX142" s="15" t="s">
        <v>76</v>
      </c>
      <c r="AY142" s="294" t="s">
        <v>176</v>
      </c>
    </row>
    <row r="143" spans="1:51" s="15" customFormat="1" ht="12">
      <c r="A143" s="15"/>
      <c r="B143" s="285"/>
      <c r="C143" s="286"/>
      <c r="D143" s="256" t="s">
        <v>226</v>
      </c>
      <c r="E143" s="287" t="s">
        <v>1</v>
      </c>
      <c r="F143" s="288" t="s">
        <v>916</v>
      </c>
      <c r="G143" s="286"/>
      <c r="H143" s="287" t="s">
        <v>1</v>
      </c>
      <c r="I143" s="289"/>
      <c r="J143" s="286"/>
      <c r="K143" s="286"/>
      <c r="L143" s="290"/>
      <c r="M143" s="291"/>
      <c r="N143" s="292"/>
      <c r="O143" s="292"/>
      <c r="P143" s="292"/>
      <c r="Q143" s="292"/>
      <c r="R143" s="292"/>
      <c r="S143" s="292"/>
      <c r="T143" s="29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4" t="s">
        <v>226</v>
      </c>
      <c r="AU143" s="294" t="s">
        <v>86</v>
      </c>
      <c r="AV143" s="15" t="s">
        <v>84</v>
      </c>
      <c r="AW143" s="15" t="s">
        <v>32</v>
      </c>
      <c r="AX143" s="15" t="s">
        <v>76</v>
      </c>
      <c r="AY143" s="294" t="s">
        <v>176</v>
      </c>
    </row>
    <row r="144" spans="1:51" s="15" customFormat="1" ht="12">
      <c r="A144" s="15"/>
      <c r="B144" s="285"/>
      <c r="C144" s="286"/>
      <c r="D144" s="256" t="s">
        <v>226</v>
      </c>
      <c r="E144" s="287" t="s">
        <v>1</v>
      </c>
      <c r="F144" s="288" t="s">
        <v>917</v>
      </c>
      <c r="G144" s="286"/>
      <c r="H144" s="287" t="s">
        <v>1</v>
      </c>
      <c r="I144" s="289"/>
      <c r="J144" s="286"/>
      <c r="K144" s="286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226</v>
      </c>
      <c r="AU144" s="294" t="s">
        <v>86</v>
      </c>
      <c r="AV144" s="15" t="s">
        <v>84</v>
      </c>
      <c r="AW144" s="15" t="s">
        <v>32</v>
      </c>
      <c r="AX144" s="15" t="s">
        <v>76</v>
      </c>
      <c r="AY144" s="294" t="s">
        <v>176</v>
      </c>
    </row>
    <row r="145" spans="1:51" s="15" customFormat="1" ht="12">
      <c r="A145" s="15"/>
      <c r="B145" s="285"/>
      <c r="C145" s="286"/>
      <c r="D145" s="256" t="s">
        <v>226</v>
      </c>
      <c r="E145" s="287" t="s">
        <v>1</v>
      </c>
      <c r="F145" s="288" t="s">
        <v>400</v>
      </c>
      <c r="G145" s="286"/>
      <c r="H145" s="287" t="s">
        <v>1</v>
      </c>
      <c r="I145" s="289"/>
      <c r="J145" s="286"/>
      <c r="K145" s="286"/>
      <c r="L145" s="290"/>
      <c r="M145" s="291"/>
      <c r="N145" s="292"/>
      <c r="O145" s="292"/>
      <c r="P145" s="292"/>
      <c r="Q145" s="292"/>
      <c r="R145" s="292"/>
      <c r="S145" s="292"/>
      <c r="T145" s="29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94" t="s">
        <v>226</v>
      </c>
      <c r="AU145" s="294" t="s">
        <v>86</v>
      </c>
      <c r="AV145" s="15" t="s">
        <v>84</v>
      </c>
      <c r="AW145" s="15" t="s">
        <v>32</v>
      </c>
      <c r="AX145" s="15" t="s">
        <v>76</v>
      </c>
      <c r="AY145" s="294" t="s">
        <v>176</v>
      </c>
    </row>
    <row r="146" spans="1:51" s="15" customFormat="1" ht="12">
      <c r="A146" s="15"/>
      <c r="B146" s="285"/>
      <c r="C146" s="286"/>
      <c r="D146" s="256" t="s">
        <v>226</v>
      </c>
      <c r="E146" s="287" t="s">
        <v>1</v>
      </c>
      <c r="F146" s="288" t="s">
        <v>918</v>
      </c>
      <c r="G146" s="286"/>
      <c r="H146" s="287" t="s">
        <v>1</v>
      </c>
      <c r="I146" s="289"/>
      <c r="J146" s="286"/>
      <c r="K146" s="286"/>
      <c r="L146" s="290"/>
      <c r="M146" s="291"/>
      <c r="N146" s="292"/>
      <c r="O146" s="292"/>
      <c r="P146" s="292"/>
      <c r="Q146" s="292"/>
      <c r="R146" s="292"/>
      <c r="S146" s="292"/>
      <c r="T146" s="29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94" t="s">
        <v>226</v>
      </c>
      <c r="AU146" s="294" t="s">
        <v>86</v>
      </c>
      <c r="AV146" s="15" t="s">
        <v>84</v>
      </c>
      <c r="AW146" s="15" t="s">
        <v>32</v>
      </c>
      <c r="AX146" s="15" t="s">
        <v>76</v>
      </c>
      <c r="AY146" s="294" t="s">
        <v>176</v>
      </c>
    </row>
    <row r="147" spans="1:51" s="13" customFormat="1" ht="12">
      <c r="A147" s="13"/>
      <c r="B147" s="254"/>
      <c r="C147" s="255"/>
      <c r="D147" s="256" t="s">
        <v>226</v>
      </c>
      <c r="E147" s="257" t="s">
        <v>1</v>
      </c>
      <c r="F147" s="258" t="s">
        <v>919</v>
      </c>
      <c r="G147" s="255"/>
      <c r="H147" s="259">
        <v>4553</v>
      </c>
      <c r="I147" s="260"/>
      <c r="J147" s="255"/>
      <c r="K147" s="255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226</v>
      </c>
      <c r="AU147" s="265" t="s">
        <v>86</v>
      </c>
      <c r="AV147" s="13" t="s">
        <v>86</v>
      </c>
      <c r="AW147" s="13" t="s">
        <v>32</v>
      </c>
      <c r="AX147" s="13" t="s">
        <v>84</v>
      </c>
      <c r="AY147" s="265" t="s">
        <v>176</v>
      </c>
    </row>
    <row r="148" spans="1:65" s="2" customFormat="1" ht="24.15" customHeight="1">
      <c r="A148" s="38"/>
      <c r="B148" s="39"/>
      <c r="C148" s="241" t="s">
        <v>86</v>
      </c>
      <c r="D148" s="241" t="s">
        <v>179</v>
      </c>
      <c r="E148" s="242" t="s">
        <v>311</v>
      </c>
      <c r="F148" s="243" t="s">
        <v>312</v>
      </c>
      <c r="G148" s="244" t="s">
        <v>291</v>
      </c>
      <c r="H148" s="245">
        <v>4553</v>
      </c>
      <c r="I148" s="246"/>
      <c r="J148" s="247">
        <f>ROUND(I148*H148,2)</f>
        <v>0</v>
      </c>
      <c r="K148" s="243" t="s">
        <v>183</v>
      </c>
      <c r="L148" s="44"/>
      <c r="M148" s="248" t="s">
        <v>1</v>
      </c>
      <c r="N148" s="249" t="s">
        <v>41</v>
      </c>
      <c r="O148" s="91"/>
      <c r="P148" s="250">
        <f>O148*H148</f>
        <v>0</v>
      </c>
      <c r="Q148" s="250">
        <v>0</v>
      </c>
      <c r="R148" s="250">
        <f>Q148*H148</f>
        <v>0</v>
      </c>
      <c r="S148" s="250">
        <v>0</v>
      </c>
      <c r="T148" s="251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2" t="s">
        <v>193</v>
      </c>
      <c r="AT148" s="252" t="s">
        <v>179</v>
      </c>
      <c r="AU148" s="252" t="s">
        <v>86</v>
      </c>
      <c r="AY148" s="17" t="s">
        <v>176</v>
      </c>
      <c r="BE148" s="253">
        <f>IF(N148="základní",J148,0)</f>
        <v>0</v>
      </c>
      <c r="BF148" s="253">
        <f>IF(N148="snížená",J148,0)</f>
        <v>0</v>
      </c>
      <c r="BG148" s="253">
        <f>IF(N148="zákl. přenesená",J148,0)</f>
        <v>0</v>
      </c>
      <c r="BH148" s="253">
        <f>IF(N148="sníž. přenesená",J148,0)</f>
        <v>0</v>
      </c>
      <c r="BI148" s="253">
        <f>IF(N148="nulová",J148,0)</f>
        <v>0</v>
      </c>
      <c r="BJ148" s="17" t="s">
        <v>84</v>
      </c>
      <c r="BK148" s="253">
        <f>ROUND(I148*H148,2)</f>
        <v>0</v>
      </c>
      <c r="BL148" s="17" t="s">
        <v>193</v>
      </c>
      <c r="BM148" s="252" t="s">
        <v>920</v>
      </c>
    </row>
    <row r="149" spans="1:51" s="15" customFormat="1" ht="12">
      <c r="A149" s="15"/>
      <c r="B149" s="285"/>
      <c r="C149" s="286"/>
      <c r="D149" s="256" t="s">
        <v>226</v>
      </c>
      <c r="E149" s="287" t="s">
        <v>1</v>
      </c>
      <c r="F149" s="288" t="s">
        <v>910</v>
      </c>
      <c r="G149" s="286"/>
      <c r="H149" s="287" t="s">
        <v>1</v>
      </c>
      <c r="I149" s="289"/>
      <c r="J149" s="286"/>
      <c r="K149" s="286"/>
      <c r="L149" s="290"/>
      <c r="M149" s="291"/>
      <c r="N149" s="292"/>
      <c r="O149" s="292"/>
      <c r="P149" s="292"/>
      <c r="Q149" s="292"/>
      <c r="R149" s="292"/>
      <c r="S149" s="292"/>
      <c r="T149" s="29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94" t="s">
        <v>226</v>
      </c>
      <c r="AU149" s="294" t="s">
        <v>86</v>
      </c>
      <c r="AV149" s="15" t="s">
        <v>84</v>
      </c>
      <c r="AW149" s="15" t="s">
        <v>32</v>
      </c>
      <c r="AX149" s="15" t="s">
        <v>76</v>
      </c>
      <c r="AY149" s="294" t="s">
        <v>176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911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86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5" customFormat="1" ht="12">
      <c r="A151" s="15"/>
      <c r="B151" s="285"/>
      <c r="C151" s="286"/>
      <c r="D151" s="256" t="s">
        <v>226</v>
      </c>
      <c r="E151" s="287" t="s">
        <v>1</v>
      </c>
      <c r="F151" s="288" t="s">
        <v>912</v>
      </c>
      <c r="G151" s="286"/>
      <c r="H151" s="287" t="s">
        <v>1</v>
      </c>
      <c r="I151" s="289"/>
      <c r="J151" s="286"/>
      <c r="K151" s="286"/>
      <c r="L151" s="290"/>
      <c r="M151" s="291"/>
      <c r="N151" s="292"/>
      <c r="O151" s="292"/>
      <c r="P151" s="292"/>
      <c r="Q151" s="292"/>
      <c r="R151" s="292"/>
      <c r="S151" s="292"/>
      <c r="T151" s="29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94" t="s">
        <v>226</v>
      </c>
      <c r="AU151" s="294" t="s">
        <v>86</v>
      </c>
      <c r="AV151" s="15" t="s">
        <v>84</v>
      </c>
      <c r="AW151" s="15" t="s">
        <v>32</v>
      </c>
      <c r="AX151" s="15" t="s">
        <v>76</v>
      </c>
      <c r="AY151" s="294" t="s">
        <v>176</v>
      </c>
    </row>
    <row r="152" spans="1:51" s="15" customFormat="1" ht="12">
      <c r="A152" s="15"/>
      <c r="B152" s="285"/>
      <c r="C152" s="286"/>
      <c r="D152" s="256" t="s">
        <v>226</v>
      </c>
      <c r="E152" s="287" t="s">
        <v>1</v>
      </c>
      <c r="F152" s="288" t="s">
        <v>913</v>
      </c>
      <c r="G152" s="286"/>
      <c r="H152" s="287" t="s">
        <v>1</v>
      </c>
      <c r="I152" s="289"/>
      <c r="J152" s="286"/>
      <c r="K152" s="286"/>
      <c r="L152" s="290"/>
      <c r="M152" s="291"/>
      <c r="N152" s="292"/>
      <c r="O152" s="292"/>
      <c r="P152" s="292"/>
      <c r="Q152" s="292"/>
      <c r="R152" s="292"/>
      <c r="S152" s="292"/>
      <c r="T152" s="29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94" t="s">
        <v>226</v>
      </c>
      <c r="AU152" s="294" t="s">
        <v>86</v>
      </c>
      <c r="AV152" s="15" t="s">
        <v>84</v>
      </c>
      <c r="AW152" s="15" t="s">
        <v>32</v>
      </c>
      <c r="AX152" s="15" t="s">
        <v>76</v>
      </c>
      <c r="AY152" s="294" t="s">
        <v>176</v>
      </c>
    </row>
    <row r="153" spans="1:51" s="15" customFormat="1" ht="12">
      <c r="A153" s="15"/>
      <c r="B153" s="285"/>
      <c r="C153" s="286"/>
      <c r="D153" s="256" t="s">
        <v>226</v>
      </c>
      <c r="E153" s="287" t="s">
        <v>1</v>
      </c>
      <c r="F153" s="288" t="s">
        <v>400</v>
      </c>
      <c r="G153" s="286"/>
      <c r="H153" s="287" t="s">
        <v>1</v>
      </c>
      <c r="I153" s="289"/>
      <c r="J153" s="286"/>
      <c r="K153" s="286"/>
      <c r="L153" s="290"/>
      <c r="M153" s="291"/>
      <c r="N153" s="292"/>
      <c r="O153" s="292"/>
      <c r="P153" s="292"/>
      <c r="Q153" s="292"/>
      <c r="R153" s="292"/>
      <c r="S153" s="292"/>
      <c r="T153" s="29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4" t="s">
        <v>226</v>
      </c>
      <c r="AU153" s="294" t="s">
        <v>86</v>
      </c>
      <c r="AV153" s="15" t="s">
        <v>84</v>
      </c>
      <c r="AW153" s="15" t="s">
        <v>32</v>
      </c>
      <c r="AX153" s="15" t="s">
        <v>76</v>
      </c>
      <c r="AY153" s="294" t="s">
        <v>176</v>
      </c>
    </row>
    <row r="154" spans="1:51" s="15" customFormat="1" ht="12">
      <c r="A154" s="15"/>
      <c r="B154" s="285"/>
      <c r="C154" s="286"/>
      <c r="D154" s="256" t="s">
        <v>226</v>
      </c>
      <c r="E154" s="287" t="s">
        <v>1</v>
      </c>
      <c r="F154" s="288" t="s">
        <v>914</v>
      </c>
      <c r="G154" s="286"/>
      <c r="H154" s="287" t="s">
        <v>1</v>
      </c>
      <c r="I154" s="289"/>
      <c r="J154" s="286"/>
      <c r="K154" s="286"/>
      <c r="L154" s="290"/>
      <c r="M154" s="291"/>
      <c r="N154" s="292"/>
      <c r="O154" s="292"/>
      <c r="P154" s="292"/>
      <c r="Q154" s="292"/>
      <c r="R154" s="292"/>
      <c r="S154" s="292"/>
      <c r="T154" s="29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4" t="s">
        <v>226</v>
      </c>
      <c r="AU154" s="294" t="s">
        <v>86</v>
      </c>
      <c r="AV154" s="15" t="s">
        <v>84</v>
      </c>
      <c r="AW154" s="15" t="s">
        <v>32</v>
      </c>
      <c r="AX154" s="15" t="s">
        <v>76</v>
      </c>
      <c r="AY154" s="294" t="s">
        <v>176</v>
      </c>
    </row>
    <row r="155" spans="1:51" s="15" customFormat="1" ht="12">
      <c r="A155" s="15"/>
      <c r="B155" s="285"/>
      <c r="C155" s="286"/>
      <c r="D155" s="256" t="s">
        <v>226</v>
      </c>
      <c r="E155" s="287" t="s">
        <v>1</v>
      </c>
      <c r="F155" s="288" t="s">
        <v>915</v>
      </c>
      <c r="G155" s="286"/>
      <c r="H155" s="287" t="s">
        <v>1</v>
      </c>
      <c r="I155" s="289"/>
      <c r="J155" s="286"/>
      <c r="K155" s="286"/>
      <c r="L155" s="290"/>
      <c r="M155" s="291"/>
      <c r="N155" s="292"/>
      <c r="O155" s="292"/>
      <c r="P155" s="292"/>
      <c r="Q155" s="292"/>
      <c r="R155" s="292"/>
      <c r="S155" s="292"/>
      <c r="T155" s="29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4" t="s">
        <v>226</v>
      </c>
      <c r="AU155" s="294" t="s">
        <v>86</v>
      </c>
      <c r="AV155" s="15" t="s">
        <v>84</v>
      </c>
      <c r="AW155" s="15" t="s">
        <v>32</v>
      </c>
      <c r="AX155" s="15" t="s">
        <v>76</v>
      </c>
      <c r="AY155" s="294" t="s">
        <v>176</v>
      </c>
    </row>
    <row r="156" spans="1:51" s="15" customFormat="1" ht="12">
      <c r="A156" s="15"/>
      <c r="B156" s="285"/>
      <c r="C156" s="286"/>
      <c r="D156" s="256" t="s">
        <v>226</v>
      </c>
      <c r="E156" s="287" t="s">
        <v>1</v>
      </c>
      <c r="F156" s="288" t="s">
        <v>916</v>
      </c>
      <c r="G156" s="286"/>
      <c r="H156" s="287" t="s">
        <v>1</v>
      </c>
      <c r="I156" s="289"/>
      <c r="J156" s="286"/>
      <c r="K156" s="286"/>
      <c r="L156" s="290"/>
      <c r="M156" s="291"/>
      <c r="N156" s="292"/>
      <c r="O156" s="292"/>
      <c r="P156" s="292"/>
      <c r="Q156" s="292"/>
      <c r="R156" s="292"/>
      <c r="S156" s="292"/>
      <c r="T156" s="29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94" t="s">
        <v>226</v>
      </c>
      <c r="AU156" s="294" t="s">
        <v>86</v>
      </c>
      <c r="AV156" s="15" t="s">
        <v>84</v>
      </c>
      <c r="AW156" s="15" t="s">
        <v>32</v>
      </c>
      <c r="AX156" s="15" t="s">
        <v>76</v>
      </c>
      <c r="AY156" s="294" t="s">
        <v>176</v>
      </c>
    </row>
    <row r="157" spans="1:51" s="15" customFormat="1" ht="12">
      <c r="A157" s="15"/>
      <c r="B157" s="285"/>
      <c r="C157" s="286"/>
      <c r="D157" s="256" t="s">
        <v>226</v>
      </c>
      <c r="E157" s="287" t="s">
        <v>1</v>
      </c>
      <c r="F157" s="288" t="s">
        <v>917</v>
      </c>
      <c r="G157" s="286"/>
      <c r="H157" s="287" t="s">
        <v>1</v>
      </c>
      <c r="I157" s="289"/>
      <c r="J157" s="286"/>
      <c r="K157" s="286"/>
      <c r="L157" s="290"/>
      <c r="M157" s="291"/>
      <c r="N157" s="292"/>
      <c r="O157" s="292"/>
      <c r="P157" s="292"/>
      <c r="Q157" s="292"/>
      <c r="R157" s="292"/>
      <c r="S157" s="292"/>
      <c r="T157" s="29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94" t="s">
        <v>226</v>
      </c>
      <c r="AU157" s="294" t="s">
        <v>86</v>
      </c>
      <c r="AV157" s="15" t="s">
        <v>84</v>
      </c>
      <c r="AW157" s="15" t="s">
        <v>32</v>
      </c>
      <c r="AX157" s="15" t="s">
        <v>76</v>
      </c>
      <c r="AY157" s="294" t="s">
        <v>176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400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5" customFormat="1" ht="12">
      <c r="A159" s="15"/>
      <c r="B159" s="285"/>
      <c r="C159" s="286"/>
      <c r="D159" s="256" t="s">
        <v>226</v>
      </c>
      <c r="E159" s="287" t="s">
        <v>1</v>
      </c>
      <c r="F159" s="288" t="s">
        <v>918</v>
      </c>
      <c r="G159" s="286"/>
      <c r="H159" s="287" t="s">
        <v>1</v>
      </c>
      <c r="I159" s="289"/>
      <c r="J159" s="286"/>
      <c r="K159" s="286"/>
      <c r="L159" s="290"/>
      <c r="M159" s="291"/>
      <c r="N159" s="292"/>
      <c r="O159" s="292"/>
      <c r="P159" s="292"/>
      <c r="Q159" s="292"/>
      <c r="R159" s="292"/>
      <c r="S159" s="292"/>
      <c r="T159" s="29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4" t="s">
        <v>226</v>
      </c>
      <c r="AU159" s="294" t="s">
        <v>86</v>
      </c>
      <c r="AV159" s="15" t="s">
        <v>84</v>
      </c>
      <c r="AW159" s="15" t="s">
        <v>32</v>
      </c>
      <c r="AX159" s="15" t="s">
        <v>76</v>
      </c>
      <c r="AY159" s="294" t="s">
        <v>176</v>
      </c>
    </row>
    <row r="160" spans="1:51" s="13" customFormat="1" ht="12">
      <c r="A160" s="13"/>
      <c r="B160" s="254"/>
      <c r="C160" s="255"/>
      <c r="D160" s="256" t="s">
        <v>226</v>
      </c>
      <c r="E160" s="257" t="s">
        <v>1</v>
      </c>
      <c r="F160" s="258" t="s">
        <v>919</v>
      </c>
      <c r="G160" s="255"/>
      <c r="H160" s="259">
        <v>4553</v>
      </c>
      <c r="I160" s="260"/>
      <c r="J160" s="255"/>
      <c r="K160" s="255"/>
      <c r="L160" s="261"/>
      <c r="M160" s="262"/>
      <c r="N160" s="263"/>
      <c r="O160" s="263"/>
      <c r="P160" s="263"/>
      <c r="Q160" s="263"/>
      <c r="R160" s="263"/>
      <c r="S160" s="263"/>
      <c r="T160" s="26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5" t="s">
        <v>226</v>
      </c>
      <c r="AU160" s="265" t="s">
        <v>86</v>
      </c>
      <c r="AV160" s="13" t="s">
        <v>86</v>
      </c>
      <c r="AW160" s="13" t="s">
        <v>32</v>
      </c>
      <c r="AX160" s="13" t="s">
        <v>84</v>
      </c>
      <c r="AY160" s="265" t="s">
        <v>176</v>
      </c>
    </row>
    <row r="161" spans="1:65" s="2" customFormat="1" ht="37.8" customHeight="1">
      <c r="A161" s="38"/>
      <c r="B161" s="39"/>
      <c r="C161" s="241" t="s">
        <v>189</v>
      </c>
      <c r="D161" s="241" t="s">
        <v>179</v>
      </c>
      <c r="E161" s="242" t="s">
        <v>315</v>
      </c>
      <c r="F161" s="243" t="s">
        <v>316</v>
      </c>
      <c r="G161" s="244" t="s">
        <v>291</v>
      </c>
      <c r="H161" s="245">
        <v>45530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921</v>
      </c>
    </row>
    <row r="162" spans="1:51" s="13" customFormat="1" ht="12">
      <c r="A162" s="13"/>
      <c r="B162" s="254"/>
      <c r="C162" s="255"/>
      <c r="D162" s="256" t="s">
        <v>226</v>
      </c>
      <c r="E162" s="257" t="s">
        <v>1</v>
      </c>
      <c r="F162" s="258" t="s">
        <v>922</v>
      </c>
      <c r="G162" s="255"/>
      <c r="H162" s="259">
        <v>45530</v>
      </c>
      <c r="I162" s="260"/>
      <c r="J162" s="255"/>
      <c r="K162" s="255"/>
      <c r="L162" s="261"/>
      <c r="M162" s="262"/>
      <c r="N162" s="263"/>
      <c r="O162" s="263"/>
      <c r="P162" s="263"/>
      <c r="Q162" s="263"/>
      <c r="R162" s="263"/>
      <c r="S162" s="263"/>
      <c r="T162" s="26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5" t="s">
        <v>226</v>
      </c>
      <c r="AU162" s="265" t="s">
        <v>86</v>
      </c>
      <c r="AV162" s="13" t="s">
        <v>86</v>
      </c>
      <c r="AW162" s="13" t="s">
        <v>32</v>
      </c>
      <c r="AX162" s="13" t="s">
        <v>84</v>
      </c>
      <c r="AY162" s="265" t="s">
        <v>176</v>
      </c>
    </row>
    <row r="163" spans="1:65" s="2" customFormat="1" ht="24.15" customHeight="1">
      <c r="A163" s="38"/>
      <c r="B163" s="39"/>
      <c r="C163" s="241" t="s">
        <v>193</v>
      </c>
      <c r="D163" s="241" t="s">
        <v>179</v>
      </c>
      <c r="E163" s="242" t="s">
        <v>319</v>
      </c>
      <c r="F163" s="243" t="s">
        <v>320</v>
      </c>
      <c r="G163" s="244" t="s">
        <v>291</v>
      </c>
      <c r="H163" s="245">
        <v>4553</v>
      </c>
      <c r="I163" s="246"/>
      <c r="J163" s="247">
        <f>ROUND(I163*H163,2)</f>
        <v>0</v>
      </c>
      <c r="K163" s="243" t="s">
        <v>183</v>
      </c>
      <c r="L163" s="44"/>
      <c r="M163" s="248" t="s">
        <v>1</v>
      </c>
      <c r="N163" s="249" t="s">
        <v>41</v>
      </c>
      <c r="O163" s="91"/>
      <c r="P163" s="250">
        <f>O163*H163</f>
        <v>0</v>
      </c>
      <c r="Q163" s="250">
        <v>0</v>
      </c>
      <c r="R163" s="250">
        <f>Q163*H163</f>
        <v>0</v>
      </c>
      <c r="S163" s="250">
        <v>0</v>
      </c>
      <c r="T163" s="25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2" t="s">
        <v>193</v>
      </c>
      <c r="AT163" s="252" t="s">
        <v>179</v>
      </c>
      <c r="AU163" s="252" t="s">
        <v>86</v>
      </c>
      <c r="AY163" s="17" t="s">
        <v>176</v>
      </c>
      <c r="BE163" s="253">
        <f>IF(N163="základní",J163,0)</f>
        <v>0</v>
      </c>
      <c r="BF163" s="253">
        <f>IF(N163="snížená",J163,0)</f>
        <v>0</v>
      </c>
      <c r="BG163" s="253">
        <f>IF(N163="zákl. přenesená",J163,0)</f>
        <v>0</v>
      </c>
      <c r="BH163" s="253">
        <f>IF(N163="sníž. přenesená",J163,0)</f>
        <v>0</v>
      </c>
      <c r="BI163" s="253">
        <f>IF(N163="nulová",J163,0)</f>
        <v>0</v>
      </c>
      <c r="BJ163" s="17" t="s">
        <v>84</v>
      </c>
      <c r="BK163" s="253">
        <f>ROUND(I163*H163,2)</f>
        <v>0</v>
      </c>
      <c r="BL163" s="17" t="s">
        <v>193</v>
      </c>
      <c r="BM163" s="252" t="s">
        <v>923</v>
      </c>
    </row>
    <row r="164" spans="1:51" s="13" customFormat="1" ht="12">
      <c r="A164" s="13"/>
      <c r="B164" s="254"/>
      <c r="C164" s="255"/>
      <c r="D164" s="256" t="s">
        <v>226</v>
      </c>
      <c r="E164" s="257" t="s">
        <v>1</v>
      </c>
      <c r="F164" s="258" t="s">
        <v>919</v>
      </c>
      <c r="G164" s="255"/>
      <c r="H164" s="259">
        <v>4553</v>
      </c>
      <c r="I164" s="260"/>
      <c r="J164" s="255"/>
      <c r="K164" s="255"/>
      <c r="L164" s="261"/>
      <c r="M164" s="262"/>
      <c r="N164" s="263"/>
      <c r="O164" s="263"/>
      <c r="P164" s="263"/>
      <c r="Q164" s="263"/>
      <c r="R164" s="263"/>
      <c r="S164" s="263"/>
      <c r="T164" s="26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5" t="s">
        <v>226</v>
      </c>
      <c r="AU164" s="265" t="s">
        <v>86</v>
      </c>
      <c r="AV164" s="13" t="s">
        <v>86</v>
      </c>
      <c r="AW164" s="13" t="s">
        <v>32</v>
      </c>
      <c r="AX164" s="13" t="s">
        <v>76</v>
      </c>
      <c r="AY164" s="265" t="s">
        <v>176</v>
      </c>
    </row>
    <row r="165" spans="1:51" s="14" customFormat="1" ht="12">
      <c r="A165" s="14"/>
      <c r="B165" s="269"/>
      <c r="C165" s="270"/>
      <c r="D165" s="256" t="s">
        <v>226</v>
      </c>
      <c r="E165" s="271" t="s">
        <v>1</v>
      </c>
      <c r="F165" s="272" t="s">
        <v>249</v>
      </c>
      <c r="G165" s="270"/>
      <c r="H165" s="273">
        <v>4553</v>
      </c>
      <c r="I165" s="274"/>
      <c r="J165" s="270"/>
      <c r="K165" s="270"/>
      <c r="L165" s="275"/>
      <c r="M165" s="276"/>
      <c r="N165" s="277"/>
      <c r="O165" s="277"/>
      <c r="P165" s="277"/>
      <c r="Q165" s="277"/>
      <c r="R165" s="277"/>
      <c r="S165" s="277"/>
      <c r="T165" s="27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9" t="s">
        <v>226</v>
      </c>
      <c r="AU165" s="279" t="s">
        <v>86</v>
      </c>
      <c r="AV165" s="14" t="s">
        <v>193</v>
      </c>
      <c r="AW165" s="14" t="s">
        <v>32</v>
      </c>
      <c r="AX165" s="14" t="s">
        <v>84</v>
      </c>
      <c r="AY165" s="279" t="s">
        <v>176</v>
      </c>
    </row>
    <row r="166" spans="1:65" s="2" customFormat="1" ht="24.15" customHeight="1">
      <c r="A166" s="38"/>
      <c r="B166" s="39"/>
      <c r="C166" s="241" t="s">
        <v>175</v>
      </c>
      <c r="D166" s="241" t="s">
        <v>179</v>
      </c>
      <c r="E166" s="242" t="s">
        <v>333</v>
      </c>
      <c r="F166" s="243" t="s">
        <v>334</v>
      </c>
      <c r="G166" s="244" t="s">
        <v>291</v>
      </c>
      <c r="H166" s="245">
        <v>4553</v>
      </c>
      <c r="I166" s="246"/>
      <c r="J166" s="247">
        <f>ROUND(I166*H166,2)</f>
        <v>0</v>
      </c>
      <c r="K166" s="243" t="s">
        <v>183</v>
      </c>
      <c r="L166" s="44"/>
      <c r="M166" s="248" t="s">
        <v>1</v>
      </c>
      <c r="N166" s="249" t="s">
        <v>41</v>
      </c>
      <c r="O166" s="91"/>
      <c r="P166" s="250">
        <f>O166*H166</f>
        <v>0</v>
      </c>
      <c r="Q166" s="250">
        <v>0</v>
      </c>
      <c r="R166" s="250">
        <f>Q166*H166</f>
        <v>0</v>
      </c>
      <c r="S166" s="250">
        <v>0</v>
      </c>
      <c r="T166" s="25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2" t="s">
        <v>193</v>
      </c>
      <c r="AT166" s="252" t="s">
        <v>179</v>
      </c>
      <c r="AU166" s="252" t="s">
        <v>86</v>
      </c>
      <c r="AY166" s="17" t="s">
        <v>176</v>
      </c>
      <c r="BE166" s="253">
        <f>IF(N166="základní",J166,0)</f>
        <v>0</v>
      </c>
      <c r="BF166" s="253">
        <f>IF(N166="snížená",J166,0)</f>
        <v>0</v>
      </c>
      <c r="BG166" s="253">
        <f>IF(N166="zákl. přenesená",J166,0)</f>
        <v>0</v>
      </c>
      <c r="BH166" s="253">
        <f>IF(N166="sníž. přenesená",J166,0)</f>
        <v>0</v>
      </c>
      <c r="BI166" s="253">
        <f>IF(N166="nulová",J166,0)</f>
        <v>0</v>
      </c>
      <c r="BJ166" s="17" t="s">
        <v>84</v>
      </c>
      <c r="BK166" s="253">
        <f>ROUND(I166*H166,2)</f>
        <v>0</v>
      </c>
      <c r="BL166" s="17" t="s">
        <v>193</v>
      </c>
      <c r="BM166" s="252" t="s">
        <v>924</v>
      </c>
    </row>
    <row r="167" spans="1:51" s="15" customFormat="1" ht="12">
      <c r="A167" s="15"/>
      <c r="B167" s="285"/>
      <c r="C167" s="286"/>
      <c r="D167" s="256" t="s">
        <v>226</v>
      </c>
      <c r="E167" s="287" t="s">
        <v>1</v>
      </c>
      <c r="F167" s="288" t="s">
        <v>910</v>
      </c>
      <c r="G167" s="286"/>
      <c r="H167" s="287" t="s">
        <v>1</v>
      </c>
      <c r="I167" s="289"/>
      <c r="J167" s="286"/>
      <c r="K167" s="286"/>
      <c r="L167" s="290"/>
      <c r="M167" s="291"/>
      <c r="N167" s="292"/>
      <c r="O167" s="292"/>
      <c r="P167" s="292"/>
      <c r="Q167" s="292"/>
      <c r="R167" s="292"/>
      <c r="S167" s="292"/>
      <c r="T167" s="29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4" t="s">
        <v>226</v>
      </c>
      <c r="AU167" s="294" t="s">
        <v>86</v>
      </c>
      <c r="AV167" s="15" t="s">
        <v>84</v>
      </c>
      <c r="AW167" s="15" t="s">
        <v>32</v>
      </c>
      <c r="AX167" s="15" t="s">
        <v>76</v>
      </c>
      <c r="AY167" s="294" t="s">
        <v>176</v>
      </c>
    </row>
    <row r="168" spans="1:51" s="15" customFormat="1" ht="12">
      <c r="A168" s="15"/>
      <c r="B168" s="285"/>
      <c r="C168" s="286"/>
      <c r="D168" s="256" t="s">
        <v>226</v>
      </c>
      <c r="E168" s="287" t="s">
        <v>1</v>
      </c>
      <c r="F168" s="288" t="s">
        <v>911</v>
      </c>
      <c r="G168" s="286"/>
      <c r="H168" s="287" t="s">
        <v>1</v>
      </c>
      <c r="I168" s="289"/>
      <c r="J168" s="286"/>
      <c r="K168" s="286"/>
      <c r="L168" s="290"/>
      <c r="M168" s="291"/>
      <c r="N168" s="292"/>
      <c r="O168" s="292"/>
      <c r="P168" s="292"/>
      <c r="Q168" s="292"/>
      <c r="R168" s="292"/>
      <c r="S168" s="292"/>
      <c r="T168" s="29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94" t="s">
        <v>226</v>
      </c>
      <c r="AU168" s="294" t="s">
        <v>86</v>
      </c>
      <c r="AV168" s="15" t="s">
        <v>84</v>
      </c>
      <c r="AW168" s="15" t="s">
        <v>32</v>
      </c>
      <c r="AX168" s="15" t="s">
        <v>76</v>
      </c>
      <c r="AY168" s="294" t="s">
        <v>176</v>
      </c>
    </row>
    <row r="169" spans="1:51" s="15" customFormat="1" ht="12">
      <c r="A169" s="15"/>
      <c r="B169" s="285"/>
      <c r="C169" s="286"/>
      <c r="D169" s="256" t="s">
        <v>226</v>
      </c>
      <c r="E169" s="287" t="s">
        <v>1</v>
      </c>
      <c r="F169" s="288" t="s">
        <v>912</v>
      </c>
      <c r="G169" s="286"/>
      <c r="H169" s="287" t="s">
        <v>1</v>
      </c>
      <c r="I169" s="289"/>
      <c r="J169" s="286"/>
      <c r="K169" s="286"/>
      <c r="L169" s="290"/>
      <c r="M169" s="291"/>
      <c r="N169" s="292"/>
      <c r="O169" s="292"/>
      <c r="P169" s="292"/>
      <c r="Q169" s="292"/>
      <c r="R169" s="292"/>
      <c r="S169" s="292"/>
      <c r="T169" s="29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94" t="s">
        <v>226</v>
      </c>
      <c r="AU169" s="294" t="s">
        <v>86</v>
      </c>
      <c r="AV169" s="15" t="s">
        <v>84</v>
      </c>
      <c r="AW169" s="15" t="s">
        <v>32</v>
      </c>
      <c r="AX169" s="15" t="s">
        <v>76</v>
      </c>
      <c r="AY169" s="294" t="s">
        <v>176</v>
      </c>
    </row>
    <row r="170" spans="1:51" s="15" customFormat="1" ht="12">
      <c r="A170" s="15"/>
      <c r="B170" s="285"/>
      <c r="C170" s="286"/>
      <c r="D170" s="256" t="s">
        <v>226</v>
      </c>
      <c r="E170" s="287" t="s">
        <v>1</v>
      </c>
      <c r="F170" s="288" t="s">
        <v>913</v>
      </c>
      <c r="G170" s="286"/>
      <c r="H170" s="287" t="s">
        <v>1</v>
      </c>
      <c r="I170" s="289"/>
      <c r="J170" s="286"/>
      <c r="K170" s="286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226</v>
      </c>
      <c r="AU170" s="294" t="s">
        <v>86</v>
      </c>
      <c r="AV170" s="15" t="s">
        <v>84</v>
      </c>
      <c r="AW170" s="15" t="s">
        <v>32</v>
      </c>
      <c r="AX170" s="15" t="s">
        <v>76</v>
      </c>
      <c r="AY170" s="294" t="s">
        <v>176</v>
      </c>
    </row>
    <row r="171" spans="1:51" s="15" customFormat="1" ht="12">
      <c r="A171" s="15"/>
      <c r="B171" s="285"/>
      <c r="C171" s="286"/>
      <c r="D171" s="256" t="s">
        <v>226</v>
      </c>
      <c r="E171" s="287" t="s">
        <v>1</v>
      </c>
      <c r="F171" s="288" t="s">
        <v>400</v>
      </c>
      <c r="G171" s="286"/>
      <c r="H171" s="287" t="s">
        <v>1</v>
      </c>
      <c r="I171" s="289"/>
      <c r="J171" s="286"/>
      <c r="K171" s="286"/>
      <c r="L171" s="290"/>
      <c r="M171" s="291"/>
      <c r="N171" s="292"/>
      <c r="O171" s="292"/>
      <c r="P171" s="292"/>
      <c r="Q171" s="292"/>
      <c r="R171" s="292"/>
      <c r="S171" s="292"/>
      <c r="T171" s="293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4" t="s">
        <v>226</v>
      </c>
      <c r="AU171" s="294" t="s">
        <v>86</v>
      </c>
      <c r="AV171" s="15" t="s">
        <v>84</v>
      </c>
      <c r="AW171" s="15" t="s">
        <v>32</v>
      </c>
      <c r="AX171" s="15" t="s">
        <v>76</v>
      </c>
      <c r="AY171" s="294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914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5" customFormat="1" ht="12">
      <c r="A173" s="15"/>
      <c r="B173" s="285"/>
      <c r="C173" s="286"/>
      <c r="D173" s="256" t="s">
        <v>226</v>
      </c>
      <c r="E173" s="287" t="s">
        <v>1</v>
      </c>
      <c r="F173" s="288" t="s">
        <v>915</v>
      </c>
      <c r="G173" s="286"/>
      <c r="H173" s="287" t="s">
        <v>1</v>
      </c>
      <c r="I173" s="289"/>
      <c r="J173" s="286"/>
      <c r="K173" s="286"/>
      <c r="L173" s="290"/>
      <c r="M173" s="291"/>
      <c r="N173" s="292"/>
      <c r="O173" s="292"/>
      <c r="P173" s="292"/>
      <c r="Q173" s="292"/>
      <c r="R173" s="292"/>
      <c r="S173" s="292"/>
      <c r="T173" s="29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94" t="s">
        <v>226</v>
      </c>
      <c r="AU173" s="294" t="s">
        <v>86</v>
      </c>
      <c r="AV173" s="15" t="s">
        <v>84</v>
      </c>
      <c r="AW173" s="15" t="s">
        <v>32</v>
      </c>
      <c r="AX173" s="15" t="s">
        <v>76</v>
      </c>
      <c r="AY173" s="294" t="s">
        <v>176</v>
      </c>
    </row>
    <row r="174" spans="1:51" s="15" customFormat="1" ht="12">
      <c r="A174" s="15"/>
      <c r="B174" s="285"/>
      <c r="C174" s="286"/>
      <c r="D174" s="256" t="s">
        <v>226</v>
      </c>
      <c r="E174" s="287" t="s">
        <v>1</v>
      </c>
      <c r="F174" s="288" t="s">
        <v>916</v>
      </c>
      <c r="G174" s="286"/>
      <c r="H174" s="287" t="s">
        <v>1</v>
      </c>
      <c r="I174" s="289"/>
      <c r="J174" s="286"/>
      <c r="K174" s="286"/>
      <c r="L174" s="290"/>
      <c r="M174" s="291"/>
      <c r="N174" s="292"/>
      <c r="O174" s="292"/>
      <c r="P174" s="292"/>
      <c r="Q174" s="292"/>
      <c r="R174" s="292"/>
      <c r="S174" s="292"/>
      <c r="T174" s="29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4" t="s">
        <v>226</v>
      </c>
      <c r="AU174" s="294" t="s">
        <v>86</v>
      </c>
      <c r="AV174" s="15" t="s">
        <v>84</v>
      </c>
      <c r="AW174" s="15" t="s">
        <v>32</v>
      </c>
      <c r="AX174" s="15" t="s">
        <v>76</v>
      </c>
      <c r="AY174" s="294" t="s">
        <v>176</v>
      </c>
    </row>
    <row r="175" spans="1:51" s="15" customFormat="1" ht="12">
      <c r="A175" s="15"/>
      <c r="B175" s="285"/>
      <c r="C175" s="286"/>
      <c r="D175" s="256" t="s">
        <v>226</v>
      </c>
      <c r="E175" s="287" t="s">
        <v>1</v>
      </c>
      <c r="F175" s="288" t="s">
        <v>917</v>
      </c>
      <c r="G175" s="286"/>
      <c r="H175" s="287" t="s">
        <v>1</v>
      </c>
      <c r="I175" s="289"/>
      <c r="J175" s="286"/>
      <c r="K175" s="286"/>
      <c r="L175" s="290"/>
      <c r="M175" s="291"/>
      <c r="N175" s="292"/>
      <c r="O175" s="292"/>
      <c r="P175" s="292"/>
      <c r="Q175" s="292"/>
      <c r="R175" s="292"/>
      <c r="S175" s="292"/>
      <c r="T175" s="29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4" t="s">
        <v>226</v>
      </c>
      <c r="AU175" s="294" t="s">
        <v>86</v>
      </c>
      <c r="AV175" s="15" t="s">
        <v>84</v>
      </c>
      <c r="AW175" s="15" t="s">
        <v>32</v>
      </c>
      <c r="AX175" s="15" t="s">
        <v>76</v>
      </c>
      <c r="AY175" s="294" t="s">
        <v>176</v>
      </c>
    </row>
    <row r="176" spans="1:51" s="15" customFormat="1" ht="12">
      <c r="A176" s="15"/>
      <c r="B176" s="285"/>
      <c r="C176" s="286"/>
      <c r="D176" s="256" t="s">
        <v>226</v>
      </c>
      <c r="E176" s="287" t="s">
        <v>1</v>
      </c>
      <c r="F176" s="288" t="s">
        <v>400</v>
      </c>
      <c r="G176" s="286"/>
      <c r="H176" s="287" t="s">
        <v>1</v>
      </c>
      <c r="I176" s="289"/>
      <c r="J176" s="286"/>
      <c r="K176" s="286"/>
      <c r="L176" s="290"/>
      <c r="M176" s="291"/>
      <c r="N176" s="292"/>
      <c r="O176" s="292"/>
      <c r="P176" s="292"/>
      <c r="Q176" s="292"/>
      <c r="R176" s="292"/>
      <c r="S176" s="292"/>
      <c r="T176" s="29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94" t="s">
        <v>226</v>
      </c>
      <c r="AU176" s="294" t="s">
        <v>86</v>
      </c>
      <c r="AV176" s="15" t="s">
        <v>84</v>
      </c>
      <c r="AW176" s="15" t="s">
        <v>32</v>
      </c>
      <c r="AX176" s="15" t="s">
        <v>76</v>
      </c>
      <c r="AY176" s="294" t="s">
        <v>176</v>
      </c>
    </row>
    <row r="177" spans="1:51" s="15" customFormat="1" ht="12">
      <c r="A177" s="15"/>
      <c r="B177" s="285"/>
      <c r="C177" s="286"/>
      <c r="D177" s="256" t="s">
        <v>226</v>
      </c>
      <c r="E177" s="287" t="s">
        <v>1</v>
      </c>
      <c r="F177" s="288" t="s">
        <v>918</v>
      </c>
      <c r="G177" s="286"/>
      <c r="H177" s="287" t="s">
        <v>1</v>
      </c>
      <c r="I177" s="289"/>
      <c r="J177" s="286"/>
      <c r="K177" s="286"/>
      <c r="L177" s="290"/>
      <c r="M177" s="291"/>
      <c r="N177" s="292"/>
      <c r="O177" s="292"/>
      <c r="P177" s="292"/>
      <c r="Q177" s="292"/>
      <c r="R177" s="292"/>
      <c r="S177" s="292"/>
      <c r="T177" s="29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94" t="s">
        <v>226</v>
      </c>
      <c r="AU177" s="294" t="s">
        <v>86</v>
      </c>
      <c r="AV177" s="15" t="s">
        <v>84</v>
      </c>
      <c r="AW177" s="15" t="s">
        <v>32</v>
      </c>
      <c r="AX177" s="15" t="s">
        <v>76</v>
      </c>
      <c r="AY177" s="294" t="s">
        <v>176</v>
      </c>
    </row>
    <row r="178" spans="1:51" s="13" customFormat="1" ht="12">
      <c r="A178" s="13"/>
      <c r="B178" s="254"/>
      <c r="C178" s="255"/>
      <c r="D178" s="256" t="s">
        <v>226</v>
      </c>
      <c r="E178" s="257" t="s">
        <v>1</v>
      </c>
      <c r="F178" s="258" t="s">
        <v>919</v>
      </c>
      <c r="G178" s="255"/>
      <c r="H178" s="259">
        <v>4553</v>
      </c>
      <c r="I178" s="260"/>
      <c r="J178" s="255"/>
      <c r="K178" s="255"/>
      <c r="L178" s="261"/>
      <c r="M178" s="262"/>
      <c r="N178" s="263"/>
      <c r="O178" s="263"/>
      <c r="P178" s="263"/>
      <c r="Q178" s="263"/>
      <c r="R178" s="263"/>
      <c r="S178" s="263"/>
      <c r="T178" s="26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5" t="s">
        <v>226</v>
      </c>
      <c r="AU178" s="265" t="s">
        <v>86</v>
      </c>
      <c r="AV178" s="13" t="s">
        <v>86</v>
      </c>
      <c r="AW178" s="13" t="s">
        <v>32</v>
      </c>
      <c r="AX178" s="13" t="s">
        <v>84</v>
      </c>
      <c r="AY178" s="265" t="s">
        <v>176</v>
      </c>
    </row>
    <row r="179" spans="1:65" s="2" customFormat="1" ht="14.4" customHeight="1">
      <c r="A179" s="38"/>
      <c r="B179" s="39"/>
      <c r="C179" s="295" t="s">
        <v>200</v>
      </c>
      <c r="D179" s="295" t="s">
        <v>341</v>
      </c>
      <c r="E179" s="296" t="s">
        <v>342</v>
      </c>
      <c r="F179" s="297" t="s">
        <v>343</v>
      </c>
      <c r="G179" s="298" t="s">
        <v>344</v>
      </c>
      <c r="H179" s="299">
        <v>9106</v>
      </c>
      <c r="I179" s="300"/>
      <c r="J179" s="301">
        <f>ROUND(I179*H179,2)</f>
        <v>0</v>
      </c>
      <c r="K179" s="297" t="s">
        <v>183</v>
      </c>
      <c r="L179" s="302"/>
      <c r="M179" s="303" t="s">
        <v>1</v>
      </c>
      <c r="N179" s="304" t="s">
        <v>41</v>
      </c>
      <c r="O179" s="91"/>
      <c r="P179" s="250">
        <f>O179*H179</f>
        <v>0</v>
      </c>
      <c r="Q179" s="250">
        <v>1</v>
      </c>
      <c r="R179" s="250">
        <f>Q179*H179</f>
        <v>9106</v>
      </c>
      <c r="S179" s="250">
        <v>0</v>
      </c>
      <c r="T179" s="25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2" t="s">
        <v>210</v>
      </c>
      <c r="AT179" s="252" t="s">
        <v>341</v>
      </c>
      <c r="AU179" s="252" t="s">
        <v>86</v>
      </c>
      <c r="AY179" s="17" t="s">
        <v>176</v>
      </c>
      <c r="BE179" s="253">
        <f>IF(N179="základní",J179,0)</f>
        <v>0</v>
      </c>
      <c r="BF179" s="253">
        <f>IF(N179="snížená",J179,0)</f>
        <v>0</v>
      </c>
      <c r="BG179" s="253">
        <f>IF(N179="zákl. přenesená",J179,0)</f>
        <v>0</v>
      </c>
      <c r="BH179" s="253">
        <f>IF(N179="sníž. přenesená",J179,0)</f>
        <v>0</v>
      </c>
      <c r="BI179" s="253">
        <f>IF(N179="nulová",J179,0)</f>
        <v>0</v>
      </c>
      <c r="BJ179" s="17" t="s">
        <v>84</v>
      </c>
      <c r="BK179" s="253">
        <f>ROUND(I179*H179,2)</f>
        <v>0</v>
      </c>
      <c r="BL179" s="17" t="s">
        <v>193</v>
      </c>
      <c r="BM179" s="252" t="s">
        <v>925</v>
      </c>
    </row>
    <row r="180" spans="1:51" s="13" customFormat="1" ht="12">
      <c r="A180" s="13"/>
      <c r="B180" s="254"/>
      <c r="C180" s="255"/>
      <c r="D180" s="256" t="s">
        <v>226</v>
      </c>
      <c r="E180" s="257" t="s">
        <v>1</v>
      </c>
      <c r="F180" s="258" t="s">
        <v>926</v>
      </c>
      <c r="G180" s="255"/>
      <c r="H180" s="259">
        <v>9106</v>
      </c>
      <c r="I180" s="260"/>
      <c r="J180" s="255"/>
      <c r="K180" s="255"/>
      <c r="L180" s="261"/>
      <c r="M180" s="262"/>
      <c r="N180" s="263"/>
      <c r="O180" s="263"/>
      <c r="P180" s="263"/>
      <c r="Q180" s="263"/>
      <c r="R180" s="263"/>
      <c r="S180" s="263"/>
      <c r="T180" s="26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5" t="s">
        <v>226</v>
      </c>
      <c r="AU180" s="265" t="s">
        <v>86</v>
      </c>
      <c r="AV180" s="13" t="s">
        <v>86</v>
      </c>
      <c r="AW180" s="13" t="s">
        <v>32</v>
      </c>
      <c r="AX180" s="13" t="s">
        <v>84</v>
      </c>
      <c r="AY180" s="265" t="s">
        <v>176</v>
      </c>
    </row>
    <row r="181" spans="1:65" s="2" customFormat="1" ht="24.15" customHeight="1">
      <c r="A181" s="38"/>
      <c r="B181" s="39"/>
      <c r="C181" s="241" t="s">
        <v>205</v>
      </c>
      <c r="D181" s="241" t="s">
        <v>179</v>
      </c>
      <c r="E181" s="242" t="s">
        <v>347</v>
      </c>
      <c r="F181" s="243" t="s">
        <v>348</v>
      </c>
      <c r="G181" s="244" t="s">
        <v>344</v>
      </c>
      <c r="H181" s="245">
        <v>9106</v>
      </c>
      <c r="I181" s="246"/>
      <c r="J181" s="247">
        <f>ROUND(I181*H181,2)</f>
        <v>0</v>
      </c>
      <c r="K181" s="243" t="s">
        <v>183</v>
      </c>
      <c r="L181" s="44"/>
      <c r="M181" s="248" t="s">
        <v>1</v>
      </c>
      <c r="N181" s="249" t="s">
        <v>41</v>
      </c>
      <c r="O181" s="91"/>
      <c r="P181" s="250">
        <f>O181*H181</f>
        <v>0</v>
      </c>
      <c r="Q181" s="250">
        <v>0</v>
      </c>
      <c r="R181" s="250">
        <f>Q181*H181</f>
        <v>0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193</v>
      </c>
      <c r="AT181" s="252" t="s">
        <v>179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927</v>
      </c>
    </row>
    <row r="182" spans="1:51" s="13" customFormat="1" ht="12">
      <c r="A182" s="13"/>
      <c r="B182" s="254"/>
      <c r="C182" s="255"/>
      <c r="D182" s="256" t="s">
        <v>226</v>
      </c>
      <c r="E182" s="257" t="s">
        <v>1</v>
      </c>
      <c r="F182" s="258" t="s">
        <v>919</v>
      </c>
      <c r="G182" s="255"/>
      <c r="H182" s="259">
        <v>4553</v>
      </c>
      <c r="I182" s="260"/>
      <c r="J182" s="255"/>
      <c r="K182" s="255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226</v>
      </c>
      <c r="AU182" s="265" t="s">
        <v>86</v>
      </c>
      <c r="AV182" s="13" t="s">
        <v>86</v>
      </c>
      <c r="AW182" s="13" t="s">
        <v>32</v>
      </c>
      <c r="AX182" s="13" t="s">
        <v>76</v>
      </c>
      <c r="AY182" s="265" t="s">
        <v>176</v>
      </c>
    </row>
    <row r="183" spans="1:51" s="13" customFormat="1" ht="12">
      <c r="A183" s="13"/>
      <c r="B183" s="254"/>
      <c r="C183" s="255"/>
      <c r="D183" s="256" t="s">
        <v>226</v>
      </c>
      <c r="E183" s="257" t="s">
        <v>1</v>
      </c>
      <c r="F183" s="258" t="s">
        <v>926</v>
      </c>
      <c r="G183" s="255"/>
      <c r="H183" s="259">
        <v>9106</v>
      </c>
      <c r="I183" s="260"/>
      <c r="J183" s="255"/>
      <c r="K183" s="255"/>
      <c r="L183" s="261"/>
      <c r="M183" s="262"/>
      <c r="N183" s="263"/>
      <c r="O183" s="263"/>
      <c r="P183" s="263"/>
      <c r="Q183" s="263"/>
      <c r="R183" s="263"/>
      <c r="S183" s="263"/>
      <c r="T183" s="26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5" t="s">
        <v>226</v>
      </c>
      <c r="AU183" s="265" t="s">
        <v>86</v>
      </c>
      <c r="AV183" s="13" t="s">
        <v>86</v>
      </c>
      <c r="AW183" s="13" t="s">
        <v>32</v>
      </c>
      <c r="AX183" s="13" t="s">
        <v>84</v>
      </c>
      <c r="AY183" s="265" t="s">
        <v>176</v>
      </c>
    </row>
    <row r="184" spans="1:65" s="2" customFormat="1" ht="14.4" customHeight="1">
      <c r="A184" s="38"/>
      <c r="B184" s="39"/>
      <c r="C184" s="241" t="s">
        <v>210</v>
      </c>
      <c r="D184" s="241" t="s">
        <v>179</v>
      </c>
      <c r="E184" s="242" t="s">
        <v>352</v>
      </c>
      <c r="F184" s="243" t="s">
        <v>353</v>
      </c>
      <c r="G184" s="244" t="s">
        <v>291</v>
      </c>
      <c r="H184" s="245">
        <v>4553</v>
      </c>
      <c r="I184" s="246"/>
      <c r="J184" s="247">
        <f>ROUND(I184*H184,2)</f>
        <v>0</v>
      </c>
      <c r="K184" s="243" t="s">
        <v>183</v>
      </c>
      <c r="L184" s="44"/>
      <c r="M184" s="248" t="s">
        <v>1</v>
      </c>
      <c r="N184" s="249" t="s">
        <v>41</v>
      </c>
      <c r="O184" s="91"/>
      <c r="P184" s="250">
        <f>O184*H184</f>
        <v>0</v>
      </c>
      <c r="Q184" s="250">
        <v>0</v>
      </c>
      <c r="R184" s="250">
        <f>Q184*H184</f>
        <v>0</v>
      </c>
      <c r="S184" s="250">
        <v>0</v>
      </c>
      <c r="T184" s="251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2" t="s">
        <v>193</v>
      </c>
      <c r="AT184" s="252" t="s">
        <v>179</v>
      </c>
      <c r="AU184" s="252" t="s">
        <v>86</v>
      </c>
      <c r="AY184" s="17" t="s">
        <v>176</v>
      </c>
      <c r="BE184" s="253">
        <f>IF(N184="základní",J184,0)</f>
        <v>0</v>
      </c>
      <c r="BF184" s="253">
        <f>IF(N184="snížená",J184,0)</f>
        <v>0</v>
      </c>
      <c r="BG184" s="253">
        <f>IF(N184="zákl. přenesená",J184,0)</f>
        <v>0</v>
      </c>
      <c r="BH184" s="253">
        <f>IF(N184="sníž. přenesená",J184,0)</f>
        <v>0</v>
      </c>
      <c r="BI184" s="253">
        <f>IF(N184="nulová",J184,0)</f>
        <v>0</v>
      </c>
      <c r="BJ184" s="17" t="s">
        <v>84</v>
      </c>
      <c r="BK184" s="253">
        <f>ROUND(I184*H184,2)</f>
        <v>0</v>
      </c>
      <c r="BL184" s="17" t="s">
        <v>193</v>
      </c>
      <c r="BM184" s="252" t="s">
        <v>928</v>
      </c>
    </row>
    <row r="185" spans="1:51" s="13" customFormat="1" ht="12">
      <c r="A185" s="13"/>
      <c r="B185" s="254"/>
      <c r="C185" s="255"/>
      <c r="D185" s="256" t="s">
        <v>226</v>
      </c>
      <c r="E185" s="257" t="s">
        <v>1</v>
      </c>
      <c r="F185" s="258" t="s">
        <v>919</v>
      </c>
      <c r="G185" s="255"/>
      <c r="H185" s="259">
        <v>4553</v>
      </c>
      <c r="I185" s="260"/>
      <c r="J185" s="255"/>
      <c r="K185" s="255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226</v>
      </c>
      <c r="AU185" s="265" t="s">
        <v>86</v>
      </c>
      <c r="AV185" s="13" t="s">
        <v>86</v>
      </c>
      <c r="AW185" s="13" t="s">
        <v>32</v>
      </c>
      <c r="AX185" s="13" t="s">
        <v>84</v>
      </c>
      <c r="AY185" s="265" t="s">
        <v>176</v>
      </c>
    </row>
    <row r="186" spans="1:65" s="2" customFormat="1" ht="24.15" customHeight="1">
      <c r="A186" s="38"/>
      <c r="B186" s="39"/>
      <c r="C186" s="241" t="s">
        <v>213</v>
      </c>
      <c r="D186" s="241" t="s">
        <v>179</v>
      </c>
      <c r="E186" s="242" t="s">
        <v>929</v>
      </c>
      <c r="F186" s="243" t="s">
        <v>930</v>
      </c>
      <c r="G186" s="244" t="s">
        <v>236</v>
      </c>
      <c r="H186" s="245">
        <v>9160</v>
      </c>
      <c r="I186" s="246"/>
      <c r="J186" s="247">
        <f>ROUND(I186*H186,2)</f>
        <v>0</v>
      </c>
      <c r="K186" s="243" t="s">
        <v>183</v>
      </c>
      <c r="L186" s="44"/>
      <c r="M186" s="248" t="s">
        <v>1</v>
      </c>
      <c r="N186" s="249" t="s">
        <v>41</v>
      </c>
      <c r="O186" s="91"/>
      <c r="P186" s="250">
        <f>O186*H186</f>
        <v>0</v>
      </c>
      <c r="Q186" s="250">
        <v>0</v>
      </c>
      <c r="R186" s="250">
        <f>Q186*H186</f>
        <v>0</v>
      </c>
      <c r="S186" s="250">
        <v>0</v>
      </c>
      <c r="T186" s="251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2" t="s">
        <v>193</v>
      </c>
      <c r="AT186" s="252" t="s">
        <v>179</v>
      </c>
      <c r="AU186" s="252" t="s">
        <v>86</v>
      </c>
      <c r="AY186" s="17" t="s">
        <v>176</v>
      </c>
      <c r="BE186" s="253">
        <f>IF(N186="základní",J186,0)</f>
        <v>0</v>
      </c>
      <c r="BF186" s="253">
        <f>IF(N186="snížená",J186,0)</f>
        <v>0</v>
      </c>
      <c r="BG186" s="253">
        <f>IF(N186="zákl. přenesená",J186,0)</f>
        <v>0</v>
      </c>
      <c r="BH186" s="253">
        <f>IF(N186="sníž. přenesená",J186,0)</f>
        <v>0</v>
      </c>
      <c r="BI186" s="253">
        <f>IF(N186="nulová",J186,0)</f>
        <v>0</v>
      </c>
      <c r="BJ186" s="17" t="s">
        <v>84</v>
      </c>
      <c r="BK186" s="253">
        <f>ROUND(I186*H186,2)</f>
        <v>0</v>
      </c>
      <c r="BL186" s="17" t="s">
        <v>193</v>
      </c>
      <c r="BM186" s="252" t="s">
        <v>931</v>
      </c>
    </row>
    <row r="187" spans="1:51" s="15" customFormat="1" ht="12">
      <c r="A187" s="15"/>
      <c r="B187" s="285"/>
      <c r="C187" s="286"/>
      <c r="D187" s="256" t="s">
        <v>226</v>
      </c>
      <c r="E187" s="287" t="s">
        <v>1</v>
      </c>
      <c r="F187" s="288" t="s">
        <v>910</v>
      </c>
      <c r="G187" s="286"/>
      <c r="H187" s="287" t="s">
        <v>1</v>
      </c>
      <c r="I187" s="289"/>
      <c r="J187" s="286"/>
      <c r="K187" s="286"/>
      <c r="L187" s="290"/>
      <c r="M187" s="291"/>
      <c r="N187" s="292"/>
      <c r="O187" s="292"/>
      <c r="P187" s="292"/>
      <c r="Q187" s="292"/>
      <c r="R187" s="292"/>
      <c r="S187" s="292"/>
      <c r="T187" s="29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94" t="s">
        <v>226</v>
      </c>
      <c r="AU187" s="294" t="s">
        <v>86</v>
      </c>
      <c r="AV187" s="15" t="s">
        <v>84</v>
      </c>
      <c r="AW187" s="15" t="s">
        <v>32</v>
      </c>
      <c r="AX187" s="15" t="s">
        <v>76</v>
      </c>
      <c r="AY187" s="294" t="s">
        <v>176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911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5" customFormat="1" ht="12">
      <c r="A189" s="15"/>
      <c r="B189" s="285"/>
      <c r="C189" s="286"/>
      <c r="D189" s="256" t="s">
        <v>226</v>
      </c>
      <c r="E189" s="287" t="s">
        <v>1</v>
      </c>
      <c r="F189" s="288" t="s">
        <v>912</v>
      </c>
      <c r="G189" s="286"/>
      <c r="H189" s="287" t="s">
        <v>1</v>
      </c>
      <c r="I189" s="289"/>
      <c r="J189" s="286"/>
      <c r="K189" s="286"/>
      <c r="L189" s="290"/>
      <c r="M189" s="291"/>
      <c r="N189" s="292"/>
      <c r="O189" s="292"/>
      <c r="P189" s="292"/>
      <c r="Q189" s="292"/>
      <c r="R189" s="292"/>
      <c r="S189" s="292"/>
      <c r="T189" s="29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94" t="s">
        <v>226</v>
      </c>
      <c r="AU189" s="294" t="s">
        <v>86</v>
      </c>
      <c r="AV189" s="15" t="s">
        <v>84</v>
      </c>
      <c r="AW189" s="15" t="s">
        <v>32</v>
      </c>
      <c r="AX189" s="15" t="s">
        <v>76</v>
      </c>
      <c r="AY189" s="294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913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5" customFormat="1" ht="12">
      <c r="A191" s="15"/>
      <c r="B191" s="285"/>
      <c r="C191" s="286"/>
      <c r="D191" s="256" t="s">
        <v>226</v>
      </c>
      <c r="E191" s="287" t="s">
        <v>1</v>
      </c>
      <c r="F191" s="288" t="s">
        <v>400</v>
      </c>
      <c r="G191" s="286"/>
      <c r="H191" s="287" t="s">
        <v>1</v>
      </c>
      <c r="I191" s="289"/>
      <c r="J191" s="286"/>
      <c r="K191" s="286"/>
      <c r="L191" s="290"/>
      <c r="M191" s="291"/>
      <c r="N191" s="292"/>
      <c r="O191" s="292"/>
      <c r="P191" s="292"/>
      <c r="Q191" s="292"/>
      <c r="R191" s="292"/>
      <c r="S191" s="292"/>
      <c r="T191" s="29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4" t="s">
        <v>226</v>
      </c>
      <c r="AU191" s="294" t="s">
        <v>86</v>
      </c>
      <c r="AV191" s="15" t="s">
        <v>84</v>
      </c>
      <c r="AW191" s="15" t="s">
        <v>32</v>
      </c>
      <c r="AX191" s="15" t="s">
        <v>76</v>
      </c>
      <c r="AY191" s="294" t="s">
        <v>176</v>
      </c>
    </row>
    <row r="192" spans="1:51" s="15" customFormat="1" ht="12">
      <c r="A192" s="15"/>
      <c r="B192" s="285"/>
      <c r="C192" s="286"/>
      <c r="D192" s="256" t="s">
        <v>226</v>
      </c>
      <c r="E192" s="287" t="s">
        <v>1</v>
      </c>
      <c r="F192" s="288" t="s">
        <v>914</v>
      </c>
      <c r="G192" s="286"/>
      <c r="H192" s="287" t="s">
        <v>1</v>
      </c>
      <c r="I192" s="289"/>
      <c r="J192" s="286"/>
      <c r="K192" s="286"/>
      <c r="L192" s="290"/>
      <c r="M192" s="291"/>
      <c r="N192" s="292"/>
      <c r="O192" s="292"/>
      <c r="P192" s="292"/>
      <c r="Q192" s="292"/>
      <c r="R192" s="292"/>
      <c r="S192" s="292"/>
      <c r="T192" s="29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4" t="s">
        <v>226</v>
      </c>
      <c r="AU192" s="294" t="s">
        <v>86</v>
      </c>
      <c r="AV192" s="15" t="s">
        <v>84</v>
      </c>
      <c r="AW192" s="15" t="s">
        <v>32</v>
      </c>
      <c r="AX192" s="15" t="s">
        <v>76</v>
      </c>
      <c r="AY192" s="294" t="s">
        <v>176</v>
      </c>
    </row>
    <row r="193" spans="1:51" s="15" customFormat="1" ht="12">
      <c r="A193" s="15"/>
      <c r="B193" s="285"/>
      <c r="C193" s="286"/>
      <c r="D193" s="256" t="s">
        <v>226</v>
      </c>
      <c r="E193" s="287" t="s">
        <v>1</v>
      </c>
      <c r="F193" s="288" t="s">
        <v>915</v>
      </c>
      <c r="G193" s="286"/>
      <c r="H193" s="287" t="s">
        <v>1</v>
      </c>
      <c r="I193" s="289"/>
      <c r="J193" s="286"/>
      <c r="K193" s="286"/>
      <c r="L193" s="290"/>
      <c r="M193" s="291"/>
      <c r="N193" s="292"/>
      <c r="O193" s="292"/>
      <c r="P193" s="292"/>
      <c r="Q193" s="292"/>
      <c r="R193" s="292"/>
      <c r="S193" s="292"/>
      <c r="T193" s="29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94" t="s">
        <v>226</v>
      </c>
      <c r="AU193" s="294" t="s">
        <v>86</v>
      </c>
      <c r="AV193" s="15" t="s">
        <v>84</v>
      </c>
      <c r="AW193" s="15" t="s">
        <v>32</v>
      </c>
      <c r="AX193" s="15" t="s">
        <v>76</v>
      </c>
      <c r="AY193" s="294" t="s">
        <v>176</v>
      </c>
    </row>
    <row r="194" spans="1:51" s="15" customFormat="1" ht="12">
      <c r="A194" s="15"/>
      <c r="B194" s="285"/>
      <c r="C194" s="286"/>
      <c r="D194" s="256" t="s">
        <v>226</v>
      </c>
      <c r="E194" s="287" t="s">
        <v>1</v>
      </c>
      <c r="F194" s="288" t="s">
        <v>916</v>
      </c>
      <c r="G194" s="286"/>
      <c r="H194" s="287" t="s">
        <v>1</v>
      </c>
      <c r="I194" s="289"/>
      <c r="J194" s="286"/>
      <c r="K194" s="286"/>
      <c r="L194" s="290"/>
      <c r="M194" s="291"/>
      <c r="N194" s="292"/>
      <c r="O194" s="292"/>
      <c r="P194" s="292"/>
      <c r="Q194" s="292"/>
      <c r="R194" s="292"/>
      <c r="S194" s="292"/>
      <c r="T194" s="29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4" t="s">
        <v>226</v>
      </c>
      <c r="AU194" s="294" t="s">
        <v>86</v>
      </c>
      <c r="AV194" s="15" t="s">
        <v>84</v>
      </c>
      <c r="AW194" s="15" t="s">
        <v>32</v>
      </c>
      <c r="AX194" s="15" t="s">
        <v>76</v>
      </c>
      <c r="AY194" s="294" t="s">
        <v>176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917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5" customFormat="1" ht="12">
      <c r="A196" s="15"/>
      <c r="B196" s="285"/>
      <c r="C196" s="286"/>
      <c r="D196" s="256" t="s">
        <v>226</v>
      </c>
      <c r="E196" s="287" t="s">
        <v>1</v>
      </c>
      <c r="F196" s="288" t="s">
        <v>400</v>
      </c>
      <c r="G196" s="286"/>
      <c r="H196" s="287" t="s">
        <v>1</v>
      </c>
      <c r="I196" s="289"/>
      <c r="J196" s="286"/>
      <c r="K196" s="286"/>
      <c r="L196" s="290"/>
      <c r="M196" s="291"/>
      <c r="N196" s="292"/>
      <c r="O196" s="292"/>
      <c r="P196" s="292"/>
      <c r="Q196" s="292"/>
      <c r="R196" s="292"/>
      <c r="S196" s="292"/>
      <c r="T196" s="29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4" t="s">
        <v>226</v>
      </c>
      <c r="AU196" s="294" t="s">
        <v>86</v>
      </c>
      <c r="AV196" s="15" t="s">
        <v>84</v>
      </c>
      <c r="AW196" s="15" t="s">
        <v>32</v>
      </c>
      <c r="AX196" s="15" t="s">
        <v>76</v>
      </c>
      <c r="AY196" s="294" t="s">
        <v>176</v>
      </c>
    </row>
    <row r="197" spans="1:51" s="13" customFormat="1" ht="12">
      <c r="A197" s="13"/>
      <c r="B197" s="254"/>
      <c r="C197" s="255"/>
      <c r="D197" s="256" t="s">
        <v>226</v>
      </c>
      <c r="E197" s="257" t="s">
        <v>1</v>
      </c>
      <c r="F197" s="258" t="s">
        <v>932</v>
      </c>
      <c r="G197" s="255"/>
      <c r="H197" s="259">
        <v>9025</v>
      </c>
      <c r="I197" s="260"/>
      <c r="J197" s="255"/>
      <c r="K197" s="255"/>
      <c r="L197" s="261"/>
      <c r="M197" s="262"/>
      <c r="N197" s="263"/>
      <c r="O197" s="263"/>
      <c r="P197" s="263"/>
      <c r="Q197" s="263"/>
      <c r="R197" s="263"/>
      <c r="S197" s="263"/>
      <c r="T197" s="26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5" t="s">
        <v>226</v>
      </c>
      <c r="AU197" s="265" t="s">
        <v>86</v>
      </c>
      <c r="AV197" s="13" t="s">
        <v>86</v>
      </c>
      <c r="AW197" s="13" t="s">
        <v>32</v>
      </c>
      <c r="AX197" s="13" t="s">
        <v>76</v>
      </c>
      <c r="AY197" s="265" t="s">
        <v>176</v>
      </c>
    </row>
    <row r="198" spans="1:51" s="13" customFormat="1" ht="12">
      <c r="A198" s="13"/>
      <c r="B198" s="254"/>
      <c r="C198" s="255"/>
      <c r="D198" s="256" t="s">
        <v>226</v>
      </c>
      <c r="E198" s="257" t="s">
        <v>1</v>
      </c>
      <c r="F198" s="258" t="s">
        <v>933</v>
      </c>
      <c r="G198" s="255"/>
      <c r="H198" s="259">
        <v>135</v>
      </c>
      <c r="I198" s="260"/>
      <c r="J198" s="255"/>
      <c r="K198" s="255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226</v>
      </c>
      <c r="AU198" s="265" t="s">
        <v>86</v>
      </c>
      <c r="AV198" s="13" t="s">
        <v>86</v>
      </c>
      <c r="AW198" s="13" t="s">
        <v>32</v>
      </c>
      <c r="AX198" s="13" t="s">
        <v>76</v>
      </c>
      <c r="AY198" s="265" t="s">
        <v>176</v>
      </c>
    </row>
    <row r="199" spans="1:51" s="14" customFormat="1" ht="12">
      <c r="A199" s="14"/>
      <c r="B199" s="269"/>
      <c r="C199" s="270"/>
      <c r="D199" s="256" t="s">
        <v>226</v>
      </c>
      <c r="E199" s="271" t="s">
        <v>1</v>
      </c>
      <c r="F199" s="272" t="s">
        <v>249</v>
      </c>
      <c r="G199" s="270"/>
      <c r="H199" s="273">
        <v>9160</v>
      </c>
      <c r="I199" s="274"/>
      <c r="J199" s="270"/>
      <c r="K199" s="270"/>
      <c r="L199" s="275"/>
      <c r="M199" s="305"/>
      <c r="N199" s="306"/>
      <c r="O199" s="306"/>
      <c r="P199" s="306"/>
      <c r="Q199" s="306"/>
      <c r="R199" s="306"/>
      <c r="S199" s="306"/>
      <c r="T199" s="30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226</v>
      </c>
      <c r="AU199" s="279" t="s">
        <v>86</v>
      </c>
      <c r="AV199" s="14" t="s">
        <v>193</v>
      </c>
      <c r="AW199" s="14" t="s">
        <v>32</v>
      </c>
      <c r="AX199" s="14" t="s">
        <v>84</v>
      </c>
      <c r="AY199" s="279" t="s">
        <v>176</v>
      </c>
    </row>
    <row r="200" spans="1:31" s="2" customFormat="1" ht="6.95" customHeight="1">
      <c r="A200" s="38"/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131:K199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90</v>
      </c>
    </row>
    <row r="4" spans="2:46" s="1" customFormat="1" ht="24.95" customHeight="1">
      <c r="B4" s="20"/>
      <c r="D4" s="148" t="s">
        <v>137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II/231 - Rekonstrukce ul. 28. října III. část</v>
      </c>
      <c r="F7" s="150"/>
      <c r="G7" s="150"/>
      <c r="H7" s="150"/>
      <c r="L7" s="20"/>
    </row>
    <row r="8" spans="2:12" s="1" customFormat="1" ht="12" customHeight="1">
      <c r="B8" s="20"/>
      <c r="D8" s="150" t="s">
        <v>138</v>
      </c>
      <c r="L8" s="20"/>
    </row>
    <row r="9" spans="1:31" s="2" customFormat="1" ht="16.5" customHeight="1">
      <c r="A9" s="38"/>
      <c r="B9" s="44"/>
      <c r="C9" s="38"/>
      <c r="D9" s="38"/>
      <c r="E9" s="151" t="s">
        <v>934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263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935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30. 6. 2020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141" t="s">
        <v>140</v>
      </c>
      <c r="E32" s="38"/>
      <c r="F32" s="38"/>
      <c r="G32" s="38"/>
      <c r="H32" s="38"/>
      <c r="I32" s="38"/>
      <c r="J32" s="159">
        <f>J98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141</v>
      </c>
      <c r="E33" s="38"/>
      <c r="F33" s="38"/>
      <c r="G33" s="38"/>
      <c r="H33" s="38"/>
      <c r="I33" s="38"/>
      <c r="J33" s="159">
        <f>J107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25.4" customHeight="1">
      <c r="A34" s="38"/>
      <c r="B34" s="44"/>
      <c r="C34" s="38"/>
      <c r="D34" s="161" t="s">
        <v>36</v>
      </c>
      <c r="E34" s="38"/>
      <c r="F34" s="38"/>
      <c r="G34" s="38"/>
      <c r="H34" s="38"/>
      <c r="I34" s="38"/>
      <c r="J34" s="162">
        <f>ROUND(J32+J33,2)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6.95" customHeight="1">
      <c r="A35" s="38"/>
      <c r="B35" s="44"/>
      <c r="C35" s="38"/>
      <c r="D35" s="158"/>
      <c r="E35" s="158"/>
      <c r="F35" s="158"/>
      <c r="G35" s="158"/>
      <c r="H35" s="158"/>
      <c r="I35" s="158"/>
      <c r="J35" s="158"/>
      <c r="K35" s="15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38"/>
      <c r="F36" s="163" t="s">
        <v>38</v>
      </c>
      <c r="G36" s="38"/>
      <c r="H36" s="38"/>
      <c r="I36" s="163" t="s">
        <v>37</v>
      </c>
      <c r="J36" s="163" t="s">
        <v>39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>
      <c r="A37" s="38"/>
      <c r="B37" s="44"/>
      <c r="C37" s="38"/>
      <c r="D37" s="164" t="s">
        <v>40</v>
      </c>
      <c r="E37" s="150" t="s">
        <v>41</v>
      </c>
      <c r="F37" s="165">
        <f>ROUND((SUM(BE107:BE114)+SUM(BE136:BE352)),2)</f>
        <v>0</v>
      </c>
      <c r="G37" s="38"/>
      <c r="H37" s="38"/>
      <c r="I37" s="166">
        <v>0.21</v>
      </c>
      <c r="J37" s="165">
        <f>ROUND(((SUM(BE107:BE114)+SUM(BE136:BE352))*I37),2)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150" t="s">
        <v>42</v>
      </c>
      <c r="F38" s="165">
        <f>ROUND((SUM(BF107:BF114)+SUM(BF136:BF352)),2)</f>
        <v>0</v>
      </c>
      <c r="G38" s="38"/>
      <c r="H38" s="38"/>
      <c r="I38" s="166">
        <v>0.15</v>
      </c>
      <c r="J38" s="165">
        <f>ROUND(((SUM(BF107:BF114)+SUM(BF136:BF352))*I38),2)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43</v>
      </c>
      <c r="F39" s="165">
        <f>ROUND((SUM(BG107:BG114)+SUM(BG136:BG352)),2)</f>
        <v>0</v>
      </c>
      <c r="G39" s="38"/>
      <c r="H39" s="38"/>
      <c r="I39" s="166">
        <v>0.21</v>
      </c>
      <c r="J39" s="165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44"/>
      <c r="C40" s="38"/>
      <c r="D40" s="38"/>
      <c r="E40" s="150" t="s">
        <v>44</v>
      </c>
      <c r="F40" s="165">
        <f>ROUND((SUM(BH107:BH114)+SUM(BH136:BH352)),2)</f>
        <v>0</v>
      </c>
      <c r="G40" s="38"/>
      <c r="H40" s="38"/>
      <c r="I40" s="166">
        <v>0.15</v>
      </c>
      <c r="J40" s="165">
        <f>0</f>
        <v>0</v>
      </c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14.4" customHeight="1" hidden="1">
      <c r="A41" s="38"/>
      <c r="B41" s="44"/>
      <c r="C41" s="38"/>
      <c r="D41" s="38"/>
      <c r="E41" s="150" t="s">
        <v>45</v>
      </c>
      <c r="F41" s="165">
        <f>ROUND((SUM(BI107:BI114)+SUM(BI136:BI352)),2)</f>
        <v>0</v>
      </c>
      <c r="G41" s="38"/>
      <c r="H41" s="38"/>
      <c r="I41" s="166">
        <v>0</v>
      </c>
      <c r="J41" s="165">
        <f>0</f>
        <v>0</v>
      </c>
      <c r="K41" s="3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6.95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5.4" customHeight="1">
      <c r="A43" s="38"/>
      <c r="B43" s="44"/>
      <c r="C43" s="167"/>
      <c r="D43" s="168" t="s">
        <v>46</v>
      </c>
      <c r="E43" s="169"/>
      <c r="F43" s="169"/>
      <c r="G43" s="170" t="s">
        <v>47</v>
      </c>
      <c r="H43" s="171" t="s">
        <v>48</v>
      </c>
      <c r="I43" s="169"/>
      <c r="J43" s="172">
        <f>SUM(J34:J41)</f>
        <v>0</v>
      </c>
      <c r="K43" s="173"/>
      <c r="L43" s="63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14.4" customHeight="1">
      <c r="A44" s="38"/>
      <c r="B44" s="44"/>
      <c r="C44" s="38"/>
      <c r="D44" s="38"/>
      <c r="E44" s="38"/>
      <c r="F44" s="38"/>
      <c r="G44" s="38"/>
      <c r="H44" s="38"/>
      <c r="I44" s="38"/>
      <c r="J44" s="38"/>
      <c r="K44" s="38"/>
      <c r="L44" s="63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4" t="s">
        <v>49</v>
      </c>
      <c r="E50" s="175"/>
      <c r="F50" s="175"/>
      <c r="G50" s="174" t="s">
        <v>50</v>
      </c>
      <c r="H50" s="175"/>
      <c r="I50" s="175"/>
      <c r="J50" s="175"/>
      <c r="K50" s="17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6" t="s">
        <v>51</v>
      </c>
      <c r="E61" s="177"/>
      <c r="F61" s="178" t="s">
        <v>52</v>
      </c>
      <c r="G61" s="176" t="s">
        <v>51</v>
      </c>
      <c r="H61" s="177"/>
      <c r="I61" s="177"/>
      <c r="J61" s="179" t="s">
        <v>52</v>
      </c>
      <c r="K61" s="17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4" t="s">
        <v>53</v>
      </c>
      <c r="E65" s="180"/>
      <c r="F65" s="180"/>
      <c r="G65" s="174" t="s">
        <v>54</v>
      </c>
      <c r="H65" s="180"/>
      <c r="I65" s="180"/>
      <c r="J65" s="180"/>
      <c r="K65" s="18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6" t="s">
        <v>51</v>
      </c>
      <c r="E76" s="177"/>
      <c r="F76" s="178" t="s">
        <v>52</v>
      </c>
      <c r="G76" s="176" t="s">
        <v>51</v>
      </c>
      <c r="H76" s="177"/>
      <c r="I76" s="177"/>
      <c r="J76" s="179" t="s">
        <v>52</v>
      </c>
      <c r="K76" s="17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2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3"/>
      <c r="C81" s="184"/>
      <c r="D81" s="184"/>
      <c r="E81" s="184"/>
      <c r="F81" s="184"/>
      <c r="G81" s="184"/>
      <c r="H81" s="184"/>
      <c r="I81" s="184"/>
      <c r="J81" s="184"/>
      <c r="K81" s="18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II/231 - Rekonstrukce ul. 28. října III. část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138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5" t="s">
        <v>934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263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101.1.ZV - Silnice II/231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Tábor</v>
      </c>
      <c r="G91" s="40"/>
      <c r="H91" s="40"/>
      <c r="I91" s="32" t="s">
        <v>22</v>
      </c>
      <c r="J91" s="79" t="str">
        <f>IF(J14="","",J14)</f>
        <v>30. 6. 2020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Správa a údržba silnic Plzeňského kraje</v>
      </c>
      <c r="G93" s="40"/>
      <c r="H93" s="40"/>
      <c r="I93" s="32" t="s">
        <v>30</v>
      </c>
      <c r="J93" s="36" t="str">
        <f>E23</f>
        <v>Ing. Miloš Burianec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6" t="s">
        <v>143</v>
      </c>
      <c r="D96" s="187"/>
      <c r="E96" s="187"/>
      <c r="F96" s="187"/>
      <c r="G96" s="187"/>
      <c r="H96" s="187"/>
      <c r="I96" s="187"/>
      <c r="J96" s="188" t="s">
        <v>144</v>
      </c>
      <c r="K96" s="187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9" t="s">
        <v>145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90</v>
      </c>
    </row>
    <row r="99" spans="1:31" s="9" customFormat="1" ht="24.95" customHeight="1">
      <c r="A99" s="9"/>
      <c r="B99" s="190"/>
      <c r="C99" s="191"/>
      <c r="D99" s="192" t="s">
        <v>265</v>
      </c>
      <c r="E99" s="193"/>
      <c r="F99" s="193"/>
      <c r="G99" s="193"/>
      <c r="H99" s="193"/>
      <c r="I99" s="193"/>
      <c r="J99" s="194">
        <f>J137</f>
        <v>0</v>
      </c>
      <c r="K99" s="191"/>
      <c r="L99" s="19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6"/>
      <c r="C100" s="133"/>
      <c r="D100" s="197" t="s">
        <v>266</v>
      </c>
      <c r="E100" s="198"/>
      <c r="F100" s="198"/>
      <c r="G100" s="198"/>
      <c r="H100" s="198"/>
      <c r="I100" s="198"/>
      <c r="J100" s="199">
        <f>J138</f>
        <v>0</v>
      </c>
      <c r="K100" s="133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6"/>
      <c r="C101" s="133"/>
      <c r="D101" s="197" t="s">
        <v>268</v>
      </c>
      <c r="E101" s="198"/>
      <c r="F101" s="198"/>
      <c r="G101" s="198"/>
      <c r="H101" s="198"/>
      <c r="I101" s="198"/>
      <c r="J101" s="199">
        <f>J230</f>
        <v>0</v>
      </c>
      <c r="K101" s="133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6"/>
      <c r="C102" s="133"/>
      <c r="D102" s="197" t="s">
        <v>267</v>
      </c>
      <c r="E102" s="198"/>
      <c r="F102" s="198"/>
      <c r="G102" s="198"/>
      <c r="H102" s="198"/>
      <c r="I102" s="198"/>
      <c r="J102" s="199">
        <f>J318</f>
        <v>0</v>
      </c>
      <c r="K102" s="133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6"/>
      <c r="C103" s="133"/>
      <c r="D103" s="197" t="s">
        <v>270</v>
      </c>
      <c r="E103" s="198"/>
      <c r="F103" s="198"/>
      <c r="G103" s="198"/>
      <c r="H103" s="198"/>
      <c r="I103" s="198"/>
      <c r="J103" s="199">
        <f>J319</f>
        <v>0</v>
      </c>
      <c r="K103" s="133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6"/>
      <c r="C104" s="133"/>
      <c r="D104" s="197" t="s">
        <v>271</v>
      </c>
      <c r="E104" s="198"/>
      <c r="F104" s="198"/>
      <c r="G104" s="198"/>
      <c r="H104" s="198"/>
      <c r="I104" s="198"/>
      <c r="J104" s="199">
        <f>J350</f>
        <v>0</v>
      </c>
      <c r="K104" s="133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9.25" customHeight="1">
      <c r="A107" s="38"/>
      <c r="B107" s="39"/>
      <c r="C107" s="189" t="s">
        <v>151</v>
      </c>
      <c r="D107" s="40"/>
      <c r="E107" s="40"/>
      <c r="F107" s="40"/>
      <c r="G107" s="40"/>
      <c r="H107" s="40"/>
      <c r="I107" s="40"/>
      <c r="J107" s="201">
        <f>ROUND(J108+J109+J110+J111+J112+J113,2)</f>
        <v>0</v>
      </c>
      <c r="K107" s="40"/>
      <c r="L107" s="63"/>
      <c r="N107" s="202" t="s">
        <v>40</v>
      </c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65" s="2" customFormat="1" ht="18" customHeight="1">
      <c r="A108" s="38"/>
      <c r="B108" s="39"/>
      <c r="C108" s="40"/>
      <c r="D108" s="203" t="s">
        <v>152</v>
      </c>
      <c r="E108" s="204"/>
      <c r="F108" s="204"/>
      <c r="G108" s="40"/>
      <c r="H108" s="40"/>
      <c r="I108" s="40"/>
      <c r="J108" s="205">
        <v>0</v>
      </c>
      <c r="K108" s="40"/>
      <c r="L108" s="206"/>
      <c r="M108" s="207"/>
      <c r="N108" s="208" t="s">
        <v>42</v>
      </c>
      <c r="O108" s="207"/>
      <c r="P108" s="207"/>
      <c r="Q108" s="207"/>
      <c r="R108" s="207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10" t="s">
        <v>153</v>
      </c>
      <c r="AZ108" s="207"/>
      <c r="BA108" s="207"/>
      <c r="BB108" s="207"/>
      <c r="BC108" s="207"/>
      <c r="BD108" s="207"/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210" t="s">
        <v>86</v>
      </c>
      <c r="BK108" s="207"/>
      <c r="BL108" s="207"/>
      <c r="BM108" s="207"/>
    </row>
    <row r="109" spans="1:65" s="2" customFormat="1" ht="18" customHeight="1">
      <c r="A109" s="38"/>
      <c r="B109" s="39"/>
      <c r="C109" s="40"/>
      <c r="D109" s="203" t="s">
        <v>154</v>
      </c>
      <c r="E109" s="204"/>
      <c r="F109" s="204"/>
      <c r="G109" s="40"/>
      <c r="H109" s="40"/>
      <c r="I109" s="40"/>
      <c r="J109" s="205">
        <v>0</v>
      </c>
      <c r="K109" s="40"/>
      <c r="L109" s="206"/>
      <c r="M109" s="207"/>
      <c r="N109" s="208" t="s">
        <v>42</v>
      </c>
      <c r="O109" s="207"/>
      <c r="P109" s="207"/>
      <c r="Q109" s="207"/>
      <c r="R109" s="207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10" t="s">
        <v>153</v>
      </c>
      <c r="AZ109" s="207"/>
      <c r="BA109" s="207"/>
      <c r="BB109" s="207"/>
      <c r="BC109" s="207"/>
      <c r="BD109" s="207"/>
      <c r="BE109" s="211">
        <f>IF(N109="základní",J109,0)</f>
        <v>0</v>
      </c>
      <c r="BF109" s="211">
        <f>IF(N109="snížená",J109,0)</f>
        <v>0</v>
      </c>
      <c r="BG109" s="211">
        <f>IF(N109="zákl. přenesená",J109,0)</f>
        <v>0</v>
      </c>
      <c r="BH109" s="211">
        <f>IF(N109="sníž. přenesená",J109,0)</f>
        <v>0</v>
      </c>
      <c r="BI109" s="211">
        <f>IF(N109="nulová",J109,0)</f>
        <v>0</v>
      </c>
      <c r="BJ109" s="210" t="s">
        <v>86</v>
      </c>
      <c r="BK109" s="207"/>
      <c r="BL109" s="207"/>
      <c r="BM109" s="207"/>
    </row>
    <row r="110" spans="1:65" s="2" customFormat="1" ht="18" customHeight="1">
      <c r="A110" s="38"/>
      <c r="B110" s="39"/>
      <c r="C110" s="40"/>
      <c r="D110" s="203" t="s">
        <v>155</v>
      </c>
      <c r="E110" s="204"/>
      <c r="F110" s="204"/>
      <c r="G110" s="40"/>
      <c r="H110" s="40"/>
      <c r="I110" s="40"/>
      <c r="J110" s="205">
        <v>0</v>
      </c>
      <c r="K110" s="40"/>
      <c r="L110" s="206"/>
      <c r="M110" s="207"/>
      <c r="N110" s="208" t="s">
        <v>42</v>
      </c>
      <c r="O110" s="207"/>
      <c r="P110" s="207"/>
      <c r="Q110" s="207"/>
      <c r="R110" s="207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10" t="s">
        <v>153</v>
      </c>
      <c r="AZ110" s="207"/>
      <c r="BA110" s="207"/>
      <c r="BB110" s="207"/>
      <c r="BC110" s="207"/>
      <c r="BD110" s="207"/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210" t="s">
        <v>86</v>
      </c>
      <c r="BK110" s="207"/>
      <c r="BL110" s="207"/>
      <c r="BM110" s="207"/>
    </row>
    <row r="111" spans="1:65" s="2" customFormat="1" ht="18" customHeight="1">
      <c r="A111" s="38"/>
      <c r="B111" s="39"/>
      <c r="C111" s="40"/>
      <c r="D111" s="203" t="s">
        <v>156</v>
      </c>
      <c r="E111" s="204"/>
      <c r="F111" s="204"/>
      <c r="G111" s="40"/>
      <c r="H111" s="40"/>
      <c r="I111" s="40"/>
      <c r="J111" s="205">
        <v>0</v>
      </c>
      <c r="K111" s="40"/>
      <c r="L111" s="206"/>
      <c r="M111" s="207"/>
      <c r="N111" s="208" t="s">
        <v>42</v>
      </c>
      <c r="O111" s="207"/>
      <c r="P111" s="207"/>
      <c r="Q111" s="207"/>
      <c r="R111" s="207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10" t="s">
        <v>153</v>
      </c>
      <c r="AZ111" s="207"/>
      <c r="BA111" s="207"/>
      <c r="BB111" s="207"/>
      <c r="BC111" s="207"/>
      <c r="BD111" s="207"/>
      <c r="BE111" s="211">
        <f>IF(N111="základní",J111,0)</f>
        <v>0</v>
      </c>
      <c r="BF111" s="211">
        <f>IF(N111="snížená",J111,0)</f>
        <v>0</v>
      </c>
      <c r="BG111" s="211">
        <f>IF(N111="zákl. přenesená",J111,0)</f>
        <v>0</v>
      </c>
      <c r="BH111" s="211">
        <f>IF(N111="sníž. přenesená",J111,0)</f>
        <v>0</v>
      </c>
      <c r="BI111" s="211">
        <f>IF(N111="nulová",J111,0)</f>
        <v>0</v>
      </c>
      <c r="BJ111" s="210" t="s">
        <v>86</v>
      </c>
      <c r="BK111" s="207"/>
      <c r="BL111" s="207"/>
      <c r="BM111" s="207"/>
    </row>
    <row r="112" spans="1:65" s="2" customFormat="1" ht="18" customHeight="1">
      <c r="A112" s="38"/>
      <c r="B112" s="39"/>
      <c r="C112" s="40"/>
      <c r="D112" s="203" t="s">
        <v>157</v>
      </c>
      <c r="E112" s="204"/>
      <c r="F112" s="204"/>
      <c r="G112" s="40"/>
      <c r="H112" s="40"/>
      <c r="I112" s="40"/>
      <c r="J112" s="205">
        <v>0</v>
      </c>
      <c r="K112" s="40"/>
      <c r="L112" s="206"/>
      <c r="M112" s="207"/>
      <c r="N112" s="208" t="s">
        <v>42</v>
      </c>
      <c r="O112" s="207"/>
      <c r="P112" s="207"/>
      <c r="Q112" s="207"/>
      <c r="R112" s="207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10" t="s">
        <v>153</v>
      </c>
      <c r="AZ112" s="207"/>
      <c r="BA112" s="207"/>
      <c r="BB112" s="207"/>
      <c r="BC112" s="207"/>
      <c r="BD112" s="207"/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210" t="s">
        <v>86</v>
      </c>
      <c r="BK112" s="207"/>
      <c r="BL112" s="207"/>
      <c r="BM112" s="207"/>
    </row>
    <row r="113" spans="1:65" s="2" customFormat="1" ht="18" customHeight="1">
      <c r="A113" s="38"/>
      <c r="B113" s="39"/>
      <c r="C113" s="40"/>
      <c r="D113" s="204" t="s">
        <v>158</v>
      </c>
      <c r="E113" s="40"/>
      <c r="F113" s="40"/>
      <c r="G113" s="40"/>
      <c r="H113" s="40"/>
      <c r="I113" s="40"/>
      <c r="J113" s="205">
        <f>ROUND(J32*T113,2)</f>
        <v>0</v>
      </c>
      <c r="K113" s="40"/>
      <c r="L113" s="206"/>
      <c r="M113" s="207"/>
      <c r="N113" s="208" t="s">
        <v>42</v>
      </c>
      <c r="O113" s="207"/>
      <c r="P113" s="207"/>
      <c r="Q113" s="207"/>
      <c r="R113" s="207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10" t="s">
        <v>159</v>
      </c>
      <c r="AZ113" s="207"/>
      <c r="BA113" s="207"/>
      <c r="BB113" s="207"/>
      <c r="BC113" s="207"/>
      <c r="BD113" s="207"/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210" t="s">
        <v>86</v>
      </c>
      <c r="BK113" s="207"/>
      <c r="BL113" s="207"/>
      <c r="BM113" s="207"/>
    </row>
    <row r="114" spans="1:31" s="2" customFormat="1" ht="12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9.25" customHeight="1">
      <c r="A115" s="38"/>
      <c r="B115" s="39"/>
      <c r="C115" s="212" t="s">
        <v>160</v>
      </c>
      <c r="D115" s="187"/>
      <c r="E115" s="187"/>
      <c r="F115" s="187"/>
      <c r="G115" s="187"/>
      <c r="H115" s="187"/>
      <c r="I115" s="187"/>
      <c r="J115" s="213">
        <f>ROUND(J98+J107,2)</f>
        <v>0</v>
      </c>
      <c r="K115" s="18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161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185" t="str">
        <f>E7</f>
        <v>II/231 - Rekonstrukce ul. 28. října III. část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138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5" t="s">
        <v>934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263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101.1.ZV - Silnice II/231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Tábor</v>
      </c>
      <c r="G130" s="40"/>
      <c r="H130" s="40"/>
      <c r="I130" s="32" t="s">
        <v>22</v>
      </c>
      <c r="J130" s="79" t="str">
        <f>IF(J14="","",J14)</f>
        <v>30. 6. 2020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Správa a údržba silnic Plzeňského kraje</v>
      </c>
      <c r="G132" s="40"/>
      <c r="H132" s="40"/>
      <c r="I132" s="32" t="s">
        <v>30</v>
      </c>
      <c r="J132" s="36" t="str">
        <f>E23</f>
        <v>Ing. Miloš Burianec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 xml:space="preserve"> 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214"/>
      <c r="B135" s="215"/>
      <c r="C135" s="216" t="s">
        <v>162</v>
      </c>
      <c r="D135" s="217" t="s">
        <v>61</v>
      </c>
      <c r="E135" s="217" t="s">
        <v>57</v>
      </c>
      <c r="F135" s="217" t="s">
        <v>58</v>
      </c>
      <c r="G135" s="217" t="s">
        <v>163</v>
      </c>
      <c r="H135" s="217" t="s">
        <v>164</v>
      </c>
      <c r="I135" s="217" t="s">
        <v>165</v>
      </c>
      <c r="J135" s="217" t="s">
        <v>144</v>
      </c>
      <c r="K135" s="218" t="s">
        <v>166</v>
      </c>
      <c r="L135" s="219"/>
      <c r="M135" s="100" t="s">
        <v>1</v>
      </c>
      <c r="N135" s="101" t="s">
        <v>40</v>
      </c>
      <c r="O135" s="101" t="s">
        <v>167</v>
      </c>
      <c r="P135" s="101" t="s">
        <v>168</v>
      </c>
      <c r="Q135" s="101" t="s">
        <v>169</v>
      </c>
      <c r="R135" s="101" t="s">
        <v>170</v>
      </c>
      <c r="S135" s="101" t="s">
        <v>171</v>
      </c>
      <c r="T135" s="102" t="s">
        <v>172</v>
      </c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</row>
    <row r="136" spans="1:63" s="2" customFormat="1" ht="22.8" customHeight="1">
      <c r="A136" s="38"/>
      <c r="B136" s="39"/>
      <c r="C136" s="107" t="s">
        <v>173</v>
      </c>
      <c r="D136" s="40"/>
      <c r="E136" s="40"/>
      <c r="F136" s="40"/>
      <c r="G136" s="40"/>
      <c r="H136" s="40"/>
      <c r="I136" s="40"/>
      <c r="J136" s="220">
        <f>BK136</f>
        <v>0</v>
      </c>
      <c r="K136" s="40"/>
      <c r="L136" s="44"/>
      <c r="M136" s="103"/>
      <c r="N136" s="221"/>
      <c r="O136" s="104"/>
      <c r="P136" s="222">
        <f>P137</f>
        <v>0</v>
      </c>
      <c r="Q136" s="104"/>
      <c r="R136" s="222">
        <f>R137</f>
        <v>336.661105</v>
      </c>
      <c r="S136" s="104"/>
      <c r="T136" s="223">
        <f>T137</f>
        <v>1047.8955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90</v>
      </c>
      <c r="BK136" s="224">
        <f>BK137</f>
        <v>0</v>
      </c>
    </row>
    <row r="137" spans="1:63" s="12" customFormat="1" ht="25.9" customHeight="1">
      <c r="A137" s="12"/>
      <c r="B137" s="225"/>
      <c r="C137" s="226"/>
      <c r="D137" s="227" t="s">
        <v>75</v>
      </c>
      <c r="E137" s="228" t="s">
        <v>272</v>
      </c>
      <c r="F137" s="228" t="s">
        <v>273</v>
      </c>
      <c r="G137" s="226"/>
      <c r="H137" s="226"/>
      <c r="I137" s="229"/>
      <c r="J137" s="230">
        <f>BK137</f>
        <v>0</v>
      </c>
      <c r="K137" s="226"/>
      <c r="L137" s="231"/>
      <c r="M137" s="232"/>
      <c r="N137" s="233"/>
      <c r="O137" s="233"/>
      <c r="P137" s="234">
        <f>P138+P230+P318+P319+P350</f>
        <v>0</v>
      </c>
      <c r="Q137" s="233"/>
      <c r="R137" s="234">
        <f>R138+R230+R318+R319+R350</f>
        <v>336.661105</v>
      </c>
      <c r="S137" s="233"/>
      <c r="T137" s="235">
        <f>T138+T230+T318+T319+T350</f>
        <v>1047.8955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6" t="s">
        <v>84</v>
      </c>
      <c r="AT137" s="237" t="s">
        <v>75</v>
      </c>
      <c r="AU137" s="237" t="s">
        <v>76</v>
      </c>
      <c r="AY137" s="236" t="s">
        <v>176</v>
      </c>
      <c r="BK137" s="238">
        <f>BK138+BK230+BK318+BK319+BK350</f>
        <v>0</v>
      </c>
    </row>
    <row r="138" spans="1:63" s="12" customFormat="1" ht="22.8" customHeight="1">
      <c r="A138" s="12"/>
      <c r="B138" s="225"/>
      <c r="C138" s="226"/>
      <c r="D138" s="227" t="s">
        <v>75</v>
      </c>
      <c r="E138" s="239" t="s">
        <v>84</v>
      </c>
      <c r="F138" s="239" t="s">
        <v>233</v>
      </c>
      <c r="G138" s="226"/>
      <c r="H138" s="226"/>
      <c r="I138" s="229"/>
      <c r="J138" s="240">
        <f>BK138</f>
        <v>0</v>
      </c>
      <c r="K138" s="226"/>
      <c r="L138" s="231"/>
      <c r="M138" s="232"/>
      <c r="N138" s="233"/>
      <c r="O138" s="233"/>
      <c r="P138" s="234">
        <f>SUM(P139:P229)</f>
        <v>0</v>
      </c>
      <c r="Q138" s="233"/>
      <c r="R138" s="234">
        <f>SUM(R139:R229)</f>
        <v>332.569455</v>
      </c>
      <c r="S138" s="233"/>
      <c r="T138" s="235">
        <f>SUM(T139:T229)</f>
        <v>1047.8955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6" t="s">
        <v>84</v>
      </c>
      <c r="AT138" s="237" t="s">
        <v>75</v>
      </c>
      <c r="AU138" s="237" t="s">
        <v>84</v>
      </c>
      <c r="AY138" s="236" t="s">
        <v>176</v>
      </c>
      <c r="BK138" s="238">
        <f>SUM(BK139:BK229)</f>
        <v>0</v>
      </c>
    </row>
    <row r="139" spans="1:65" s="2" customFormat="1" ht="24.15" customHeight="1">
      <c r="A139" s="38"/>
      <c r="B139" s="39"/>
      <c r="C139" s="241" t="s">
        <v>84</v>
      </c>
      <c r="D139" s="241" t="s">
        <v>179</v>
      </c>
      <c r="E139" s="242" t="s">
        <v>274</v>
      </c>
      <c r="F139" s="243" t="s">
        <v>275</v>
      </c>
      <c r="G139" s="244" t="s">
        <v>236</v>
      </c>
      <c r="H139" s="245">
        <v>920.75</v>
      </c>
      <c r="I139" s="246"/>
      <c r="J139" s="247">
        <f>ROUND(I139*H139,2)</f>
        <v>0</v>
      </c>
      <c r="K139" s="243" t="s">
        <v>183</v>
      </c>
      <c r="L139" s="44"/>
      <c r="M139" s="248" t="s">
        <v>1</v>
      </c>
      <c r="N139" s="249" t="s">
        <v>41</v>
      </c>
      <c r="O139" s="91"/>
      <c r="P139" s="250">
        <f>O139*H139</f>
        <v>0</v>
      </c>
      <c r="Q139" s="250">
        <v>0</v>
      </c>
      <c r="R139" s="250">
        <f>Q139*H139</f>
        <v>0</v>
      </c>
      <c r="S139" s="250">
        <v>0.58</v>
      </c>
      <c r="T139" s="251">
        <f>S139*H139</f>
        <v>534.035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2" t="s">
        <v>193</v>
      </c>
      <c r="AT139" s="252" t="s">
        <v>179</v>
      </c>
      <c r="AU139" s="252" t="s">
        <v>86</v>
      </c>
      <c r="AY139" s="17" t="s">
        <v>176</v>
      </c>
      <c r="BE139" s="253">
        <f>IF(N139="základní",J139,0)</f>
        <v>0</v>
      </c>
      <c r="BF139" s="253">
        <f>IF(N139="snížená",J139,0)</f>
        <v>0</v>
      </c>
      <c r="BG139" s="253">
        <f>IF(N139="zákl. přenesená",J139,0)</f>
        <v>0</v>
      </c>
      <c r="BH139" s="253">
        <f>IF(N139="sníž. přenesená",J139,0)</f>
        <v>0</v>
      </c>
      <c r="BI139" s="253">
        <f>IF(N139="nulová",J139,0)</f>
        <v>0</v>
      </c>
      <c r="BJ139" s="17" t="s">
        <v>84</v>
      </c>
      <c r="BK139" s="253">
        <f>ROUND(I139*H139,2)</f>
        <v>0</v>
      </c>
      <c r="BL139" s="17" t="s">
        <v>193</v>
      </c>
      <c r="BM139" s="252" t="s">
        <v>936</v>
      </c>
    </row>
    <row r="140" spans="1:51" s="15" customFormat="1" ht="12">
      <c r="A140" s="15"/>
      <c r="B140" s="285"/>
      <c r="C140" s="286"/>
      <c r="D140" s="256" t="s">
        <v>226</v>
      </c>
      <c r="E140" s="287" t="s">
        <v>1</v>
      </c>
      <c r="F140" s="288" t="s">
        <v>937</v>
      </c>
      <c r="G140" s="286"/>
      <c r="H140" s="287" t="s">
        <v>1</v>
      </c>
      <c r="I140" s="289"/>
      <c r="J140" s="286"/>
      <c r="K140" s="286"/>
      <c r="L140" s="290"/>
      <c r="M140" s="291"/>
      <c r="N140" s="292"/>
      <c r="O140" s="292"/>
      <c r="P140" s="292"/>
      <c r="Q140" s="292"/>
      <c r="R140" s="292"/>
      <c r="S140" s="292"/>
      <c r="T140" s="29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94" t="s">
        <v>226</v>
      </c>
      <c r="AU140" s="294" t="s">
        <v>86</v>
      </c>
      <c r="AV140" s="15" t="s">
        <v>84</v>
      </c>
      <c r="AW140" s="15" t="s">
        <v>32</v>
      </c>
      <c r="AX140" s="15" t="s">
        <v>76</v>
      </c>
      <c r="AY140" s="294" t="s">
        <v>176</v>
      </c>
    </row>
    <row r="141" spans="1:51" s="15" customFormat="1" ht="12">
      <c r="A141" s="15"/>
      <c r="B141" s="285"/>
      <c r="C141" s="286"/>
      <c r="D141" s="256" t="s">
        <v>226</v>
      </c>
      <c r="E141" s="287" t="s">
        <v>1</v>
      </c>
      <c r="F141" s="288" t="s">
        <v>938</v>
      </c>
      <c r="G141" s="286"/>
      <c r="H141" s="287" t="s">
        <v>1</v>
      </c>
      <c r="I141" s="289"/>
      <c r="J141" s="286"/>
      <c r="K141" s="286"/>
      <c r="L141" s="290"/>
      <c r="M141" s="291"/>
      <c r="N141" s="292"/>
      <c r="O141" s="292"/>
      <c r="P141" s="292"/>
      <c r="Q141" s="292"/>
      <c r="R141" s="292"/>
      <c r="S141" s="292"/>
      <c r="T141" s="29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94" t="s">
        <v>226</v>
      </c>
      <c r="AU141" s="294" t="s">
        <v>86</v>
      </c>
      <c r="AV141" s="15" t="s">
        <v>84</v>
      </c>
      <c r="AW141" s="15" t="s">
        <v>32</v>
      </c>
      <c r="AX141" s="15" t="s">
        <v>76</v>
      </c>
      <c r="AY141" s="294" t="s">
        <v>176</v>
      </c>
    </row>
    <row r="142" spans="1:51" s="15" customFormat="1" ht="12">
      <c r="A142" s="15"/>
      <c r="B142" s="285"/>
      <c r="C142" s="286"/>
      <c r="D142" s="256" t="s">
        <v>226</v>
      </c>
      <c r="E142" s="287" t="s">
        <v>1</v>
      </c>
      <c r="F142" s="288" t="s">
        <v>939</v>
      </c>
      <c r="G142" s="286"/>
      <c r="H142" s="287" t="s">
        <v>1</v>
      </c>
      <c r="I142" s="289"/>
      <c r="J142" s="286"/>
      <c r="K142" s="286"/>
      <c r="L142" s="290"/>
      <c r="M142" s="291"/>
      <c r="N142" s="292"/>
      <c r="O142" s="292"/>
      <c r="P142" s="292"/>
      <c r="Q142" s="292"/>
      <c r="R142" s="292"/>
      <c r="S142" s="292"/>
      <c r="T142" s="29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94" t="s">
        <v>226</v>
      </c>
      <c r="AU142" s="294" t="s">
        <v>86</v>
      </c>
      <c r="AV142" s="15" t="s">
        <v>84</v>
      </c>
      <c r="AW142" s="15" t="s">
        <v>32</v>
      </c>
      <c r="AX142" s="15" t="s">
        <v>76</v>
      </c>
      <c r="AY142" s="294" t="s">
        <v>176</v>
      </c>
    </row>
    <row r="143" spans="1:51" s="15" customFormat="1" ht="12">
      <c r="A143" s="15"/>
      <c r="B143" s="285"/>
      <c r="C143" s="286"/>
      <c r="D143" s="256" t="s">
        <v>226</v>
      </c>
      <c r="E143" s="287" t="s">
        <v>1</v>
      </c>
      <c r="F143" s="288" t="s">
        <v>940</v>
      </c>
      <c r="G143" s="286"/>
      <c r="H143" s="287" t="s">
        <v>1</v>
      </c>
      <c r="I143" s="289"/>
      <c r="J143" s="286"/>
      <c r="K143" s="286"/>
      <c r="L143" s="290"/>
      <c r="M143" s="291"/>
      <c r="N143" s="292"/>
      <c r="O143" s="292"/>
      <c r="P143" s="292"/>
      <c r="Q143" s="292"/>
      <c r="R143" s="292"/>
      <c r="S143" s="292"/>
      <c r="T143" s="29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4" t="s">
        <v>226</v>
      </c>
      <c r="AU143" s="294" t="s">
        <v>86</v>
      </c>
      <c r="AV143" s="15" t="s">
        <v>84</v>
      </c>
      <c r="AW143" s="15" t="s">
        <v>32</v>
      </c>
      <c r="AX143" s="15" t="s">
        <v>76</v>
      </c>
      <c r="AY143" s="294" t="s">
        <v>176</v>
      </c>
    </row>
    <row r="144" spans="1:51" s="15" customFormat="1" ht="12">
      <c r="A144" s="15"/>
      <c r="B144" s="285"/>
      <c r="C144" s="286"/>
      <c r="D144" s="256" t="s">
        <v>226</v>
      </c>
      <c r="E144" s="287" t="s">
        <v>1</v>
      </c>
      <c r="F144" s="288" t="s">
        <v>941</v>
      </c>
      <c r="G144" s="286"/>
      <c r="H144" s="287" t="s">
        <v>1</v>
      </c>
      <c r="I144" s="289"/>
      <c r="J144" s="286"/>
      <c r="K144" s="286"/>
      <c r="L144" s="290"/>
      <c r="M144" s="291"/>
      <c r="N144" s="292"/>
      <c r="O144" s="292"/>
      <c r="P144" s="292"/>
      <c r="Q144" s="292"/>
      <c r="R144" s="292"/>
      <c r="S144" s="292"/>
      <c r="T144" s="29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94" t="s">
        <v>226</v>
      </c>
      <c r="AU144" s="294" t="s">
        <v>86</v>
      </c>
      <c r="AV144" s="15" t="s">
        <v>84</v>
      </c>
      <c r="AW144" s="15" t="s">
        <v>32</v>
      </c>
      <c r="AX144" s="15" t="s">
        <v>76</v>
      </c>
      <c r="AY144" s="294" t="s">
        <v>176</v>
      </c>
    </row>
    <row r="145" spans="1:51" s="13" customFormat="1" ht="12">
      <c r="A145" s="13"/>
      <c r="B145" s="254"/>
      <c r="C145" s="255"/>
      <c r="D145" s="256" t="s">
        <v>226</v>
      </c>
      <c r="E145" s="257" t="s">
        <v>1</v>
      </c>
      <c r="F145" s="258" t="s">
        <v>942</v>
      </c>
      <c r="G145" s="255"/>
      <c r="H145" s="259">
        <v>920.75</v>
      </c>
      <c r="I145" s="260"/>
      <c r="J145" s="255"/>
      <c r="K145" s="255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226</v>
      </c>
      <c r="AU145" s="265" t="s">
        <v>86</v>
      </c>
      <c r="AV145" s="13" t="s">
        <v>86</v>
      </c>
      <c r="AW145" s="13" t="s">
        <v>32</v>
      </c>
      <c r="AX145" s="13" t="s">
        <v>84</v>
      </c>
      <c r="AY145" s="265" t="s">
        <v>176</v>
      </c>
    </row>
    <row r="146" spans="1:65" s="2" customFormat="1" ht="24.15" customHeight="1">
      <c r="A146" s="38"/>
      <c r="B146" s="39"/>
      <c r="C146" s="241" t="s">
        <v>86</v>
      </c>
      <c r="D146" s="241" t="s">
        <v>179</v>
      </c>
      <c r="E146" s="242" t="s">
        <v>277</v>
      </c>
      <c r="F146" s="243" t="s">
        <v>278</v>
      </c>
      <c r="G146" s="244" t="s">
        <v>236</v>
      </c>
      <c r="H146" s="245">
        <v>918.66</v>
      </c>
      <c r="I146" s="246"/>
      <c r="J146" s="247">
        <f>ROUND(I146*H146,2)</f>
        <v>0</v>
      </c>
      <c r="K146" s="243" t="s">
        <v>183</v>
      </c>
      <c r="L146" s="44"/>
      <c r="M146" s="248" t="s">
        <v>1</v>
      </c>
      <c r="N146" s="249" t="s">
        <v>41</v>
      </c>
      <c r="O146" s="91"/>
      <c r="P146" s="250">
        <f>O146*H146</f>
        <v>0</v>
      </c>
      <c r="Q146" s="250">
        <v>0</v>
      </c>
      <c r="R146" s="250">
        <f>Q146*H146</f>
        <v>0</v>
      </c>
      <c r="S146" s="250">
        <v>0.325</v>
      </c>
      <c r="T146" s="251">
        <f>S146*H146</f>
        <v>298.5645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2" t="s">
        <v>193</v>
      </c>
      <c r="AT146" s="252" t="s">
        <v>179</v>
      </c>
      <c r="AU146" s="252" t="s">
        <v>86</v>
      </c>
      <c r="AY146" s="17" t="s">
        <v>176</v>
      </c>
      <c r="BE146" s="253">
        <f>IF(N146="základní",J146,0)</f>
        <v>0</v>
      </c>
      <c r="BF146" s="253">
        <f>IF(N146="snížená",J146,0)</f>
        <v>0</v>
      </c>
      <c r="BG146" s="253">
        <f>IF(N146="zákl. přenesená",J146,0)</f>
        <v>0</v>
      </c>
      <c r="BH146" s="253">
        <f>IF(N146="sníž. přenesená",J146,0)</f>
        <v>0</v>
      </c>
      <c r="BI146" s="253">
        <f>IF(N146="nulová",J146,0)</f>
        <v>0</v>
      </c>
      <c r="BJ146" s="17" t="s">
        <v>84</v>
      </c>
      <c r="BK146" s="253">
        <f>ROUND(I146*H146,2)</f>
        <v>0</v>
      </c>
      <c r="BL146" s="17" t="s">
        <v>193</v>
      </c>
      <c r="BM146" s="252" t="s">
        <v>943</v>
      </c>
    </row>
    <row r="147" spans="1:51" s="13" customFormat="1" ht="12">
      <c r="A147" s="13"/>
      <c r="B147" s="254"/>
      <c r="C147" s="255"/>
      <c r="D147" s="256" t="s">
        <v>226</v>
      </c>
      <c r="E147" s="257" t="s">
        <v>1</v>
      </c>
      <c r="F147" s="258" t="s">
        <v>944</v>
      </c>
      <c r="G147" s="255"/>
      <c r="H147" s="259">
        <v>918.66</v>
      </c>
      <c r="I147" s="260"/>
      <c r="J147" s="255"/>
      <c r="K147" s="255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226</v>
      </c>
      <c r="AU147" s="265" t="s">
        <v>86</v>
      </c>
      <c r="AV147" s="13" t="s">
        <v>86</v>
      </c>
      <c r="AW147" s="13" t="s">
        <v>32</v>
      </c>
      <c r="AX147" s="13" t="s">
        <v>76</v>
      </c>
      <c r="AY147" s="265" t="s">
        <v>176</v>
      </c>
    </row>
    <row r="148" spans="1:51" s="14" customFormat="1" ht="12">
      <c r="A148" s="14"/>
      <c r="B148" s="269"/>
      <c r="C148" s="270"/>
      <c r="D148" s="256" t="s">
        <v>226</v>
      </c>
      <c r="E148" s="271" t="s">
        <v>1</v>
      </c>
      <c r="F148" s="272" t="s">
        <v>249</v>
      </c>
      <c r="G148" s="270"/>
      <c r="H148" s="273">
        <v>918.66</v>
      </c>
      <c r="I148" s="274"/>
      <c r="J148" s="270"/>
      <c r="K148" s="270"/>
      <c r="L148" s="275"/>
      <c r="M148" s="276"/>
      <c r="N148" s="277"/>
      <c r="O148" s="277"/>
      <c r="P148" s="277"/>
      <c r="Q148" s="277"/>
      <c r="R148" s="277"/>
      <c r="S148" s="277"/>
      <c r="T148" s="27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9" t="s">
        <v>226</v>
      </c>
      <c r="AU148" s="279" t="s">
        <v>86</v>
      </c>
      <c r="AV148" s="14" t="s">
        <v>193</v>
      </c>
      <c r="AW148" s="14" t="s">
        <v>32</v>
      </c>
      <c r="AX148" s="14" t="s">
        <v>84</v>
      </c>
      <c r="AY148" s="279" t="s">
        <v>176</v>
      </c>
    </row>
    <row r="149" spans="1:65" s="2" customFormat="1" ht="24.15" customHeight="1">
      <c r="A149" s="38"/>
      <c r="B149" s="39"/>
      <c r="C149" s="241" t="s">
        <v>189</v>
      </c>
      <c r="D149" s="241" t="s">
        <v>179</v>
      </c>
      <c r="E149" s="242" t="s">
        <v>281</v>
      </c>
      <c r="F149" s="243" t="s">
        <v>282</v>
      </c>
      <c r="G149" s="244" t="s">
        <v>236</v>
      </c>
      <c r="H149" s="245">
        <v>1682</v>
      </c>
      <c r="I149" s="246"/>
      <c r="J149" s="247">
        <f>ROUND(I149*H149,2)</f>
        <v>0</v>
      </c>
      <c r="K149" s="243" t="s">
        <v>183</v>
      </c>
      <c r="L149" s="44"/>
      <c r="M149" s="248" t="s">
        <v>1</v>
      </c>
      <c r="N149" s="249" t="s">
        <v>41</v>
      </c>
      <c r="O149" s="91"/>
      <c r="P149" s="250">
        <f>O149*H149</f>
        <v>0</v>
      </c>
      <c r="Q149" s="250">
        <v>5E-05</v>
      </c>
      <c r="R149" s="250">
        <f>Q149*H149</f>
        <v>0.08410000000000001</v>
      </c>
      <c r="S149" s="250">
        <v>0.128</v>
      </c>
      <c r="T149" s="251">
        <f>S149*H149</f>
        <v>215.296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2" t="s">
        <v>193</v>
      </c>
      <c r="AT149" s="252" t="s">
        <v>179</v>
      </c>
      <c r="AU149" s="252" t="s">
        <v>86</v>
      </c>
      <c r="AY149" s="17" t="s">
        <v>176</v>
      </c>
      <c r="BE149" s="253">
        <f>IF(N149="základní",J149,0)</f>
        <v>0</v>
      </c>
      <c r="BF149" s="253">
        <f>IF(N149="snížená",J149,0)</f>
        <v>0</v>
      </c>
      <c r="BG149" s="253">
        <f>IF(N149="zákl. přenesená",J149,0)</f>
        <v>0</v>
      </c>
      <c r="BH149" s="253">
        <f>IF(N149="sníž. přenesená",J149,0)</f>
        <v>0</v>
      </c>
      <c r="BI149" s="253">
        <f>IF(N149="nulová",J149,0)</f>
        <v>0</v>
      </c>
      <c r="BJ149" s="17" t="s">
        <v>84</v>
      </c>
      <c r="BK149" s="253">
        <f>ROUND(I149*H149,2)</f>
        <v>0</v>
      </c>
      <c r="BL149" s="17" t="s">
        <v>193</v>
      </c>
      <c r="BM149" s="252" t="s">
        <v>945</v>
      </c>
    </row>
    <row r="150" spans="1:51" s="15" customFormat="1" ht="12">
      <c r="A150" s="15"/>
      <c r="B150" s="285"/>
      <c r="C150" s="286"/>
      <c r="D150" s="256" t="s">
        <v>226</v>
      </c>
      <c r="E150" s="287" t="s">
        <v>1</v>
      </c>
      <c r="F150" s="288" t="s">
        <v>284</v>
      </c>
      <c r="G150" s="286"/>
      <c r="H150" s="287" t="s">
        <v>1</v>
      </c>
      <c r="I150" s="289"/>
      <c r="J150" s="286"/>
      <c r="K150" s="286"/>
      <c r="L150" s="290"/>
      <c r="M150" s="291"/>
      <c r="N150" s="292"/>
      <c r="O150" s="292"/>
      <c r="P150" s="292"/>
      <c r="Q150" s="292"/>
      <c r="R150" s="292"/>
      <c r="S150" s="292"/>
      <c r="T150" s="29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4" t="s">
        <v>226</v>
      </c>
      <c r="AU150" s="294" t="s">
        <v>86</v>
      </c>
      <c r="AV150" s="15" t="s">
        <v>84</v>
      </c>
      <c r="AW150" s="15" t="s">
        <v>32</v>
      </c>
      <c r="AX150" s="15" t="s">
        <v>76</v>
      </c>
      <c r="AY150" s="294" t="s">
        <v>176</v>
      </c>
    </row>
    <row r="151" spans="1:51" s="13" customFormat="1" ht="12">
      <c r="A151" s="13"/>
      <c r="B151" s="254"/>
      <c r="C151" s="255"/>
      <c r="D151" s="256" t="s">
        <v>226</v>
      </c>
      <c r="E151" s="257" t="s">
        <v>1</v>
      </c>
      <c r="F151" s="258" t="s">
        <v>946</v>
      </c>
      <c r="G151" s="255"/>
      <c r="H151" s="259">
        <v>1682</v>
      </c>
      <c r="I151" s="260"/>
      <c r="J151" s="255"/>
      <c r="K151" s="255"/>
      <c r="L151" s="261"/>
      <c r="M151" s="262"/>
      <c r="N151" s="263"/>
      <c r="O151" s="263"/>
      <c r="P151" s="263"/>
      <c r="Q151" s="263"/>
      <c r="R151" s="263"/>
      <c r="S151" s="263"/>
      <c r="T151" s="26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5" t="s">
        <v>226</v>
      </c>
      <c r="AU151" s="265" t="s">
        <v>86</v>
      </c>
      <c r="AV151" s="13" t="s">
        <v>86</v>
      </c>
      <c r="AW151" s="13" t="s">
        <v>32</v>
      </c>
      <c r="AX151" s="13" t="s">
        <v>76</v>
      </c>
      <c r="AY151" s="265" t="s">
        <v>176</v>
      </c>
    </row>
    <row r="152" spans="1:51" s="14" customFormat="1" ht="12">
      <c r="A152" s="14"/>
      <c r="B152" s="269"/>
      <c r="C152" s="270"/>
      <c r="D152" s="256" t="s">
        <v>226</v>
      </c>
      <c r="E152" s="271" t="s">
        <v>1</v>
      </c>
      <c r="F152" s="272" t="s">
        <v>249</v>
      </c>
      <c r="G152" s="270"/>
      <c r="H152" s="273">
        <v>1682</v>
      </c>
      <c r="I152" s="274"/>
      <c r="J152" s="270"/>
      <c r="K152" s="270"/>
      <c r="L152" s="275"/>
      <c r="M152" s="276"/>
      <c r="N152" s="277"/>
      <c r="O152" s="277"/>
      <c r="P152" s="277"/>
      <c r="Q152" s="277"/>
      <c r="R152" s="277"/>
      <c r="S152" s="277"/>
      <c r="T152" s="27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9" t="s">
        <v>226</v>
      </c>
      <c r="AU152" s="279" t="s">
        <v>86</v>
      </c>
      <c r="AV152" s="14" t="s">
        <v>193</v>
      </c>
      <c r="AW152" s="14" t="s">
        <v>32</v>
      </c>
      <c r="AX152" s="14" t="s">
        <v>84</v>
      </c>
      <c r="AY152" s="279" t="s">
        <v>176</v>
      </c>
    </row>
    <row r="153" spans="1:65" s="2" customFormat="1" ht="24.15" customHeight="1">
      <c r="A153" s="38"/>
      <c r="B153" s="39"/>
      <c r="C153" s="241" t="s">
        <v>193</v>
      </c>
      <c r="D153" s="241" t="s">
        <v>179</v>
      </c>
      <c r="E153" s="242" t="s">
        <v>245</v>
      </c>
      <c r="F153" s="243" t="s">
        <v>246</v>
      </c>
      <c r="G153" s="244" t="s">
        <v>236</v>
      </c>
      <c r="H153" s="245">
        <v>1312</v>
      </c>
      <c r="I153" s="246"/>
      <c r="J153" s="247">
        <f>ROUND(I153*H153,2)</f>
        <v>0</v>
      </c>
      <c r="K153" s="243" t="s">
        <v>183</v>
      </c>
      <c r="L153" s="44"/>
      <c r="M153" s="248" t="s">
        <v>1</v>
      </c>
      <c r="N153" s="249" t="s">
        <v>41</v>
      </c>
      <c r="O153" s="91"/>
      <c r="P153" s="250">
        <f>O153*H153</f>
        <v>0</v>
      </c>
      <c r="Q153" s="250">
        <v>0</v>
      </c>
      <c r="R153" s="250">
        <f>Q153*H153</f>
        <v>0</v>
      </c>
      <c r="S153" s="250">
        <v>0</v>
      </c>
      <c r="T153" s="25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2" t="s">
        <v>193</v>
      </c>
      <c r="AT153" s="252" t="s">
        <v>179</v>
      </c>
      <c r="AU153" s="252" t="s">
        <v>86</v>
      </c>
      <c r="AY153" s="17" t="s">
        <v>176</v>
      </c>
      <c r="BE153" s="253">
        <f>IF(N153="základní",J153,0)</f>
        <v>0</v>
      </c>
      <c r="BF153" s="253">
        <f>IF(N153="snížená",J153,0)</f>
        <v>0</v>
      </c>
      <c r="BG153" s="253">
        <f>IF(N153="zákl. přenesená",J153,0)</f>
        <v>0</v>
      </c>
      <c r="BH153" s="253">
        <f>IF(N153="sníž. přenesená",J153,0)</f>
        <v>0</v>
      </c>
      <c r="BI153" s="253">
        <f>IF(N153="nulová",J153,0)</f>
        <v>0</v>
      </c>
      <c r="BJ153" s="17" t="s">
        <v>84</v>
      </c>
      <c r="BK153" s="253">
        <f>ROUND(I153*H153,2)</f>
        <v>0</v>
      </c>
      <c r="BL153" s="17" t="s">
        <v>193</v>
      </c>
      <c r="BM153" s="252" t="s">
        <v>947</v>
      </c>
    </row>
    <row r="154" spans="1:51" s="13" customFormat="1" ht="12">
      <c r="A154" s="13"/>
      <c r="B154" s="254"/>
      <c r="C154" s="255"/>
      <c r="D154" s="256" t="s">
        <v>226</v>
      </c>
      <c r="E154" s="257" t="s">
        <v>1</v>
      </c>
      <c r="F154" s="258" t="s">
        <v>948</v>
      </c>
      <c r="G154" s="255"/>
      <c r="H154" s="259">
        <v>869</v>
      </c>
      <c r="I154" s="260"/>
      <c r="J154" s="255"/>
      <c r="K154" s="255"/>
      <c r="L154" s="261"/>
      <c r="M154" s="262"/>
      <c r="N154" s="263"/>
      <c r="O154" s="263"/>
      <c r="P154" s="263"/>
      <c r="Q154" s="263"/>
      <c r="R154" s="263"/>
      <c r="S154" s="263"/>
      <c r="T154" s="26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5" t="s">
        <v>226</v>
      </c>
      <c r="AU154" s="265" t="s">
        <v>86</v>
      </c>
      <c r="AV154" s="13" t="s">
        <v>86</v>
      </c>
      <c r="AW154" s="13" t="s">
        <v>32</v>
      </c>
      <c r="AX154" s="13" t="s">
        <v>76</v>
      </c>
      <c r="AY154" s="265" t="s">
        <v>176</v>
      </c>
    </row>
    <row r="155" spans="1:51" s="13" customFormat="1" ht="12">
      <c r="A155" s="13"/>
      <c r="B155" s="254"/>
      <c r="C155" s="255"/>
      <c r="D155" s="256" t="s">
        <v>226</v>
      </c>
      <c r="E155" s="257" t="s">
        <v>1</v>
      </c>
      <c r="F155" s="258" t="s">
        <v>949</v>
      </c>
      <c r="G155" s="255"/>
      <c r="H155" s="259">
        <v>443</v>
      </c>
      <c r="I155" s="260"/>
      <c r="J155" s="255"/>
      <c r="K155" s="255"/>
      <c r="L155" s="261"/>
      <c r="M155" s="262"/>
      <c r="N155" s="263"/>
      <c r="O155" s="263"/>
      <c r="P155" s="263"/>
      <c r="Q155" s="263"/>
      <c r="R155" s="263"/>
      <c r="S155" s="263"/>
      <c r="T155" s="26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5" t="s">
        <v>226</v>
      </c>
      <c r="AU155" s="265" t="s">
        <v>86</v>
      </c>
      <c r="AV155" s="13" t="s">
        <v>86</v>
      </c>
      <c r="AW155" s="13" t="s">
        <v>32</v>
      </c>
      <c r="AX155" s="13" t="s">
        <v>76</v>
      </c>
      <c r="AY155" s="265" t="s">
        <v>176</v>
      </c>
    </row>
    <row r="156" spans="1:51" s="14" customFormat="1" ht="12">
      <c r="A156" s="14"/>
      <c r="B156" s="269"/>
      <c r="C156" s="270"/>
      <c r="D156" s="256" t="s">
        <v>226</v>
      </c>
      <c r="E156" s="271" t="s">
        <v>1</v>
      </c>
      <c r="F156" s="272" t="s">
        <v>249</v>
      </c>
      <c r="G156" s="270"/>
      <c r="H156" s="273">
        <v>1312</v>
      </c>
      <c r="I156" s="274"/>
      <c r="J156" s="270"/>
      <c r="K156" s="270"/>
      <c r="L156" s="275"/>
      <c r="M156" s="276"/>
      <c r="N156" s="277"/>
      <c r="O156" s="277"/>
      <c r="P156" s="277"/>
      <c r="Q156" s="277"/>
      <c r="R156" s="277"/>
      <c r="S156" s="277"/>
      <c r="T156" s="27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9" t="s">
        <v>226</v>
      </c>
      <c r="AU156" s="279" t="s">
        <v>86</v>
      </c>
      <c r="AV156" s="14" t="s">
        <v>193</v>
      </c>
      <c r="AW156" s="14" t="s">
        <v>32</v>
      </c>
      <c r="AX156" s="14" t="s">
        <v>84</v>
      </c>
      <c r="AY156" s="279" t="s">
        <v>176</v>
      </c>
    </row>
    <row r="157" spans="1:65" s="2" customFormat="1" ht="24.15" customHeight="1">
      <c r="A157" s="38"/>
      <c r="B157" s="39"/>
      <c r="C157" s="241" t="s">
        <v>175</v>
      </c>
      <c r="D157" s="241" t="s">
        <v>179</v>
      </c>
      <c r="E157" s="242" t="s">
        <v>950</v>
      </c>
      <c r="F157" s="243" t="s">
        <v>951</v>
      </c>
      <c r="G157" s="244" t="s">
        <v>291</v>
      </c>
      <c r="H157" s="245">
        <v>477.12</v>
      </c>
      <c r="I157" s="246"/>
      <c r="J157" s="247">
        <f>ROUND(I157*H157,2)</f>
        <v>0</v>
      </c>
      <c r="K157" s="243" t="s">
        <v>183</v>
      </c>
      <c r="L157" s="44"/>
      <c r="M157" s="248" t="s">
        <v>1</v>
      </c>
      <c r="N157" s="249" t="s">
        <v>41</v>
      </c>
      <c r="O157" s="91"/>
      <c r="P157" s="250">
        <f>O157*H157</f>
        <v>0</v>
      </c>
      <c r="Q157" s="250">
        <v>0</v>
      </c>
      <c r="R157" s="250">
        <f>Q157*H157</f>
        <v>0</v>
      </c>
      <c r="S157" s="250">
        <v>0</v>
      </c>
      <c r="T157" s="251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2" t="s">
        <v>193</v>
      </c>
      <c r="AT157" s="252" t="s">
        <v>179</v>
      </c>
      <c r="AU157" s="252" t="s">
        <v>86</v>
      </c>
      <c r="AY157" s="17" t="s">
        <v>176</v>
      </c>
      <c r="BE157" s="253">
        <f>IF(N157="základní",J157,0)</f>
        <v>0</v>
      </c>
      <c r="BF157" s="253">
        <f>IF(N157="snížená",J157,0)</f>
        <v>0</v>
      </c>
      <c r="BG157" s="253">
        <f>IF(N157="zákl. přenesená",J157,0)</f>
        <v>0</v>
      </c>
      <c r="BH157" s="253">
        <f>IF(N157="sníž. přenesená",J157,0)</f>
        <v>0</v>
      </c>
      <c r="BI157" s="253">
        <f>IF(N157="nulová",J157,0)</f>
        <v>0</v>
      </c>
      <c r="BJ157" s="17" t="s">
        <v>84</v>
      </c>
      <c r="BK157" s="253">
        <f>ROUND(I157*H157,2)</f>
        <v>0</v>
      </c>
      <c r="BL157" s="17" t="s">
        <v>193</v>
      </c>
      <c r="BM157" s="252" t="s">
        <v>952</v>
      </c>
    </row>
    <row r="158" spans="1:51" s="15" customFormat="1" ht="12">
      <c r="A158" s="15"/>
      <c r="B158" s="285"/>
      <c r="C158" s="286"/>
      <c r="D158" s="256" t="s">
        <v>226</v>
      </c>
      <c r="E158" s="287" t="s">
        <v>1</v>
      </c>
      <c r="F158" s="288" t="s">
        <v>953</v>
      </c>
      <c r="G158" s="286"/>
      <c r="H158" s="287" t="s">
        <v>1</v>
      </c>
      <c r="I158" s="289"/>
      <c r="J158" s="286"/>
      <c r="K158" s="286"/>
      <c r="L158" s="290"/>
      <c r="M158" s="291"/>
      <c r="N158" s="292"/>
      <c r="O158" s="292"/>
      <c r="P158" s="292"/>
      <c r="Q158" s="292"/>
      <c r="R158" s="292"/>
      <c r="S158" s="292"/>
      <c r="T158" s="29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4" t="s">
        <v>226</v>
      </c>
      <c r="AU158" s="294" t="s">
        <v>86</v>
      </c>
      <c r="AV158" s="15" t="s">
        <v>84</v>
      </c>
      <c r="AW158" s="15" t="s">
        <v>32</v>
      </c>
      <c r="AX158" s="15" t="s">
        <v>76</v>
      </c>
      <c r="AY158" s="294" t="s">
        <v>176</v>
      </c>
    </row>
    <row r="159" spans="1:51" s="13" customFormat="1" ht="12">
      <c r="A159" s="13"/>
      <c r="B159" s="254"/>
      <c r="C159" s="255"/>
      <c r="D159" s="256" t="s">
        <v>226</v>
      </c>
      <c r="E159" s="257" t="s">
        <v>1</v>
      </c>
      <c r="F159" s="258" t="s">
        <v>954</v>
      </c>
      <c r="G159" s="255"/>
      <c r="H159" s="259">
        <v>477.12</v>
      </c>
      <c r="I159" s="260"/>
      <c r="J159" s="255"/>
      <c r="K159" s="255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226</v>
      </c>
      <c r="AU159" s="265" t="s">
        <v>86</v>
      </c>
      <c r="AV159" s="13" t="s">
        <v>86</v>
      </c>
      <c r="AW159" s="13" t="s">
        <v>32</v>
      </c>
      <c r="AX159" s="13" t="s">
        <v>76</v>
      </c>
      <c r="AY159" s="265" t="s">
        <v>176</v>
      </c>
    </row>
    <row r="160" spans="1:51" s="14" customFormat="1" ht="12">
      <c r="A160" s="14"/>
      <c r="B160" s="269"/>
      <c r="C160" s="270"/>
      <c r="D160" s="256" t="s">
        <v>226</v>
      </c>
      <c r="E160" s="271" t="s">
        <v>1</v>
      </c>
      <c r="F160" s="272" t="s">
        <v>249</v>
      </c>
      <c r="G160" s="270"/>
      <c r="H160" s="273">
        <v>477.12</v>
      </c>
      <c r="I160" s="274"/>
      <c r="J160" s="270"/>
      <c r="K160" s="270"/>
      <c r="L160" s="275"/>
      <c r="M160" s="276"/>
      <c r="N160" s="277"/>
      <c r="O160" s="277"/>
      <c r="P160" s="277"/>
      <c r="Q160" s="277"/>
      <c r="R160" s="277"/>
      <c r="S160" s="277"/>
      <c r="T160" s="27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9" t="s">
        <v>226</v>
      </c>
      <c r="AU160" s="279" t="s">
        <v>86</v>
      </c>
      <c r="AV160" s="14" t="s">
        <v>193</v>
      </c>
      <c r="AW160" s="14" t="s">
        <v>32</v>
      </c>
      <c r="AX160" s="14" t="s">
        <v>84</v>
      </c>
      <c r="AY160" s="279" t="s">
        <v>176</v>
      </c>
    </row>
    <row r="161" spans="1:65" s="2" customFormat="1" ht="24.15" customHeight="1">
      <c r="A161" s="38"/>
      <c r="B161" s="39"/>
      <c r="C161" s="241" t="s">
        <v>200</v>
      </c>
      <c r="D161" s="241" t="s">
        <v>179</v>
      </c>
      <c r="E161" s="242" t="s">
        <v>955</v>
      </c>
      <c r="F161" s="243" t="s">
        <v>956</v>
      </c>
      <c r="G161" s="244" t="s">
        <v>291</v>
      </c>
      <c r="H161" s="245">
        <v>27.3</v>
      </c>
      <c r="I161" s="246"/>
      <c r="J161" s="247">
        <f>ROUND(I161*H161,2)</f>
        <v>0</v>
      </c>
      <c r="K161" s="243" t="s">
        <v>183</v>
      </c>
      <c r="L161" s="44"/>
      <c r="M161" s="248" t="s">
        <v>1</v>
      </c>
      <c r="N161" s="249" t="s">
        <v>41</v>
      </c>
      <c r="O161" s="91"/>
      <c r="P161" s="250">
        <f>O161*H161</f>
        <v>0</v>
      </c>
      <c r="Q161" s="250">
        <v>0</v>
      </c>
      <c r="R161" s="250">
        <f>Q161*H161</f>
        <v>0</v>
      </c>
      <c r="S161" s="250">
        <v>0</v>
      </c>
      <c r="T161" s="251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2" t="s">
        <v>193</v>
      </c>
      <c r="AT161" s="252" t="s">
        <v>179</v>
      </c>
      <c r="AU161" s="252" t="s">
        <v>86</v>
      </c>
      <c r="AY161" s="17" t="s">
        <v>176</v>
      </c>
      <c r="BE161" s="253">
        <f>IF(N161="základní",J161,0)</f>
        <v>0</v>
      </c>
      <c r="BF161" s="253">
        <f>IF(N161="snížená",J161,0)</f>
        <v>0</v>
      </c>
      <c r="BG161" s="253">
        <f>IF(N161="zákl. přenesená",J161,0)</f>
        <v>0</v>
      </c>
      <c r="BH161" s="253">
        <f>IF(N161="sníž. přenesená",J161,0)</f>
        <v>0</v>
      </c>
      <c r="BI161" s="253">
        <f>IF(N161="nulová",J161,0)</f>
        <v>0</v>
      </c>
      <c r="BJ161" s="17" t="s">
        <v>84</v>
      </c>
      <c r="BK161" s="253">
        <f>ROUND(I161*H161,2)</f>
        <v>0</v>
      </c>
      <c r="BL161" s="17" t="s">
        <v>193</v>
      </c>
      <c r="BM161" s="252" t="s">
        <v>957</v>
      </c>
    </row>
    <row r="162" spans="1:51" s="15" customFormat="1" ht="12">
      <c r="A162" s="15"/>
      <c r="B162" s="285"/>
      <c r="C162" s="286"/>
      <c r="D162" s="256" t="s">
        <v>226</v>
      </c>
      <c r="E162" s="287" t="s">
        <v>1</v>
      </c>
      <c r="F162" s="288" t="s">
        <v>958</v>
      </c>
      <c r="G162" s="286"/>
      <c r="H162" s="287" t="s">
        <v>1</v>
      </c>
      <c r="I162" s="289"/>
      <c r="J162" s="286"/>
      <c r="K162" s="286"/>
      <c r="L162" s="290"/>
      <c r="M162" s="291"/>
      <c r="N162" s="292"/>
      <c r="O162" s="292"/>
      <c r="P162" s="292"/>
      <c r="Q162" s="292"/>
      <c r="R162" s="292"/>
      <c r="S162" s="292"/>
      <c r="T162" s="29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4" t="s">
        <v>226</v>
      </c>
      <c r="AU162" s="294" t="s">
        <v>86</v>
      </c>
      <c r="AV162" s="15" t="s">
        <v>84</v>
      </c>
      <c r="AW162" s="15" t="s">
        <v>32</v>
      </c>
      <c r="AX162" s="15" t="s">
        <v>76</v>
      </c>
      <c r="AY162" s="294" t="s">
        <v>176</v>
      </c>
    </row>
    <row r="163" spans="1:51" s="13" customFormat="1" ht="12">
      <c r="A163" s="13"/>
      <c r="B163" s="254"/>
      <c r="C163" s="255"/>
      <c r="D163" s="256" t="s">
        <v>226</v>
      </c>
      <c r="E163" s="257" t="s">
        <v>1</v>
      </c>
      <c r="F163" s="258" t="s">
        <v>959</v>
      </c>
      <c r="G163" s="255"/>
      <c r="H163" s="259">
        <v>27.3</v>
      </c>
      <c r="I163" s="260"/>
      <c r="J163" s="255"/>
      <c r="K163" s="255"/>
      <c r="L163" s="261"/>
      <c r="M163" s="262"/>
      <c r="N163" s="263"/>
      <c r="O163" s="263"/>
      <c r="P163" s="263"/>
      <c r="Q163" s="263"/>
      <c r="R163" s="263"/>
      <c r="S163" s="263"/>
      <c r="T163" s="26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5" t="s">
        <v>226</v>
      </c>
      <c r="AU163" s="265" t="s">
        <v>86</v>
      </c>
      <c r="AV163" s="13" t="s">
        <v>86</v>
      </c>
      <c r="AW163" s="13" t="s">
        <v>32</v>
      </c>
      <c r="AX163" s="13" t="s">
        <v>76</v>
      </c>
      <c r="AY163" s="265" t="s">
        <v>176</v>
      </c>
    </row>
    <row r="164" spans="1:51" s="14" customFormat="1" ht="12">
      <c r="A164" s="14"/>
      <c r="B164" s="269"/>
      <c r="C164" s="270"/>
      <c r="D164" s="256" t="s">
        <v>226</v>
      </c>
      <c r="E164" s="271" t="s">
        <v>1</v>
      </c>
      <c r="F164" s="272" t="s">
        <v>249</v>
      </c>
      <c r="G164" s="270"/>
      <c r="H164" s="273">
        <v>27.3</v>
      </c>
      <c r="I164" s="274"/>
      <c r="J164" s="270"/>
      <c r="K164" s="270"/>
      <c r="L164" s="275"/>
      <c r="M164" s="276"/>
      <c r="N164" s="277"/>
      <c r="O164" s="277"/>
      <c r="P164" s="277"/>
      <c r="Q164" s="277"/>
      <c r="R164" s="277"/>
      <c r="S164" s="277"/>
      <c r="T164" s="27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9" t="s">
        <v>226</v>
      </c>
      <c r="AU164" s="279" t="s">
        <v>86</v>
      </c>
      <c r="AV164" s="14" t="s">
        <v>193</v>
      </c>
      <c r="AW164" s="14" t="s">
        <v>32</v>
      </c>
      <c r="AX164" s="14" t="s">
        <v>84</v>
      </c>
      <c r="AY164" s="279" t="s">
        <v>176</v>
      </c>
    </row>
    <row r="165" spans="1:65" s="2" customFormat="1" ht="24.15" customHeight="1">
      <c r="A165" s="38"/>
      <c r="B165" s="39"/>
      <c r="C165" s="241" t="s">
        <v>205</v>
      </c>
      <c r="D165" s="241" t="s">
        <v>179</v>
      </c>
      <c r="E165" s="242" t="s">
        <v>305</v>
      </c>
      <c r="F165" s="243" t="s">
        <v>306</v>
      </c>
      <c r="G165" s="244" t="s">
        <v>291</v>
      </c>
      <c r="H165" s="245">
        <v>173.8</v>
      </c>
      <c r="I165" s="246"/>
      <c r="J165" s="247">
        <f>ROUND(I165*H165,2)</f>
        <v>0</v>
      </c>
      <c r="K165" s="243" t="s">
        <v>183</v>
      </c>
      <c r="L165" s="44"/>
      <c r="M165" s="248" t="s">
        <v>1</v>
      </c>
      <c r="N165" s="249" t="s">
        <v>41</v>
      </c>
      <c r="O165" s="91"/>
      <c r="P165" s="250">
        <f>O165*H165</f>
        <v>0</v>
      </c>
      <c r="Q165" s="250">
        <v>0</v>
      </c>
      <c r="R165" s="250">
        <f>Q165*H165</f>
        <v>0</v>
      </c>
      <c r="S165" s="250">
        <v>0</v>
      </c>
      <c r="T165" s="25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2" t="s">
        <v>193</v>
      </c>
      <c r="AT165" s="252" t="s">
        <v>179</v>
      </c>
      <c r="AU165" s="252" t="s">
        <v>86</v>
      </c>
      <c r="AY165" s="17" t="s">
        <v>176</v>
      </c>
      <c r="BE165" s="253">
        <f>IF(N165="základní",J165,0)</f>
        <v>0</v>
      </c>
      <c r="BF165" s="253">
        <f>IF(N165="snížená",J165,0)</f>
        <v>0</v>
      </c>
      <c r="BG165" s="253">
        <f>IF(N165="zákl. přenesená",J165,0)</f>
        <v>0</v>
      </c>
      <c r="BH165" s="253">
        <f>IF(N165="sníž. přenesená",J165,0)</f>
        <v>0</v>
      </c>
      <c r="BI165" s="253">
        <f>IF(N165="nulová",J165,0)</f>
        <v>0</v>
      </c>
      <c r="BJ165" s="17" t="s">
        <v>84</v>
      </c>
      <c r="BK165" s="253">
        <f>ROUND(I165*H165,2)</f>
        <v>0</v>
      </c>
      <c r="BL165" s="17" t="s">
        <v>193</v>
      </c>
      <c r="BM165" s="252" t="s">
        <v>960</v>
      </c>
    </row>
    <row r="166" spans="1:51" s="15" customFormat="1" ht="12">
      <c r="A166" s="15"/>
      <c r="B166" s="285"/>
      <c r="C166" s="286"/>
      <c r="D166" s="256" t="s">
        <v>226</v>
      </c>
      <c r="E166" s="287" t="s">
        <v>1</v>
      </c>
      <c r="F166" s="288" t="s">
        <v>961</v>
      </c>
      <c r="G166" s="286"/>
      <c r="H166" s="287" t="s">
        <v>1</v>
      </c>
      <c r="I166" s="289"/>
      <c r="J166" s="286"/>
      <c r="K166" s="286"/>
      <c r="L166" s="290"/>
      <c r="M166" s="291"/>
      <c r="N166" s="292"/>
      <c r="O166" s="292"/>
      <c r="P166" s="292"/>
      <c r="Q166" s="292"/>
      <c r="R166" s="292"/>
      <c r="S166" s="292"/>
      <c r="T166" s="29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94" t="s">
        <v>226</v>
      </c>
      <c r="AU166" s="294" t="s">
        <v>86</v>
      </c>
      <c r="AV166" s="15" t="s">
        <v>84</v>
      </c>
      <c r="AW166" s="15" t="s">
        <v>32</v>
      </c>
      <c r="AX166" s="15" t="s">
        <v>76</v>
      </c>
      <c r="AY166" s="294" t="s">
        <v>176</v>
      </c>
    </row>
    <row r="167" spans="1:51" s="13" customFormat="1" ht="12">
      <c r="A167" s="13"/>
      <c r="B167" s="254"/>
      <c r="C167" s="255"/>
      <c r="D167" s="256" t="s">
        <v>226</v>
      </c>
      <c r="E167" s="257" t="s">
        <v>1</v>
      </c>
      <c r="F167" s="258" t="s">
        <v>962</v>
      </c>
      <c r="G167" s="255"/>
      <c r="H167" s="259">
        <v>173.8</v>
      </c>
      <c r="I167" s="260"/>
      <c r="J167" s="255"/>
      <c r="K167" s="255"/>
      <c r="L167" s="261"/>
      <c r="M167" s="262"/>
      <c r="N167" s="263"/>
      <c r="O167" s="263"/>
      <c r="P167" s="263"/>
      <c r="Q167" s="263"/>
      <c r="R167" s="263"/>
      <c r="S167" s="263"/>
      <c r="T167" s="26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5" t="s">
        <v>226</v>
      </c>
      <c r="AU167" s="265" t="s">
        <v>86</v>
      </c>
      <c r="AV167" s="13" t="s">
        <v>86</v>
      </c>
      <c r="AW167" s="13" t="s">
        <v>32</v>
      </c>
      <c r="AX167" s="13" t="s">
        <v>76</v>
      </c>
      <c r="AY167" s="265" t="s">
        <v>176</v>
      </c>
    </row>
    <row r="168" spans="1:51" s="14" customFormat="1" ht="12">
      <c r="A168" s="14"/>
      <c r="B168" s="269"/>
      <c r="C168" s="270"/>
      <c r="D168" s="256" t="s">
        <v>226</v>
      </c>
      <c r="E168" s="271" t="s">
        <v>1</v>
      </c>
      <c r="F168" s="272" t="s">
        <v>249</v>
      </c>
      <c r="G168" s="270"/>
      <c r="H168" s="273">
        <v>173.8</v>
      </c>
      <c r="I168" s="274"/>
      <c r="J168" s="270"/>
      <c r="K168" s="270"/>
      <c r="L168" s="275"/>
      <c r="M168" s="276"/>
      <c r="N168" s="277"/>
      <c r="O168" s="277"/>
      <c r="P168" s="277"/>
      <c r="Q168" s="277"/>
      <c r="R168" s="277"/>
      <c r="S168" s="277"/>
      <c r="T168" s="27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9" t="s">
        <v>226</v>
      </c>
      <c r="AU168" s="279" t="s">
        <v>86</v>
      </c>
      <c r="AV168" s="14" t="s">
        <v>193</v>
      </c>
      <c r="AW168" s="14" t="s">
        <v>32</v>
      </c>
      <c r="AX168" s="14" t="s">
        <v>84</v>
      </c>
      <c r="AY168" s="279" t="s">
        <v>176</v>
      </c>
    </row>
    <row r="169" spans="1:65" s="2" customFormat="1" ht="24.15" customHeight="1">
      <c r="A169" s="38"/>
      <c r="B169" s="39"/>
      <c r="C169" s="241" t="s">
        <v>210</v>
      </c>
      <c r="D169" s="241" t="s">
        <v>179</v>
      </c>
      <c r="E169" s="242" t="s">
        <v>311</v>
      </c>
      <c r="F169" s="243" t="s">
        <v>312</v>
      </c>
      <c r="G169" s="244" t="s">
        <v>291</v>
      </c>
      <c r="H169" s="245">
        <v>504.42</v>
      </c>
      <c r="I169" s="246"/>
      <c r="J169" s="247">
        <f>ROUND(I169*H169,2)</f>
        <v>0</v>
      </c>
      <c r="K169" s="243" t="s">
        <v>183</v>
      </c>
      <c r="L169" s="44"/>
      <c r="M169" s="248" t="s">
        <v>1</v>
      </c>
      <c r="N169" s="249" t="s">
        <v>41</v>
      </c>
      <c r="O169" s="91"/>
      <c r="P169" s="250">
        <f>O169*H169</f>
        <v>0</v>
      </c>
      <c r="Q169" s="250">
        <v>0</v>
      </c>
      <c r="R169" s="250">
        <f>Q169*H169</f>
        <v>0</v>
      </c>
      <c r="S169" s="250">
        <v>0</v>
      </c>
      <c r="T169" s="25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2" t="s">
        <v>193</v>
      </c>
      <c r="AT169" s="252" t="s">
        <v>179</v>
      </c>
      <c r="AU169" s="252" t="s">
        <v>86</v>
      </c>
      <c r="AY169" s="17" t="s">
        <v>176</v>
      </c>
      <c r="BE169" s="253">
        <f>IF(N169="základní",J169,0)</f>
        <v>0</v>
      </c>
      <c r="BF169" s="253">
        <f>IF(N169="snížená",J169,0)</f>
        <v>0</v>
      </c>
      <c r="BG169" s="253">
        <f>IF(N169="zákl. přenesená",J169,0)</f>
        <v>0</v>
      </c>
      <c r="BH169" s="253">
        <f>IF(N169="sníž. přenesená",J169,0)</f>
        <v>0</v>
      </c>
      <c r="BI169" s="253">
        <f>IF(N169="nulová",J169,0)</f>
        <v>0</v>
      </c>
      <c r="BJ169" s="17" t="s">
        <v>84</v>
      </c>
      <c r="BK169" s="253">
        <f>ROUND(I169*H169,2)</f>
        <v>0</v>
      </c>
      <c r="BL169" s="17" t="s">
        <v>193</v>
      </c>
      <c r="BM169" s="252" t="s">
        <v>963</v>
      </c>
    </row>
    <row r="170" spans="1:51" s="15" customFormat="1" ht="12">
      <c r="A170" s="15"/>
      <c r="B170" s="285"/>
      <c r="C170" s="286"/>
      <c r="D170" s="256" t="s">
        <v>226</v>
      </c>
      <c r="E170" s="287" t="s">
        <v>1</v>
      </c>
      <c r="F170" s="288" t="s">
        <v>953</v>
      </c>
      <c r="G170" s="286"/>
      <c r="H170" s="287" t="s">
        <v>1</v>
      </c>
      <c r="I170" s="289"/>
      <c r="J170" s="286"/>
      <c r="K170" s="286"/>
      <c r="L170" s="290"/>
      <c r="M170" s="291"/>
      <c r="N170" s="292"/>
      <c r="O170" s="292"/>
      <c r="P170" s="292"/>
      <c r="Q170" s="292"/>
      <c r="R170" s="292"/>
      <c r="S170" s="292"/>
      <c r="T170" s="29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4" t="s">
        <v>226</v>
      </c>
      <c r="AU170" s="294" t="s">
        <v>86</v>
      </c>
      <c r="AV170" s="15" t="s">
        <v>84</v>
      </c>
      <c r="AW170" s="15" t="s">
        <v>32</v>
      </c>
      <c r="AX170" s="15" t="s">
        <v>76</v>
      </c>
      <c r="AY170" s="294" t="s">
        <v>176</v>
      </c>
    </row>
    <row r="171" spans="1:51" s="13" customFormat="1" ht="12">
      <c r="A171" s="13"/>
      <c r="B171" s="254"/>
      <c r="C171" s="255"/>
      <c r="D171" s="256" t="s">
        <v>226</v>
      </c>
      <c r="E171" s="257" t="s">
        <v>1</v>
      </c>
      <c r="F171" s="258" t="s">
        <v>954</v>
      </c>
      <c r="G171" s="255"/>
      <c r="H171" s="259">
        <v>477.12</v>
      </c>
      <c r="I171" s="260"/>
      <c r="J171" s="255"/>
      <c r="K171" s="255"/>
      <c r="L171" s="261"/>
      <c r="M171" s="262"/>
      <c r="N171" s="263"/>
      <c r="O171" s="263"/>
      <c r="P171" s="263"/>
      <c r="Q171" s="263"/>
      <c r="R171" s="263"/>
      <c r="S171" s="263"/>
      <c r="T171" s="26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5" t="s">
        <v>226</v>
      </c>
      <c r="AU171" s="265" t="s">
        <v>86</v>
      </c>
      <c r="AV171" s="13" t="s">
        <v>86</v>
      </c>
      <c r="AW171" s="13" t="s">
        <v>32</v>
      </c>
      <c r="AX171" s="13" t="s">
        <v>76</v>
      </c>
      <c r="AY171" s="265" t="s">
        <v>176</v>
      </c>
    </row>
    <row r="172" spans="1:51" s="15" customFormat="1" ht="12">
      <c r="A172" s="15"/>
      <c r="B172" s="285"/>
      <c r="C172" s="286"/>
      <c r="D172" s="256" t="s">
        <v>226</v>
      </c>
      <c r="E172" s="287" t="s">
        <v>1</v>
      </c>
      <c r="F172" s="288" t="s">
        <v>958</v>
      </c>
      <c r="G172" s="286"/>
      <c r="H172" s="287" t="s">
        <v>1</v>
      </c>
      <c r="I172" s="289"/>
      <c r="J172" s="286"/>
      <c r="K172" s="286"/>
      <c r="L172" s="290"/>
      <c r="M172" s="291"/>
      <c r="N172" s="292"/>
      <c r="O172" s="292"/>
      <c r="P172" s="292"/>
      <c r="Q172" s="292"/>
      <c r="R172" s="292"/>
      <c r="S172" s="292"/>
      <c r="T172" s="29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94" t="s">
        <v>226</v>
      </c>
      <c r="AU172" s="294" t="s">
        <v>86</v>
      </c>
      <c r="AV172" s="15" t="s">
        <v>84</v>
      </c>
      <c r="AW172" s="15" t="s">
        <v>32</v>
      </c>
      <c r="AX172" s="15" t="s">
        <v>76</v>
      </c>
      <c r="AY172" s="294" t="s">
        <v>176</v>
      </c>
    </row>
    <row r="173" spans="1:51" s="13" customFormat="1" ht="12">
      <c r="A173" s="13"/>
      <c r="B173" s="254"/>
      <c r="C173" s="255"/>
      <c r="D173" s="256" t="s">
        <v>226</v>
      </c>
      <c r="E173" s="257" t="s">
        <v>1</v>
      </c>
      <c r="F173" s="258" t="s">
        <v>959</v>
      </c>
      <c r="G173" s="255"/>
      <c r="H173" s="259">
        <v>27.3</v>
      </c>
      <c r="I173" s="260"/>
      <c r="J173" s="255"/>
      <c r="K173" s="255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226</v>
      </c>
      <c r="AU173" s="265" t="s">
        <v>86</v>
      </c>
      <c r="AV173" s="13" t="s">
        <v>86</v>
      </c>
      <c r="AW173" s="13" t="s">
        <v>32</v>
      </c>
      <c r="AX173" s="13" t="s">
        <v>76</v>
      </c>
      <c r="AY173" s="265" t="s">
        <v>176</v>
      </c>
    </row>
    <row r="174" spans="1:51" s="14" customFormat="1" ht="12">
      <c r="A174" s="14"/>
      <c r="B174" s="269"/>
      <c r="C174" s="270"/>
      <c r="D174" s="256" t="s">
        <v>226</v>
      </c>
      <c r="E174" s="271" t="s">
        <v>1</v>
      </c>
      <c r="F174" s="272" t="s">
        <v>249</v>
      </c>
      <c r="G174" s="270"/>
      <c r="H174" s="273">
        <v>504.42</v>
      </c>
      <c r="I174" s="274"/>
      <c r="J174" s="270"/>
      <c r="K174" s="270"/>
      <c r="L174" s="275"/>
      <c r="M174" s="276"/>
      <c r="N174" s="277"/>
      <c r="O174" s="277"/>
      <c r="P174" s="277"/>
      <c r="Q174" s="277"/>
      <c r="R174" s="277"/>
      <c r="S174" s="277"/>
      <c r="T174" s="27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9" t="s">
        <v>226</v>
      </c>
      <c r="AU174" s="279" t="s">
        <v>86</v>
      </c>
      <c r="AV174" s="14" t="s">
        <v>193</v>
      </c>
      <c r="AW174" s="14" t="s">
        <v>32</v>
      </c>
      <c r="AX174" s="14" t="s">
        <v>84</v>
      </c>
      <c r="AY174" s="279" t="s">
        <v>176</v>
      </c>
    </row>
    <row r="175" spans="1:65" s="2" customFormat="1" ht="37.8" customHeight="1">
      <c r="A175" s="38"/>
      <c r="B175" s="39"/>
      <c r="C175" s="241" t="s">
        <v>213</v>
      </c>
      <c r="D175" s="241" t="s">
        <v>179</v>
      </c>
      <c r="E175" s="242" t="s">
        <v>315</v>
      </c>
      <c r="F175" s="243" t="s">
        <v>316</v>
      </c>
      <c r="G175" s="244" t="s">
        <v>291</v>
      </c>
      <c r="H175" s="245">
        <v>5044.2</v>
      </c>
      <c r="I175" s="246"/>
      <c r="J175" s="247">
        <f>ROUND(I175*H175,2)</f>
        <v>0</v>
      </c>
      <c r="K175" s="243" t="s">
        <v>183</v>
      </c>
      <c r="L175" s="44"/>
      <c r="M175" s="248" t="s">
        <v>1</v>
      </c>
      <c r="N175" s="249" t="s">
        <v>41</v>
      </c>
      <c r="O175" s="91"/>
      <c r="P175" s="250">
        <f>O175*H175</f>
        <v>0</v>
      </c>
      <c r="Q175" s="250">
        <v>0</v>
      </c>
      <c r="R175" s="250">
        <f>Q175*H175</f>
        <v>0</v>
      </c>
      <c r="S175" s="250">
        <v>0</v>
      </c>
      <c r="T175" s="25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2" t="s">
        <v>193</v>
      </c>
      <c r="AT175" s="252" t="s">
        <v>179</v>
      </c>
      <c r="AU175" s="252" t="s">
        <v>86</v>
      </c>
      <c r="AY175" s="17" t="s">
        <v>176</v>
      </c>
      <c r="BE175" s="253">
        <f>IF(N175="základní",J175,0)</f>
        <v>0</v>
      </c>
      <c r="BF175" s="253">
        <f>IF(N175="snížená",J175,0)</f>
        <v>0</v>
      </c>
      <c r="BG175" s="253">
        <f>IF(N175="zákl. přenesená",J175,0)</f>
        <v>0</v>
      </c>
      <c r="BH175" s="253">
        <f>IF(N175="sníž. přenesená",J175,0)</f>
        <v>0</v>
      </c>
      <c r="BI175" s="253">
        <f>IF(N175="nulová",J175,0)</f>
        <v>0</v>
      </c>
      <c r="BJ175" s="17" t="s">
        <v>84</v>
      </c>
      <c r="BK175" s="253">
        <f>ROUND(I175*H175,2)</f>
        <v>0</v>
      </c>
      <c r="BL175" s="17" t="s">
        <v>193</v>
      </c>
      <c r="BM175" s="252" t="s">
        <v>964</v>
      </c>
    </row>
    <row r="176" spans="1:51" s="13" customFormat="1" ht="12">
      <c r="A176" s="13"/>
      <c r="B176" s="254"/>
      <c r="C176" s="255"/>
      <c r="D176" s="256" t="s">
        <v>226</v>
      </c>
      <c r="E176" s="257" t="s">
        <v>1</v>
      </c>
      <c r="F176" s="258" t="s">
        <v>965</v>
      </c>
      <c r="G176" s="255"/>
      <c r="H176" s="259">
        <v>5044.2</v>
      </c>
      <c r="I176" s="260"/>
      <c r="J176" s="255"/>
      <c r="K176" s="255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226</v>
      </c>
      <c r="AU176" s="265" t="s">
        <v>86</v>
      </c>
      <c r="AV176" s="13" t="s">
        <v>86</v>
      </c>
      <c r="AW176" s="13" t="s">
        <v>32</v>
      </c>
      <c r="AX176" s="13" t="s">
        <v>84</v>
      </c>
      <c r="AY176" s="265" t="s">
        <v>176</v>
      </c>
    </row>
    <row r="177" spans="1:65" s="2" customFormat="1" ht="24.15" customHeight="1">
      <c r="A177" s="38"/>
      <c r="B177" s="39"/>
      <c r="C177" s="241" t="s">
        <v>217</v>
      </c>
      <c r="D177" s="241" t="s">
        <v>179</v>
      </c>
      <c r="E177" s="242" t="s">
        <v>966</v>
      </c>
      <c r="F177" s="243" t="s">
        <v>967</v>
      </c>
      <c r="G177" s="244" t="s">
        <v>291</v>
      </c>
      <c r="H177" s="245">
        <v>86.9</v>
      </c>
      <c r="I177" s="246"/>
      <c r="J177" s="247">
        <f>ROUND(I177*H177,2)</f>
        <v>0</v>
      </c>
      <c r="K177" s="243" t="s">
        <v>183</v>
      </c>
      <c r="L177" s="44"/>
      <c r="M177" s="248" t="s">
        <v>1</v>
      </c>
      <c r="N177" s="249" t="s">
        <v>41</v>
      </c>
      <c r="O177" s="91"/>
      <c r="P177" s="250">
        <f>O177*H177</f>
        <v>0</v>
      </c>
      <c r="Q177" s="250">
        <v>0</v>
      </c>
      <c r="R177" s="250">
        <f>Q177*H177</f>
        <v>0</v>
      </c>
      <c r="S177" s="250">
        <v>0</v>
      </c>
      <c r="T177" s="251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2" t="s">
        <v>193</v>
      </c>
      <c r="AT177" s="252" t="s">
        <v>179</v>
      </c>
      <c r="AU177" s="252" t="s">
        <v>86</v>
      </c>
      <c r="AY177" s="17" t="s">
        <v>176</v>
      </c>
      <c r="BE177" s="253">
        <f>IF(N177="základní",J177,0)</f>
        <v>0</v>
      </c>
      <c r="BF177" s="253">
        <f>IF(N177="snížená",J177,0)</f>
        <v>0</v>
      </c>
      <c r="BG177" s="253">
        <f>IF(N177="zákl. přenesená",J177,0)</f>
        <v>0</v>
      </c>
      <c r="BH177" s="253">
        <f>IF(N177="sníž. přenesená",J177,0)</f>
        <v>0</v>
      </c>
      <c r="BI177" s="253">
        <f>IF(N177="nulová",J177,0)</f>
        <v>0</v>
      </c>
      <c r="BJ177" s="17" t="s">
        <v>84</v>
      </c>
      <c r="BK177" s="253">
        <f>ROUND(I177*H177,2)</f>
        <v>0</v>
      </c>
      <c r="BL177" s="17" t="s">
        <v>193</v>
      </c>
      <c r="BM177" s="252" t="s">
        <v>968</v>
      </c>
    </row>
    <row r="178" spans="1:51" s="15" customFormat="1" ht="12">
      <c r="A178" s="15"/>
      <c r="B178" s="285"/>
      <c r="C178" s="286"/>
      <c r="D178" s="256" t="s">
        <v>226</v>
      </c>
      <c r="E178" s="287" t="s">
        <v>1</v>
      </c>
      <c r="F178" s="288" t="s">
        <v>961</v>
      </c>
      <c r="G178" s="286"/>
      <c r="H178" s="287" t="s">
        <v>1</v>
      </c>
      <c r="I178" s="289"/>
      <c r="J178" s="286"/>
      <c r="K178" s="286"/>
      <c r="L178" s="290"/>
      <c r="M178" s="291"/>
      <c r="N178" s="292"/>
      <c r="O178" s="292"/>
      <c r="P178" s="292"/>
      <c r="Q178" s="292"/>
      <c r="R178" s="292"/>
      <c r="S178" s="292"/>
      <c r="T178" s="29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94" t="s">
        <v>226</v>
      </c>
      <c r="AU178" s="294" t="s">
        <v>86</v>
      </c>
      <c r="AV178" s="15" t="s">
        <v>84</v>
      </c>
      <c r="AW178" s="15" t="s">
        <v>32</v>
      </c>
      <c r="AX178" s="15" t="s">
        <v>76</v>
      </c>
      <c r="AY178" s="294" t="s">
        <v>176</v>
      </c>
    </row>
    <row r="179" spans="1:51" s="13" customFormat="1" ht="12">
      <c r="A179" s="13"/>
      <c r="B179" s="254"/>
      <c r="C179" s="255"/>
      <c r="D179" s="256" t="s">
        <v>226</v>
      </c>
      <c r="E179" s="257" t="s">
        <v>1</v>
      </c>
      <c r="F179" s="258" t="s">
        <v>969</v>
      </c>
      <c r="G179" s="255"/>
      <c r="H179" s="259">
        <v>86.9</v>
      </c>
      <c r="I179" s="260"/>
      <c r="J179" s="255"/>
      <c r="K179" s="255"/>
      <c r="L179" s="261"/>
      <c r="M179" s="262"/>
      <c r="N179" s="263"/>
      <c r="O179" s="263"/>
      <c r="P179" s="263"/>
      <c r="Q179" s="263"/>
      <c r="R179" s="263"/>
      <c r="S179" s="263"/>
      <c r="T179" s="26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5" t="s">
        <v>226</v>
      </c>
      <c r="AU179" s="265" t="s">
        <v>86</v>
      </c>
      <c r="AV179" s="13" t="s">
        <v>86</v>
      </c>
      <c r="AW179" s="13" t="s">
        <v>32</v>
      </c>
      <c r="AX179" s="13" t="s">
        <v>76</v>
      </c>
      <c r="AY179" s="265" t="s">
        <v>176</v>
      </c>
    </row>
    <row r="180" spans="1:51" s="14" customFormat="1" ht="12">
      <c r="A180" s="14"/>
      <c r="B180" s="269"/>
      <c r="C180" s="270"/>
      <c r="D180" s="256" t="s">
        <v>226</v>
      </c>
      <c r="E180" s="271" t="s">
        <v>1</v>
      </c>
      <c r="F180" s="272" t="s">
        <v>249</v>
      </c>
      <c r="G180" s="270"/>
      <c r="H180" s="273">
        <v>86.9</v>
      </c>
      <c r="I180" s="274"/>
      <c r="J180" s="270"/>
      <c r="K180" s="270"/>
      <c r="L180" s="275"/>
      <c r="M180" s="276"/>
      <c r="N180" s="277"/>
      <c r="O180" s="277"/>
      <c r="P180" s="277"/>
      <c r="Q180" s="277"/>
      <c r="R180" s="277"/>
      <c r="S180" s="277"/>
      <c r="T180" s="27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9" t="s">
        <v>226</v>
      </c>
      <c r="AU180" s="279" t="s">
        <v>86</v>
      </c>
      <c r="AV180" s="14" t="s">
        <v>193</v>
      </c>
      <c r="AW180" s="14" t="s">
        <v>32</v>
      </c>
      <c r="AX180" s="14" t="s">
        <v>84</v>
      </c>
      <c r="AY180" s="279" t="s">
        <v>176</v>
      </c>
    </row>
    <row r="181" spans="1:65" s="2" customFormat="1" ht="24.15" customHeight="1">
      <c r="A181" s="38"/>
      <c r="B181" s="39"/>
      <c r="C181" s="241" t="s">
        <v>222</v>
      </c>
      <c r="D181" s="241" t="s">
        <v>179</v>
      </c>
      <c r="E181" s="242" t="s">
        <v>323</v>
      </c>
      <c r="F181" s="243" t="s">
        <v>324</v>
      </c>
      <c r="G181" s="244" t="s">
        <v>291</v>
      </c>
      <c r="H181" s="245">
        <v>165.68</v>
      </c>
      <c r="I181" s="246"/>
      <c r="J181" s="247">
        <f>ROUND(I181*H181,2)</f>
        <v>0</v>
      </c>
      <c r="K181" s="243" t="s">
        <v>183</v>
      </c>
      <c r="L181" s="44"/>
      <c r="M181" s="248" t="s">
        <v>1</v>
      </c>
      <c r="N181" s="249" t="s">
        <v>41</v>
      </c>
      <c r="O181" s="91"/>
      <c r="P181" s="250">
        <f>O181*H181</f>
        <v>0</v>
      </c>
      <c r="Q181" s="250">
        <v>0</v>
      </c>
      <c r="R181" s="250">
        <f>Q181*H181</f>
        <v>0</v>
      </c>
      <c r="S181" s="250">
        <v>0</v>
      </c>
      <c r="T181" s="25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2" t="s">
        <v>193</v>
      </c>
      <c r="AT181" s="252" t="s">
        <v>179</v>
      </c>
      <c r="AU181" s="252" t="s">
        <v>86</v>
      </c>
      <c r="AY181" s="17" t="s">
        <v>176</v>
      </c>
      <c r="BE181" s="253">
        <f>IF(N181="základní",J181,0)</f>
        <v>0</v>
      </c>
      <c r="BF181" s="253">
        <f>IF(N181="snížená",J181,0)</f>
        <v>0</v>
      </c>
      <c r="BG181" s="253">
        <f>IF(N181="zákl. přenesená",J181,0)</f>
        <v>0</v>
      </c>
      <c r="BH181" s="253">
        <f>IF(N181="sníž. přenesená",J181,0)</f>
        <v>0</v>
      </c>
      <c r="BI181" s="253">
        <f>IF(N181="nulová",J181,0)</f>
        <v>0</v>
      </c>
      <c r="BJ181" s="17" t="s">
        <v>84</v>
      </c>
      <c r="BK181" s="253">
        <f>ROUND(I181*H181,2)</f>
        <v>0</v>
      </c>
      <c r="BL181" s="17" t="s">
        <v>193</v>
      </c>
      <c r="BM181" s="252" t="s">
        <v>970</v>
      </c>
    </row>
    <row r="182" spans="1:51" s="15" customFormat="1" ht="12">
      <c r="A182" s="15"/>
      <c r="B182" s="285"/>
      <c r="C182" s="286"/>
      <c r="D182" s="256" t="s">
        <v>226</v>
      </c>
      <c r="E182" s="287" t="s">
        <v>1</v>
      </c>
      <c r="F182" s="288" t="s">
        <v>971</v>
      </c>
      <c r="G182" s="286"/>
      <c r="H182" s="287" t="s">
        <v>1</v>
      </c>
      <c r="I182" s="289"/>
      <c r="J182" s="286"/>
      <c r="K182" s="286"/>
      <c r="L182" s="290"/>
      <c r="M182" s="291"/>
      <c r="N182" s="292"/>
      <c r="O182" s="292"/>
      <c r="P182" s="292"/>
      <c r="Q182" s="292"/>
      <c r="R182" s="292"/>
      <c r="S182" s="292"/>
      <c r="T182" s="29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94" t="s">
        <v>226</v>
      </c>
      <c r="AU182" s="294" t="s">
        <v>86</v>
      </c>
      <c r="AV182" s="15" t="s">
        <v>84</v>
      </c>
      <c r="AW182" s="15" t="s">
        <v>32</v>
      </c>
      <c r="AX182" s="15" t="s">
        <v>76</v>
      </c>
      <c r="AY182" s="294" t="s">
        <v>176</v>
      </c>
    </row>
    <row r="183" spans="1:51" s="13" customFormat="1" ht="12">
      <c r="A183" s="13"/>
      <c r="B183" s="254"/>
      <c r="C183" s="255"/>
      <c r="D183" s="256" t="s">
        <v>226</v>
      </c>
      <c r="E183" s="257" t="s">
        <v>1</v>
      </c>
      <c r="F183" s="258" t="s">
        <v>972</v>
      </c>
      <c r="G183" s="255"/>
      <c r="H183" s="259">
        <v>161.28</v>
      </c>
      <c r="I183" s="260"/>
      <c r="J183" s="255"/>
      <c r="K183" s="255"/>
      <c r="L183" s="261"/>
      <c r="M183" s="262"/>
      <c r="N183" s="263"/>
      <c r="O183" s="263"/>
      <c r="P183" s="263"/>
      <c r="Q183" s="263"/>
      <c r="R183" s="263"/>
      <c r="S183" s="263"/>
      <c r="T183" s="26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5" t="s">
        <v>226</v>
      </c>
      <c r="AU183" s="265" t="s">
        <v>86</v>
      </c>
      <c r="AV183" s="13" t="s">
        <v>86</v>
      </c>
      <c r="AW183" s="13" t="s">
        <v>32</v>
      </c>
      <c r="AX183" s="13" t="s">
        <v>76</v>
      </c>
      <c r="AY183" s="265" t="s">
        <v>176</v>
      </c>
    </row>
    <row r="184" spans="1:51" s="15" customFormat="1" ht="12">
      <c r="A184" s="15"/>
      <c r="B184" s="285"/>
      <c r="C184" s="286"/>
      <c r="D184" s="256" t="s">
        <v>226</v>
      </c>
      <c r="E184" s="287" t="s">
        <v>1</v>
      </c>
      <c r="F184" s="288" t="s">
        <v>330</v>
      </c>
      <c r="G184" s="286"/>
      <c r="H184" s="287" t="s">
        <v>1</v>
      </c>
      <c r="I184" s="289"/>
      <c r="J184" s="286"/>
      <c r="K184" s="286"/>
      <c r="L184" s="290"/>
      <c r="M184" s="291"/>
      <c r="N184" s="292"/>
      <c r="O184" s="292"/>
      <c r="P184" s="292"/>
      <c r="Q184" s="292"/>
      <c r="R184" s="292"/>
      <c r="S184" s="292"/>
      <c r="T184" s="29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4" t="s">
        <v>226</v>
      </c>
      <c r="AU184" s="294" t="s">
        <v>86</v>
      </c>
      <c r="AV184" s="15" t="s">
        <v>84</v>
      </c>
      <c r="AW184" s="15" t="s">
        <v>32</v>
      </c>
      <c r="AX184" s="15" t="s">
        <v>76</v>
      </c>
      <c r="AY184" s="294" t="s">
        <v>176</v>
      </c>
    </row>
    <row r="185" spans="1:51" s="13" customFormat="1" ht="12">
      <c r="A185" s="13"/>
      <c r="B185" s="254"/>
      <c r="C185" s="255"/>
      <c r="D185" s="256" t="s">
        <v>226</v>
      </c>
      <c r="E185" s="257" t="s">
        <v>1</v>
      </c>
      <c r="F185" s="258" t="s">
        <v>973</v>
      </c>
      <c r="G185" s="255"/>
      <c r="H185" s="259">
        <v>4.4</v>
      </c>
      <c r="I185" s="260"/>
      <c r="J185" s="255"/>
      <c r="K185" s="255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226</v>
      </c>
      <c r="AU185" s="265" t="s">
        <v>86</v>
      </c>
      <c r="AV185" s="13" t="s">
        <v>86</v>
      </c>
      <c r="AW185" s="13" t="s">
        <v>32</v>
      </c>
      <c r="AX185" s="13" t="s">
        <v>76</v>
      </c>
      <c r="AY185" s="265" t="s">
        <v>176</v>
      </c>
    </row>
    <row r="186" spans="1:51" s="14" customFormat="1" ht="12">
      <c r="A186" s="14"/>
      <c r="B186" s="269"/>
      <c r="C186" s="270"/>
      <c r="D186" s="256" t="s">
        <v>226</v>
      </c>
      <c r="E186" s="271" t="s">
        <v>1</v>
      </c>
      <c r="F186" s="272" t="s">
        <v>249</v>
      </c>
      <c r="G186" s="270"/>
      <c r="H186" s="273">
        <v>165.68</v>
      </c>
      <c r="I186" s="274"/>
      <c r="J186" s="270"/>
      <c r="K186" s="270"/>
      <c r="L186" s="275"/>
      <c r="M186" s="276"/>
      <c r="N186" s="277"/>
      <c r="O186" s="277"/>
      <c r="P186" s="277"/>
      <c r="Q186" s="277"/>
      <c r="R186" s="277"/>
      <c r="S186" s="277"/>
      <c r="T186" s="27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9" t="s">
        <v>226</v>
      </c>
      <c r="AU186" s="279" t="s">
        <v>86</v>
      </c>
      <c r="AV186" s="14" t="s">
        <v>193</v>
      </c>
      <c r="AW186" s="14" t="s">
        <v>32</v>
      </c>
      <c r="AX186" s="14" t="s">
        <v>84</v>
      </c>
      <c r="AY186" s="279" t="s">
        <v>176</v>
      </c>
    </row>
    <row r="187" spans="1:65" s="2" customFormat="1" ht="14.4" customHeight="1">
      <c r="A187" s="38"/>
      <c r="B187" s="39"/>
      <c r="C187" s="295" t="s">
        <v>227</v>
      </c>
      <c r="D187" s="295" t="s">
        <v>341</v>
      </c>
      <c r="E187" s="296" t="s">
        <v>342</v>
      </c>
      <c r="F187" s="297" t="s">
        <v>343</v>
      </c>
      <c r="G187" s="298" t="s">
        <v>344</v>
      </c>
      <c r="H187" s="299">
        <v>331.36</v>
      </c>
      <c r="I187" s="300"/>
      <c r="J187" s="301">
        <f>ROUND(I187*H187,2)</f>
        <v>0</v>
      </c>
      <c r="K187" s="297" t="s">
        <v>183</v>
      </c>
      <c r="L187" s="302"/>
      <c r="M187" s="303" t="s">
        <v>1</v>
      </c>
      <c r="N187" s="304" t="s">
        <v>41</v>
      </c>
      <c r="O187" s="91"/>
      <c r="P187" s="250">
        <f>O187*H187</f>
        <v>0</v>
      </c>
      <c r="Q187" s="250">
        <v>1</v>
      </c>
      <c r="R187" s="250">
        <f>Q187*H187</f>
        <v>331.36</v>
      </c>
      <c r="S187" s="250">
        <v>0</v>
      </c>
      <c r="T187" s="25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2" t="s">
        <v>210</v>
      </c>
      <c r="AT187" s="252" t="s">
        <v>341</v>
      </c>
      <c r="AU187" s="252" t="s">
        <v>86</v>
      </c>
      <c r="AY187" s="17" t="s">
        <v>176</v>
      </c>
      <c r="BE187" s="253">
        <f>IF(N187="základní",J187,0)</f>
        <v>0</v>
      </c>
      <c r="BF187" s="253">
        <f>IF(N187="snížená",J187,0)</f>
        <v>0</v>
      </c>
      <c r="BG187" s="253">
        <f>IF(N187="zákl. přenesená",J187,0)</f>
        <v>0</v>
      </c>
      <c r="BH187" s="253">
        <f>IF(N187="sníž. přenesená",J187,0)</f>
        <v>0</v>
      </c>
      <c r="BI187" s="253">
        <f>IF(N187="nulová",J187,0)</f>
        <v>0</v>
      </c>
      <c r="BJ187" s="17" t="s">
        <v>84</v>
      </c>
      <c r="BK187" s="253">
        <f>ROUND(I187*H187,2)</f>
        <v>0</v>
      </c>
      <c r="BL187" s="17" t="s">
        <v>193</v>
      </c>
      <c r="BM187" s="252" t="s">
        <v>974</v>
      </c>
    </row>
    <row r="188" spans="1:51" s="15" customFormat="1" ht="12">
      <c r="A188" s="15"/>
      <c r="B188" s="285"/>
      <c r="C188" s="286"/>
      <c r="D188" s="256" t="s">
        <v>226</v>
      </c>
      <c r="E188" s="287" t="s">
        <v>1</v>
      </c>
      <c r="F188" s="288" t="s">
        <v>971</v>
      </c>
      <c r="G188" s="286"/>
      <c r="H188" s="287" t="s">
        <v>1</v>
      </c>
      <c r="I188" s="289"/>
      <c r="J188" s="286"/>
      <c r="K188" s="286"/>
      <c r="L188" s="290"/>
      <c r="M188" s="291"/>
      <c r="N188" s="292"/>
      <c r="O188" s="292"/>
      <c r="P188" s="292"/>
      <c r="Q188" s="292"/>
      <c r="R188" s="292"/>
      <c r="S188" s="292"/>
      <c r="T188" s="29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4" t="s">
        <v>226</v>
      </c>
      <c r="AU188" s="294" t="s">
        <v>86</v>
      </c>
      <c r="AV188" s="15" t="s">
        <v>84</v>
      </c>
      <c r="AW188" s="15" t="s">
        <v>32</v>
      </c>
      <c r="AX188" s="15" t="s">
        <v>76</v>
      </c>
      <c r="AY188" s="294" t="s">
        <v>176</v>
      </c>
    </row>
    <row r="189" spans="1:51" s="13" customFormat="1" ht="12">
      <c r="A189" s="13"/>
      <c r="B189" s="254"/>
      <c r="C189" s="255"/>
      <c r="D189" s="256" t="s">
        <v>226</v>
      </c>
      <c r="E189" s="257" t="s">
        <v>1</v>
      </c>
      <c r="F189" s="258" t="s">
        <v>972</v>
      </c>
      <c r="G189" s="255"/>
      <c r="H189" s="259">
        <v>161.28</v>
      </c>
      <c r="I189" s="260"/>
      <c r="J189" s="255"/>
      <c r="K189" s="255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226</v>
      </c>
      <c r="AU189" s="265" t="s">
        <v>86</v>
      </c>
      <c r="AV189" s="13" t="s">
        <v>86</v>
      </c>
      <c r="AW189" s="13" t="s">
        <v>32</v>
      </c>
      <c r="AX189" s="13" t="s">
        <v>76</v>
      </c>
      <c r="AY189" s="265" t="s">
        <v>176</v>
      </c>
    </row>
    <row r="190" spans="1:51" s="15" customFormat="1" ht="12">
      <c r="A190" s="15"/>
      <c r="B190" s="285"/>
      <c r="C190" s="286"/>
      <c r="D190" s="256" t="s">
        <v>226</v>
      </c>
      <c r="E190" s="287" t="s">
        <v>1</v>
      </c>
      <c r="F190" s="288" t="s">
        <v>330</v>
      </c>
      <c r="G190" s="286"/>
      <c r="H190" s="287" t="s">
        <v>1</v>
      </c>
      <c r="I190" s="289"/>
      <c r="J190" s="286"/>
      <c r="K190" s="286"/>
      <c r="L190" s="290"/>
      <c r="M190" s="291"/>
      <c r="N190" s="292"/>
      <c r="O190" s="292"/>
      <c r="P190" s="292"/>
      <c r="Q190" s="292"/>
      <c r="R190" s="292"/>
      <c r="S190" s="292"/>
      <c r="T190" s="29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4" t="s">
        <v>226</v>
      </c>
      <c r="AU190" s="294" t="s">
        <v>86</v>
      </c>
      <c r="AV190" s="15" t="s">
        <v>84</v>
      </c>
      <c r="AW190" s="15" t="s">
        <v>32</v>
      </c>
      <c r="AX190" s="15" t="s">
        <v>76</v>
      </c>
      <c r="AY190" s="294" t="s">
        <v>176</v>
      </c>
    </row>
    <row r="191" spans="1:51" s="13" customFormat="1" ht="12">
      <c r="A191" s="13"/>
      <c r="B191" s="254"/>
      <c r="C191" s="255"/>
      <c r="D191" s="256" t="s">
        <v>226</v>
      </c>
      <c r="E191" s="257" t="s">
        <v>1</v>
      </c>
      <c r="F191" s="258" t="s">
        <v>973</v>
      </c>
      <c r="G191" s="255"/>
      <c r="H191" s="259">
        <v>4.4</v>
      </c>
      <c r="I191" s="260"/>
      <c r="J191" s="255"/>
      <c r="K191" s="255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226</v>
      </c>
      <c r="AU191" s="265" t="s">
        <v>86</v>
      </c>
      <c r="AV191" s="13" t="s">
        <v>86</v>
      </c>
      <c r="AW191" s="13" t="s">
        <v>32</v>
      </c>
      <c r="AX191" s="13" t="s">
        <v>76</v>
      </c>
      <c r="AY191" s="265" t="s">
        <v>176</v>
      </c>
    </row>
    <row r="192" spans="1:51" s="14" customFormat="1" ht="12">
      <c r="A192" s="14"/>
      <c r="B192" s="269"/>
      <c r="C192" s="270"/>
      <c r="D192" s="256" t="s">
        <v>226</v>
      </c>
      <c r="E192" s="271" t="s">
        <v>1</v>
      </c>
      <c r="F192" s="272" t="s">
        <v>249</v>
      </c>
      <c r="G192" s="270"/>
      <c r="H192" s="273">
        <v>165.68</v>
      </c>
      <c r="I192" s="274"/>
      <c r="J192" s="270"/>
      <c r="K192" s="270"/>
      <c r="L192" s="275"/>
      <c r="M192" s="276"/>
      <c r="N192" s="277"/>
      <c r="O192" s="277"/>
      <c r="P192" s="277"/>
      <c r="Q192" s="277"/>
      <c r="R192" s="277"/>
      <c r="S192" s="277"/>
      <c r="T192" s="27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9" t="s">
        <v>226</v>
      </c>
      <c r="AU192" s="279" t="s">
        <v>86</v>
      </c>
      <c r="AV192" s="14" t="s">
        <v>193</v>
      </c>
      <c r="AW192" s="14" t="s">
        <v>32</v>
      </c>
      <c r="AX192" s="14" t="s">
        <v>76</v>
      </c>
      <c r="AY192" s="279" t="s">
        <v>176</v>
      </c>
    </row>
    <row r="193" spans="1:51" s="13" customFormat="1" ht="12">
      <c r="A193" s="13"/>
      <c r="B193" s="254"/>
      <c r="C193" s="255"/>
      <c r="D193" s="256" t="s">
        <v>226</v>
      </c>
      <c r="E193" s="257" t="s">
        <v>1</v>
      </c>
      <c r="F193" s="258" t="s">
        <v>975</v>
      </c>
      <c r="G193" s="255"/>
      <c r="H193" s="259">
        <v>331.36</v>
      </c>
      <c r="I193" s="260"/>
      <c r="J193" s="255"/>
      <c r="K193" s="255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226</v>
      </c>
      <c r="AU193" s="265" t="s">
        <v>86</v>
      </c>
      <c r="AV193" s="13" t="s">
        <v>86</v>
      </c>
      <c r="AW193" s="13" t="s">
        <v>32</v>
      </c>
      <c r="AX193" s="13" t="s">
        <v>84</v>
      </c>
      <c r="AY193" s="265" t="s">
        <v>176</v>
      </c>
    </row>
    <row r="194" spans="1:65" s="2" customFormat="1" ht="24.15" customHeight="1">
      <c r="A194" s="38"/>
      <c r="B194" s="39"/>
      <c r="C194" s="241" t="s">
        <v>332</v>
      </c>
      <c r="D194" s="241" t="s">
        <v>179</v>
      </c>
      <c r="E194" s="242" t="s">
        <v>347</v>
      </c>
      <c r="F194" s="243" t="s">
        <v>348</v>
      </c>
      <c r="G194" s="244" t="s">
        <v>344</v>
      </c>
      <c r="H194" s="245">
        <v>1008.84</v>
      </c>
      <c r="I194" s="246"/>
      <c r="J194" s="247">
        <f>ROUND(I194*H194,2)</f>
        <v>0</v>
      </c>
      <c r="K194" s="243" t="s">
        <v>183</v>
      </c>
      <c r="L194" s="44"/>
      <c r="M194" s="248" t="s">
        <v>1</v>
      </c>
      <c r="N194" s="249" t="s">
        <v>41</v>
      </c>
      <c r="O194" s="91"/>
      <c r="P194" s="250">
        <f>O194*H194</f>
        <v>0</v>
      </c>
      <c r="Q194" s="250">
        <v>0</v>
      </c>
      <c r="R194" s="250">
        <f>Q194*H194</f>
        <v>0</v>
      </c>
      <c r="S194" s="250">
        <v>0</v>
      </c>
      <c r="T194" s="25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2" t="s">
        <v>193</v>
      </c>
      <c r="AT194" s="252" t="s">
        <v>179</v>
      </c>
      <c r="AU194" s="252" t="s">
        <v>86</v>
      </c>
      <c r="AY194" s="17" t="s">
        <v>176</v>
      </c>
      <c r="BE194" s="253">
        <f>IF(N194="základní",J194,0)</f>
        <v>0</v>
      </c>
      <c r="BF194" s="253">
        <f>IF(N194="snížená",J194,0)</f>
        <v>0</v>
      </c>
      <c r="BG194" s="253">
        <f>IF(N194="zákl. přenesená",J194,0)</f>
        <v>0</v>
      </c>
      <c r="BH194" s="253">
        <f>IF(N194="sníž. přenesená",J194,0)</f>
        <v>0</v>
      </c>
      <c r="BI194" s="253">
        <f>IF(N194="nulová",J194,0)</f>
        <v>0</v>
      </c>
      <c r="BJ194" s="17" t="s">
        <v>84</v>
      </c>
      <c r="BK194" s="253">
        <f>ROUND(I194*H194,2)</f>
        <v>0</v>
      </c>
      <c r="BL194" s="17" t="s">
        <v>193</v>
      </c>
      <c r="BM194" s="252" t="s">
        <v>976</v>
      </c>
    </row>
    <row r="195" spans="1:51" s="15" customFormat="1" ht="12">
      <c r="A195" s="15"/>
      <c r="B195" s="285"/>
      <c r="C195" s="286"/>
      <c r="D195" s="256" t="s">
        <v>226</v>
      </c>
      <c r="E195" s="287" t="s">
        <v>1</v>
      </c>
      <c r="F195" s="288" t="s">
        <v>953</v>
      </c>
      <c r="G195" s="286"/>
      <c r="H195" s="287" t="s">
        <v>1</v>
      </c>
      <c r="I195" s="289"/>
      <c r="J195" s="286"/>
      <c r="K195" s="286"/>
      <c r="L195" s="290"/>
      <c r="M195" s="291"/>
      <c r="N195" s="292"/>
      <c r="O195" s="292"/>
      <c r="P195" s="292"/>
      <c r="Q195" s="292"/>
      <c r="R195" s="292"/>
      <c r="S195" s="292"/>
      <c r="T195" s="29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94" t="s">
        <v>226</v>
      </c>
      <c r="AU195" s="294" t="s">
        <v>86</v>
      </c>
      <c r="AV195" s="15" t="s">
        <v>84</v>
      </c>
      <c r="AW195" s="15" t="s">
        <v>32</v>
      </c>
      <c r="AX195" s="15" t="s">
        <v>76</v>
      </c>
      <c r="AY195" s="294" t="s">
        <v>176</v>
      </c>
    </row>
    <row r="196" spans="1:51" s="13" customFormat="1" ht="12">
      <c r="A196" s="13"/>
      <c r="B196" s="254"/>
      <c r="C196" s="255"/>
      <c r="D196" s="256" t="s">
        <v>226</v>
      </c>
      <c r="E196" s="257" t="s">
        <v>1</v>
      </c>
      <c r="F196" s="258" t="s">
        <v>954</v>
      </c>
      <c r="G196" s="255"/>
      <c r="H196" s="259">
        <v>477.12</v>
      </c>
      <c r="I196" s="260"/>
      <c r="J196" s="255"/>
      <c r="K196" s="255"/>
      <c r="L196" s="261"/>
      <c r="M196" s="262"/>
      <c r="N196" s="263"/>
      <c r="O196" s="263"/>
      <c r="P196" s="263"/>
      <c r="Q196" s="263"/>
      <c r="R196" s="263"/>
      <c r="S196" s="263"/>
      <c r="T196" s="26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5" t="s">
        <v>226</v>
      </c>
      <c r="AU196" s="265" t="s">
        <v>86</v>
      </c>
      <c r="AV196" s="13" t="s">
        <v>86</v>
      </c>
      <c r="AW196" s="13" t="s">
        <v>32</v>
      </c>
      <c r="AX196" s="13" t="s">
        <v>76</v>
      </c>
      <c r="AY196" s="265" t="s">
        <v>176</v>
      </c>
    </row>
    <row r="197" spans="1:51" s="15" customFormat="1" ht="12">
      <c r="A197" s="15"/>
      <c r="B197" s="285"/>
      <c r="C197" s="286"/>
      <c r="D197" s="256" t="s">
        <v>226</v>
      </c>
      <c r="E197" s="287" t="s">
        <v>1</v>
      </c>
      <c r="F197" s="288" t="s">
        <v>958</v>
      </c>
      <c r="G197" s="286"/>
      <c r="H197" s="287" t="s">
        <v>1</v>
      </c>
      <c r="I197" s="289"/>
      <c r="J197" s="286"/>
      <c r="K197" s="286"/>
      <c r="L197" s="290"/>
      <c r="M197" s="291"/>
      <c r="N197" s="292"/>
      <c r="O197" s="292"/>
      <c r="P197" s="292"/>
      <c r="Q197" s="292"/>
      <c r="R197" s="292"/>
      <c r="S197" s="292"/>
      <c r="T197" s="29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4" t="s">
        <v>226</v>
      </c>
      <c r="AU197" s="294" t="s">
        <v>86</v>
      </c>
      <c r="AV197" s="15" t="s">
        <v>84</v>
      </c>
      <c r="AW197" s="15" t="s">
        <v>32</v>
      </c>
      <c r="AX197" s="15" t="s">
        <v>76</v>
      </c>
      <c r="AY197" s="294" t="s">
        <v>176</v>
      </c>
    </row>
    <row r="198" spans="1:51" s="13" customFormat="1" ht="12">
      <c r="A198" s="13"/>
      <c r="B198" s="254"/>
      <c r="C198" s="255"/>
      <c r="D198" s="256" t="s">
        <v>226</v>
      </c>
      <c r="E198" s="257" t="s">
        <v>1</v>
      </c>
      <c r="F198" s="258" t="s">
        <v>959</v>
      </c>
      <c r="G198" s="255"/>
      <c r="H198" s="259">
        <v>27.3</v>
      </c>
      <c r="I198" s="260"/>
      <c r="J198" s="255"/>
      <c r="K198" s="255"/>
      <c r="L198" s="261"/>
      <c r="M198" s="262"/>
      <c r="N198" s="263"/>
      <c r="O198" s="263"/>
      <c r="P198" s="263"/>
      <c r="Q198" s="263"/>
      <c r="R198" s="263"/>
      <c r="S198" s="263"/>
      <c r="T198" s="26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5" t="s">
        <v>226</v>
      </c>
      <c r="AU198" s="265" t="s">
        <v>86</v>
      </c>
      <c r="AV198" s="13" t="s">
        <v>86</v>
      </c>
      <c r="AW198" s="13" t="s">
        <v>32</v>
      </c>
      <c r="AX198" s="13" t="s">
        <v>76</v>
      </c>
      <c r="AY198" s="265" t="s">
        <v>176</v>
      </c>
    </row>
    <row r="199" spans="1:51" s="14" customFormat="1" ht="12">
      <c r="A199" s="14"/>
      <c r="B199" s="269"/>
      <c r="C199" s="270"/>
      <c r="D199" s="256" t="s">
        <v>226</v>
      </c>
      <c r="E199" s="271" t="s">
        <v>1</v>
      </c>
      <c r="F199" s="272" t="s">
        <v>249</v>
      </c>
      <c r="G199" s="270"/>
      <c r="H199" s="273">
        <v>504.42</v>
      </c>
      <c r="I199" s="274"/>
      <c r="J199" s="270"/>
      <c r="K199" s="270"/>
      <c r="L199" s="275"/>
      <c r="M199" s="276"/>
      <c r="N199" s="277"/>
      <c r="O199" s="277"/>
      <c r="P199" s="277"/>
      <c r="Q199" s="277"/>
      <c r="R199" s="277"/>
      <c r="S199" s="277"/>
      <c r="T199" s="27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9" t="s">
        <v>226</v>
      </c>
      <c r="AU199" s="279" t="s">
        <v>86</v>
      </c>
      <c r="AV199" s="14" t="s">
        <v>193</v>
      </c>
      <c r="AW199" s="14" t="s">
        <v>32</v>
      </c>
      <c r="AX199" s="14" t="s">
        <v>76</v>
      </c>
      <c r="AY199" s="279" t="s">
        <v>176</v>
      </c>
    </row>
    <row r="200" spans="1:51" s="13" customFormat="1" ht="12">
      <c r="A200" s="13"/>
      <c r="B200" s="254"/>
      <c r="C200" s="255"/>
      <c r="D200" s="256" t="s">
        <v>226</v>
      </c>
      <c r="E200" s="257" t="s">
        <v>1</v>
      </c>
      <c r="F200" s="258" t="s">
        <v>977</v>
      </c>
      <c r="G200" s="255"/>
      <c r="H200" s="259">
        <v>1008.84</v>
      </c>
      <c r="I200" s="260"/>
      <c r="J200" s="255"/>
      <c r="K200" s="255"/>
      <c r="L200" s="261"/>
      <c r="M200" s="262"/>
      <c r="N200" s="263"/>
      <c r="O200" s="263"/>
      <c r="P200" s="263"/>
      <c r="Q200" s="263"/>
      <c r="R200" s="263"/>
      <c r="S200" s="263"/>
      <c r="T200" s="26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5" t="s">
        <v>226</v>
      </c>
      <c r="AU200" s="265" t="s">
        <v>86</v>
      </c>
      <c r="AV200" s="13" t="s">
        <v>86</v>
      </c>
      <c r="AW200" s="13" t="s">
        <v>32</v>
      </c>
      <c r="AX200" s="13" t="s">
        <v>84</v>
      </c>
      <c r="AY200" s="265" t="s">
        <v>176</v>
      </c>
    </row>
    <row r="201" spans="1:65" s="2" customFormat="1" ht="14.4" customHeight="1">
      <c r="A201" s="38"/>
      <c r="B201" s="39"/>
      <c r="C201" s="241" t="s">
        <v>340</v>
      </c>
      <c r="D201" s="241" t="s">
        <v>179</v>
      </c>
      <c r="E201" s="242" t="s">
        <v>352</v>
      </c>
      <c r="F201" s="243" t="s">
        <v>353</v>
      </c>
      <c r="G201" s="244" t="s">
        <v>291</v>
      </c>
      <c r="H201" s="245">
        <v>504.42</v>
      </c>
      <c r="I201" s="246"/>
      <c r="J201" s="247">
        <f>ROUND(I201*H201,2)</f>
        <v>0</v>
      </c>
      <c r="K201" s="243" t="s">
        <v>183</v>
      </c>
      <c r="L201" s="44"/>
      <c r="M201" s="248" t="s">
        <v>1</v>
      </c>
      <c r="N201" s="249" t="s">
        <v>41</v>
      </c>
      <c r="O201" s="91"/>
      <c r="P201" s="250">
        <f>O201*H201</f>
        <v>0</v>
      </c>
      <c r="Q201" s="250">
        <v>0</v>
      </c>
      <c r="R201" s="250">
        <f>Q201*H201</f>
        <v>0</v>
      </c>
      <c r="S201" s="250">
        <v>0</v>
      </c>
      <c r="T201" s="25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2" t="s">
        <v>193</v>
      </c>
      <c r="AT201" s="252" t="s">
        <v>179</v>
      </c>
      <c r="AU201" s="252" t="s">
        <v>86</v>
      </c>
      <c r="AY201" s="17" t="s">
        <v>176</v>
      </c>
      <c r="BE201" s="253">
        <f>IF(N201="základní",J201,0)</f>
        <v>0</v>
      </c>
      <c r="BF201" s="253">
        <f>IF(N201="snížená",J201,0)</f>
        <v>0</v>
      </c>
      <c r="BG201" s="253">
        <f>IF(N201="zákl. přenesená",J201,0)</f>
        <v>0</v>
      </c>
      <c r="BH201" s="253">
        <f>IF(N201="sníž. přenesená",J201,0)</f>
        <v>0</v>
      </c>
      <c r="BI201" s="253">
        <f>IF(N201="nulová",J201,0)</f>
        <v>0</v>
      </c>
      <c r="BJ201" s="17" t="s">
        <v>84</v>
      </c>
      <c r="BK201" s="253">
        <f>ROUND(I201*H201,2)</f>
        <v>0</v>
      </c>
      <c r="BL201" s="17" t="s">
        <v>193</v>
      </c>
      <c r="BM201" s="252" t="s">
        <v>978</v>
      </c>
    </row>
    <row r="202" spans="1:51" s="15" customFormat="1" ht="12">
      <c r="A202" s="15"/>
      <c r="B202" s="285"/>
      <c r="C202" s="286"/>
      <c r="D202" s="256" t="s">
        <v>226</v>
      </c>
      <c r="E202" s="287" t="s">
        <v>1</v>
      </c>
      <c r="F202" s="288" t="s">
        <v>953</v>
      </c>
      <c r="G202" s="286"/>
      <c r="H202" s="287" t="s">
        <v>1</v>
      </c>
      <c r="I202" s="289"/>
      <c r="J202" s="286"/>
      <c r="K202" s="286"/>
      <c r="L202" s="290"/>
      <c r="M202" s="291"/>
      <c r="N202" s="292"/>
      <c r="O202" s="292"/>
      <c r="P202" s="292"/>
      <c r="Q202" s="292"/>
      <c r="R202" s="292"/>
      <c r="S202" s="292"/>
      <c r="T202" s="29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94" t="s">
        <v>226</v>
      </c>
      <c r="AU202" s="294" t="s">
        <v>86</v>
      </c>
      <c r="AV202" s="15" t="s">
        <v>84</v>
      </c>
      <c r="AW202" s="15" t="s">
        <v>32</v>
      </c>
      <c r="AX202" s="15" t="s">
        <v>76</v>
      </c>
      <c r="AY202" s="294" t="s">
        <v>176</v>
      </c>
    </row>
    <row r="203" spans="1:51" s="13" customFormat="1" ht="12">
      <c r="A203" s="13"/>
      <c r="B203" s="254"/>
      <c r="C203" s="255"/>
      <c r="D203" s="256" t="s">
        <v>226</v>
      </c>
      <c r="E203" s="257" t="s">
        <v>1</v>
      </c>
      <c r="F203" s="258" t="s">
        <v>954</v>
      </c>
      <c r="G203" s="255"/>
      <c r="H203" s="259">
        <v>477.12</v>
      </c>
      <c r="I203" s="260"/>
      <c r="J203" s="255"/>
      <c r="K203" s="255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226</v>
      </c>
      <c r="AU203" s="265" t="s">
        <v>86</v>
      </c>
      <c r="AV203" s="13" t="s">
        <v>86</v>
      </c>
      <c r="AW203" s="13" t="s">
        <v>32</v>
      </c>
      <c r="AX203" s="13" t="s">
        <v>76</v>
      </c>
      <c r="AY203" s="265" t="s">
        <v>176</v>
      </c>
    </row>
    <row r="204" spans="1:51" s="15" customFormat="1" ht="12">
      <c r="A204" s="15"/>
      <c r="B204" s="285"/>
      <c r="C204" s="286"/>
      <c r="D204" s="256" t="s">
        <v>226</v>
      </c>
      <c r="E204" s="287" t="s">
        <v>1</v>
      </c>
      <c r="F204" s="288" t="s">
        <v>958</v>
      </c>
      <c r="G204" s="286"/>
      <c r="H204" s="287" t="s">
        <v>1</v>
      </c>
      <c r="I204" s="289"/>
      <c r="J204" s="286"/>
      <c r="K204" s="286"/>
      <c r="L204" s="290"/>
      <c r="M204" s="291"/>
      <c r="N204" s="292"/>
      <c r="O204" s="292"/>
      <c r="P204" s="292"/>
      <c r="Q204" s="292"/>
      <c r="R204" s="292"/>
      <c r="S204" s="292"/>
      <c r="T204" s="29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4" t="s">
        <v>226</v>
      </c>
      <c r="AU204" s="294" t="s">
        <v>86</v>
      </c>
      <c r="AV204" s="15" t="s">
        <v>84</v>
      </c>
      <c r="AW204" s="15" t="s">
        <v>32</v>
      </c>
      <c r="AX204" s="15" t="s">
        <v>76</v>
      </c>
      <c r="AY204" s="294" t="s">
        <v>176</v>
      </c>
    </row>
    <row r="205" spans="1:51" s="13" customFormat="1" ht="12">
      <c r="A205" s="13"/>
      <c r="B205" s="254"/>
      <c r="C205" s="255"/>
      <c r="D205" s="256" t="s">
        <v>226</v>
      </c>
      <c r="E205" s="257" t="s">
        <v>1</v>
      </c>
      <c r="F205" s="258" t="s">
        <v>959</v>
      </c>
      <c r="G205" s="255"/>
      <c r="H205" s="259">
        <v>27.3</v>
      </c>
      <c r="I205" s="260"/>
      <c r="J205" s="255"/>
      <c r="K205" s="255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226</v>
      </c>
      <c r="AU205" s="265" t="s">
        <v>86</v>
      </c>
      <c r="AV205" s="13" t="s">
        <v>86</v>
      </c>
      <c r="AW205" s="13" t="s">
        <v>32</v>
      </c>
      <c r="AX205" s="13" t="s">
        <v>76</v>
      </c>
      <c r="AY205" s="265" t="s">
        <v>176</v>
      </c>
    </row>
    <row r="206" spans="1:51" s="14" customFormat="1" ht="12">
      <c r="A206" s="14"/>
      <c r="B206" s="269"/>
      <c r="C206" s="270"/>
      <c r="D206" s="256" t="s">
        <v>226</v>
      </c>
      <c r="E206" s="271" t="s">
        <v>1</v>
      </c>
      <c r="F206" s="272" t="s">
        <v>249</v>
      </c>
      <c r="G206" s="270"/>
      <c r="H206" s="273">
        <v>504.42</v>
      </c>
      <c r="I206" s="274"/>
      <c r="J206" s="270"/>
      <c r="K206" s="270"/>
      <c r="L206" s="275"/>
      <c r="M206" s="276"/>
      <c r="N206" s="277"/>
      <c r="O206" s="277"/>
      <c r="P206" s="277"/>
      <c r="Q206" s="277"/>
      <c r="R206" s="277"/>
      <c r="S206" s="277"/>
      <c r="T206" s="27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9" t="s">
        <v>226</v>
      </c>
      <c r="AU206" s="279" t="s">
        <v>86</v>
      </c>
      <c r="AV206" s="14" t="s">
        <v>193</v>
      </c>
      <c r="AW206" s="14" t="s">
        <v>32</v>
      </c>
      <c r="AX206" s="14" t="s">
        <v>84</v>
      </c>
      <c r="AY206" s="279" t="s">
        <v>176</v>
      </c>
    </row>
    <row r="207" spans="1:65" s="2" customFormat="1" ht="24.15" customHeight="1">
      <c r="A207" s="38"/>
      <c r="B207" s="39"/>
      <c r="C207" s="241" t="s">
        <v>8</v>
      </c>
      <c r="D207" s="241" t="s">
        <v>179</v>
      </c>
      <c r="E207" s="242" t="s">
        <v>356</v>
      </c>
      <c r="F207" s="243" t="s">
        <v>357</v>
      </c>
      <c r="G207" s="244" t="s">
        <v>236</v>
      </c>
      <c r="H207" s="245">
        <v>443</v>
      </c>
      <c r="I207" s="246"/>
      <c r="J207" s="247">
        <f>ROUND(I207*H207,2)</f>
        <v>0</v>
      </c>
      <c r="K207" s="243" t="s">
        <v>183</v>
      </c>
      <c r="L207" s="44"/>
      <c r="M207" s="248" t="s">
        <v>1</v>
      </c>
      <c r="N207" s="249" t="s">
        <v>41</v>
      </c>
      <c r="O207" s="91"/>
      <c r="P207" s="250">
        <f>O207*H207</f>
        <v>0</v>
      </c>
      <c r="Q207" s="250">
        <v>0</v>
      </c>
      <c r="R207" s="250">
        <f>Q207*H207</f>
        <v>0</v>
      </c>
      <c r="S207" s="250">
        <v>0</v>
      </c>
      <c r="T207" s="251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2" t="s">
        <v>193</v>
      </c>
      <c r="AT207" s="252" t="s">
        <v>179</v>
      </c>
      <c r="AU207" s="252" t="s">
        <v>86</v>
      </c>
      <c r="AY207" s="17" t="s">
        <v>176</v>
      </c>
      <c r="BE207" s="253">
        <f>IF(N207="základní",J207,0)</f>
        <v>0</v>
      </c>
      <c r="BF207" s="253">
        <f>IF(N207="snížená",J207,0)</f>
        <v>0</v>
      </c>
      <c r="BG207" s="253">
        <f>IF(N207="zákl. přenesená",J207,0)</f>
        <v>0</v>
      </c>
      <c r="BH207" s="253">
        <f>IF(N207="sníž. přenesená",J207,0)</f>
        <v>0</v>
      </c>
      <c r="BI207" s="253">
        <f>IF(N207="nulová",J207,0)</f>
        <v>0</v>
      </c>
      <c r="BJ207" s="17" t="s">
        <v>84</v>
      </c>
      <c r="BK207" s="253">
        <f>ROUND(I207*H207,2)</f>
        <v>0</v>
      </c>
      <c r="BL207" s="17" t="s">
        <v>193</v>
      </c>
      <c r="BM207" s="252" t="s">
        <v>979</v>
      </c>
    </row>
    <row r="208" spans="1:51" s="15" customFormat="1" ht="12">
      <c r="A208" s="15"/>
      <c r="B208" s="285"/>
      <c r="C208" s="286"/>
      <c r="D208" s="256" t="s">
        <v>226</v>
      </c>
      <c r="E208" s="287" t="s">
        <v>1</v>
      </c>
      <c r="F208" s="288" t="s">
        <v>980</v>
      </c>
      <c r="G208" s="286"/>
      <c r="H208" s="287" t="s">
        <v>1</v>
      </c>
      <c r="I208" s="289"/>
      <c r="J208" s="286"/>
      <c r="K208" s="286"/>
      <c r="L208" s="290"/>
      <c r="M208" s="291"/>
      <c r="N208" s="292"/>
      <c r="O208" s="292"/>
      <c r="P208" s="292"/>
      <c r="Q208" s="292"/>
      <c r="R208" s="292"/>
      <c r="S208" s="292"/>
      <c r="T208" s="29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4" t="s">
        <v>226</v>
      </c>
      <c r="AU208" s="294" t="s">
        <v>86</v>
      </c>
      <c r="AV208" s="15" t="s">
        <v>84</v>
      </c>
      <c r="AW208" s="15" t="s">
        <v>32</v>
      </c>
      <c r="AX208" s="15" t="s">
        <v>76</v>
      </c>
      <c r="AY208" s="294" t="s">
        <v>176</v>
      </c>
    </row>
    <row r="209" spans="1:51" s="15" customFormat="1" ht="12">
      <c r="A209" s="15"/>
      <c r="B209" s="285"/>
      <c r="C209" s="286"/>
      <c r="D209" s="256" t="s">
        <v>226</v>
      </c>
      <c r="E209" s="287" t="s">
        <v>1</v>
      </c>
      <c r="F209" s="288" t="s">
        <v>981</v>
      </c>
      <c r="G209" s="286"/>
      <c r="H209" s="287" t="s">
        <v>1</v>
      </c>
      <c r="I209" s="289"/>
      <c r="J209" s="286"/>
      <c r="K209" s="286"/>
      <c r="L209" s="290"/>
      <c r="M209" s="291"/>
      <c r="N209" s="292"/>
      <c r="O209" s="292"/>
      <c r="P209" s="292"/>
      <c r="Q209" s="292"/>
      <c r="R209" s="292"/>
      <c r="S209" s="292"/>
      <c r="T209" s="29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94" t="s">
        <v>226</v>
      </c>
      <c r="AU209" s="294" t="s">
        <v>86</v>
      </c>
      <c r="AV209" s="15" t="s">
        <v>84</v>
      </c>
      <c r="AW209" s="15" t="s">
        <v>32</v>
      </c>
      <c r="AX209" s="15" t="s">
        <v>76</v>
      </c>
      <c r="AY209" s="294" t="s">
        <v>176</v>
      </c>
    </row>
    <row r="210" spans="1:51" s="13" customFormat="1" ht="12">
      <c r="A210" s="13"/>
      <c r="B210" s="254"/>
      <c r="C210" s="255"/>
      <c r="D210" s="256" t="s">
        <v>226</v>
      </c>
      <c r="E210" s="257" t="s">
        <v>1</v>
      </c>
      <c r="F210" s="258" t="s">
        <v>982</v>
      </c>
      <c r="G210" s="255"/>
      <c r="H210" s="259">
        <v>443</v>
      </c>
      <c r="I210" s="260"/>
      <c r="J210" s="255"/>
      <c r="K210" s="255"/>
      <c r="L210" s="261"/>
      <c r="M210" s="262"/>
      <c r="N210" s="263"/>
      <c r="O210" s="263"/>
      <c r="P210" s="263"/>
      <c r="Q210" s="263"/>
      <c r="R210" s="263"/>
      <c r="S210" s="263"/>
      <c r="T210" s="26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5" t="s">
        <v>226</v>
      </c>
      <c r="AU210" s="265" t="s">
        <v>86</v>
      </c>
      <c r="AV210" s="13" t="s">
        <v>86</v>
      </c>
      <c r="AW210" s="13" t="s">
        <v>32</v>
      </c>
      <c r="AX210" s="13" t="s">
        <v>84</v>
      </c>
      <c r="AY210" s="265" t="s">
        <v>176</v>
      </c>
    </row>
    <row r="211" spans="1:65" s="2" customFormat="1" ht="24.15" customHeight="1">
      <c r="A211" s="38"/>
      <c r="B211" s="39"/>
      <c r="C211" s="241" t="s">
        <v>351</v>
      </c>
      <c r="D211" s="241" t="s">
        <v>179</v>
      </c>
      <c r="E211" s="242" t="s">
        <v>360</v>
      </c>
      <c r="F211" s="243" t="s">
        <v>361</v>
      </c>
      <c r="G211" s="244" t="s">
        <v>236</v>
      </c>
      <c r="H211" s="245">
        <v>876</v>
      </c>
      <c r="I211" s="246"/>
      <c r="J211" s="247">
        <f>ROUND(I211*H211,2)</f>
        <v>0</v>
      </c>
      <c r="K211" s="243" t="s">
        <v>183</v>
      </c>
      <c r="L211" s="44"/>
      <c r="M211" s="248" t="s">
        <v>1</v>
      </c>
      <c r="N211" s="249" t="s">
        <v>41</v>
      </c>
      <c r="O211" s="91"/>
      <c r="P211" s="250">
        <f>O211*H211</f>
        <v>0</v>
      </c>
      <c r="Q211" s="250">
        <v>0</v>
      </c>
      <c r="R211" s="250">
        <f>Q211*H211</f>
        <v>0</v>
      </c>
      <c r="S211" s="250">
        <v>0</v>
      </c>
      <c r="T211" s="25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2" t="s">
        <v>193</v>
      </c>
      <c r="AT211" s="252" t="s">
        <v>179</v>
      </c>
      <c r="AU211" s="252" t="s">
        <v>86</v>
      </c>
      <c r="AY211" s="17" t="s">
        <v>176</v>
      </c>
      <c r="BE211" s="253">
        <f>IF(N211="základní",J211,0)</f>
        <v>0</v>
      </c>
      <c r="BF211" s="253">
        <f>IF(N211="snížená",J211,0)</f>
        <v>0</v>
      </c>
      <c r="BG211" s="253">
        <f>IF(N211="zákl. přenesená",J211,0)</f>
        <v>0</v>
      </c>
      <c r="BH211" s="253">
        <f>IF(N211="sníž. přenesená",J211,0)</f>
        <v>0</v>
      </c>
      <c r="BI211" s="253">
        <f>IF(N211="nulová",J211,0)</f>
        <v>0</v>
      </c>
      <c r="BJ211" s="17" t="s">
        <v>84</v>
      </c>
      <c r="BK211" s="253">
        <f>ROUND(I211*H211,2)</f>
        <v>0</v>
      </c>
      <c r="BL211" s="17" t="s">
        <v>193</v>
      </c>
      <c r="BM211" s="252" t="s">
        <v>983</v>
      </c>
    </row>
    <row r="212" spans="1:51" s="13" customFormat="1" ht="12">
      <c r="A212" s="13"/>
      <c r="B212" s="254"/>
      <c r="C212" s="255"/>
      <c r="D212" s="256" t="s">
        <v>226</v>
      </c>
      <c r="E212" s="257" t="s">
        <v>1</v>
      </c>
      <c r="F212" s="258" t="s">
        <v>984</v>
      </c>
      <c r="G212" s="255"/>
      <c r="H212" s="259">
        <v>876</v>
      </c>
      <c r="I212" s="260"/>
      <c r="J212" s="255"/>
      <c r="K212" s="255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226</v>
      </c>
      <c r="AU212" s="265" t="s">
        <v>86</v>
      </c>
      <c r="AV212" s="13" t="s">
        <v>86</v>
      </c>
      <c r="AW212" s="13" t="s">
        <v>32</v>
      </c>
      <c r="AX212" s="13" t="s">
        <v>76</v>
      </c>
      <c r="AY212" s="265" t="s">
        <v>176</v>
      </c>
    </row>
    <row r="213" spans="1:51" s="14" customFormat="1" ht="12">
      <c r="A213" s="14"/>
      <c r="B213" s="269"/>
      <c r="C213" s="270"/>
      <c r="D213" s="256" t="s">
        <v>226</v>
      </c>
      <c r="E213" s="271" t="s">
        <v>1</v>
      </c>
      <c r="F213" s="272" t="s">
        <v>249</v>
      </c>
      <c r="G213" s="270"/>
      <c r="H213" s="273">
        <v>876</v>
      </c>
      <c r="I213" s="274"/>
      <c r="J213" s="270"/>
      <c r="K213" s="270"/>
      <c r="L213" s="275"/>
      <c r="M213" s="276"/>
      <c r="N213" s="277"/>
      <c r="O213" s="277"/>
      <c r="P213" s="277"/>
      <c r="Q213" s="277"/>
      <c r="R213" s="277"/>
      <c r="S213" s="277"/>
      <c r="T213" s="27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9" t="s">
        <v>226</v>
      </c>
      <c r="AU213" s="279" t="s">
        <v>86</v>
      </c>
      <c r="AV213" s="14" t="s">
        <v>193</v>
      </c>
      <c r="AW213" s="14" t="s">
        <v>32</v>
      </c>
      <c r="AX213" s="14" t="s">
        <v>84</v>
      </c>
      <c r="AY213" s="279" t="s">
        <v>176</v>
      </c>
    </row>
    <row r="214" spans="1:65" s="2" customFormat="1" ht="24.15" customHeight="1">
      <c r="A214" s="38"/>
      <c r="B214" s="39"/>
      <c r="C214" s="241" t="s">
        <v>355</v>
      </c>
      <c r="D214" s="241" t="s">
        <v>179</v>
      </c>
      <c r="E214" s="242" t="s">
        <v>365</v>
      </c>
      <c r="F214" s="243" t="s">
        <v>366</v>
      </c>
      <c r="G214" s="244" t="s">
        <v>236</v>
      </c>
      <c r="H214" s="245">
        <v>869</v>
      </c>
      <c r="I214" s="246"/>
      <c r="J214" s="247">
        <f>ROUND(I214*H214,2)</f>
        <v>0</v>
      </c>
      <c r="K214" s="243" t="s">
        <v>183</v>
      </c>
      <c r="L214" s="44"/>
      <c r="M214" s="248" t="s">
        <v>1</v>
      </c>
      <c r="N214" s="249" t="s">
        <v>41</v>
      </c>
      <c r="O214" s="91"/>
      <c r="P214" s="250">
        <f>O214*H214</f>
        <v>0</v>
      </c>
      <c r="Q214" s="250">
        <v>0</v>
      </c>
      <c r="R214" s="250">
        <f>Q214*H214</f>
        <v>0</v>
      </c>
      <c r="S214" s="250">
        <v>0</v>
      </c>
      <c r="T214" s="251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2" t="s">
        <v>193</v>
      </c>
      <c r="AT214" s="252" t="s">
        <v>179</v>
      </c>
      <c r="AU214" s="252" t="s">
        <v>86</v>
      </c>
      <c r="AY214" s="17" t="s">
        <v>176</v>
      </c>
      <c r="BE214" s="253">
        <f>IF(N214="základní",J214,0)</f>
        <v>0</v>
      </c>
      <c r="BF214" s="253">
        <f>IF(N214="snížená",J214,0)</f>
        <v>0</v>
      </c>
      <c r="BG214" s="253">
        <f>IF(N214="zákl. přenesená",J214,0)</f>
        <v>0</v>
      </c>
      <c r="BH214" s="253">
        <f>IF(N214="sníž. přenesená",J214,0)</f>
        <v>0</v>
      </c>
      <c r="BI214" s="253">
        <f>IF(N214="nulová",J214,0)</f>
        <v>0</v>
      </c>
      <c r="BJ214" s="17" t="s">
        <v>84</v>
      </c>
      <c r="BK214" s="253">
        <f>ROUND(I214*H214,2)</f>
        <v>0</v>
      </c>
      <c r="BL214" s="17" t="s">
        <v>193</v>
      </c>
      <c r="BM214" s="252" t="s">
        <v>985</v>
      </c>
    </row>
    <row r="215" spans="1:51" s="15" customFormat="1" ht="12">
      <c r="A215" s="15"/>
      <c r="B215" s="285"/>
      <c r="C215" s="286"/>
      <c r="D215" s="256" t="s">
        <v>226</v>
      </c>
      <c r="E215" s="287" t="s">
        <v>1</v>
      </c>
      <c r="F215" s="288" t="s">
        <v>980</v>
      </c>
      <c r="G215" s="286"/>
      <c r="H215" s="287" t="s">
        <v>1</v>
      </c>
      <c r="I215" s="289"/>
      <c r="J215" s="286"/>
      <c r="K215" s="286"/>
      <c r="L215" s="290"/>
      <c r="M215" s="291"/>
      <c r="N215" s="292"/>
      <c r="O215" s="292"/>
      <c r="P215" s="292"/>
      <c r="Q215" s="292"/>
      <c r="R215" s="292"/>
      <c r="S215" s="292"/>
      <c r="T215" s="29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94" t="s">
        <v>226</v>
      </c>
      <c r="AU215" s="294" t="s">
        <v>86</v>
      </c>
      <c r="AV215" s="15" t="s">
        <v>84</v>
      </c>
      <c r="AW215" s="15" t="s">
        <v>32</v>
      </c>
      <c r="AX215" s="15" t="s">
        <v>76</v>
      </c>
      <c r="AY215" s="294" t="s">
        <v>176</v>
      </c>
    </row>
    <row r="216" spans="1:51" s="15" customFormat="1" ht="12">
      <c r="A216" s="15"/>
      <c r="B216" s="285"/>
      <c r="C216" s="286"/>
      <c r="D216" s="256" t="s">
        <v>226</v>
      </c>
      <c r="E216" s="287" t="s">
        <v>1</v>
      </c>
      <c r="F216" s="288" t="s">
        <v>986</v>
      </c>
      <c r="G216" s="286"/>
      <c r="H216" s="287" t="s">
        <v>1</v>
      </c>
      <c r="I216" s="289"/>
      <c r="J216" s="286"/>
      <c r="K216" s="286"/>
      <c r="L216" s="290"/>
      <c r="M216" s="291"/>
      <c r="N216" s="292"/>
      <c r="O216" s="292"/>
      <c r="P216" s="292"/>
      <c r="Q216" s="292"/>
      <c r="R216" s="292"/>
      <c r="S216" s="292"/>
      <c r="T216" s="29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4" t="s">
        <v>226</v>
      </c>
      <c r="AU216" s="294" t="s">
        <v>86</v>
      </c>
      <c r="AV216" s="15" t="s">
        <v>84</v>
      </c>
      <c r="AW216" s="15" t="s">
        <v>32</v>
      </c>
      <c r="AX216" s="15" t="s">
        <v>76</v>
      </c>
      <c r="AY216" s="294" t="s">
        <v>176</v>
      </c>
    </row>
    <row r="217" spans="1:51" s="13" customFormat="1" ht="12">
      <c r="A217" s="13"/>
      <c r="B217" s="254"/>
      <c r="C217" s="255"/>
      <c r="D217" s="256" t="s">
        <v>226</v>
      </c>
      <c r="E217" s="257" t="s">
        <v>1</v>
      </c>
      <c r="F217" s="258" t="s">
        <v>987</v>
      </c>
      <c r="G217" s="255"/>
      <c r="H217" s="259">
        <v>869</v>
      </c>
      <c r="I217" s="260"/>
      <c r="J217" s="255"/>
      <c r="K217" s="255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226</v>
      </c>
      <c r="AU217" s="265" t="s">
        <v>86</v>
      </c>
      <c r="AV217" s="13" t="s">
        <v>86</v>
      </c>
      <c r="AW217" s="13" t="s">
        <v>32</v>
      </c>
      <c r="AX217" s="13" t="s">
        <v>84</v>
      </c>
      <c r="AY217" s="265" t="s">
        <v>176</v>
      </c>
    </row>
    <row r="218" spans="1:65" s="2" customFormat="1" ht="14.4" customHeight="1">
      <c r="A218" s="38"/>
      <c r="B218" s="39"/>
      <c r="C218" s="241" t="s">
        <v>359</v>
      </c>
      <c r="D218" s="241" t="s">
        <v>179</v>
      </c>
      <c r="E218" s="242" t="s">
        <v>369</v>
      </c>
      <c r="F218" s="243" t="s">
        <v>370</v>
      </c>
      <c r="G218" s="244" t="s">
        <v>236</v>
      </c>
      <c r="H218" s="245">
        <v>869</v>
      </c>
      <c r="I218" s="246"/>
      <c r="J218" s="247">
        <f>ROUND(I218*H218,2)</f>
        <v>0</v>
      </c>
      <c r="K218" s="243" t="s">
        <v>183</v>
      </c>
      <c r="L218" s="44"/>
      <c r="M218" s="248" t="s">
        <v>1</v>
      </c>
      <c r="N218" s="249" t="s">
        <v>41</v>
      </c>
      <c r="O218" s="91"/>
      <c r="P218" s="250">
        <f>O218*H218</f>
        <v>0</v>
      </c>
      <c r="Q218" s="250">
        <v>0.00127</v>
      </c>
      <c r="R218" s="250">
        <f>Q218*H218</f>
        <v>1.10363</v>
      </c>
      <c r="S218" s="250">
        <v>0</v>
      </c>
      <c r="T218" s="251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2" t="s">
        <v>193</v>
      </c>
      <c r="AT218" s="252" t="s">
        <v>179</v>
      </c>
      <c r="AU218" s="252" t="s">
        <v>86</v>
      </c>
      <c r="AY218" s="17" t="s">
        <v>176</v>
      </c>
      <c r="BE218" s="253">
        <f>IF(N218="základní",J218,0)</f>
        <v>0</v>
      </c>
      <c r="BF218" s="253">
        <f>IF(N218="snížená",J218,0)</f>
        <v>0</v>
      </c>
      <c r="BG218" s="253">
        <f>IF(N218="zákl. přenesená",J218,0)</f>
        <v>0</v>
      </c>
      <c r="BH218" s="253">
        <f>IF(N218="sníž. přenesená",J218,0)</f>
        <v>0</v>
      </c>
      <c r="BI218" s="253">
        <f>IF(N218="nulová",J218,0)</f>
        <v>0</v>
      </c>
      <c r="BJ218" s="17" t="s">
        <v>84</v>
      </c>
      <c r="BK218" s="253">
        <f>ROUND(I218*H218,2)</f>
        <v>0</v>
      </c>
      <c r="BL218" s="17" t="s">
        <v>193</v>
      </c>
      <c r="BM218" s="252" t="s">
        <v>988</v>
      </c>
    </row>
    <row r="219" spans="1:51" s="15" customFormat="1" ht="12">
      <c r="A219" s="15"/>
      <c r="B219" s="285"/>
      <c r="C219" s="286"/>
      <c r="D219" s="256" t="s">
        <v>226</v>
      </c>
      <c r="E219" s="287" t="s">
        <v>1</v>
      </c>
      <c r="F219" s="288" t="s">
        <v>989</v>
      </c>
      <c r="G219" s="286"/>
      <c r="H219" s="287" t="s">
        <v>1</v>
      </c>
      <c r="I219" s="289"/>
      <c r="J219" s="286"/>
      <c r="K219" s="286"/>
      <c r="L219" s="290"/>
      <c r="M219" s="291"/>
      <c r="N219" s="292"/>
      <c r="O219" s="292"/>
      <c r="P219" s="292"/>
      <c r="Q219" s="292"/>
      <c r="R219" s="292"/>
      <c r="S219" s="292"/>
      <c r="T219" s="29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4" t="s">
        <v>226</v>
      </c>
      <c r="AU219" s="294" t="s">
        <v>86</v>
      </c>
      <c r="AV219" s="15" t="s">
        <v>84</v>
      </c>
      <c r="AW219" s="15" t="s">
        <v>32</v>
      </c>
      <c r="AX219" s="15" t="s">
        <v>76</v>
      </c>
      <c r="AY219" s="294" t="s">
        <v>176</v>
      </c>
    </row>
    <row r="220" spans="1:51" s="15" customFormat="1" ht="12">
      <c r="A220" s="15"/>
      <c r="B220" s="285"/>
      <c r="C220" s="286"/>
      <c r="D220" s="256" t="s">
        <v>226</v>
      </c>
      <c r="E220" s="287" t="s">
        <v>1</v>
      </c>
      <c r="F220" s="288" t="s">
        <v>939</v>
      </c>
      <c r="G220" s="286"/>
      <c r="H220" s="287" t="s">
        <v>1</v>
      </c>
      <c r="I220" s="289"/>
      <c r="J220" s="286"/>
      <c r="K220" s="286"/>
      <c r="L220" s="290"/>
      <c r="M220" s="291"/>
      <c r="N220" s="292"/>
      <c r="O220" s="292"/>
      <c r="P220" s="292"/>
      <c r="Q220" s="292"/>
      <c r="R220" s="292"/>
      <c r="S220" s="292"/>
      <c r="T220" s="29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4" t="s">
        <v>226</v>
      </c>
      <c r="AU220" s="294" t="s">
        <v>86</v>
      </c>
      <c r="AV220" s="15" t="s">
        <v>84</v>
      </c>
      <c r="AW220" s="15" t="s">
        <v>32</v>
      </c>
      <c r="AX220" s="15" t="s">
        <v>76</v>
      </c>
      <c r="AY220" s="294" t="s">
        <v>176</v>
      </c>
    </row>
    <row r="221" spans="1:51" s="15" customFormat="1" ht="12">
      <c r="A221" s="15"/>
      <c r="B221" s="285"/>
      <c r="C221" s="286"/>
      <c r="D221" s="256" t="s">
        <v>226</v>
      </c>
      <c r="E221" s="287" t="s">
        <v>1</v>
      </c>
      <c r="F221" s="288" t="s">
        <v>990</v>
      </c>
      <c r="G221" s="286"/>
      <c r="H221" s="287" t="s">
        <v>1</v>
      </c>
      <c r="I221" s="289"/>
      <c r="J221" s="286"/>
      <c r="K221" s="286"/>
      <c r="L221" s="290"/>
      <c r="M221" s="291"/>
      <c r="N221" s="292"/>
      <c r="O221" s="292"/>
      <c r="P221" s="292"/>
      <c r="Q221" s="292"/>
      <c r="R221" s="292"/>
      <c r="S221" s="292"/>
      <c r="T221" s="293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94" t="s">
        <v>226</v>
      </c>
      <c r="AU221" s="294" t="s">
        <v>86</v>
      </c>
      <c r="AV221" s="15" t="s">
        <v>84</v>
      </c>
      <c r="AW221" s="15" t="s">
        <v>32</v>
      </c>
      <c r="AX221" s="15" t="s">
        <v>76</v>
      </c>
      <c r="AY221" s="294" t="s">
        <v>176</v>
      </c>
    </row>
    <row r="222" spans="1:51" s="13" customFormat="1" ht="12">
      <c r="A222" s="13"/>
      <c r="B222" s="254"/>
      <c r="C222" s="255"/>
      <c r="D222" s="256" t="s">
        <v>226</v>
      </c>
      <c r="E222" s="257" t="s">
        <v>1</v>
      </c>
      <c r="F222" s="258" t="s">
        <v>987</v>
      </c>
      <c r="G222" s="255"/>
      <c r="H222" s="259">
        <v>869</v>
      </c>
      <c r="I222" s="260"/>
      <c r="J222" s="255"/>
      <c r="K222" s="255"/>
      <c r="L222" s="261"/>
      <c r="M222" s="262"/>
      <c r="N222" s="263"/>
      <c r="O222" s="263"/>
      <c r="P222" s="263"/>
      <c r="Q222" s="263"/>
      <c r="R222" s="263"/>
      <c r="S222" s="263"/>
      <c r="T222" s="26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5" t="s">
        <v>226</v>
      </c>
      <c r="AU222" s="265" t="s">
        <v>86</v>
      </c>
      <c r="AV222" s="13" t="s">
        <v>86</v>
      </c>
      <c r="AW222" s="13" t="s">
        <v>32</v>
      </c>
      <c r="AX222" s="13" t="s">
        <v>84</v>
      </c>
      <c r="AY222" s="265" t="s">
        <v>176</v>
      </c>
    </row>
    <row r="223" spans="1:65" s="2" customFormat="1" ht="14.4" customHeight="1">
      <c r="A223" s="38"/>
      <c r="B223" s="39"/>
      <c r="C223" s="295" t="s">
        <v>364</v>
      </c>
      <c r="D223" s="295" t="s">
        <v>341</v>
      </c>
      <c r="E223" s="296" t="s">
        <v>372</v>
      </c>
      <c r="F223" s="297" t="s">
        <v>373</v>
      </c>
      <c r="G223" s="298" t="s">
        <v>374</v>
      </c>
      <c r="H223" s="299">
        <v>21.725</v>
      </c>
      <c r="I223" s="300"/>
      <c r="J223" s="301">
        <f>ROUND(I223*H223,2)</f>
        <v>0</v>
      </c>
      <c r="K223" s="297" t="s">
        <v>183</v>
      </c>
      <c r="L223" s="302"/>
      <c r="M223" s="303" t="s">
        <v>1</v>
      </c>
      <c r="N223" s="304" t="s">
        <v>41</v>
      </c>
      <c r="O223" s="91"/>
      <c r="P223" s="250">
        <f>O223*H223</f>
        <v>0</v>
      </c>
      <c r="Q223" s="250">
        <v>0.001</v>
      </c>
      <c r="R223" s="250">
        <f>Q223*H223</f>
        <v>0.021725</v>
      </c>
      <c r="S223" s="250">
        <v>0</v>
      </c>
      <c r="T223" s="25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2" t="s">
        <v>210</v>
      </c>
      <c r="AT223" s="252" t="s">
        <v>341</v>
      </c>
      <c r="AU223" s="252" t="s">
        <v>86</v>
      </c>
      <c r="AY223" s="17" t="s">
        <v>176</v>
      </c>
      <c r="BE223" s="253">
        <f>IF(N223="základní",J223,0)</f>
        <v>0</v>
      </c>
      <c r="BF223" s="253">
        <f>IF(N223="snížená",J223,0)</f>
        <v>0</v>
      </c>
      <c r="BG223" s="253">
        <f>IF(N223="zákl. přenesená",J223,0)</f>
        <v>0</v>
      </c>
      <c r="BH223" s="253">
        <f>IF(N223="sníž. přenesená",J223,0)</f>
        <v>0</v>
      </c>
      <c r="BI223" s="253">
        <f>IF(N223="nulová",J223,0)</f>
        <v>0</v>
      </c>
      <c r="BJ223" s="17" t="s">
        <v>84</v>
      </c>
      <c r="BK223" s="253">
        <f>ROUND(I223*H223,2)</f>
        <v>0</v>
      </c>
      <c r="BL223" s="17" t="s">
        <v>193</v>
      </c>
      <c r="BM223" s="252" t="s">
        <v>991</v>
      </c>
    </row>
    <row r="224" spans="1:51" s="13" customFormat="1" ht="12">
      <c r="A224" s="13"/>
      <c r="B224" s="254"/>
      <c r="C224" s="255"/>
      <c r="D224" s="256" t="s">
        <v>226</v>
      </c>
      <c r="E224" s="257" t="s">
        <v>1</v>
      </c>
      <c r="F224" s="258" t="s">
        <v>992</v>
      </c>
      <c r="G224" s="255"/>
      <c r="H224" s="259">
        <v>21.725</v>
      </c>
      <c r="I224" s="260"/>
      <c r="J224" s="255"/>
      <c r="K224" s="255"/>
      <c r="L224" s="261"/>
      <c r="M224" s="262"/>
      <c r="N224" s="263"/>
      <c r="O224" s="263"/>
      <c r="P224" s="263"/>
      <c r="Q224" s="263"/>
      <c r="R224" s="263"/>
      <c r="S224" s="263"/>
      <c r="T224" s="26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5" t="s">
        <v>226</v>
      </c>
      <c r="AU224" s="265" t="s">
        <v>86</v>
      </c>
      <c r="AV224" s="13" t="s">
        <v>86</v>
      </c>
      <c r="AW224" s="13" t="s">
        <v>32</v>
      </c>
      <c r="AX224" s="13" t="s">
        <v>84</v>
      </c>
      <c r="AY224" s="265" t="s">
        <v>176</v>
      </c>
    </row>
    <row r="225" spans="1:65" s="2" customFormat="1" ht="14.4" customHeight="1">
      <c r="A225" s="38"/>
      <c r="B225" s="39"/>
      <c r="C225" s="241" t="s">
        <v>368</v>
      </c>
      <c r="D225" s="241" t="s">
        <v>179</v>
      </c>
      <c r="E225" s="242" t="s">
        <v>378</v>
      </c>
      <c r="F225" s="243" t="s">
        <v>379</v>
      </c>
      <c r="G225" s="244" t="s">
        <v>236</v>
      </c>
      <c r="H225" s="245">
        <v>869</v>
      </c>
      <c r="I225" s="246"/>
      <c r="J225" s="247">
        <f>ROUND(I225*H225,2)</f>
        <v>0</v>
      </c>
      <c r="K225" s="243" t="s">
        <v>183</v>
      </c>
      <c r="L225" s="44"/>
      <c r="M225" s="248" t="s">
        <v>1</v>
      </c>
      <c r="N225" s="249" t="s">
        <v>41</v>
      </c>
      <c r="O225" s="91"/>
      <c r="P225" s="250">
        <f>O225*H225</f>
        <v>0</v>
      </c>
      <c r="Q225" s="250">
        <v>0</v>
      </c>
      <c r="R225" s="250">
        <f>Q225*H225</f>
        <v>0</v>
      </c>
      <c r="S225" s="250">
        <v>0</v>
      </c>
      <c r="T225" s="251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2" t="s">
        <v>193</v>
      </c>
      <c r="AT225" s="252" t="s">
        <v>179</v>
      </c>
      <c r="AU225" s="252" t="s">
        <v>86</v>
      </c>
      <c r="AY225" s="17" t="s">
        <v>176</v>
      </c>
      <c r="BE225" s="253">
        <f>IF(N225="základní",J225,0)</f>
        <v>0</v>
      </c>
      <c r="BF225" s="253">
        <f>IF(N225="snížená",J225,0)</f>
        <v>0</v>
      </c>
      <c r="BG225" s="253">
        <f>IF(N225="zákl. přenesená",J225,0)</f>
        <v>0</v>
      </c>
      <c r="BH225" s="253">
        <f>IF(N225="sníž. přenesená",J225,0)</f>
        <v>0</v>
      </c>
      <c r="BI225" s="253">
        <f>IF(N225="nulová",J225,0)</f>
        <v>0</v>
      </c>
      <c r="BJ225" s="17" t="s">
        <v>84</v>
      </c>
      <c r="BK225" s="253">
        <f>ROUND(I225*H225,2)</f>
        <v>0</v>
      </c>
      <c r="BL225" s="17" t="s">
        <v>193</v>
      </c>
      <c r="BM225" s="252" t="s">
        <v>993</v>
      </c>
    </row>
    <row r="226" spans="1:51" s="15" customFormat="1" ht="12">
      <c r="A226" s="15"/>
      <c r="B226" s="285"/>
      <c r="C226" s="286"/>
      <c r="D226" s="256" t="s">
        <v>226</v>
      </c>
      <c r="E226" s="287" t="s">
        <v>1</v>
      </c>
      <c r="F226" s="288" t="s">
        <v>989</v>
      </c>
      <c r="G226" s="286"/>
      <c r="H226" s="287" t="s">
        <v>1</v>
      </c>
      <c r="I226" s="289"/>
      <c r="J226" s="286"/>
      <c r="K226" s="286"/>
      <c r="L226" s="290"/>
      <c r="M226" s="291"/>
      <c r="N226" s="292"/>
      <c r="O226" s="292"/>
      <c r="P226" s="292"/>
      <c r="Q226" s="292"/>
      <c r="R226" s="292"/>
      <c r="S226" s="292"/>
      <c r="T226" s="29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94" t="s">
        <v>226</v>
      </c>
      <c r="AU226" s="294" t="s">
        <v>86</v>
      </c>
      <c r="AV226" s="15" t="s">
        <v>84</v>
      </c>
      <c r="AW226" s="15" t="s">
        <v>32</v>
      </c>
      <c r="AX226" s="15" t="s">
        <v>76</v>
      </c>
      <c r="AY226" s="294" t="s">
        <v>176</v>
      </c>
    </row>
    <row r="227" spans="1:51" s="15" customFormat="1" ht="12">
      <c r="A227" s="15"/>
      <c r="B227" s="285"/>
      <c r="C227" s="286"/>
      <c r="D227" s="256" t="s">
        <v>226</v>
      </c>
      <c r="E227" s="287" t="s">
        <v>1</v>
      </c>
      <c r="F227" s="288" t="s">
        <v>939</v>
      </c>
      <c r="G227" s="286"/>
      <c r="H227" s="287" t="s">
        <v>1</v>
      </c>
      <c r="I227" s="289"/>
      <c r="J227" s="286"/>
      <c r="K227" s="286"/>
      <c r="L227" s="290"/>
      <c r="M227" s="291"/>
      <c r="N227" s="292"/>
      <c r="O227" s="292"/>
      <c r="P227" s="292"/>
      <c r="Q227" s="292"/>
      <c r="R227" s="292"/>
      <c r="S227" s="292"/>
      <c r="T227" s="29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94" t="s">
        <v>226</v>
      </c>
      <c r="AU227" s="294" t="s">
        <v>86</v>
      </c>
      <c r="AV227" s="15" t="s">
        <v>84</v>
      </c>
      <c r="AW227" s="15" t="s">
        <v>32</v>
      </c>
      <c r="AX227" s="15" t="s">
        <v>76</v>
      </c>
      <c r="AY227" s="294" t="s">
        <v>176</v>
      </c>
    </row>
    <row r="228" spans="1:51" s="15" customFormat="1" ht="12">
      <c r="A228" s="15"/>
      <c r="B228" s="285"/>
      <c r="C228" s="286"/>
      <c r="D228" s="256" t="s">
        <v>226</v>
      </c>
      <c r="E228" s="287" t="s">
        <v>1</v>
      </c>
      <c r="F228" s="288" t="s">
        <v>990</v>
      </c>
      <c r="G228" s="286"/>
      <c r="H228" s="287" t="s">
        <v>1</v>
      </c>
      <c r="I228" s="289"/>
      <c r="J228" s="286"/>
      <c r="K228" s="286"/>
      <c r="L228" s="290"/>
      <c r="M228" s="291"/>
      <c r="N228" s="292"/>
      <c r="O228" s="292"/>
      <c r="P228" s="292"/>
      <c r="Q228" s="292"/>
      <c r="R228" s="292"/>
      <c r="S228" s="292"/>
      <c r="T228" s="29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4" t="s">
        <v>226</v>
      </c>
      <c r="AU228" s="294" t="s">
        <v>86</v>
      </c>
      <c r="AV228" s="15" t="s">
        <v>84</v>
      </c>
      <c r="AW228" s="15" t="s">
        <v>32</v>
      </c>
      <c r="AX228" s="15" t="s">
        <v>76</v>
      </c>
      <c r="AY228" s="294" t="s">
        <v>176</v>
      </c>
    </row>
    <row r="229" spans="1:51" s="13" customFormat="1" ht="12">
      <c r="A229" s="13"/>
      <c r="B229" s="254"/>
      <c r="C229" s="255"/>
      <c r="D229" s="256" t="s">
        <v>226</v>
      </c>
      <c r="E229" s="257" t="s">
        <v>1</v>
      </c>
      <c r="F229" s="258" t="s">
        <v>987</v>
      </c>
      <c r="G229" s="255"/>
      <c r="H229" s="259">
        <v>869</v>
      </c>
      <c r="I229" s="260"/>
      <c r="J229" s="255"/>
      <c r="K229" s="255"/>
      <c r="L229" s="261"/>
      <c r="M229" s="262"/>
      <c r="N229" s="263"/>
      <c r="O229" s="263"/>
      <c r="P229" s="263"/>
      <c r="Q229" s="263"/>
      <c r="R229" s="263"/>
      <c r="S229" s="263"/>
      <c r="T229" s="26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5" t="s">
        <v>226</v>
      </c>
      <c r="AU229" s="265" t="s">
        <v>86</v>
      </c>
      <c r="AV229" s="13" t="s">
        <v>86</v>
      </c>
      <c r="AW229" s="13" t="s">
        <v>32</v>
      </c>
      <c r="AX229" s="13" t="s">
        <v>84</v>
      </c>
      <c r="AY229" s="265" t="s">
        <v>176</v>
      </c>
    </row>
    <row r="230" spans="1:63" s="12" customFormat="1" ht="22.8" customHeight="1">
      <c r="A230" s="12"/>
      <c r="B230" s="225"/>
      <c r="C230" s="226"/>
      <c r="D230" s="227" t="s">
        <v>75</v>
      </c>
      <c r="E230" s="239" t="s">
        <v>175</v>
      </c>
      <c r="F230" s="239" t="s">
        <v>405</v>
      </c>
      <c r="G230" s="226"/>
      <c r="H230" s="226"/>
      <c r="I230" s="229"/>
      <c r="J230" s="240">
        <f>BK230</f>
        <v>0</v>
      </c>
      <c r="K230" s="226"/>
      <c r="L230" s="231"/>
      <c r="M230" s="232"/>
      <c r="N230" s="233"/>
      <c r="O230" s="233"/>
      <c r="P230" s="234">
        <f>SUM(P231:P317)</f>
        <v>0</v>
      </c>
      <c r="Q230" s="233"/>
      <c r="R230" s="234">
        <f>SUM(R231:R317)</f>
        <v>4.09165</v>
      </c>
      <c r="S230" s="233"/>
      <c r="T230" s="235">
        <f>SUM(T231:T317)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6" t="s">
        <v>84</v>
      </c>
      <c r="AT230" s="237" t="s">
        <v>75</v>
      </c>
      <c r="AU230" s="237" t="s">
        <v>84</v>
      </c>
      <c r="AY230" s="236" t="s">
        <v>176</v>
      </c>
      <c r="BK230" s="238">
        <f>SUM(BK231:BK317)</f>
        <v>0</v>
      </c>
    </row>
    <row r="231" spans="1:65" s="2" customFormat="1" ht="14.4" customHeight="1">
      <c r="A231" s="38"/>
      <c r="B231" s="39"/>
      <c r="C231" s="241" t="s">
        <v>7</v>
      </c>
      <c r="D231" s="241" t="s">
        <v>179</v>
      </c>
      <c r="E231" s="242" t="s">
        <v>407</v>
      </c>
      <c r="F231" s="243" t="s">
        <v>408</v>
      </c>
      <c r="G231" s="244" t="s">
        <v>236</v>
      </c>
      <c r="H231" s="245">
        <v>187</v>
      </c>
      <c r="I231" s="246"/>
      <c r="J231" s="247">
        <f>ROUND(I231*H231,2)</f>
        <v>0</v>
      </c>
      <c r="K231" s="243" t="s">
        <v>183</v>
      </c>
      <c r="L231" s="44"/>
      <c r="M231" s="248" t="s">
        <v>1</v>
      </c>
      <c r="N231" s="249" t="s">
        <v>41</v>
      </c>
      <c r="O231" s="91"/>
      <c r="P231" s="250">
        <f>O231*H231</f>
        <v>0</v>
      </c>
      <c r="Q231" s="250">
        <v>0</v>
      </c>
      <c r="R231" s="250">
        <f>Q231*H231</f>
        <v>0</v>
      </c>
      <c r="S231" s="250">
        <v>0</v>
      </c>
      <c r="T231" s="25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2" t="s">
        <v>193</v>
      </c>
      <c r="AT231" s="252" t="s">
        <v>179</v>
      </c>
      <c r="AU231" s="252" t="s">
        <v>86</v>
      </c>
      <c r="AY231" s="17" t="s">
        <v>176</v>
      </c>
      <c r="BE231" s="253">
        <f>IF(N231="základní",J231,0)</f>
        <v>0</v>
      </c>
      <c r="BF231" s="253">
        <f>IF(N231="snížená",J231,0)</f>
        <v>0</v>
      </c>
      <c r="BG231" s="253">
        <f>IF(N231="zákl. přenesená",J231,0)</f>
        <v>0</v>
      </c>
      <c r="BH231" s="253">
        <f>IF(N231="sníž. přenesená",J231,0)</f>
        <v>0</v>
      </c>
      <c r="BI231" s="253">
        <f>IF(N231="nulová",J231,0)</f>
        <v>0</v>
      </c>
      <c r="BJ231" s="17" t="s">
        <v>84</v>
      </c>
      <c r="BK231" s="253">
        <f>ROUND(I231*H231,2)</f>
        <v>0</v>
      </c>
      <c r="BL231" s="17" t="s">
        <v>193</v>
      </c>
      <c r="BM231" s="252" t="s">
        <v>994</v>
      </c>
    </row>
    <row r="232" spans="1:51" s="15" customFormat="1" ht="12">
      <c r="A232" s="15"/>
      <c r="B232" s="285"/>
      <c r="C232" s="286"/>
      <c r="D232" s="256" t="s">
        <v>226</v>
      </c>
      <c r="E232" s="287" t="s">
        <v>1</v>
      </c>
      <c r="F232" s="288" t="s">
        <v>410</v>
      </c>
      <c r="G232" s="286"/>
      <c r="H232" s="287" t="s">
        <v>1</v>
      </c>
      <c r="I232" s="289"/>
      <c r="J232" s="286"/>
      <c r="K232" s="286"/>
      <c r="L232" s="290"/>
      <c r="M232" s="291"/>
      <c r="N232" s="292"/>
      <c r="O232" s="292"/>
      <c r="P232" s="292"/>
      <c r="Q232" s="292"/>
      <c r="R232" s="292"/>
      <c r="S232" s="292"/>
      <c r="T232" s="29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4" t="s">
        <v>226</v>
      </c>
      <c r="AU232" s="294" t="s">
        <v>86</v>
      </c>
      <c r="AV232" s="15" t="s">
        <v>84</v>
      </c>
      <c r="AW232" s="15" t="s">
        <v>32</v>
      </c>
      <c r="AX232" s="15" t="s">
        <v>76</v>
      </c>
      <c r="AY232" s="294" t="s">
        <v>176</v>
      </c>
    </row>
    <row r="233" spans="1:51" s="15" customFormat="1" ht="12">
      <c r="A233" s="15"/>
      <c r="B233" s="285"/>
      <c r="C233" s="286"/>
      <c r="D233" s="256" t="s">
        <v>226</v>
      </c>
      <c r="E233" s="287" t="s">
        <v>1</v>
      </c>
      <c r="F233" s="288" t="s">
        <v>411</v>
      </c>
      <c r="G233" s="286"/>
      <c r="H233" s="287" t="s">
        <v>1</v>
      </c>
      <c r="I233" s="289"/>
      <c r="J233" s="286"/>
      <c r="K233" s="286"/>
      <c r="L233" s="290"/>
      <c r="M233" s="291"/>
      <c r="N233" s="292"/>
      <c r="O233" s="292"/>
      <c r="P233" s="292"/>
      <c r="Q233" s="292"/>
      <c r="R233" s="292"/>
      <c r="S233" s="292"/>
      <c r="T233" s="29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94" t="s">
        <v>226</v>
      </c>
      <c r="AU233" s="294" t="s">
        <v>86</v>
      </c>
      <c r="AV233" s="15" t="s">
        <v>84</v>
      </c>
      <c r="AW233" s="15" t="s">
        <v>32</v>
      </c>
      <c r="AX233" s="15" t="s">
        <v>76</v>
      </c>
      <c r="AY233" s="294" t="s">
        <v>176</v>
      </c>
    </row>
    <row r="234" spans="1:51" s="15" customFormat="1" ht="12">
      <c r="A234" s="15"/>
      <c r="B234" s="285"/>
      <c r="C234" s="286"/>
      <c r="D234" s="256" t="s">
        <v>226</v>
      </c>
      <c r="E234" s="287" t="s">
        <v>1</v>
      </c>
      <c r="F234" s="288" t="s">
        <v>995</v>
      </c>
      <c r="G234" s="286"/>
      <c r="H234" s="287" t="s">
        <v>1</v>
      </c>
      <c r="I234" s="289"/>
      <c r="J234" s="286"/>
      <c r="K234" s="286"/>
      <c r="L234" s="290"/>
      <c r="M234" s="291"/>
      <c r="N234" s="292"/>
      <c r="O234" s="292"/>
      <c r="P234" s="292"/>
      <c r="Q234" s="292"/>
      <c r="R234" s="292"/>
      <c r="S234" s="292"/>
      <c r="T234" s="29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94" t="s">
        <v>226</v>
      </c>
      <c r="AU234" s="294" t="s">
        <v>86</v>
      </c>
      <c r="AV234" s="15" t="s">
        <v>84</v>
      </c>
      <c r="AW234" s="15" t="s">
        <v>32</v>
      </c>
      <c r="AX234" s="15" t="s">
        <v>76</v>
      </c>
      <c r="AY234" s="294" t="s">
        <v>176</v>
      </c>
    </row>
    <row r="235" spans="1:51" s="13" customFormat="1" ht="12">
      <c r="A235" s="13"/>
      <c r="B235" s="254"/>
      <c r="C235" s="255"/>
      <c r="D235" s="256" t="s">
        <v>226</v>
      </c>
      <c r="E235" s="257" t="s">
        <v>1</v>
      </c>
      <c r="F235" s="258" t="s">
        <v>996</v>
      </c>
      <c r="G235" s="255"/>
      <c r="H235" s="259">
        <v>187</v>
      </c>
      <c r="I235" s="260"/>
      <c r="J235" s="255"/>
      <c r="K235" s="255"/>
      <c r="L235" s="261"/>
      <c r="M235" s="262"/>
      <c r="N235" s="263"/>
      <c r="O235" s="263"/>
      <c r="P235" s="263"/>
      <c r="Q235" s="263"/>
      <c r="R235" s="263"/>
      <c r="S235" s="263"/>
      <c r="T235" s="26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5" t="s">
        <v>226</v>
      </c>
      <c r="AU235" s="265" t="s">
        <v>86</v>
      </c>
      <c r="AV235" s="13" t="s">
        <v>86</v>
      </c>
      <c r="AW235" s="13" t="s">
        <v>32</v>
      </c>
      <c r="AX235" s="13" t="s">
        <v>84</v>
      </c>
      <c r="AY235" s="265" t="s">
        <v>176</v>
      </c>
    </row>
    <row r="236" spans="1:65" s="2" customFormat="1" ht="14.4" customHeight="1">
      <c r="A236" s="38"/>
      <c r="B236" s="39"/>
      <c r="C236" s="241" t="s">
        <v>377</v>
      </c>
      <c r="D236" s="241" t="s">
        <v>179</v>
      </c>
      <c r="E236" s="242" t="s">
        <v>415</v>
      </c>
      <c r="F236" s="243" t="s">
        <v>416</v>
      </c>
      <c r="G236" s="244" t="s">
        <v>236</v>
      </c>
      <c r="H236" s="245">
        <v>876</v>
      </c>
      <c r="I236" s="246"/>
      <c r="J236" s="247">
        <f>ROUND(I236*H236,2)</f>
        <v>0</v>
      </c>
      <c r="K236" s="243" t="s">
        <v>183</v>
      </c>
      <c r="L236" s="44"/>
      <c r="M236" s="248" t="s">
        <v>1</v>
      </c>
      <c r="N236" s="249" t="s">
        <v>41</v>
      </c>
      <c r="O236" s="91"/>
      <c r="P236" s="250">
        <f>O236*H236</f>
        <v>0</v>
      </c>
      <c r="Q236" s="250">
        <v>0</v>
      </c>
      <c r="R236" s="250">
        <f>Q236*H236</f>
        <v>0</v>
      </c>
      <c r="S236" s="250">
        <v>0</v>
      </c>
      <c r="T236" s="25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2" t="s">
        <v>193</v>
      </c>
      <c r="AT236" s="252" t="s">
        <v>179</v>
      </c>
      <c r="AU236" s="252" t="s">
        <v>86</v>
      </c>
      <c r="AY236" s="17" t="s">
        <v>176</v>
      </c>
      <c r="BE236" s="253">
        <f>IF(N236="základní",J236,0)</f>
        <v>0</v>
      </c>
      <c r="BF236" s="253">
        <f>IF(N236="snížená",J236,0)</f>
        <v>0</v>
      </c>
      <c r="BG236" s="253">
        <f>IF(N236="zákl. přenesená",J236,0)</f>
        <v>0</v>
      </c>
      <c r="BH236" s="253">
        <f>IF(N236="sníž. přenesená",J236,0)</f>
        <v>0</v>
      </c>
      <c r="BI236" s="253">
        <f>IF(N236="nulová",J236,0)</f>
        <v>0</v>
      </c>
      <c r="BJ236" s="17" t="s">
        <v>84</v>
      </c>
      <c r="BK236" s="253">
        <f>ROUND(I236*H236,2)</f>
        <v>0</v>
      </c>
      <c r="BL236" s="17" t="s">
        <v>193</v>
      </c>
      <c r="BM236" s="252" t="s">
        <v>997</v>
      </c>
    </row>
    <row r="237" spans="1:51" s="15" customFormat="1" ht="12">
      <c r="A237" s="15"/>
      <c r="B237" s="285"/>
      <c r="C237" s="286"/>
      <c r="D237" s="256" t="s">
        <v>226</v>
      </c>
      <c r="E237" s="287" t="s">
        <v>1</v>
      </c>
      <c r="F237" s="288" t="s">
        <v>418</v>
      </c>
      <c r="G237" s="286"/>
      <c r="H237" s="287" t="s">
        <v>1</v>
      </c>
      <c r="I237" s="289"/>
      <c r="J237" s="286"/>
      <c r="K237" s="286"/>
      <c r="L237" s="290"/>
      <c r="M237" s="291"/>
      <c r="N237" s="292"/>
      <c r="O237" s="292"/>
      <c r="P237" s="292"/>
      <c r="Q237" s="292"/>
      <c r="R237" s="292"/>
      <c r="S237" s="292"/>
      <c r="T237" s="29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4" t="s">
        <v>226</v>
      </c>
      <c r="AU237" s="294" t="s">
        <v>86</v>
      </c>
      <c r="AV237" s="15" t="s">
        <v>84</v>
      </c>
      <c r="AW237" s="15" t="s">
        <v>32</v>
      </c>
      <c r="AX237" s="15" t="s">
        <v>76</v>
      </c>
      <c r="AY237" s="294" t="s">
        <v>176</v>
      </c>
    </row>
    <row r="238" spans="1:51" s="15" customFormat="1" ht="12">
      <c r="A238" s="15"/>
      <c r="B238" s="285"/>
      <c r="C238" s="286"/>
      <c r="D238" s="256" t="s">
        <v>226</v>
      </c>
      <c r="E238" s="287" t="s">
        <v>1</v>
      </c>
      <c r="F238" s="288" t="s">
        <v>998</v>
      </c>
      <c r="G238" s="286"/>
      <c r="H238" s="287" t="s">
        <v>1</v>
      </c>
      <c r="I238" s="289"/>
      <c r="J238" s="286"/>
      <c r="K238" s="286"/>
      <c r="L238" s="290"/>
      <c r="M238" s="291"/>
      <c r="N238" s="292"/>
      <c r="O238" s="292"/>
      <c r="P238" s="292"/>
      <c r="Q238" s="292"/>
      <c r="R238" s="292"/>
      <c r="S238" s="292"/>
      <c r="T238" s="29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4" t="s">
        <v>226</v>
      </c>
      <c r="AU238" s="294" t="s">
        <v>86</v>
      </c>
      <c r="AV238" s="15" t="s">
        <v>84</v>
      </c>
      <c r="AW238" s="15" t="s">
        <v>32</v>
      </c>
      <c r="AX238" s="15" t="s">
        <v>76</v>
      </c>
      <c r="AY238" s="294" t="s">
        <v>176</v>
      </c>
    </row>
    <row r="239" spans="1:51" s="13" customFormat="1" ht="12">
      <c r="A239" s="13"/>
      <c r="B239" s="254"/>
      <c r="C239" s="255"/>
      <c r="D239" s="256" t="s">
        <v>226</v>
      </c>
      <c r="E239" s="257" t="s">
        <v>1</v>
      </c>
      <c r="F239" s="258" t="s">
        <v>984</v>
      </c>
      <c r="G239" s="255"/>
      <c r="H239" s="259">
        <v>876</v>
      </c>
      <c r="I239" s="260"/>
      <c r="J239" s="255"/>
      <c r="K239" s="255"/>
      <c r="L239" s="261"/>
      <c r="M239" s="262"/>
      <c r="N239" s="263"/>
      <c r="O239" s="263"/>
      <c r="P239" s="263"/>
      <c r="Q239" s="263"/>
      <c r="R239" s="263"/>
      <c r="S239" s="263"/>
      <c r="T239" s="26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5" t="s">
        <v>226</v>
      </c>
      <c r="AU239" s="265" t="s">
        <v>86</v>
      </c>
      <c r="AV239" s="13" t="s">
        <v>86</v>
      </c>
      <c r="AW239" s="13" t="s">
        <v>32</v>
      </c>
      <c r="AX239" s="13" t="s">
        <v>76</v>
      </c>
      <c r="AY239" s="265" t="s">
        <v>176</v>
      </c>
    </row>
    <row r="240" spans="1:51" s="14" customFormat="1" ht="12">
      <c r="A240" s="14"/>
      <c r="B240" s="269"/>
      <c r="C240" s="270"/>
      <c r="D240" s="256" t="s">
        <v>226</v>
      </c>
      <c r="E240" s="271" t="s">
        <v>1</v>
      </c>
      <c r="F240" s="272" t="s">
        <v>249</v>
      </c>
      <c r="G240" s="270"/>
      <c r="H240" s="273">
        <v>876</v>
      </c>
      <c r="I240" s="274"/>
      <c r="J240" s="270"/>
      <c r="K240" s="270"/>
      <c r="L240" s="275"/>
      <c r="M240" s="276"/>
      <c r="N240" s="277"/>
      <c r="O240" s="277"/>
      <c r="P240" s="277"/>
      <c r="Q240" s="277"/>
      <c r="R240" s="277"/>
      <c r="S240" s="277"/>
      <c r="T240" s="27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9" t="s">
        <v>226</v>
      </c>
      <c r="AU240" s="279" t="s">
        <v>86</v>
      </c>
      <c r="AV240" s="14" t="s">
        <v>193</v>
      </c>
      <c r="AW240" s="14" t="s">
        <v>32</v>
      </c>
      <c r="AX240" s="14" t="s">
        <v>84</v>
      </c>
      <c r="AY240" s="279" t="s">
        <v>176</v>
      </c>
    </row>
    <row r="241" spans="1:65" s="2" customFormat="1" ht="24.15" customHeight="1">
      <c r="A241" s="38"/>
      <c r="B241" s="39"/>
      <c r="C241" s="241" t="s">
        <v>382</v>
      </c>
      <c r="D241" s="241" t="s">
        <v>179</v>
      </c>
      <c r="E241" s="242" t="s">
        <v>422</v>
      </c>
      <c r="F241" s="243" t="s">
        <v>423</v>
      </c>
      <c r="G241" s="244" t="s">
        <v>236</v>
      </c>
      <c r="H241" s="245">
        <v>848</v>
      </c>
      <c r="I241" s="246"/>
      <c r="J241" s="247">
        <f>ROUND(I241*H241,2)</f>
        <v>0</v>
      </c>
      <c r="K241" s="243" t="s">
        <v>183</v>
      </c>
      <c r="L241" s="44"/>
      <c r="M241" s="248" t="s">
        <v>1</v>
      </c>
      <c r="N241" s="249" t="s">
        <v>41</v>
      </c>
      <c r="O241" s="91"/>
      <c r="P241" s="250">
        <f>O241*H241</f>
        <v>0</v>
      </c>
      <c r="Q241" s="250">
        <v>0</v>
      </c>
      <c r="R241" s="250">
        <f>Q241*H241</f>
        <v>0</v>
      </c>
      <c r="S241" s="250">
        <v>0</v>
      </c>
      <c r="T241" s="251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2" t="s">
        <v>193</v>
      </c>
      <c r="AT241" s="252" t="s">
        <v>179</v>
      </c>
      <c r="AU241" s="252" t="s">
        <v>86</v>
      </c>
      <c r="AY241" s="17" t="s">
        <v>176</v>
      </c>
      <c r="BE241" s="253">
        <f>IF(N241="základní",J241,0)</f>
        <v>0</v>
      </c>
      <c r="BF241" s="253">
        <f>IF(N241="snížená",J241,0)</f>
        <v>0</v>
      </c>
      <c r="BG241" s="253">
        <f>IF(N241="zákl. přenesená",J241,0)</f>
        <v>0</v>
      </c>
      <c r="BH241" s="253">
        <f>IF(N241="sníž. přenesená",J241,0)</f>
        <v>0</v>
      </c>
      <c r="BI241" s="253">
        <f>IF(N241="nulová",J241,0)</f>
        <v>0</v>
      </c>
      <c r="BJ241" s="17" t="s">
        <v>84</v>
      </c>
      <c r="BK241" s="253">
        <f>ROUND(I241*H241,2)</f>
        <v>0</v>
      </c>
      <c r="BL241" s="17" t="s">
        <v>193</v>
      </c>
      <c r="BM241" s="252" t="s">
        <v>999</v>
      </c>
    </row>
    <row r="242" spans="1:51" s="15" customFormat="1" ht="12">
      <c r="A242" s="15"/>
      <c r="B242" s="285"/>
      <c r="C242" s="286"/>
      <c r="D242" s="256" t="s">
        <v>226</v>
      </c>
      <c r="E242" s="287" t="s">
        <v>1</v>
      </c>
      <c r="F242" s="288" t="s">
        <v>425</v>
      </c>
      <c r="G242" s="286"/>
      <c r="H242" s="287" t="s">
        <v>1</v>
      </c>
      <c r="I242" s="289"/>
      <c r="J242" s="286"/>
      <c r="K242" s="286"/>
      <c r="L242" s="290"/>
      <c r="M242" s="291"/>
      <c r="N242" s="292"/>
      <c r="O242" s="292"/>
      <c r="P242" s="292"/>
      <c r="Q242" s="292"/>
      <c r="R242" s="292"/>
      <c r="S242" s="292"/>
      <c r="T242" s="293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94" t="s">
        <v>226</v>
      </c>
      <c r="AU242" s="294" t="s">
        <v>86</v>
      </c>
      <c r="AV242" s="15" t="s">
        <v>84</v>
      </c>
      <c r="AW242" s="15" t="s">
        <v>32</v>
      </c>
      <c r="AX242" s="15" t="s">
        <v>76</v>
      </c>
      <c r="AY242" s="294" t="s">
        <v>176</v>
      </c>
    </row>
    <row r="243" spans="1:51" s="15" customFormat="1" ht="12">
      <c r="A243" s="15"/>
      <c r="B243" s="285"/>
      <c r="C243" s="286"/>
      <c r="D243" s="256" t="s">
        <v>226</v>
      </c>
      <c r="E243" s="287" t="s">
        <v>1</v>
      </c>
      <c r="F243" s="288" t="s">
        <v>1000</v>
      </c>
      <c r="G243" s="286"/>
      <c r="H243" s="287" t="s">
        <v>1</v>
      </c>
      <c r="I243" s="289"/>
      <c r="J243" s="286"/>
      <c r="K243" s="286"/>
      <c r="L243" s="290"/>
      <c r="M243" s="291"/>
      <c r="N243" s="292"/>
      <c r="O243" s="292"/>
      <c r="P243" s="292"/>
      <c r="Q243" s="292"/>
      <c r="R243" s="292"/>
      <c r="S243" s="292"/>
      <c r="T243" s="29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94" t="s">
        <v>226</v>
      </c>
      <c r="AU243" s="294" t="s">
        <v>86</v>
      </c>
      <c r="AV243" s="15" t="s">
        <v>84</v>
      </c>
      <c r="AW243" s="15" t="s">
        <v>32</v>
      </c>
      <c r="AX243" s="15" t="s">
        <v>76</v>
      </c>
      <c r="AY243" s="294" t="s">
        <v>176</v>
      </c>
    </row>
    <row r="244" spans="1:51" s="13" customFormat="1" ht="12">
      <c r="A244" s="13"/>
      <c r="B244" s="254"/>
      <c r="C244" s="255"/>
      <c r="D244" s="256" t="s">
        <v>226</v>
      </c>
      <c r="E244" s="257" t="s">
        <v>1</v>
      </c>
      <c r="F244" s="258" t="s">
        <v>1001</v>
      </c>
      <c r="G244" s="255"/>
      <c r="H244" s="259">
        <v>848</v>
      </c>
      <c r="I244" s="260"/>
      <c r="J244" s="255"/>
      <c r="K244" s="255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226</v>
      </c>
      <c r="AU244" s="265" t="s">
        <v>86</v>
      </c>
      <c r="AV244" s="13" t="s">
        <v>86</v>
      </c>
      <c r="AW244" s="13" t="s">
        <v>32</v>
      </c>
      <c r="AX244" s="13" t="s">
        <v>76</v>
      </c>
      <c r="AY244" s="265" t="s">
        <v>176</v>
      </c>
    </row>
    <row r="245" spans="1:51" s="14" customFormat="1" ht="12">
      <c r="A245" s="14"/>
      <c r="B245" s="269"/>
      <c r="C245" s="270"/>
      <c r="D245" s="256" t="s">
        <v>226</v>
      </c>
      <c r="E245" s="271" t="s">
        <v>1</v>
      </c>
      <c r="F245" s="272" t="s">
        <v>249</v>
      </c>
      <c r="G245" s="270"/>
      <c r="H245" s="273">
        <v>848</v>
      </c>
      <c r="I245" s="274"/>
      <c r="J245" s="270"/>
      <c r="K245" s="270"/>
      <c r="L245" s="275"/>
      <c r="M245" s="276"/>
      <c r="N245" s="277"/>
      <c r="O245" s="277"/>
      <c r="P245" s="277"/>
      <c r="Q245" s="277"/>
      <c r="R245" s="277"/>
      <c r="S245" s="277"/>
      <c r="T245" s="27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9" t="s">
        <v>226</v>
      </c>
      <c r="AU245" s="279" t="s">
        <v>86</v>
      </c>
      <c r="AV245" s="14" t="s">
        <v>193</v>
      </c>
      <c r="AW245" s="14" t="s">
        <v>32</v>
      </c>
      <c r="AX245" s="14" t="s">
        <v>84</v>
      </c>
      <c r="AY245" s="279" t="s">
        <v>176</v>
      </c>
    </row>
    <row r="246" spans="1:65" s="2" customFormat="1" ht="24.15" customHeight="1">
      <c r="A246" s="38"/>
      <c r="B246" s="39"/>
      <c r="C246" s="241" t="s">
        <v>387</v>
      </c>
      <c r="D246" s="241" t="s">
        <v>179</v>
      </c>
      <c r="E246" s="242" t="s">
        <v>429</v>
      </c>
      <c r="F246" s="243" t="s">
        <v>430</v>
      </c>
      <c r="G246" s="244" t="s">
        <v>236</v>
      </c>
      <c r="H246" s="245">
        <v>820</v>
      </c>
      <c r="I246" s="246"/>
      <c r="J246" s="247">
        <f>ROUND(I246*H246,2)</f>
        <v>0</v>
      </c>
      <c r="K246" s="243" t="s">
        <v>183</v>
      </c>
      <c r="L246" s="44"/>
      <c r="M246" s="248" t="s">
        <v>1</v>
      </c>
      <c r="N246" s="249" t="s">
        <v>41</v>
      </c>
      <c r="O246" s="91"/>
      <c r="P246" s="250">
        <f>O246*H246</f>
        <v>0</v>
      </c>
      <c r="Q246" s="250">
        <v>0</v>
      </c>
      <c r="R246" s="250">
        <f>Q246*H246</f>
        <v>0</v>
      </c>
      <c r="S246" s="250">
        <v>0</v>
      </c>
      <c r="T246" s="25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2" t="s">
        <v>193</v>
      </c>
      <c r="AT246" s="252" t="s">
        <v>179</v>
      </c>
      <c r="AU246" s="252" t="s">
        <v>86</v>
      </c>
      <c r="AY246" s="17" t="s">
        <v>176</v>
      </c>
      <c r="BE246" s="253">
        <f>IF(N246="základní",J246,0)</f>
        <v>0</v>
      </c>
      <c r="BF246" s="253">
        <f>IF(N246="snížená",J246,0)</f>
        <v>0</v>
      </c>
      <c r="BG246" s="253">
        <f>IF(N246="zákl. přenesená",J246,0)</f>
        <v>0</v>
      </c>
      <c r="BH246" s="253">
        <f>IF(N246="sníž. přenesená",J246,0)</f>
        <v>0</v>
      </c>
      <c r="BI246" s="253">
        <f>IF(N246="nulová",J246,0)</f>
        <v>0</v>
      </c>
      <c r="BJ246" s="17" t="s">
        <v>84</v>
      </c>
      <c r="BK246" s="253">
        <f>ROUND(I246*H246,2)</f>
        <v>0</v>
      </c>
      <c r="BL246" s="17" t="s">
        <v>193</v>
      </c>
      <c r="BM246" s="252" t="s">
        <v>1002</v>
      </c>
    </row>
    <row r="247" spans="1:51" s="15" customFormat="1" ht="12">
      <c r="A247" s="15"/>
      <c r="B247" s="285"/>
      <c r="C247" s="286"/>
      <c r="D247" s="256" t="s">
        <v>226</v>
      </c>
      <c r="E247" s="287" t="s">
        <v>1</v>
      </c>
      <c r="F247" s="288" t="s">
        <v>432</v>
      </c>
      <c r="G247" s="286"/>
      <c r="H247" s="287" t="s">
        <v>1</v>
      </c>
      <c r="I247" s="289"/>
      <c r="J247" s="286"/>
      <c r="K247" s="286"/>
      <c r="L247" s="290"/>
      <c r="M247" s="291"/>
      <c r="N247" s="292"/>
      <c r="O247" s="292"/>
      <c r="P247" s="292"/>
      <c r="Q247" s="292"/>
      <c r="R247" s="292"/>
      <c r="S247" s="292"/>
      <c r="T247" s="293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94" t="s">
        <v>226</v>
      </c>
      <c r="AU247" s="294" t="s">
        <v>86</v>
      </c>
      <c r="AV247" s="15" t="s">
        <v>84</v>
      </c>
      <c r="AW247" s="15" t="s">
        <v>32</v>
      </c>
      <c r="AX247" s="15" t="s">
        <v>76</v>
      </c>
      <c r="AY247" s="294" t="s">
        <v>176</v>
      </c>
    </row>
    <row r="248" spans="1:51" s="15" customFormat="1" ht="12">
      <c r="A248" s="15"/>
      <c r="B248" s="285"/>
      <c r="C248" s="286"/>
      <c r="D248" s="256" t="s">
        <v>226</v>
      </c>
      <c r="E248" s="287" t="s">
        <v>1</v>
      </c>
      <c r="F248" s="288" t="s">
        <v>1003</v>
      </c>
      <c r="G248" s="286"/>
      <c r="H248" s="287" t="s">
        <v>1</v>
      </c>
      <c r="I248" s="289"/>
      <c r="J248" s="286"/>
      <c r="K248" s="286"/>
      <c r="L248" s="290"/>
      <c r="M248" s="291"/>
      <c r="N248" s="292"/>
      <c r="O248" s="292"/>
      <c r="P248" s="292"/>
      <c r="Q248" s="292"/>
      <c r="R248" s="292"/>
      <c r="S248" s="292"/>
      <c r="T248" s="29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4" t="s">
        <v>226</v>
      </c>
      <c r="AU248" s="294" t="s">
        <v>86</v>
      </c>
      <c r="AV248" s="15" t="s">
        <v>84</v>
      </c>
      <c r="AW248" s="15" t="s">
        <v>32</v>
      </c>
      <c r="AX248" s="15" t="s">
        <v>76</v>
      </c>
      <c r="AY248" s="294" t="s">
        <v>176</v>
      </c>
    </row>
    <row r="249" spans="1:51" s="13" customFormat="1" ht="12">
      <c r="A249" s="13"/>
      <c r="B249" s="254"/>
      <c r="C249" s="255"/>
      <c r="D249" s="256" t="s">
        <v>226</v>
      </c>
      <c r="E249" s="257" t="s">
        <v>1</v>
      </c>
      <c r="F249" s="258" t="s">
        <v>1004</v>
      </c>
      <c r="G249" s="255"/>
      <c r="H249" s="259">
        <v>820</v>
      </c>
      <c r="I249" s="260"/>
      <c r="J249" s="255"/>
      <c r="K249" s="255"/>
      <c r="L249" s="261"/>
      <c r="M249" s="262"/>
      <c r="N249" s="263"/>
      <c r="O249" s="263"/>
      <c r="P249" s="263"/>
      <c r="Q249" s="263"/>
      <c r="R249" s="263"/>
      <c r="S249" s="263"/>
      <c r="T249" s="26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5" t="s">
        <v>226</v>
      </c>
      <c r="AU249" s="265" t="s">
        <v>86</v>
      </c>
      <c r="AV249" s="13" t="s">
        <v>86</v>
      </c>
      <c r="AW249" s="13" t="s">
        <v>32</v>
      </c>
      <c r="AX249" s="13" t="s">
        <v>84</v>
      </c>
      <c r="AY249" s="265" t="s">
        <v>176</v>
      </c>
    </row>
    <row r="250" spans="1:65" s="2" customFormat="1" ht="24.15" customHeight="1">
      <c r="A250" s="38"/>
      <c r="B250" s="39"/>
      <c r="C250" s="241" t="s">
        <v>392</v>
      </c>
      <c r="D250" s="241" t="s">
        <v>179</v>
      </c>
      <c r="E250" s="242" t="s">
        <v>436</v>
      </c>
      <c r="F250" s="243" t="s">
        <v>437</v>
      </c>
      <c r="G250" s="244" t="s">
        <v>236</v>
      </c>
      <c r="H250" s="245">
        <v>13.2</v>
      </c>
      <c r="I250" s="246"/>
      <c r="J250" s="247">
        <f>ROUND(I250*H250,2)</f>
        <v>0</v>
      </c>
      <c r="K250" s="243" t="s">
        <v>183</v>
      </c>
      <c r="L250" s="44"/>
      <c r="M250" s="248" t="s">
        <v>1</v>
      </c>
      <c r="N250" s="249" t="s">
        <v>41</v>
      </c>
      <c r="O250" s="91"/>
      <c r="P250" s="250">
        <f>O250*H250</f>
        <v>0</v>
      </c>
      <c r="Q250" s="250">
        <v>0.23</v>
      </c>
      <c r="R250" s="250">
        <f>Q250*H250</f>
        <v>3.036</v>
      </c>
      <c r="S250" s="250">
        <v>0</v>
      </c>
      <c r="T250" s="25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2" t="s">
        <v>193</v>
      </c>
      <c r="AT250" s="252" t="s">
        <v>179</v>
      </c>
      <c r="AU250" s="252" t="s">
        <v>86</v>
      </c>
      <c r="AY250" s="17" t="s">
        <v>176</v>
      </c>
      <c r="BE250" s="253">
        <f>IF(N250="základní",J250,0)</f>
        <v>0</v>
      </c>
      <c r="BF250" s="253">
        <f>IF(N250="snížená",J250,0)</f>
        <v>0</v>
      </c>
      <c r="BG250" s="253">
        <f>IF(N250="zákl. přenesená",J250,0)</f>
        <v>0</v>
      </c>
      <c r="BH250" s="253">
        <f>IF(N250="sníž. přenesená",J250,0)</f>
        <v>0</v>
      </c>
      <c r="BI250" s="253">
        <f>IF(N250="nulová",J250,0)</f>
        <v>0</v>
      </c>
      <c r="BJ250" s="17" t="s">
        <v>84</v>
      </c>
      <c r="BK250" s="253">
        <f>ROUND(I250*H250,2)</f>
        <v>0</v>
      </c>
      <c r="BL250" s="17" t="s">
        <v>193</v>
      </c>
      <c r="BM250" s="252" t="s">
        <v>1005</v>
      </c>
    </row>
    <row r="251" spans="1:51" s="15" customFormat="1" ht="12">
      <c r="A251" s="15"/>
      <c r="B251" s="285"/>
      <c r="C251" s="286"/>
      <c r="D251" s="256" t="s">
        <v>226</v>
      </c>
      <c r="E251" s="287" t="s">
        <v>1</v>
      </c>
      <c r="F251" s="288" t="s">
        <v>439</v>
      </c>
      <c r="G251" s="286"/>
      <c r="H251" s="287" t="s">
        <v>1</v>
      </c>
      <c r="I251" s="289"/>
      <c r="J251" s="286"/>
      <c r="K251" s="286"/>
      <c r="L251" s="290"/>
      <c r="M251" s="291"/>
      <c r="N251" s="292"/>
      <c r="O251" s="292"/>
      <c r="P251" s="292"/>
      <c r="Q251" s="292"/>
      <c r="R251" s="292"/>
      <c r="S251" s="292"/>
      <c r="T251" s="29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94" t="s">
        <v>226</v>
      </c>
      <c r="AU251" s="294" t="s">
        <v>86</v>
      </c>
      <c r="AV251" s="15" t="s">
        <v>84</v>
      </c>
      <c r="AW251" s="15" t="s">
        <v>32</v>
      </c>
      <c r="AX251" s="15" t="s">
        <v>76</v>
      </c>
      <c r="AY251" s="294" t="s">
        <v>176</v>
      </c>
    </row>
    <row r="252" spans="1:51" s="15" customFormat="1" ht="12">
      <c r="A252" s="15"/>
      <c r="B252" s="285"/>
      <c r="C252" s="286"/>
      <c r="D252" s="256" t="s">
        <v>226</v>
      </c>
      <c r="E252" s="287" t="s">
        <v>1</v>
      </c>
      <c r="F252" s="288" t="s">
        <v>440</v>
      </c>
      <c r="G252" s="286"/>
      <c r="H252" s="287" t="s">
        <v>1</v>
      </c>
      <c r="I252" s="289"/>
      <c r="J252" s="286"/>
      <c r="K252" s="286"/>
      <c r="L252" s="290"/>
      <c r="M252" s="291"/>
      <c r="N252" s="292"/>
      <c r="O252" s="292"/>
      <c r="P252" s="292"/>
      <c r="Q252" s="292"/>
      <c r="R252" s="292"/>
      <c r="S252" s="292"/>
      <c r="T252" s="29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4" t="s">
        <v>226</v>
      </c>
      <c r="AU252" s="294" t="s">
        <v>86</v>
      </c>
      <c r="AV252" s="15" t="s">
        <v>84</v>
      </c>
      <c r="AW252" s="15" t="s">
        <v>32</v>
      </c>
      <c r="AX252" s="15" t="s">
        <v>76</v>
      </c>
      <c r="AY252" s="294" t="s">
        <v>176</v>
      </c>
    </row>
    <row r="253" spans="1:51" s="15" customFormat="1" ht="12">
      <c r="A253" s="15"/>
      <c r="B253" s="285"/>
      <c r="C253" s="286"/>
      <c r="D253" s="256" t="s">
        <v>226</v>
      </c>
      <c r="E253" s="287" t="s">
        <v>1</v>
      </c>
      <c r="F253" s="288" t="s">
        <v>441</v>
      </c>
      <c r="G253" s="286"/>
      <c r="H253" s="287" t="s">
        <v>1</v>
      </c>
      <c r="I253" s="289"/>
      <c r="J253" s="286"/>
      <c r="K253" s="286"/>
      <c r="L253" s="290"/>
      <c r="M253" s="291"/>
      <c r="N253" s="292"/>
      <c r="O253" s="292"/>
      <c r="P253" s="292"/>
      <c r="Q253" s="292"/>
      <c r="R253" s="292"/>
      <c r="S253" s="292"/>
      <c r="T253" s="29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94" t="s">
        <v>226</v>
      </c>
      <c r="AU253" s="294" t="s">
        <v>86</v>
      </c>
      <c r="AV253" s="15" t="s">
        <v>84</v>
      </c>
      <c r="AW253" s="15" t="s">
        <v>32</v>
      </c>
      <c r="AX253" s="15" t="s">
        <v>76</v>
      </c>
      <c r="AY253" s="294" t="s">
        <v>176</v>
      </c>
    </row>
    <row r="254" spans="1:51" s="15" customFormat="1" ht="12">
      <c r="A254" s="15"/>
      <c r="B254" s="285"/>
      <c r="C254" s="286"/>
      <c r="D254" s="256" t="s">
        <v>226</v>
      </c>
      <c r="E254" s="287" t="s">
        <v>1</v>
      </c>
      <c r="F254" s="288" t="s">
        <v>1006</v>
      </c>
      <c r="G254" s="286"/>
      <c r="H254" s="287" t="s">
        <v>1</v>
      </c>
      <c r="I254" s="289"/>
      <c r="J254" s="286"/>
      <c r="K254" s="286"/>
      <c r="L254" s="290"/>
      <c r="M254" s="291"/>
      <c r="N254" s="292"/>
      <c r="O254" s="292"/>
      <c r="P254" s="292"/>
      <c r="Q254" s="292"/>
      <c r="R254" s="292"/>
      <c r="S254" s="292"/>
      <c r="T254" s="29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94" t="s">
        <v>226</v>
      </c>
      <c r="AU254" s="294" t="s">
        <v>86</v>
      </c>
      <c r="AV254" s="15" t="s">
        <v>84</v>
      </c>
      <c r="AW254" s="15" t="s">
        <v>32</v>
      </c>
      <c r="AX254" s="15" t="s">
        <v>76</v>
      </c>
      <c r="AY254" s="294" t="s">
        <v>176</v>
      </c>
    </row>
    <row r="255" spans="1:51" s="13" customFormat="1" ht="12">
      <c r="A255" s="13"/>
      <c r="B255" s="254"/>
      <c r="C255" s="255"/>
      <c r="D255" s="256" t="s">
        <v>226</v>
      </c>
      <c r="E255" s="257" t="s">
        <v>1</v>
      </c>
      <c r="F255" s="258" t="s">
        <v>1007</v>
      </c>
      <c r="G255" s="255"/>
      <c r="H255" s="259">
        <v>13.2</v>
      </c>
      <c r="I255" s="260"/>
      <c r="J255" s="255"/>
      <c r="K255" s="255"/>
      <c r="L255" s="261"/>
      <c r="M255" s="262"/>
      <c r="N255" s="263"/>
      <c r="O255" s="263"/>
      <c r="P255" s="263"/>
      <c r="Q255" s="263"/>
      <c r="R255" s="263"/>
      <c r="S255" s="263"/>
      <c r="T255" s="26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5" t="s">
        <v>226</v>
      </c>
      <c r="AU255" s="265" t="s">
        <v>86</v>
      </c>
      <c r="AV255" s="13" t="s">
        <v>86</v>
      </c>
      <c r="AW255" s="13" t="s">
        <v>32</v>
      </c>
      <c r="AX255" s="13" t="s">
        <v>84</v>
      </c>
      <c r="AY255" s="265" t="s">
        <v>176</v>
      </c>
    </row>
    <row r="256" spans="1:65" s="2" customFormat="1" ht="24.15" customHeight="1">
      <c r="A256" s="38"/>
      <c r="B256" s="39"/>
      <c r="C256" s="241" t="s">
        <v>406</v>
      </c>
      <c r="D256" s="241" t="s">
        <v>179</v>
      </c>
      <c r="E256" s="242" t="s">
        <v>445</v>
      </c>
      <c r="F256" s="243" t="s">
        <v>446</v>
      </c>
      <c r="G256" s="244" t="s">
        <v>236</v>
      </c>
      <c r="H256" s="245">
        <v>848</v>
      </c>
      <c r="I256" s="246"/>
      <c r="J256" s="247">
        <f>ROUND(I256*H256,2)</f>
        <v>0</v>
      </c>
      <c r="K256" s="243" t="s">
        <v>183</v>
      </c>
      <c r="L256" s="44"/>
      <c r="M256" s="248" t="s">
        <v>1</v>
      </c>
      <c r="N256" s="249" t="s">
        <v>41</v>
      </c>
      <c r="O256" s="91"/>
      <c r="P256" s="250">
        <f>O256*H256</f>
        <v>0</v>
      </c>
      <c r="Q256" s="250">
        <v>0</v>
      </c>
      <c r="R256" s="250">
        <f>Q256*H256</f>
        <v>0</v>
      </c>
      <c r="S256" s="250">
        <v>0</v>
      </c>
      <c r="T256" s="25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2" t="s">
        <v>193</v>
      </c>
      <c r="AT256" s="252" t="s">
        <v>179</v>
      </c>
      <c r="AU256" s="252" t="s">
        <v>86</v>
      </c>
      <c r="AY256" s="17" t="s">
        <v>176</v>
      </c>
      <c r="BE256" s="253">
        <f>IF(N256="základní",J256,0)</f>
        <v>0</v>
      </c>
      <c r="BF256" s="253">
        <f>IF(N256="snížená",J256,0)</f>
        <v>0</v>
      </c>
      <c r="BG256" s="253">
        <f>IF(N256="zákl. přenesená",J256,0)</f>
        <v>0</v>
      </c>
      <c r="BH256" s="253">
        <f>IF(N256="sníž. přenesená",J256,0)</f>
        <v>0</v>
      </c>
      <c r="BI256" s="253">
        <f>IF(N256="nulová",J256,0)</f>
        <v>0</v>
      </c>
      <c r="BJ256" s="17" t="s">
        <v>84</v>
      </c>
      <c r="BK256" s="253">
        <f>ROUND(I256*H256,2)</f>
        <v>0</v>
      </c>
      <c r="BL256" s="17" t="s">
        <v>193</v>
      </c>
      <c r="BM256" s="252" t="s">
        <v>1008</v>
      </c>
    </row>
    <row r="257" spans="1:51" s="15" customFormat="1" ht="12">
      <c r="A257" s="15"/>
      <c r="B257" s="285"/>
      <c r="C257" s="286"/>
      <c r="D257" s="256" t="s">
        <v>226</v>
      </c>
      <c r="E257" s="287" t="s">
        <v>1</v>
      </c>
      <c r="F257" s="288" t="s">
        <v>448</v>
      </c>
      <c r="G257" s="286"/>
      <c r="H257" s="287" t="s">
        <v>1</v>
      </c>
      <c r="I257" s="289"/>
      <c r="J257" s="286"/>
      <c r="K257" s="286"/>
      <c r="L257" s="290"/>
      <c r="M257" s="291"/>
      <c r="N257" s="292"/>
      <c r="O257" s="292"/>
      <c r="P257" s="292"/>
      <c r="Q257" s="292"/>
      <c r="R257" s="292"/>
      <c r="S257" s="292"/>
      <c r="T257" s="29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94" t="s">
        <v>226</v>
      </c>
      <c r="AU257" s="294" t="s">
        <v>86</v>
      </c>
      <c r="AV257" s="15" t="s">
        <v>84</v>
      </c>
      <c r="AW257" s="15" t="s">
        <v>32</v>
      </c>
      <c r="AX257" s="15" t="s">
        <v>76</v>
      </c>
      <c r="AY257" s="294" t="s">
        <v>176</v>
      </c>
    </row>
    <row r="258" spans="1:51" s="15" customFormat="1" ht="12">
      <c r="A258" s="15"/>
      <c r="B258" s="285"/>
      <c r="C258" s="286"/>
      <c r="D258" s="256" t="s">
        <v>226</v>
      </c>
      <c r="E258" s="287" t="s">
        <v>1</v>
      </c>
      <c r="F258" s="288" t="s">
        <v>449</v>
      </c>
      <c r="G258" s="286"/>
      <c r="H258" s="287" t="s">
        <v>1</v>
      </c>
      <c r="I258" s="289"/>
      <c r="J258" s="286"/>
      <c r="K258" s="286"/>
      <c r="L258" s="290"/>
      <c r="M258" s="291"/>
      <c r="N258" s="292"/>
      <c r="O258" s="292"/>
      <c r="P258" s="292"/>
      <c r="Q258" s="292"/>
      <c r="R258" s="292"/>
      <c r="S258" s="292"/>
      <c r="T258" s="29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94" t="s">
        <v>226</v>
      </c>
      <c r="AU258" s="294" t="s">
        <v>86</v>
      </c>
      <c r="AV258" s="15" t="s">
        <v>84</v>
      </c>
      <c r="AW258" s="15" t="s">
        <v>32</v>
      </c>
      <c r="AX258" s="15" t="s">
        <v>76</v>
      </c>
      <c r="AY258" s="294" t="s">
        <v>176</v>
      </c>
    </row>
    <row r="259" spans="1:51" s="15" customFormat="1" ht="12">
      <c r="A259" s="15"/>
      <c r="B259" s="285"/>
      <c r="C259" s="286"/>
      <c r="D259" s="256" t="s">
        <v>226</v>
      </c>
      <c r="E259" s="287" t="s">
        <v>1</v>
      </c>
      <c r="F259" s="288" t="s">
        <v>1009</v>
      </c>
      <c r="G259" s="286"/>
      <c r="H259" s="287" t="s">
        <v>1</v>
      </c>
      <c r="I259" s="289"/>
      <c r="J259" s="286"/>
      <c r="K259" s="286"/>
      <c r="L259" s="290"/>
      <c r="M259" s="291"/>
      <c r="N259" s="292"/>
      <c r="O259" s="292"/>
      <c r="P259" s="292"/>
      <c r="Q259" s="292"/>
      <c r="R259" s="292"/>
      <c r="S259" s="292"/>
      <c r="T259" s="29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94" t="s">
        <v>226</v>
      </c>
      <c r="AU259" s="294" t="s">
        <v>86</v>
      </c>
      <c r="AV259" s="15" t="s">
        <v>84</v>
      </c>
      <c r="AW259" s="15" t="s">
        <v>32</v>
      </c>
      <c r="AX259" s="15" t="s">
        <v>76</v>
      </c>
      <c r="AY259" s="294" t="s">
        <v>176</v>
      </c>
    </row>
    <row r="260" spans="1:51" s="13" customFormat="1" ht="12">
      <c r="A260" s="13"/>
      <c r="B260" s="254"/>
      <c r="C260" s="255"/>
      <c r="D260" s="256" t="s">
        <v>226</v>
      </c>
      <c r="E260" s="257" t="s">
        <v>1</v>
      </c>
      <c r="F260" s="258" t="s">
        <v>1001</v>
      </c>
      <c r="G260" s="255"/>
      <c r="H260" s="259">
        <v>848</v>
      </c>
      <c r="I260" s="260"/>
      <c r="J260" s="255"/>
      <c r="K260" s="255"/>
      <c r="L260" s="261"/>
      <c r="M260" s="262"/>
      <c r="N260" s="263"/>
      <c r="O260" s="263"/>
      <c r="P260" s="263"/>
      <c r="Q260" s="263"/>
      <c r="R260" s="263"/>
      <c r="S260" s="263"/>
      <c r="T260" s="26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5" t="s">
        <v>226</v>
      </c>
      <c r="AU260" s="265" t="s">
        <v>86</v>
      </c>
      <c r="AV260" s="13" t="s">
        <v>86</v>
      </c>
      <c r="AW260" s="13" t="s">
        <v>32</v>
      </c>
      <c r="AX260" s="13" t="s">
        <v>76</v>
      </c>
      <c r="AY260" s="265" t="s">
        <v>176</v>
      </c>
    </row>
    <row r="261" spans="1:51" s="14" customFormat="1" ht="12">
      <c r="A261" s="14"/>
      <c r="B261" s="269"/>
      <c r="C261" s="270"/>
      <c r="D261" s="256" t="s">
        <v>226</v>
      </c>
      <c r="E261" s="271" t="s">
        <v>1</v>
      </c>
      <c r="F261" s="272" t="s">
        <v>249</v>
      </c>
      <c r="G261" s="270"/>
      <c r="H261" s="273">
        <v>848</v>
      </c>
      <c r="I261" s="274"/>
      <c r="J261" s="270"/>
      <c r="K261" s="270"/>
      <c r="L261" s="275"/>
      <c r="M261" s="276"/>
      <c r="N261" s="277"/>
      <c r="O261" s="277"/>
      <c r="P261" s="277"/>
      <c r="Q261" s="277"/>
      <c r="R261" s="277"/>
      <c r="S261" s="277"/>
      <c r="T261" s="27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9" t="s">
        <v>226</v>
      </c>
      <c r="AU261" s="279" t="s">
        <v>86</v>
      </c>
      <c r="AV261" s="14" t="s">
        <v>193</v>
      </c>
      <c r="AW261" s="14" t="s">
        <v>32</v>
      </c>
      <c r="AX261" s="14" t="s">
        <v>84</v>
      </c>
      <c r="AY261" s="279" t="s">
        <v>176</v>
      </c>
    </row>
    <row r="262" spans="1:65" s="2" customFormat="1" ht="14.4" customHeight="1">
      <c r="A262" s="38"/>
      <c r="B262" s="39"/>
      <c r="C262" s="241" t="s">
        <v>414</v>
      </c>
      <c r="D262" s="241" t="s">
        <v>179</v>
      </c>
      <c r="E262" s="242" t="s">
        <v>452</v>
      </c>
      <c r="F262" s="243" t="s">
        <v>453</v>
      </c>
      <c r="G262" s="244" t="s">
        <v>236</v>
      </c>
      <c r="H262" s="245">
        <v>1626</v>
      </c>
      <c r="I262" s="246"/>
      <c r="J262" s="247">
        <f>ROUND(I262*H262,2)</f>
        <v>0</v>
      </c>
      <c r="K262" s="243" t="s">
        <v>183</v>
      </c>
      <c r="L262" s="44"/>
      <c r="M262" s="248" t="s">
        <v>1</v>
      </c>
      <c r="N262" s="249" t="s">
        <v>41</v>
      </c>
      <c r="O262" s="91"/>
      <c r="P262" s="250">
        <f>O262*H262</f>
        <v>0</v>
      </c>
      <c r="Q262" s="250">
        <v>0</v>
      </c>
      <c r="R262" s="250">
        <f>Q262*H262</f>
        <v>0</v>
      </c>
      <c r="S262" s="250">
        <v>0</v>
      </c>
      <c r="T262" s="251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2" t="s">
        <v>193</v>
      </c>
      <c r="AT262" s="252" t="s">
        <v>179</v>
      </c>
      <c r="AU262" s="252" t="s">
        <v>86</v>
      </c>
      <c r="AY262" s="17" t="s">
        <v>176</v>
      </c>
      <c r="BE262" s="253">
        <f>IF(N262="základní",J262,0)</f>
        <v>0</v>
      </c>
      <c r="BF262" s="253">
        <f>IF(N262="snížená",J262,0)</f>
        <v>0</v>
      </c>
      <c r="BG262" s="253">
        <f>IF(N262="zákl. přenesená",J262,0)</f>
        <v>0</v>
      </c>
      <c r="BH262" s="253">
        <f>IF(N262="sníž. přenesená",J262,0)</f>
        <v>0</v>
      </c>
      <c r="BI262" s="253">
        <f>IF(N262="nulová",J262,0)</f>
        <v>0</v>
      </c>
      <c r="BJ262" s="17" t="s">
        <v>84</v>
      </c>
      <c r="BK262" s="253">
        <f>ROUND(I262*H262,2)</f>
        <v>0</v>
      </c>
      <c r="BL262" s="17" t="s">
        <v>193</v>
      </c>
      <c r="BM262" s="252" t="s">
        <v>1010</v>
      </c>
    </row>
    <row r="263" spans="1:51" s="15" customFormat="1" ht="12">
      <c r="A263" s="15"/>
      <c r="B263" s="285"/>
      <c r="C263" s="286"/>
      <c r="D263" s="256" t="s">
        <v>226</v>
      </c>
      <c r="E263" s="287" t="s">
        <v>1</v>
      </c>
      <c r="F263" s="288" t="s">
        <v>455</v>
      </c>
      <c r="G263" s="286"/>
      <c r="H263" s="287" t="s">
        <v>1</v>
      </c>
      <c r="I263" s="289"/>
      <c r="J263" s="286"/>
      <c r="K263" s="286"/>
      <c r="L263" s="290"/>
      <c r="M263" s="291"/>
      <c r="N263" s="292"/>
      <c r="O263" s="292"/>
      <c r="P263" s="292"/>
      <c r="Q263" s="292"/>
      <c r="R263" s="292"/>
      <c r="S263" s="292"/>
      <c r="T263" s="29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4" t="s">
        <v>226</v>
      </c>
      <c r="AU263" s="294" t="s">
        <v>86</v>
      </c>
      <c r="AV263" s="15" t="s">
        <v>84</v>
      </c>
      <c r="AW263" s="15" t="s">
        <v>32</v>
      </c>
      <c r="AX263" s="15" t="s">
        <v>76</v>
      </c>
      <c r="AY263" s="294" t="s">
        <v>176</v>
      </c>
    </row>
    <row r="264" spans="1:51" s="15" customFormat="1" ht="12">
      <c r="A264" s="15"/>
      <c r="B264" s="285"/>
      <c r="C264" s="286"/>
      <c r="D264" s="256" t="s">
        <v>226</v>
      </c>
      <c r="E264" s="287" t="s">
        <v>1</v>
      </c>
      <c r="F264" s="288" t="s">
        <v>456</v>
      </c>
      <c r="G264" s="286"/>
      <c r="H264" s="287" t="s">
        <v>1</v>
      </c>
      <c r="I264" s="289"/>
      <c r="J264" s="286"/>
      <c r="K264" s="286"/>
      <c r="L264" s="290"/>
      <c r="M264" s="291"/>
      <c r="N264" s="292"/>
      <c r="O264" s="292"/>
      <c r="P264" s="292"/>
      <c r="Q264" s="292"/>
      <c r="R264" s="292"/>
      <c r="S264" s="292"/>
      <c r="T264" s="293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4" t="s">
        <v>226</v>
      </c>
      <c r="AU264" s="294" t="s">
        <v>86</v>
      </c>
      <c r="AV264" s="15" t="s">
        <v>84</v>
      </c>
      <c r="AW264" s="15" t="s">
        <v>32</v>
      </c>
      <c r="AX264" s="15" t="s">
        <v>76</v>
      </c>
      <c r="AY264" s="294" t="s">
        <v>176</v>
      </c>
    </row>
    <row r="265" spans="1:51" s="15" customFormat="1" ht="12">
      <c r="A265" s="15"/>
      <c r="B265" s="285"/>
      <c r="C265" s="286"/>
      <c r="D265" s="256" t="s">
        <v>226</v>
      </c>
      <c r="E265" s="287" t="s">
        <v>1</v>
      </c>
      <c r="F265" s="288" t="s">
        <v>1011</v>
      </c>
      <c r="G265" s="286"/>
      <c r="H265" s="287" t="s">
        <v>1</v>
      </c>
      <c r="I265" s="289"/>
      <c r="J265" s="286"/>
      <c r="K265" s="286"/>
      <c r="L265" s="290"/>
      <c r="M265" s="291"/>
      <c r="N265" s="292"/>
      <c r="O265" s="292"/>
      <c r="P265" s="292"/>
      <c r="Q265" s="292"/>
      <c r="R265" s="292"/>
      <c r="S265" s="292"/>
      <c r="T265" s="29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94" t="s">
        <v>226</v>
      </c>
      <c r="AU265" s="294" t="s">
        <v>86</v>
      </c>
      <c r="AV265" s="15" t="s">
        <v>84</v>
      </c>
      <c r="AW265" s="15" t="s">
        <v>32</v>
      </c>
      <c r="AX265" s="15" t="s">
        <v>76</v>
      </c>
      <c r="AY265" s="294" t="s">
        <v>176</v>
      </c>
    </row>
    <row r="266" spans="1:51" s="15" customFormat="1" ht="12">
      <c r="A266" s="15"/>
      <c r="B266" s="285"/>
      <c r="C266" s="286"/>
      <c r="D266" s="256" t="s">
        <v>226</v>
      </c>
      <c r="E266" s="287" t="s">
        <v>1</v>
      </c>
      <c r="F266" s="288" t="s">
        <v>400</v>
      </c>
      <c r="G266" s="286"/>
      <c r="H266" s="287" t="s">
        <v>1</v>
      </c>
      <c r="I266" s="289"/>
      <c r="J266" s="286"/>
      <c r="K266" s="286"/>
      <c r="L266" s="290"/>
      <c r="M266" s="291"/>
      <c r="N266" s="292"/>
      <c r="O266" s="292"/>
      <c r="P266" s="292"/>
      <c r="Q266" s="292"/>
      <c r="R266" s="292"/>
      <c r="S266" s="292"/>
      <c r="T266" s="29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94" t="s">
        <v>226</v>
      </c>
      <c r="AU266" s="294" t="s">
        <v>86</v>
      </c>
      <c r="AV266" s="15" t="s">
        <v>84</v>
      </c>
      <c r="AW266" s="15" t="s">
        <v>32</v>
      </c>
      <c r="AX266" s="15" t="s">
        <v>76</v>
      </c>
      <c r="AY266" s="294" t="s">
        <v>176</v>
      </c>
    </row>
    <row r="267" spans="1:51" s="15" customFormat="1" ht="12">
      <c r="A267" s="15"/>
      <c r="B267" s="285"/>
      <c r="C267" s="286"/>
      <c r="D267" s="256" t="s">
        <v>226</v>
      </c>
      <c r="E267" s="287" t="s">
        <v>1</v>
      </c>
      <c r="F267" s="288" t="s">
        <v>458</v>
      </c>
      <c r="G267" s="286"/>
      <c r="H267" s="287" t="s">
        <v>1</v>
      </c>
      <c r="I267" s="289"/>
      <c r="J267" s="286"/>
      <c r="K267" s="286"/>
      <c r="L267" s="290"/>
      <c r="M267" s="291"/>
      <c r="N267" s="292"/>
      <c r="O267" s="292"/>
      <c r="P267" s="292"/>
      <c r="Q267" s="292"/>
      <c r="R267" s="292"/>
      <c r="S267" s="292"/>
      <c r="T267" s="29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94" t="s">
        <v>226</v>
      </c>
      <c r="AU267" s="294" t="s">
        <v>86</v>
      </c>
      <c r="AV267" s="15" t="s">
        <v>84</v>
      </c>
      <c r="AW267" s="15" t="s">
        <v>32</v>
      </c>
      <c r="AX267" s="15" t="s">
        <v>76</v>
      </c>
      <c r="AY267" s="294" t="s">
        <v>176</v>
      </c>
    </row>
    <row r="268" spans="1:51" s="15" customFormat="1" ht="12">
      <c r="A268" s="15"/>
      <c r="B268" s="285"/>
      <c r="C268" s="286"/>
      <c r="D268" s="256" t="s">
        <v>226</v>
      </c>
      <c r="E268" s="287" t="s">
        <v>1</v>
      </c>
      <c r="F268" s="288" t="s">
        <v>459</v>
      </c>
      <c r="G268" s="286"/>
      <c r="H268" s="287" t="s">
        <v>1</v>
      </c>
      <c r="I268" s="289"/>
      <c r="J268" s="286"/>
      <c r="K268" s="286"/>
      <c r="L268" s="290"/>
      <c r="M268" s="291"/>
      <c r="N268" s="292"/>
      <c r="O268" s="292"/>
      <c r="P268" s="292"/>
      <c r="Q268" s="292"/>
      <c r="R268" s="292"/>
      <c r="S268" s="292"/>
      <c r="T268" s="29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4" t="s">
        <v>226</v>
      </c>
      <c r="AU268" s="294" t="s">
        <v>86</v>
      </c>
      <c r="AV268" s="15" t="s">
        <v>84</v>
      </c>
      <c r="AW268" s="15" t="s">
        <v>32</v>
      </c>
      <c r="AX268" s="15" t="s">
        <v>76</v>
      </c>
      <c r="AY268" s="294" t="s">
        <v>176</v>
      </c>
    </row>
    <row r="269" spans="1:51" s="15" customFormat="1" ht="12">
      <c r="A269" s="15"/>
      <c r="B269" s="285"/>
      <c r="C269" s="286"/>
      <c r="D269" s="256" t="s">
        <v>226</v>
      </c>
      <c r="E269" s="287" t="s">
        <v>1</v>
      </c>
      <c r="F269" s="288" t="s">
        <v>1012</v>
      </c>
      <c r="G269" s="286"/>
      <c r="H269" s="287" t="s">
        <v>1</v>
      </c>
      <c r="I269" s="289"/>
      <c r="J269" s="286"/>
      <c r="K269" s="286"/>
      <c r="L269" s="290"/>
      <c r="M269" s="291"/>
      <c r="N269" s="292"/>
      <c r="O269" s="292"/>
      <c r="P269" s="292"/>
      <c r="Q269" s="292"/>
      <c r="R269" s="292"/>
      <c r="S269" s="292"/>
      <c r="T269" s="29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4" t="s">
        <v>226</v>
      </c>
      <c r="AU269" s="294" t="s">
        <v>86</v>
      </c>
      <c r="AV269" s="15" t="s">
        <v>84</v>
      </c>
      <c r="AW269" s="15" t="s">
        <v>32</v>
      </c>
      <c r="AX269" s="15" t="s">
        <v>76</v>
      </c>
      <c r="AY269" s="294" t="s">
        <v>176</v>
      </c>
    </row>
    <row r="270" spans="1:51" s="15" customFormat="1" ht="12">
      <c r="A270" s="15"/>
      <c r="B270" s="285"/>
      <c r="C270" s="286"/>
      <c r="D270" s="256" t="s">
        <v>226</v>
      </c>
      <c r="E270" s="287" t="s">
        <v>1</v>
      </c>
      <c r="F270" s="288" t="s">
        <v>400</v>
      </c>
      <c r="G270" s="286"/>
      <c r="H270" s="287" t="s">
        <v>1</v>
      </c>
      <c r="I270" s="289"/>
      <c r="J270" s="286"/>
      <c r="K270" s="286"/>
      <c r="L270" s="290"/>
      <c r="M270" s="291"/>
      <c r="N270" s="292"/>
      <c r="O270" s="292"/>
      <c r="P270" s="292"/>
      <c r="Q270" s="292"/>
      <c r="R270" s="292"/>
      <c r="S270" s="292"/>
      <c r="T270" s="29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94" t="s">
        <v>226</v>
      </c>
      <c r="AU270" s="294" t="s">
        <v>86</v>
      </c>
      <c r="AV270" s="15" t="s">
        <v>84</v>
      </c>
      <c r="AW270" s="15" t="s">
        <v>32</v>
      </c>
      <c r="AX270" s="15" t="s">
        <v>76</v>
      </c>
      <c r="AY270" s="294" t="s">
        <v>176</v>
      </c>
    </row>
    <row r="271" spans="1:51" s="15" customFormat="1" ht="12">
      <c r="A271" s="15"/>
      <c r="B271" s="285"/>
      <c r="C271" s="286"/>
      <c r="D271" s="256" t="s">
        <v>226</v>
      </c>
      <c r="E271" s="287" t="s">
        <v>1</v>
      </c>
      <c r="F271" s="288" t="s">
        <v>1013</v>
      </c>
      <c r="G271" s="286"/>
      <c r="H271" s="287" t="s">
        <v>1</v>
      </c>
      <c r="I271" s="289"/>
      <c r="J271" s="286"/>
      <c r="K271" s="286"/>
      <c r="L271" s="290"/>
      <c r="M271" s="291"/>
      <c r="N271" s="292"/>
      <c r="O271" s="292"/>
      <c r="P271" s="292"/>
      <c r="Q271" s="292"/>
      <c r="R271" s="292"/>
      <c r="S271" s="292"/>
      <c r="T271" s="29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94" t="s">
        <v>226</v>
      </c>
      <c r="AU271" s="294" t="s">
        <v>86</v>
      </c>
      <c r="AV271" s="15" t="s">
        <v>84</v>
      </c>
      <c r="AW271" s="15" t="s">
        <v>32</v>
      </c>
      <c r="AX271" s="15" t="s">
        <v>76</v>
      </c>
      <c r="AY271" s="294" t="s">
        <v>176</v>
      </c>
    </row>
    <row r="272" spans="1:51" s="13" customFormat="1" ht="12">
      <c r="A272" s="13"/>
      <c r="B272" s="254"/>
      <c r="C272" s="255"/>
      <c r="D272" s="256" t="s">
        <v>226</v>
      </c>
      <c r="E272" s="257" t="s">
        <v>1</v>
      </c>
      <c r="F272" s="258" t="s">
        <v>1014</v>
      </c>
      <c r="G272" s="255"/>
      <c r="H272" s="259">
        <v>1626</v>
      </c>
      <c r="I272" s="260"/>
      <c r="J272" s="255"/>
      <c r="K272" s="255"/>
      <c r="L272" s="261"/>
      <c r="M272" s="262"/>
      <c r="N272" s="263"/>
      <c r="O272" s="263"/>
      <c r="P272" s="263"/>
      <c r="Q272" s="263"/>
      <c r="R272" s="263"/>
      <c r="S272" s="263"/>
      <c r="T272" s="26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5" t="s">
        <v>226</v>
      </c>
      <c r="AU272" s="265" t="s">
        <v>86</v>
      </c>
      <c r="AV272" s="13" t="s">
        <v>86</v>
      </c>
      <c r="AW272" s="13" t="s">
        <v>32</v>
      </c>
      <c r="AX272" s="13" t="s">
        <v>84</v>
      </c>
      <c r="AY272" s="265" t="s">
        <v>176</v>
      </c>
    </row>
    <row r="273" spans="1:65" s="2" customFormat="1" ht="24.15" customHeight="1">
      <c r="A273" s="38"/>
      <c r="B273" s="39"/>
      <c r="C273" s="241" t="s">
        <v>421</v>
      </c>
      <c r="D273" s="241" t="s">
        <v>179</v>
      </c>
      <c r="E273" s="242" t="s">
        <v>464</v>
      </c>
      <c r="F273" s="243" t="s">
        <v>465</v>
      </c>
      <c r="G273" s="244" t="s">
        <v>236</v>
      </c>
      <c r="H273" s="245">
        <v>792</v>
      </c>
      <c r="I273" s="246"/>
      <c r="J273" s="247">
        <f>ROUND(I273*H273,2)</f>
        <v>0</v>
      </c>
      <c r="K273" s="243" t="s">
        <v>183</v>
      </c>
      <c r="L273" s="44"/>
      <c r="M273" s="248" t="s">
        <v>1</v>
      </c>
      <c r="N273" s="249" t="s">
        <v>41</v>
      </c>
      <c r="O273" s="91"/>
      <c r="P273" s="250">
        <f>O273*H273</f>
        <v>0</v>
      </c>
      <c r="Q273" s="250">
        <v>0</v>
      </c>
      <c r="R273" s="250">
        <f>Q273*H273</f>
        <v>0</v>
      </c>
      <c r="S273" s="250">
        <v>0</v>
      </c>
      <c r="T273" s="25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2" t="s">
        <v>193</v>
      </c>
      <c r="AT273" s="252" t="s">
        <v>179</v>
      </c>
      <c r="AU273" s="252" t="s">
        <v>86</v>
      </c>
      <c r="AY273" s="17" t="s">
        <v>176</v>
      </c>
      <c r="BE273" s="253">
        <f>IF(N273="základní",J273,0)</f>
        <v>0</v>
      </c>
      <c r="BF273" s="253">
        <f>IF(N273="snížená",J273,0)</f>
        <v>0</v>
      </c>
      <c r="BG273" s="253">
        <f>IF(N273="zákl. přenesená",J273,0)</f>
        <v>0</v>
      </c>
      <c r="BH273" s="253">
        <f>IF(N273="sníž. přenesená",J273,0)</f>
        <v>0</v>
      </c>
      <c r="BI273" s="253">
        <f>IF(N273="nulová",J273,0)</f>
        <v>0</v>
      </c>
      <c r="BJ273" s="17" t="s">
        <v>84</v>
      </c>
      <c r="BK273" s="253">
        <f>ROUND(I273*H273,2)</f>
        <v>0</v>
      </c>
      <c r="BL273" s="17" t="s">
        <v>193</v>
      </c>
      <c r="BM273" s="252" t="s">
        <v>1015</v>
      </c>
    </row>
    <row r="274" spans="1:51" s="15" customFormat="1" ht="12">
      <c r="A274" s="15"/>
      <c r="B274" s="285"/>
      <c r="C274" s="286"/>
      <c r="D274" s="256" t="s">
        <v>226</v>
      </c>
      <c r="E274" s="287" t="s">
        <v>1</v>
      </c>
      <c r="F274" s="288" t="s">
        <v>467</v>
      </c>
      <c r="G274" s="286"/>
      <c r="H274" s="287" t="s">
        <v>1</v>
      </c>
      <c r="I274" s="289"/>
      <c r="J274" s="286"/>
      <c r="K274" s="286"/>
      <c r="L274" s="290"/>
      <c r="M274" s="291"/>
      <c r="N274" s="292"/>
      <c r="O274" s="292"/>
      <c r="P274" s="292"/>
      <c r="Q274" s="292"/>
      <c r="R274" s="292"/>
      <c r="S274" s="292"/>
      <c r="T274" s="29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94" t="s">
        <v>226</v>
      </c>
      <c r="AU274" s="294" t="s">
        <v>86</v>
      </c>
      <c r="AV274" s="15" t="s">
        <v>84</v>
      </c>
      <c r="AW274" s="15" t="s">
        <v>32</v>
      </c>
      <c r="AX274" s="15" t="s">
        <v>76</v>
      </c>
      <c r="AY274" s="294" t="s">
        <v>176</v>
      </c>
    </row>
    <row r="275" spans="1:51" s="15" customFormat="1" ht="12">
      <c r="A275" s="15"/>
      <c r="B275" s="285"/>
      <c r="C275" s="286"/>
      <c r="D275" s="256" t="s">
        <v>226</v>
      </c>
      <c r="E275" s="287" t="s">
        <v>1</v>
      </c>
      <c r="F275" s="288" t="s">
        <v>1016</v>
      </c>
      <c r="G275" s="286"/>
      <c r="H275" s="287" t="s">
        <v>1</v>
      </c>
      <c r="I275" s="289"/>
      <c r="J275" s="286"/>
      <c r="K275" s="286"/>
      <c r="L275" s="290"/>
      <c r="M275" s="291"/>
      <c r="N275" s="292"/>
      <c r="O275" s="292"/>
      <c r="P275" s="292"/>
      <c r="Q275" s="292"/>
      <c r="R275" s="292"/>
      <c r="S275" s="292"/>
      <c r="T275" s="29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4" t="s">
        <v>226</v>
      </c>
      <c r="AU275" s="294" t="s">
        <v>86</v>
      </c>
      <c r="AV275" s="15" t="s">
        <v>84</v>
      </c>
      <c r="AW275" s="15" t="s">
        <v>32</v>
      </c>
      <c r="AX275" s="15" t="s">
        <v>76</v>
      </c>
      <c r="AY275" s="294" t="s">
        <v>176</v>
      </c>
    </row>
    <row r="276" spans="1:51" s="13" customFormat="1" ht="12">
      <c r="A276" s="13"/>
      <c r="B276" s="254"/>
      <c r="C276" s="255"/>
      <c r="D276" s="256" t="s">
        <v>226</v>
      </c>
      <c r="E276" s="257" t="s">
        <v>1</v>
      </c>
      <c r="F276" s="258" t="s">
        <v>1017</v>
      </c>
      <c r="G276" s="255"/>
      <c r="H276" s="259">
        <v>792</v>
      </c>
      <c r="I276" s="260"/>
      <c r="J276" s="255"/>
      <c r="K276" s="255"/>
      <c r="L276" s="261"/>
      <c r="M276" s="262"/>
      <c r="N276" s="263"/>
      <c r="O276" s="263"/>
      <c r="P276" s="263"/>
      <c r="Q276" s="263"/>
      <c r="R276" s="263"/>
      <c r="S276" s="263"/>
      <c r="T276" s="26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5" t="s">
        <v>226</v>
      </c>
      <c r="AU276" s="265" t="s">
        <v>86</v>
      </c>
      <c r="AV276" s="13" t="s">
        <v>86</v>
      </c>
      <c r="AW276" s="13" t="s">
        <v>32</v>
      </c>
      <c r="AX276" s="13" t="s">
        <v>84</v>
      </c>
      <c r="AY276" s="265" t="s">
        <v>176</v>
      </c>
    </row>
    <row r="277" spans="1:65" s="2" customFormat="1" ht="24.15" customHeight="1">
      <c r="A277" s="38"/>
      <c r="B277" s="39"/>
      <c r="C277" s="241" t="s">
        <v>428</v>
      </c>
      <c r="D277" s="241" t="s">
        <v>179</v>
      </c>
      <c r="E277" s="242" t="s">
        <v>471</v>
      </c>
      <c r="F277" s="243" t="s">
        <v>472</v>
      </c>
      <c r="G277" s="244" t="s">
        <v>236</v>
      </c>
      <c r="H277" s="245">
        <v>806</v>
      </c>
      <c r="I277" s="246"/>
      <c r="J277" s="247">
        <f>ROUND(I277*H277,2)</f>
        <v>0</v>
      </c>
      <c r="K277" s="243" t="s">
        <v>183</v>
      </c>
      <c r="L277" s="44"/>
      <c r="M277" s="248" t="s">
        <v>1</v>
      </c>
      <c r="N277" s="249" t="s">
        <v>41</v>
      </c>
      <c r="O277" s="91"/>
      <c r="P277" s="250">
        <f>O277*H277</f>
        <v>0</v>
      </c>
      <c r="Q277" s="250">
        <v>0</v>
      </c>
      <c r="R277" s="250">
        <f>Q277*H277</f>
        <v>0</v>
      </c>
      <c r="S277" s="250">
        <v>0</v>
      </c>
      <c r="T277" s="251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2" t="s">
        <v>193</v>
      </c>
      <c r="AT277" s="252" t="s">
        <v>179</v>
      </c>
      <c r="AU277" s="252" t="s">
        <v>86</v>
      </c>
      <c r="AY277" s="17" t="s">
        <v>176</v>
      </c>
      <c r="BE277" s="253">
        <f>IF(N277="základní",J277,0)</f>
        <v>0</v>
      </c>
      <c r="BF277" s="253">
        <f>IF(N277="snížená",J277,0)</f>
        <v>0</v>
      </c>
      <c r="BG277" s="253">
        <f>IF(N277="zákl. přenesená",J277,0)</f>
        <v>0</v>
      </c>
      <c r="BH277" s="253">
        <f>IF(N277="sníž. přenesená",J277,0)</f>
        <v>0</v>
      </c>
      <c r="BI277" s="253">
        <f>IF(N277="nulová",J277,0)</f>
        <v>0</v>
      </c>
      <c r="BJ277" s="17" t="s">
        <v>84</v>
      </c>
      <c r="BK277" s="253">
        <f>ROUND(I277*H277,2)</f>
        <v>0</v>
      </c>
      <c r="BL277" s="17" t="s">
        <v>193</v>
      </c>
      <c r="BM277" s="252" t="s">
        <v>1018</v>
      </c>
    </row>
    <row r="278" spans="1:51" s="15" customFormat="1" ht="12">
      <c r="A278" s="15"/>
      <c r="B278" s="285"/>
      <c r="C278" s="286"/>
      <c r="D278" s="256" t="s">
        <v>226</v>
      </c>
      <c r="E278" s="287" t="s">
        <v>1</v>
      </c>
      <c r="F278" s="288" t="s">
        <v>474</v>
      </c>
      <c r="G278" s="286"/>
      <c r="H278" s="287" t="s">
        <v>1</v>
      </c>
      <c r="I278" s="289"/>
      <c r="J278" s="286"/>
      <c r="K278" s="286"/>
      <c r="L278" s="290"/>
      <c r="M278" s="291"/>
      <c r="N278" s="292"/>
      <c r="O278" s="292"/>
      <c r="P278" s="292"/>
      <c r="Q278" s="292"/>
      <c r="R278" s="292"/>
      <c r="S278" s="292"/>
      <c r="T278" s="29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94" t="s">
        <v>226</v>
      </c>
      <c r="AU278" s="294" t="s">
        <v>86</v>
      </c>
      <c r="AV278" s="15" t="s">
        <v>84</v>
      </c>
      <c r="AW278" s="15" t="s">
        <v>32</v>
      </c>
      <c r="AX278" s="15" t="s">
        <v>76</v>
      </c>
      <c r="AY278" s="294" t="s">
        <v>176</v>
      </c>
    </row>
    <row r="279" spans="1:51" s="15" customFormat="1" ht="12">
      <c r="A279" s="15"/>
      <c r="B279" s="285"/>
      <c r="C279" s="286"/>
      <c r="D279" s="256" t="s">
        <v>226</v>
      </c>
      <c r="E279" s="287" t="s">
        <v>1</v>
      </c>
      <c r="F279" s="288" t="s">
        <v>1019</v>
      </c>
      <c r="G279" s="286"/>
      <c r="H279" s="287" t="s">
        <v>1</v>
      </c>
      <c r="I279" s="289"/>
      <c r="J279" s="286"/>
      <c r="K279" s="286"/>
      <c r="L279" s="290"/>
      <c r="M279" s="291"/>
      <c r="N279" s="292"/>
      <c r="O279" s="292"/>
      <c r="P279" s="292"/>
      <c r="Q279" s="292"/>
      <c r="R279" s="292"/>
      <c r="S279" s="292"/>
      <c r="T279" s="29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94" t="s">
        <v>226</v>
      </c>
      <c r="AU279" s="294" t="s">
        <v>86</v>
      </c>
      <c r="AV279" s="15" t="s">
        <v>84</v>
      </c>
      <c r="AW279" s="15" t="s">
        <v>32</v>
      </c>
      <c r="AX279" s="15" t="s">
        <v>76</v>
      </c>
      <c r="AY279" s="294" t="s">
        <v>176</v>
      </c>
    </row>
    <row r="280" spans="1:51" s="13" customFormat="1" ht="12">
      <c r="A280" s="13"/>
      <c r="B280" s="254"/>
      <c r="C280" s="255"/>
      <c r="D280" s="256" t="s">
        <v>226</v>
      </c>
      <c r="E280" s="257" t="s">
        <v>1</v>
      </c>
      <c r="F280" s="258" t="s">
        <v>1020</v>
      </c>
      <c r="G280" s="255"/>
      <c r="H280" s="259">
        <v>806</v>
      </c>
      <c r="I280" s="260"/>
      <c r="J280" s="255"/>
      <c r="K280" s="255"/>
      <c r="L280" s="261"/>
      <c r="M280" s="262"/>
      <c r="N280" s="263"/>
      <c r="O280" s="263"/>
      <c r="P280" s="263"/>
      <c r="Q280" s="263"/>
      <c r="R280" s="263"/>
      <c r="S280" s="263"/>
      <c r="T280" s="26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5" t="s">
        <v>226</v>
      </c>
      <c r="AU280" s="265" t="s">
        <v>86</v>
      </c>
      <c r="AV280" s="13" t="s">
        <v>86</v>
      </c>
      <c r="AW280" s="13" t="s">
        <v>32</v>
      </c>
      <c r="AX280" s="13" t="s">
        <v>84</v>
      </c>
      <c r="AY280" s="265" t="s">
        <v>176</v>
      </c>
    </row>
    <row r="281" spans="1:65" s="2" customFormat="1" ht="24.15" customHeight="1">
      <c r="A281" s="38"/>
      <c r="B281" s="39"/>
      <c r="C281" s="241" t="s">
        <v>435</v>
      </c>
      <c r="D281" s="241" t="s">
        <v>179</v>
      </c>
      <c r="E281" s="242" t="s">
        <v>563</v>
      </c>
      <c r="F281" s="243" t="s">
        <v>564</v>
      </c>
      <c r="G281" s="244" t="s">
        <v>385</v>
      </c>
      <c r="H281" s="245">
        <v>245.5</v>
      </c>
      <c r="I281" s="246"/>
      <c r="J281" s="247">
        <f>ROUND(I281*H281,2)</f>
        <v>0</v>
      </c>
      <c r="K281" s="243" t="s">
        <v>183</v>
      </c>
      <c r="L281" s="44"/>
      <c r="M281" s="248" t="s">
        <v>1</v>
      </c>
      <c r="N281" s="249" t="s">
        <v>41</v>
      </c>
      <c r="O281" s="91"/>
      <c r="P281" s="250">
        <f>O281*H281</f>
        <v>0</v>
      </c>
      <c r="Q281" s="250">
        <v>0.0043</v>
      </c>
      <c r="R281" s="250">
        <f>Q281*H281</f>
        <v>1.05565</v>
      </c>
      <c r="S281" s="250">
        <v>0</v>
      </c>
      <c r="T281" s="25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2" t="s">
        <v>193</v>
      </c>
      <c r="AT281" s="252" t="s">
        <v>179</v>
      </c>
      <c r="AU281" s="252" t="s">
        <v>86</v>
      </c>
      <c r="AY281" s="17" t="s">
        <v>176</v>
      </c>
      <c r="BE281" s="253">
        <f>IF(N281="základní",J281,0)</f>
        <v>0</v>
      </c>
      <c r="BF281" s="253">
        <f>IF(N281="snížená",J281,0)</f>
        <v>0</v>
      </c>
      <c r="BG281" s="253">
        <f>IF(N281="zákl. přenesená",J281,0)</f>
        <v>0</v>
      </c>
      <c r="BH281" s="253">
        <f>IF(N281="sníž. přenesená",J281,0)</f>
        <v>0</v>
      </c>
      <c r="BI281" s="253">
        <f>IF(N281="nulová",J281,0)</f>
        <v>0</v>
      </c>
      <c r="BJ281" s="17" t="s">
        <v>84</v>
      </c>
      <c r="BK281" s="253">
        <f>ROUND(I281*H281,2)</f>
        <v>0</v>
      </c>
      <c r="BL281" s="17" t="s">
        <v>193</v>
      </c>
      <c r="BM281" s="252" t="s">
        <v>1021</v>
      </c>
    </row>
    <row r="282" spans="1:51" s="15" customFormat="1" ht="12">
      <c r="A282" s="15"/>
      <c r="B282" s="285"/>
      <c r="C282" s="286"/>
      <c r="D282" s="256" t="s">
        <v>226</v>
      </c>
      <c r="E282" s="287" t="s">
        <v>1</v>
      </c>
      <c r="F282" s="288" t="s">
        <v>566</v>
      </c>
      <c r="G282" s="286"/>
      <c r="H282" s="287" t="s">
        <v>1</v>
      </c>
      <c r="I282" s="289"/>
      <c r="J282" s="286"/>
      <c r="K282" s="286"/>
      <c r="L282" s="290"/>
      <c r="M282" s="291"/>
      <c r="N282" s="292"/>
      <c r="O282" s="292"/>
      <c r="P282" s="292"/>
      <c r="Q282" s="292"/>
      <c r="R282" s="292"/>
      <c r="S282" s="292"/>
      <c r="T282" s="293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4" t="s">
        <v>226</v>
      </c>
      <c r="AU282" s="294" t="s">
        <v>86</v>
      </c>
      <c r="AV282" s="15" t="s">
        <v>84</v>
      </c>
      <c r="AW282" s="15" t="s">
        <v>32</v>
      </c>
      <c r="AX282" s="15" t="s">
        <v>76</v>
      </c>
      <c r="AY282" s="294" t="s">
        <v>176</v>
      </c>
    </row>
    <row r="283" spans="1:51" s="15" customFormat="1" ht="12">
      <c r="A283" s="15"/>
      <c r="B283" s="285"/>
      <c r="C283" s="286"/>
      <c r="D283" s="256" t="s">
        <v>226</v>
      </c>
      <c r="E283" s="287" t="s">
        <v>1</v>
      </c>
      <c r="F283" s="288" t="s">
        <v>397</v>
      </c>
      <c r="G283" s="286"/>
      <c r="H283" s="287" t="s">
        <v>1</v>
      </c>
      <c r="I283" s="289"/>
      <c r="J283" s="286"/>
      <c r="K283" s="286"/>
      <c r="L283" s="290"/>
      <c r="M283" s="291"/>
      <c r="N283" s="292"/>
      <c r="O283" s="292"/>
      <c r="P283" s="292"/>
      <c r="Q283" s="292"/>
      <c r="R283" s="292"/>
      <c r="S283" s="292"/>
      <c r="T283" s="29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94" t="s">
        <v>226</v>
      </c>
      <c r="AU283" s="294" t="s">
        <v>86</v>
      </c>
      <c r="AV283" s="15" t="s">
        <v>84</v>
      </c>
      <c r="AW283" s="15" t="s">
        <v>32</v>
      </c>
      <c r="AX283" s="15" t="s">
        <v>76</v>
      </c>
      <c r="AY283" s="294" t="s">
        <v>176</v>
      </c>
    </row>
    <row r="284" spans="1:51" s="15" customFormat="1" ht="12">
      <c r="A284" s="15"/>
      <c r="B284" s="285"/>
      <c r="C284" s="286"/>
      <c r="D284" s="256" t="s">
        <v>226</v>
      </c>
      <c r="E284" s="287" t="s">
        <v>1</v>
      </c>
      <c r="F284" s="288" t="s">
        <v>1022</v>
      </c>
      <c r="G284" s="286"/>
      <c r="H284" s="287" t="s">
        <v>1</v>
      </c>
      <c r="I284" s="289"/>
      <c r="J284" s="286"/>
      <c r="K284" s="286"/>
      <c r="L284" s="290"/>
      <c r="M284" s="291"/>
      <c r="N284" s="292"/>
      <c r="O284" s="292"/>
      <c r="P284" s="292"/>
      <c r="Q284" s="292"/>
      <c r="R284" s="292"/>
      <c r="S284" s="292"/>
      <c r="T284" s="293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94" t="s">
        <v>226</v>
      </c>
      <c r="AU284" s="294" t="s">
        <v>86</v>
      </c>
      <c r="AV284" s="15" t="s">
        <v>84</v>
      </c>
      <c r="AW284" s="15" t="s">
        <v>32</v>
      </c>
      <c r="AX284" s="15" t="s">
        <v>76</v>
      </c>
      <c r="AY284" s="294" t="s">
        <v>176</v>
      </c>
    </row>
    <row r="285" spans="1:51" s="15" customFormat="1" ht="12">
      <c r="A285" s="15"/>
      <c r="B285" s="285"/>
      <c r="C285" s="286"/>
      <c r="D285" s="256" t="s">
        <v>226</v>
      </c>
      <c r="E285" s="287" t="s">
        <v>1</v>
      </c>
      <c r="F285" s="288" t="s">
        <v>1023</v>
      </c>
      <c r="G285" s="286"/>
      <c r="H285" s="287" t="s">
        <v>1</v>
      </c>
      <c r="I285" s="289"/>
      <c r="J285" s="286"/>
      <c r="K285" s="286"/>
      <c r="L285" s="290"/>
      <c r="M285" s="291"/>
      <c r="N285" s="292"/>
      <c r="O285" s="292"/>
      <c r="P285" s="292"/>
      <c r="Q285" s="292"/>
      <c r="R285" s="292"/>
      <c r="S285" s="292"/>
      <c r="T285" s="293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94" t="s">
        <v>226</v>
      </c>
      <c r="AU285" s="294" t="s">
        <v>86</v>
      </c>
      <c r="AV285" s="15" t="s">
        <v>84</v>
      </c>
      <c r="AW285" s="15" t="s">
        <v>32</v>
      </c>
      <c r="AX285" s="15" t="s">
        <v>76</v>
      </c>
      <c r="AY285" s="294" t="s">
        <v>176</v>
      </c>
    </row>
    <row r="286" spans="1:51" s="15" customFormat="1" ht="12">
      <c r="A286" s="15"/>
      <c r="B286" s="285"/>
      <c r="C286" s="286"/>
      <c r="D286" s="256" t="s">
        <v>226</v>
      </c>
      <c r="E286" s="287" t="s">
        <v>1</v>
      </c>
      <c r="F286" s="288" t="s">
        <v>400</v>
      </c>
      <c r="G286" s="286"/>
      <c r="H286" s="287" t="s">
        <v>1</v>
      </c>
      <c r="I286" s="289"/>
      <c r="J286" s="286"/>
      <c r="K286" s="286"/>
      <c r="L286" s="290"/>
      <c r="M286" s="291"/>
      <c r="N286" s="292"/>
      <c r="O286" s="292"/>
      <c r="P286" s="292"/>
      <c r="Q286" s="292"/>
      <c r="R286" s="292"/>
      <c r="S286" s="292"/>
      <c r="T286" s="29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94" t="s">
        <v>226</v>
      </c>
      <c r="AU286" s="294" t="s">
        <v>86</v>
      </c>
      <c r="AV286" s="15" t="s">
        <v>84</v>
      </c>
      <c r="AW286" s="15" t="s">
        <v>32</v>
      </c>
      <c r="AX286" s="15" t="s">
        <v>76</v>
      </c>
      <c r="AY286" s="294" t="s">
        <v>176</v>
      </c>
    </row>
    <row r="287" spans="1:51" s="15" customFormat="1" ht="12">
      <c r="A287" s="15"/>
      <c r="B287" s="285"/>
      <c r="C287" s="286"/>
      <c r="D287" s="256" t="s">
        <v>226</v>
      </c>
      <c r="E287" s="287" t="s">
        <v>1</v>
      </c>
      <c r="F287" s="288" t="s">
        <v>1024</v>
      </c>
      <c r="G287" s="286"/>
      <c r="H287" s="287" t="s">
        <v>1</v>
      </c>
      <c r="I287" s="289"/>
      <c r="J287" s="286"/>
      <c r="K287" s="286"/>
      <c r="L287" s="290"/>
      <c r="M287" s="291"/>
      <c r="N287" s="292"/>
      <c r="O287" s="292"/>
      <c r="P287" s="292"/>
      <c r="Q287" s="292"/>
      <c r="R287" s="292"/>
      <c r="S287" s="292"/>
      <c r="T287" s="29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94" t="s">
        <v>226</v>
      </c>
      <c r="AU287" s="294" t="s">
        <v>86</v>
      </c>
      <c r="AV287" s="15" t="s">
        <v>84</v>
      </c>
      <c r="AW287" s="15" t="s">
        <v>32</v>
      </c>
      <c r="AX287" s="15" t="s">
        <v>76</v>
      </c>
      <c r="AY287" s="294" t="s">
        <v>176</v>
      </c>
    </row>
    <row r="288" spans="1:51" s="15" customFormat="1" ht="12">
      <c r="A288" s="15"/>
      <c r="B288" s="285"/>
      <c r="C288" s="286"/>
      <c r="D288" s="256" t="s">
        <v>226</v>
      </c>
      <c r="E288" s="287" t="s">
        <v>1</v>
      </c>
      <c r="F288" s="288" t="s">
        <v>576</v>
      </c>
      <c r="G288" s="286"/>
      <c r="H288" s="287" t="s">
        <v>1</v>
      </c>
      <c r="I288" s="289"/>
      <c r="J288" s="286"/>
      <c r="K288" s="286"/>
      <c r="L288" s="290"/>
      <c r="M288" s="291"/>
      <c r="N288" s="292"/>
      <c r="O288" s="292"/>
      <c r="P288" s="292"/>
      <c r="Q288" s="292"/>
      <c r="R288" s="292"/>
      <c r="S288" s="292"/>
      <c r="T288" s="293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94" t="s">
        <v>226</v>
      </c>
      <c r="AU288" s="294" t="s">
        <v>86</v>
      </c>
      <c r="AV288" s="15" t="s">
        <v>84</v>
      </c>
      <c r="AW288" s="15" t="s">
        <v>32</v>
      </c>
      <c r="AX288" s="15" t="s">
        <v>76</v>
      </c>
      <c r="AY288" s="294" t="s">
        <v>176</v>
      </c>
    </row>
    <row r="289" spans="1:51" s="15" customFormat="1" ht="12">
      <c r="A289" s="15"/>
      <c r="B289" s="285"/>
      <c r="C289" s="286"/>
      <c r="D289" s="256" t="s">
        <v>226</v>
      </c>
      <c r="E289" s="287" t="s">
        <v>1</v>
      </c>
      <c r="F289" s="288" t="s">
        <v>400</v>
      </c>
      <c r="G289" s="286"/>
      <c r="H289" s="287" t="s">
        <v>1</v>
      </c>
      <c r="I289" s="289"/>
      <c r="J289" s="286"/>
      <c r="K289" s="286"/>
      <c r="L289" s="290"/>
      <c r="M289" s="291"/>
      <c r="N289" s="292"/>
      <c r="O289" s="292"/>
      <c r="P289" s="292"/>
      <c r="Q289" s="292"/>
      <c r="R289" s="292"/>
      <c r="S289" s="292"/>
      <c r="T289" s="29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4" t="s">
        <v>226</v>
      </c>
      <c r="AU289" s="294" t="s">
        <v>86</v>
      </c>
      <c r="AV289" s="15" t="s">
        <v>84</v>
      </c>
      <c r="AW289" s="15" t="s">
        <v>32</v>
      </c>
      <c r="AX289" s="15" t="s">
        <v>76</v>
      </c>
      <c r="AY289" s="294" t="s">
        <v>176</v>
      </c>
    </row>
    <row r="290" spans="1:51" s="15" customFormat="1" ht="12">
      <c r="A290" s="15"/>
      <c r="B290" s="285"/>
      <c r="C290" s="286"/>
      <c r="D290" s="256" t="s">
        <v>226</v>
      </c>
      <c r="E290" s="287" t="s">
        <v>1</v>
      </c>
      <c r="F290" s="288" t="s">
        <v>1025</v>
      </c>
      <c r="G290" s="286"/>
      <c r="H290" s="287" t="s">
        <v>1</v>
      </c>
      <c r="I290" s="289"/>
      <c r="J290" s="286"/>
      <c r="K290" s="286"/>
      <c r="L290" s="290"/>
      <c r="M290" s="291"/>
      <c r="N290" s="292"/>
      <c r="O290" s="292"/>
      <c r="P290" s="292"/>
      <c r="Q290" s="292"/>
      <c r="R290" s="292"/>
      <c r="S290" s="292"/>
      <c r="T290" s="29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94" t="s">
        <v>226</v>
      </c>
      <c r="AU290" s="294" t="s">
        <v>86</v>
      </c>
      <c r="AV290" s="15" t="s">
        <v>84</v>
      </c>
      <c r="AW290" s="15" t="s">
        <v>32</v>
      </c>
      <c r="AX290" s="15" t="s">
        <v>76</v>
      </c>
      <c r="AY290" s="294" t="s">
        <v>176</v>
      </c>
    </row>
    <row r="291" spans="1:51" s="15" customFormat="1" ht="12">
      <c r="A291" s="15"/>
      <c r="B291" s="285"/>
      <c r="C291" s="286"/>
      <c r="D291" s="256" t="s">
        <v>226</v>
      </c>
      <c r="E291" s="287" t="s">
        <v>1</v>
      </c>
      <c r="F291" s="288" t="s">
        <v>1026</v>
      </c>
      <c r="G291" s="286"/>
      <c r="H291" s="287" t="s">
        <v>1</v>
      </c>
      <c r="I291" s="289"/>
      <c r="J291" s="286"/>
      <c r="K291" s="286"/>
      <c r="L291" s="290"/>
      <c r="M291" s="291"/>
      <c r="N291" s="292"/>
      <c r="O291" s="292"/>
      <c r="P291" s="292"/>
      <c r="Q291" s="292"/>
      <c r="R291" s="292"/>
      <c r="S291" s="292"/>
      <c r="T291" s="29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94" t="s">
        <v>226</v>
      </c>
      <c r="AU291" s="294" t="s">
        <v>86</v>
      </c>
      <c r="AV291" s="15" t="s">
        <v>84</v>
      </c>
      <c r="AW291" s="15" t="s">
        <v>32</v>
      </c>
      <c r="AX291" s="15" t="s">
        <v>76</v>
      </c>
      <c r="AY291" s="294" t="s">
        <v>176</v>
      </c>
    </row>
    <row r="292" spans="1:51" s="15" customFormat="1" ht="12">
      <c r="A292" s="15"/>
      <c r="B292" s="285"/>
      <c r="C292" s="286"/>
      <c r="D292" s="256" t="s">
        <v>226</v>
      </c>
      <c r="E292" s="287" t="s">
        <v>1</v>
      </c>
      <c r="F292" s="288" t="s">
        <v>400</v>
      </c>
      <c r="G292" s="286"/>
      <c r="H292" s="287" t="s">
        <v>1</v>
      </c>
      <c r="I292" s="289"/>
      <c r="J292" s="286"/>
      <c r="K292" s="286"/>
      <c r="L292" s="290"/>
      <c r="M292" s="291"/>
      <c r="N292" s="292"/>
      <c r="O292" s="292"/>
      <c r="P292" s="292"/>
      <c r="Q292" s="292"/>
      <c r="R292" s="292"/>
      <c r="S292" s="292"/>
      <c r="T292" s="293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94" t="s">
        <v>226</v>
      </c>
      <c r="AU292" s="294" t="s">
        <v>86</v>
      </c>
      <c r="AV292" s="15" t="s">
        <v>84</v>
      </c>
      <c r="AW292" s="15" t="s">
        <v>32</v>
      </c>
      <c r="AX292" s="15" t="s">
        <v>76</v>
      </c>
      <c r="AY292" s="294" t="s">
        <v>176</v>
      </c>
    </row>
    <row r="293" spans="1:51" s="15" customFormat="1" ht="12">
      <c r="A293" s="15"/>
      <c r="B293" s="285"/>
      <c r="C293" s="286"/>
      <c r="D293" s="256" t="s">
        <v>226</v>
      </c>
      <c r="E293" s="287" t="s">
        <v>1</v>
      </c>
      <c r="F293" s="288" t="s">
        <v>1027</v>
      </c>
      <c r="G293" s="286"/>
      <c r="H293" s="287" t="s">
        <v>1</v>
      </c>
      <c r="I293" s="289"/>
      <c r="J293" s="286"/>
      <c r="K293" s="286"/>
      <c r="L293" s="290"/>
      <c r="M293" s="291"/>
      <c r="N293" s="292"/>
      <c r="O293" s="292"/>
      <c r="P293" s="292"/>
      <c r="Q293" s="292"/>
      <c r="R293" s="292"/>
      <c r="S293" s="292"/>
      <c r="T293" s="29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94" t="s">
        <v>226</v>
      </c>
      <c r="AU293" s="294" t="s">
        <v>86</v>
      </c>
      <c r="AV293" s="15" t="s">
        <v>84</v>
      </c>
      <c r="AW293" s="15" t="s">
        <v>32</v>
      </c>
      <c r="AX293" s="15" t="s">
        <v>76</v>
      </c>
      <c r="AY293" s="294" t="s">
        <v>176</v>
      </c>
    </row>
    <row r="294" spans="1:51" s="13" customFormat="1" ht="12">
      <c r="A294" s="13"/>
      <c r="B294" s="254"/>
      <c r="C294" s="255"/>
      <c r="D294" s="256" t="s">
        <v>226</v>
      </c>
      <c r="E294" s="257" t="s">
        <v>1</v>
      </c>
      <c r="F294" s="258" t="s">
        <v>1028</v>
      </c>
      <c r="G294" s="255"/>
      <c r="H294" s="259">
        <v>245.5</v>
      </c>
      <c r="I294" s="260"/>
      <c r="J294" s="255"/>
      <c r="K294" s="255"/>
      <c r="L294" s="261"/>
      <c r="M294" s="262"/>
      <c r="N294" s="263"/>
      <c r="O294" s="263"/>
      <c r="P294" s="263"/>
      <c r="Q294" s="263"/>
      <c r="R294" s="263"/>
      <c r="S294" s="263"/>
      <c r="T294" s="26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5" t="s">
        <v>226</v>
      </c>
      <c r="AU294" s="265" t="s">
        <v>86</v>
      </c>
      <c r="AV294" s="13" t="s">
        <v>86</v>
      </c>
      <c r="AW294" s="13" t="s">
        <v>32</v>
      </c>
      <c r="AX294" s="13" t="s">
        <v>76</v>
      </c>
      <c r="AY294" s="265" t="s">
        <v>176</v>
      </c>
    </row>
    <row r="295" spans="1:51" s="14" customFormat="1" ht="12">
      <c r="A295" s="14"/>
      <c r="B295" s="269"/>
      <c r="C295" s="270"/>
      <c r="D295" s="256" t="s">
        <v>226</v>
      </c>
      <c r="E295" s="271" t="s">
        <v>1</v>
      </c>
      <c r="F295" s="272" t="s">
        <v>249</v>
      </c>
      <c r="G295" s="270"/>
      <c r="H295" s="273">
        <v>245.5</v>
      </c>
      <c r="I295" s="274"/>
      <c r="J295" s="270"/>
      <c r="K295" s="270"/>
      <c r="L295" s="275"/>
      <c r="M295" s="276"/>
      <c r="N295" s="277"/>
      <c r="O295" s="277"/>
      <c r="P295" s="277"/>
      <c r="Q295" s="277"/>
      <c r="R295" s="277"/>
      <c r="S295" s="277"/>
      <c r="T295" s="27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9" t="s">
        <v>226</v>
      </c>
      <c r="AU295" s="279" t="s">
        <v>86</v>
      </c>
      <c r="AV295" s="14" t="s">
        <v>193</v>
      </c>
      <c r="AW295" s="14" t="s">
        <v>32</v>
      </c>
      <c r="AX295" s="14" t="s">
        <v>84</v>
      </c>
      <c r="AY295" s="279" t="s">
        <v>176</v>
      </c>
    </row>
    <row r="296" spans="1:65" s="2" customFormat="1" ht="14.4" customHeight="1">
      <c r="A296" s="38"/>
      <c r="B296" s="39"/>
      <c r="C296" s="241" t="s">
        <v>444</v>
      </c>
      <c r="D296" s="241" t="s">
        <v>179</v>
      </c>
      <c r="E296" s="242" t="s">
        <v>580</v>
      </c>
      <c r="F296" s="243" t="s">
        <v>581</v>
      </c>
      <c r="G296" s="244" t="s">
        <v>385</v>
      </c>
      <c r="H296" s="245">
        <v>127.9</v>
      </c>
      <c r="I296" s="246"/>
      <c r="J296" s="247">
        <f>ROUND(I296*H296,2)</f>
        <v>0</v>
      </c>
      <c r="K296" s="243" t="s">
        <v>183</v>
      </c>
      <c r="L296" s="44"/>
      <c r="M296" s="248" t="s">
        <v>1</v>
      </c>
      <c r="N296" s="249" t="s">
        <v>41</v>
      </c>
      <c r="O296" s="91"/>
      <c r="P296" s="250">
        <f>O296*H296</f>
        <v>0</v>
      </c>
      <c r="Q296" s="250">
        <v>0</v>
      </c>
      <c r="R296" s="250">
        <f>Q296*H296</f>
        <v>0</v>
      </c>
      <c r="S296" s="250">
        <v>0</v>
      </c>
      <c r="T296" s="251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2" t="s">
        <v>193</v>
      </c>
      <c r="AT296" s="252" t="s">
        <v>179</v>
      </c>
      <c r="AU296" s="252" t="s">
        <v>86</v>
      </c>
      <c r="AY296" s="17" t="s">
        <v>176</v>
      </c>
      <c r="BE296" s="253">
        <f>IF(N296="základní",J296,0)</f>
        <v>0</v>
      </c>
      <c r="BF296" s="253">
        <f>IF(N296="snížená",J296,0)</f>
        <v>0</v>
      </c>
      <c r="BG296" s="253">
        <f>IF(N296="zákl. přenesená",J296,0)</f>
        <v>0</v>
      </c>
      <c r="BH296" s="253">
        <f>IF(N296="sníž. přenesená",J296,0)</f>
        <v>0</v>
      </c>
      <c r="BI296" s="253">
        <f>IF(N296="nulová",J296,0)</f>
        <v>0</v>
      </c>
      <c r="BJ296" s="17" t="s">
        <v>84</v>
      </c>
      <c r="BK296" s="253">
        <f>ROUND(I296*H296,2)</f>
        <v>0</v>
      </c>
      <c r="BL296" s="17" t="s">
        <v>193</v>
      </c>
      <c r="BM296" s="252" t="s">
        <v>1029</v>
      </c>
    </row>
    <row r="297" spans="1:51" s="15" customFormat="1" ht="12">
      <c r="A297" s="15"/>
      <c r="B297" s="285"/>
      <c r="C297" s="286"/>
      <c r="D297" s="256" t="s">
        <v>226</v>
      </c>
      <c r="E297" s="287" t="s">
        <v>1</v>
      </c>
      <c r="F297" s="288" t="s">
        <v>1030</v>
      </c>
      <c r="G297" s="286"/>
      <c r="H297" s="287" t="s">
        <v>1</v>
      </c>
      <c r="I297" s="289"/>
      <c r="J297" s="286"/>
      <c r="K297" s="286"/>
      <c r="L297" s="290"/>
      <c r="M297" s="291"/>
      <c r="N297" s="292"/>
      <c r="O297" s="292"/>
      <c r="P297" s="292"/>
      <c r="Q297" s="292"/>
      <c r="R297" s="292"/>
      <c r="S297" s="292"/>
      <c r="T297" s="29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4" t="s">
        <v>226</v>
      </c>
      <c r="AU297" s="294" t="s">
        <v>86</v>
      </c>
      <c r="AV297" s="15" t="s">
        <v>84</v>
      </c>
      <c r="AW297" s="15" t="s">
        <v>32</v>
      </c>
      <c r="AX297" s="15" t="s">
        <v>76</v>
      </c>
      <c r="AY297" s="294" t="s">
        <v>176</v>
      </c>
    </row>
    <row r="298" spans="1:51" s="15" customFormat="1" ht="12">
      <c r="A298" s="15"/>
      <c r="B298" s="285"/>
      <c r="C298" s="286"/>
      <c r="D298" s="256" t="s">
        <v>226</v>
      </c>
      <c r="E298" s="287" t="s">
        <v>1</v>
      </c>
      <c r="F298" s="288" t="s">
        <v>397</v>
      </c>
      <c r="G298" s="286"/>
      <c r="H298" s="287" t="s">
        <v>1</v>
      </c>
      <c r="I298" s="289"/>
      <c r="J298" s="286"/>
      <c r="K298" s="286"/>
      <c r="L298" s="290"/>
      <c r="M298" s="291"/>
      <c r="N298" s="292"/>
      <c r="O298" s="292"/>
      <c r="P298" s="292"/>
      <c r="Q298" s="292"/>
      <c r="R298" s="292"/>
      <c r="S298" s="292"/>
      <c r="T298" s="293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94" t="s">
        <v>226</v>
      </c>
      <c r="AU298" s="294" t="s">
        <v>86</v>
      </c>
      <c r="AV298" s="15" t="s">
        <v>84</v>
      </c>
      <c r="AW298" s="15" t="s">
        <v>32</v>
      </c>
      <c r="AX298" s="15" t="s">
        <v>76</v>
      </c>
      <c r="AY298" s="294" t="s">
        <v>176</v>
      </c>
    </row>
    <row r="299" spans="1:51" s="15" customFormat="1" ht="12">
      <c r="A299" s="15"/>
      <c r="B299" s="285"/>
      <c r="C299" s="286"/>
      <c r="D299" s="256" t="s">
        <v>226</v>
      </c>
      <c r="E299" s="287" t="s">
        <v>1</v>
      </c>
      <c r="F299" s="288" t="s">
        <v>1022</v>
      </c>
      <c r="G299" s="286"/>
      <c r="H299" s="287" t="s">
        <v>1</v>
      </c>
      <c r="I299" s="289"/>
      <c r="J299" s="286"/>
      <c r="K299" s="286"/>
      <c r="L299" s="290"/>
      <c r="M299" s="291"/>
      <c r="N299" s="292"/>
      <c r="O299" s="292"/>
      <c r="P299" s="292"/>
      <c r="Q299" s="292"/>
      <c r="R299" s="292"/>
      <c r="S299" s="292"/>
      <c r="T299" s="293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94" t="s">
        <v>226</v>
      </c>
      <c r="AU299" s="294" t="s">
        <v>86</v>
      </c>
      <c r="AV299" s="15" t="s">
        <v>84</v>
      </c>
      <c r="AW299" s="15" t="s">
        <v>32</v>
      </c>
      <c r="AX299" s="15" t="s">
        <v>76</v>
      </c>
      <c r="AY299" s="294" t="s">
        <v>176</v>
      </c>
    </row>
    <row r="300" spans="1:51" s="15" customFormat="1" ht="12">
      <c r="A300" s="15"/>
      <c r="B300" s="285"/>
      <c r="C300" s="286"/>
      <c r="D300" s="256" t="s">
        <v>226</v>
      </c>
      <c r="E300" s="287" t="s">
        <v>1</v>
      </c>
      <c r="F300" s="288" t="s">
        <v>1023</v>
      </c>
      <c r="G300" s="286"/>
      <c r="H300" s="287" t="s">
        <v>1</v>
      </c>
      <c r="I300" s="289"/>
      <c r="J300" s="286"/>
      <c r="K300" s="286"/>
      <c r="L300" s="290"/>
      <c r="M300" s="291"/>
      <c r="N300" s="292"/>
      <c r="O300" s="292"/>
      <c r="P300" s="292"/>
      <c r="Q300" s="292"/>
      <c r="R300" s="292"/>
      <c r="S300" s="292"/>
      <c r="T300" s="29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94" t="s">
        <v>226</v>
      </c>
      <c r="AU300" s="294" t="s">
        <v>86</v>
      </c>
      <c r="AV300" s="15" t="s">
        <v>84</v>
      </c>
      <c r="AW300" s="15" t="s">
        <v>32</v>
      </c>
      <c r="AX300" s="15" t="s">
        <v>76</v>
      </c>
      <c r="AY300" s="294" t="s">
        <v>176</v>
      </c>
    </row>
    <row r="301" spans="1:51" s="15" customFormat="1" ht="12">
      <c r="A301" s="15"/>
      <c r="B301" s="285"/>
      <c r="C301" s="286"/>
      <c r="D301" s="256" t="s">
        <v>226</v>
      </c>
      <c r="E301" s="287" t="s">
        <v>1</v>
      </c>
      <c r="F301" s="288" t="s">
        <v>400</v>
      </c>
      <c r="G301" s="286"/>
      <c r="H301" s="287" t="s">
        <v>1</v>
      </c>
      <c r="I301" s="289"/>
      <c r="J301" s="286"/>
      <c r="K301" s="286"/>
      <c r="L301" s="290"/>
      <c r="M301" s="291"/>
      <c r="N301" s="292"/>
      <c r="O301" s="292"/>
      <c r="P301" s="292"/>
      <c r="Q301" s="292"/>
      <c r="R301" s="292"/>
      <c r="S301" s="292"/>
      <c r="T301" s="293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94" t="s">
        <v>226</v>
      </c>
      <c r="AU301" s="294" t="s">
        <v>86</v>
      </c>
      <c r="AV301" s="15" t="s">
        <v>84</v>
      </c>
      <c r="AW301" s="15" t="s">
        <v>32</v>
      </c>
      <c r="AX301" s="15" t="s">
        <v>76</v>
      </c>
      <c r="AY301" s="294" t="s">
        <v>176</v>
      </c>
    </row>
    <row r="302" spans="1:51" s="15" customFormat="1" ht="12">
      <c r="A302" s="15"/>
      <c r="B302" s="285"/>
      <c r="C302" s="286"/>
      <c r="D302" s="256" t="s">
        <v>226</v>
      </c>
      <c r="E302" s="287" t="s">
        <v>1</v>
      </c>
      <c r="F302" s="288" t="s">
        <v>1031</v>
      </c>
      <c r="G302" s="286"/>
      <c r="H302" s="287" t="s">
        <v>1</v>
      </c>
      <c r="I302" s="289"/>
      <c r="J302" s="286"/>
      <c r="K302" s="286"/>
      <c r="L302" s="290"/>
      <c r="M302" s="291"/>
      <c r="N302" s="292"/>
      <c r="O302" s="292"/>
      <c r="P302" s="292"/>
      <c r="Q302" s="292"/>
      <c r="R302" s="292"/>
      <c r="S302" s="292"/>
      <c r="T302" s="29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94" t="s">
        <v>226</v>
      </c>
      <c r="AU302" s="294" t="s">
        <v>86</v>
      </c>
      <c r="AV302" s="15" t="s">
        <v>84</v>
      </c>
      <c r="AW302" s="15" t="s">
        <v>32</v>
      </c>
      <c r="AX302" s="15" t="s">
        <v>76</v>
      </c>
      <c r="AY302" s="294" t="s">
        <v>176</v>
      </c>
    </row>
    <row r="303" spans="1:51" s="15" customFormat="1" ht="12">
      <c r="A303" s="15"/>
      <c r="B303" s="285"/>
      <c r="C303" s="286"/>
      <c r="D303" s="256" t="s">
        <v>226</v>
      </c>
      <c r="E303" s="287" t="s">
        <v>1</v>
      </c>
      <c r="F303" s="288" t="s">
        <v>1026</v>
      </c>
      <c r="G303" s="286"/>
      <c r="H303" s="287" t="s">
        <v>1</v>
      </c>
      <c r="I303" s="289"/>
      <c r="J303" s="286"/>
      <c r="K303" s="286"/>
      <c r="L303" s="290"/>
      <c r="M303" s="291"/>
      <c r="N303" s="292"/>
      <c r="O303" s="292"/>
      <c r="P303" s="292"/>
      <c r="Q303" s="292"/>
      <c r="R303" s="292"/>
      <c r="S303" s="292"/>
      <c r="T303" s="29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94" t="s">
        <v>226</v>
      </c>
      <c r="AU303" s="294" t="s">
        <v>86</v>
      </c>
      <c r="AV303" s="15" t="s">
        <v>84</v>
      </c>
      <c r="AW303" s="15" t="s">
        <v>32</v>
      </c>
      <c r="AX303" s="15" t="s">
        <v>76</v>
      </c>
      <c r="AY303" s="294" t="s">
        <v>176</v>
      </c>
    </row>
    <row r="304" spans="1:51" s="15" customFormat="1" ht="12">
      <c r="A304" s="15"/>
      <c r="B304" s="285"/>
      <c r="C304" s="286"/>
      <c r="D304" s="256" t="s">
        <v>226</v>
      </c>
      <c r="E304" s="287" t="s">
        <v>1</v>
      </c>
      <c r="F304" s="288" t="s">
        <v>400</v>
      </c>
      <c r="G304" s="286"/>
      <c r="H304" s="287" t="s">
        <v>1</v>
      </c>
      <c r="I304" s="289"/>
      <c r="J304" s="286"/>
      <c r="K304" s="286"/>
      <c r="L304" s="290"/>
      <c r="M304" s="291"/>
      <c r="N304" s="292"/>
      <c r="O304" s="292"/>
      <c r="P304" s="292"/>
      <c r="Q304" s="292"/>
      <c r="R304" s="292"/>
      <c r="S304" s="292"/>
      <c r="T304" s="29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94" t="s">
        <v>226</v>
      </c>
      <c r="AU304" s="294" t="s">
        <v>86</v>
      </c>
      <c r="AV304" s="15" t="s">
        <v>84</v>
      </c>
      <c r="AW304" s="15" t="s">
        <v>32</v>
      </c>
      <c r="AX304" s="15" t="s">
        <v>76</v>
      </c>
      <c r="AY304" s="294" t="s">
        <v>176</v>
      </c>
    </row>
    <row r="305" spans="1:51" s="15" customFormat="1" ht="12">
      <c r="A305" s="15"/>
      <c r="B305" s="285"/>
      <c r="C305" s="286"/>
      <c r="D305" s="256" t="s">
        <v>226</v>
      </c>
      <c r="E305" s="287" t="s">
        <v>1</v>
      </c>
      <c r="F305" s="288" t="s">
        <v>1032</v>
      </c>
      <c r="G305" s="286"/>
      <c r="H305" s="287" t="s">
        <v>1</v>
      </c>
      <c r="I305" s="289"/>
      <c r="J305" s="286"/>
      <c r="K305" s="286"/>
      <c r="L305" s="290"/>
      <c r="M305" s="291"/>
      <c r="N305" s="292"/>
      <c r="O305" s="292"/>
      <c r="P305" s="292"/>
      <c r="Q305" s="292"/>
      <c r="R305" s="292"/>
      <c r="S305" s="292"/>
      <c r="T305" s="29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94" t="s">
        <v>226</v>
      </c>
      <c r="AU305" s="294" t="s">
        <v>86</v>
      </c>
      <c r="AV305" s="15" t="s">
        <v>84</v>
      </c>
      <c r="AW305" s="15" t="s">
        <v>32</v>
      </c>
      <c r="AX305" s="15" t="s">
        <v>76</v>
      </c>
      <c r="AY305" s="294" t="s">
        <v>176</v>
      </c>
    </row>
    <row r="306" spans="1:51" s="13" customFormat="1" ht="12">
      <c r="A306" s="13"/>
      <c r="B306" s="254"/>
      <c r="C306" s="255"/>
      <c r="D306" s="256" t="s">
        <v>226</v>
      </c>
      <c r="E306" s="257" t="s">
        <v>1</v>
      </c>
      <c r="F306" s="258" t="s">
        <v>1033</v>
      </c>
      <c r="G306" s="255"/>
      <c r="H306" s="259">
        <v>127.9</v>
      </c>
      <c r="I306" s="260"/>
      <c r="J306" s="255"/>
      <c r="K306" s="255"/>
      <c r="L306" s="261"/>
      <c r="M306" s="262"/>
      <c r="N306" s="263"/>
      <c r="O306" s="263"/>
      <c r="P306" s="263"/>
      <c r="Q306" s="263"/>
      <c r="R306" s="263"/>
      <c r="S306" s="263"/>
      <c r="T306" s="26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5" t="s">
        <v>226</v>
      </c>
      <c r="AU306" s="265" t="s">
        <v>86</v>
      </c>
      <c r="AV306" s="13" t="s">
        <v>86</v>
      </c>
      <c r="AW306" s="13" t="s">
        <v>32</v>
      </c>
      <c r="AX306" s="13" t="s">
        <v>76</v>
      </c>
      <c r="AY306" s="265" t="s">
        <v>176</v>
      </c>
    </row>
    <row r="307" spans="1:51" s="14" customFormat="1" ht="12">
      <c r="A307" s="14"/>
      <c r="B307" s="269"/>
      <c r="C307" s="270"/>
      <c r="D307" s="256" t="s">
        <v>226</v>
      </c>
      <c r="E307" s="271" t="s">
        <v>1</v>
      </c>
      <c r="F307" s="272" t="s">
        <v>249</v>
      </c>
      <c r="G307" s="270"/>
      <c r="H307" s="273">
        <v>127.9</v>
      </c>
      <c r="I307" s="274"/>
      <c r="J307" s="270"/>
      <c r="K307" s="270"/>
      <c r="L307" s="275"/>
      <c r="M307" s="276"/>
      <c r="N307" s="277"/>
      <c r="O307" s="277"/>
      <c r="P307" s="277"/>
      <c r="Q307" s="277"/>
      <c r="R307" s="277"/>
      <c r="S307" s="277"/>
      <c r="T307" s="27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9" t="s">
        <v>226</v>
      </c>
      <c r="AU307" s="279" t="s">
        <v>86</v>
      </c>
      <c r="AV307" s="14" t="s">
        <v>193</v>
      </c>
      <c r="AW307" s="14" t="s">
        <v>32</v>
      </c>
      <c r="AX307" s="14" t="s">
        <v>84</v>
      </c>
      <c r="AY307" s="279" t="s">
        <v>176</v>
      </c>
    </row>
    <row r="308" spans="1:65" s="2" customFormat="1" ht="14.4" customHeight="1">
      <c r="A308" s="38"/>
      <c r="B308" s="39"/>
      <c r="C308" s="241" t="s">
        <v>451</v>
      </c>
      <c r="D308" s="241" t="s">
        <v>179</v>
      </c>
      <c r="E308" s="242" t="s">
        <v>587</v>
      </c>
      <c r="F308" s="243" t="s">
        <v>588</v>
      </c>
      <c r="G308" s="244" t="s">
        <v>385</v>
      </c>
      <c r="H308" s="245">
        <v>127.9</v>
      </c>
      <c r="I308" s="246"/>
      <c r="J308" s="247">
        <f>ROUND(I308*H308,2)</f>
        <v>0</v>
      </c>
      <c r="K308" s="243" t="s">
        <v>183</v>
      </c>
      <c r="L308" s="44"/>
      <c r="M308" s="248" t="s">
        <v>1</v>
      </c>
      <c r="N308" s="249" t="s">
        <v>41</v>
      </c>
      <c r="O308" s="91"/>
      <c r="P308" s="250">
        <f>O308*H308</f>
        <v>0</v>
      </c>
      <c r="Q308" s="250">
        <v>0</v>
      </c>
      <c r="R308" s="250">
        <f>Q308*H308</f>
        <v>0</v>
      </c>
      <c r="S308" s="250">
        <v>0</v>
      </c>
      <c r="T308" s="251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2" t="s">
        <v>193</v>
      </c>
      <c r="AT308" s="252" t="s">
        <v>179</v>
      </c>
      <c r="AU308" s="252" t="s">
        <v>86</v>
      </c>
      <c r="AY308" s="17" t="s">
        <v>176</v>
      </c>
      <c r="BE308" s="253">
        <f>IF(N308="základní",J308,0)</f>
        <v>0</v>
      </c>
      <c r="BF308" s="253">
        <f>IF(N308="snížená",J308,0)</f>
        <v>0</v>
      </c>
      <c r="BG308" s="253">
        <f>IF(N308="zákl. přenesená",J308,0)</f>
        <v>0</v>
      </c>
      <c r="BH308" s="253">
        <f>IF(N308="sníž. přenesená",J308,0)</f>
        <v>0</v>
      </c>
      <c r="BI308" s="253">
        <f>IF(N308="nulová",J308,0)</f>
        <v>0</v>
      </c>
      <c r="BJ308" s="17" t="s">
        <v>84</v>
      </c>
      <c r="BK308" s="253">
        <f>ROUND(I308*H308,2)</f>
        <v>0</v>
      </c>
      <c r="BL308" s="17" t="s">
        <v>193</v>
      </c>
      <c r="BM308" s="252" t="s">
        <v>1034</v>
      </c>
    </row>
    <row r="309" spans="1:51" s="15" customFormat="1" ht="12">
      <c r="A309" s="15"/>
      <c r="B309" s="285"/>
      <c r="C309" s="286"/>
      <c r="D309" s="256" t="s">
        <v>226</v>
      </c>
      <c r="E309" s="287" t="s">
        <v>1</v>
      </c>
      <c r="F309" s="288" t="s">
        <v>397</v>
      </c>
      <c r="G309" s="286"/>
      <c r="H309" s="287" t="s">
        <v>1</v>
      </c>
      <c r="I309" s="289"/>
      <c r="J309" s="286"/>
      <c r="K309" s="286"/>
      <c r="L309" s="290"/>
      <c r="M309" s="291"/>
      <c r="N309" s="292"/>
      <c r="O309" s="292"/>
      <c r="P309" s="292"/>
      <c r="Q309" s="292"/>
      <c r="R309" s="292"/>
      <c r="S309" s="292"/>
      <c r="T309" s="293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94" t="s">
        <v>226</v>
      </c>
      <c r="AU309" s="294" t="s">
        <v>86</v>
      </c>
      <c r="AV309" s="15" t="s">
        <v>84</v>
      </c>
      <c r="AW309" s="15" t="s">
        <v>32</v>
      </c>
      <c r="AX309" s="15" t="s">
        <v>76</v>
      </c>
      <c r="AY309" s="294" t="s">
        <v>176</v>
      </c>
    </row>
    <row r="310" spans="1:51" s="15" customFormat="1" ht="12">
      <c r="A310" s="15"/>
      <c r="B310" s="285"/>
      <c r="C310" s="286"/>
      <c r="D310" s="256" t="s">
        <v>226</v>
      </c>
      <c r="E310" s="287" t="s">
        <v>1</v>
      </c>
      <c r="F310" s="288" t="s">
        <v>1022</v>
      </c>
      <c r="G310" s="286"/>
      <c r="H310" s="287" t="s">
        <v>1</v>
      </c>
      <c r="I310" s="289"/>
      <c r="J310" s="286"/>
      <c r="K310" s="286"/>
      <c r="L310" s="290"/>
      <c r="M310" s="291"/>
      <c r="N310" s="292"/>
      <c r="O310" s="292"/>
      <c r="P310" s="292"/>
      <c r="Q310" s="292"/>
      <c r="R310" s="292"/>
      <c r="S310" s="292"/>
      <c r="T310" s="293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94" t="s">
        <v>226</v>
      </c>
      <c r="AU310" s="294" t="s">
        <v>86</v>
      </c>
      <c r="AV310" s="15" t="s">
        <v>84</v>
      </c>
      <c r="AW310" s="15" t="s">
        <v>32</v>
      </c>
      <c r="AX310" s="15" t="s">
        <v>76</v>
      </c>
      <c r="AY310" s="294" t="s">
        <v>176</v>
      </c>
    </row>
    <row r="311" spans="1:51" s="15" customFormat="1" ht="12">
      <c r="A311" s="15"/>
      <c r="B311" s="285"/>
      <c r="C311" s="286"/>
      <c r="D311" s="256" t="s">
        <v>226</v>
      </c>
      <c r="E311" s="287" t="s">
        <v>1</v>
      </c>
      <c r="F311" s="288" t="s">
        <v>1023</v>
      </c>
      <c r="G311" s="286"/>
      <c r="H311" s="287" t="s">
        <v>1</v>
      </c>
      <c r="I311" s="289"/>
      <c r="J311" s="286"/>
      <c r="K311" s="286"/>
      <c r="L311" s="290"/>
      <c r="M311" s="291"/>
      <c r="N311" s="292"/>
      <c r="O311" s="292"/>
      <c r="P311" s="292"/>
      <c r="Q311" s="292"/>
      <c r="R311" s="292"/>
      <c r="S311" s="292"/>
      <c r="T311" s="29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94" t="s">
        <v>226</v>
      </c>
      <c r="AU311" s="294" t="s">
        <v>86</v>
      </c>
      <c r="AV311" s="15" t="s">
        <v>84</v>
      </c>
      <c r="AW311" s="15" t="s">
        <v>32</v>
      </c>
      <c r="AX311" s="15" t="s">
        <v>76</v>
      </c>
      <c r="AY311" s="294" t="s">
        <v>176</v>
      </c>
    </row>
    <row r="312" spans="1:51" s="15" customFormat="1" ht="12">
      <c r="A312" s="15"/>
      <c r="B312" s="285"/>
      <c r="C312" s="286"/>
      <c r="D312" s="256" t="s">
        <v>226</v>
      </c>
      <c r="E312" s="287" t="s">
        <v>1</v>
      </c>
      <c r="F312" s="288" t="s">
        <v>400</v>
      </c>
      <c r="G312" s="286"/>
      <c r="H312" s="287" t="s">
        <v>1</v>
      </c>
      <c r="I312" s="289"/>
      <c r="J312" s="286"/>
      <c r="K312" s="286"/>
      <c r="L312" s="290"/>
      <c r="M312" s="291"/>
      <c r="N312" s="292"/>
      <c r="O312" s="292"/>
      <c r="P312" s="292"/>
      <c r="Q312" s="292"/>
      <c r="R312" s="292"/>
      <c r="S312" s="292"/>
      <c r="T312" s="29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94" t="s">
        <v>226</v>
      </c>
      <c r="AU312" s="294" t="s">
        <v>86</v>
      </c>
      <c r="AV312" s="15" t="s">
        <v>84</v>
      </c>
      <c r="AW312" s="15" t="s">
        <v>32</v>
      </c>
      <c r="AX312" s="15" t="s">
        <v>76</v>
      </c>
      <c r="AY312" s="294" t="s">
        <v>176</v>
      </c>
    </row>
    <row r="313" spans="1:51" s="15" customFormat="1" ht="12">
      <c r="A313" s="15"/>
      <c r="B313" s="285"/>
      <c r="C313" s="286"/>
      <c r="D313" s="256" t="s">
        <v>226</v>
      </c>
      <c r="E313" s="287" t="s">
        <v>1</v>
      </c>
      <c r="F313" s="288" t="s">
        <v>1025</v>
      </c>
      <c r="G313" s="286"/>
      <c r="H313" s="287" t="s">
        <v>1</v>
      </c>
      <c r="I313" s="289"/>
      <c r="J313" s="286"/>
      <c r="K313" s="286"/>
      <c r="L313" s="290"/>
      <c r="M313" s="291"/>
      <c r="N313" s="292"/>
      <c r="O313" s="292"/>
      <c r="P313" s="292"/>
      <c r="Q313" s="292"/>
      <c r="R313" s="292"/>
      <c r="S313" s="292"/>
      <c r="T313" s="29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94" t="s">
        <v>226</v>
      </c>
      <c r="AU313" s="294" t="s">
        <v>86</v>
      </c>
      <c r="AV313" s="15" t="s">
        <v>84</v>
      </c>
      <c r="AW313" s="15" t="s">
        <v>32</v>
      </c>
      <c r="AX313" s="15" t="s">
        <v>76</v>
      </c>
      <c r="AY313" s="294" t="s">
        <v>176</v>
      </c>
    </row>
    <row r="314" spans="1:51" s="15" customFormat="1" ht="12">
      <c r="A314" s="15"/>
      <c r="B314" s="285"/>
      <c r="C314" s="286"/>
      <c r="D314" s="256" t="s">
        <v>226</v>
      </c>
      <c r="E314" s="287" t="s">
        <v>1</v>
      </c>
      <c r="F314" s="288" t="s">
        <v>1026</v>
      </c>
      <c r="G314" s="286"/>
      <c r="H314" s="287" t="s">
        <v>1</v>
      </c>
      <c r="I314" s="289"/>
      <c r="J314" s="286"/>
      <c r="K314" s="286"/>
      <c r="L314" s="290"/>
      <c r="M314" s="291"/>
      <c r="N314" s="292"/>
      <c r="O314" s="292"/>
      <c r="P314" s="292"/>
      <c r="Q314" s="292"/>
      <c r="R314" s="292"/>
      <c r="S314" s="292"/>
      <c r="T314" s="293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94" t="s">
        <v>226</v>
      </c>
      <c r="AU314" s="294" t="s">
        <v>86</v>
      </c>
      <c r="AV314" s="15" t="s">
        <v>84</v>
      </c>
      <c r="AW314" s="15" t="s">
        <v>32</v>
      </c>
      <c r="AX314" s="15" t="s">
        <v>76</v>
      </c>
      <c r="AY314" s="294" t="s">
        <v>176</v>
      </c>
    </row>
    <row r="315" spans="1:51" s="15" customFormat="1" ht="12">
      <c r="A315" s="15"/>
      <c r="B315" s="285"/>
      <c r="C315" s="286"/>
      <c r="D315" s="256" t="s">
        <v>226</v>
      </c>
      <c r="E315" s="287" t="s">
        <v>1</v>
      </c>
      <c r="F315" s="288" t="s">
        <v>400</v>
      </c>
      <c r="G315" s="286"/>
      <c r="H315" s="287" t="s">
        <v>1</v>
      </c>
      <c r="I315" s="289"/>
      <c r="J315" s="286"/>
      <c r="K315" s="286"/>
      <c r="L315" s="290"/>
      <c r="M315" s="291"/>
      <c r="N315" s="292"/>
      <c r="O315" s="292"/>
      <c r="P315" s="292"/>
      <c r="Q315" s="292"/>
      <c r="R315" s="292"/>
      <c r="S315" s="292"/>
      <c r="T315" s="29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94" t="s">
        <v>226</v>
      </c>
      <c r="AU315" s="294" t="s">
        <v>86</v>
      </c>
      <c r="AV315" s="15" t="s">
        <v>84</v>
      </c>
      <c r="AW315" s="15" t="s">
        <v>32</v>
      </c>
      <c r="AX315" s="15" t="s">
        <v>76</v>
      </c>
      <c r="AY315" s="294" t="s">
        <v>176</v>
      </c>
    </row>
    <row r="316" spans="1:51" s="15" customFormat="1" ht="12">
      <c r="A316" s="15"/>
      <c r="B316" s="285"/>
      <c r="C316" s="286"/>
      <c r="D316" s="256" t="s">
        <v>226</v>
      </c>
      <c r="E316" s="287" t="s">
        <v>1</v>
      </c>
      <c r="F316" s="288" t="s">
        <v>1035</v>
      </c>
      <c r="G316" s="286"/>
      <c r="H316" s="287" t="s">
        <v>1</v>
      </c>
      <c r="I316" s="289"/>
      <c r="J316" s="286"/>
      <c r="K316" s="286"/>
      <c r="L316" s="290"/>
      <c r="M316" s="291"/>
      <c r="N316" s="292"/>
      <c r="O316" s="292"/>
      <c r="P316" s="292"/>
      <c r="Q316" s="292"/>
      <c r="R316" s="292"/>
      <c r="S316" s="292"/>
      <c r="T316" s="29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94" t="s">
        <v>226</v>
      </c>
      <c r="AU316" s="294" t="s">
        <v>86</v>
      </c>
      <c r="AV316" s="15" t="s">
        <v>84</v>
      </c>
      <c r="AW316" s="15" t="s">
        <v>32</v>
      </c>
      <c r="AX316" s="15" t="s">
        <v>76</v>
      </c>
      <c r="AY316" s="294" t="s">
        <v>176</v>
      </c>
    </row>
    <row r="317" spans="1:51" s="13" customFormat="1" ht="12">
      <c r="A317" s="13"/>
      <c r="B317" s="254"/>
      <c r="C317" s="255"/>
      <c r="D317" s="256" t="s">
        <v>226</v>
      </c>
      <c r="E317" s="257" t="s">
        <v>1</v>
      </c>
      <c r="F317" s="258" t="s">
        <v>1033</v>
      </c>
      <c r="G317" s="255"/>
      <c r="H317" s="259">
        <v>127.9</v>
      </c>
      <c r="I317" s="260"/>
      <c r="J317" s="255"/>
      <c r="K317" s="255"/>
      <c r="L317" s="261"/>
      <c r="M317" s="262"/>
      <c r="N317" s="263"/>
      <c r="O317" s="263"/>
      <c r="P317" s="263"/>
      <c r="Q317" s="263"/>
      <c r="R317" s="263"/>
      <c r="S317" s="263"/>
      <c r="T317" s="26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5" t="s">
        <v>226</v>
      </c>
      <c r="AU317" s="265" t="s">
        <v>86</v>
      </c>
      <c r="AV317" s="13" t="s">
        <v>86</v>
      </c>
      <c r="AW317" s="13" t="s">
        <v>32</v>
      </c>
      <c r="AX317" s="13" t="s">
        <v>84</v>
      </c>
      <c r="AY317" s="265" t="s">
        <v>176</v>
      </c>
    </row>
    <row r="318" spans="1:63" s="12" customFormat="1" ht="22.8" customHeight="1">
      <c r="A318" s="12"/>
      <c r="B318" s="225"/>
      <c r="C318" s="226"/>
      <c r="D318" s="227" t="s">
        <v>75</v>
      </c>
      <c r="E318" s="239" t="s">
        <v>189</v>
      </c>
      <c r="F318" s="239" t="s">
        <v>381</v>
      </c>
      <c r="G318" s="226"/>
      <c r="H318" s="226"/>
      <c r="I318" s="229"/>
      <c r="J318" s="240">
        <f>BK318</f>
        <v>0</v>
      </c>
      <c r="K318" s="226"/>
      <c r="L318" s="231"/>
      <c r="M318" s="232"/>
      <c r="N318" s="233"/>
      <c r="O318" s="233"/>
      <c r="P318" s="234">
        <v>0</v>
      </c>
      <c r="Q318" s="233"/>
      <c r="R318" s="234">
        <v>0</v>
      </c>
      <c r="S318" s="233"/>
      <c r="T318" s="235"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36" t="s">
        <v>84</v>
      </c>
      <c r="AT318" s="237" t="s">
        <v>75</v>
      </c>
      <c r="AU318" s="237" t="s">
        <v>84</v>
      </c>
      <c r="AY318" s="236" t="s">
        <v>176</v>
      </c>
      <c r="BK318" s="238">
        <v>0</v>
      </c>
    </row>
    <row r="319" spans="1:63" s="12" customFormat="1" ht="22.8" customHeight="1">
      <c r="A319" s="12"/>
      <c r="B319" s="225"/>
      <c r="C319" s="226"/>
      <c r="D319" s="227" t="s">
        <v>75</v>
      </c>
      <c r="E319" s="239" t="s">
        <v>612</v>
      </c>
      <c r="F319" s="239" t="s">
        <v>613</v>
      </c>
      <c r="G319" s="226"/>
      <c r="H319" s="226"/>
      <c r="I319" s="229"/>
      <c r="J319" s="240">
        <f>BK319</f>
        <v>0</v>
      </c>
      <c r="K319" s="226"/>
      <c r="L319" s="231"/>
      <c r="M319" s="232"/>
      <c r="N319" s="233"/>
      <c r="O319" s="233"/>
      <c r="P319" s="234">
        <f>SUM(P320:P349)</f>
        <v>0</v>
      </c>
      <c r="Q319" s="233"/>
      <c r="R319" s="234">
        <f>SUM(R320:R349)</f>
        <v>0</v>
      </c>
      <c r="S319" s="233"/>
      <c r="T319" s="235">
        <f>SUM(T320:T349)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6" t="s">
        <v>84</v>
      </c>
      <c r="AT319" s="237" t="s">
        <v>75</v>
      </c>
      <c r="AU319" s="237" t="s">
        <v>84</v>
      </c>
      <c r="AY319" s="236" t="s">
        <v>176</v>
      </c>
      <c r="BK319" s="238">
        <f>SUM(BK320:BK349)</f>
        <v>0</v>
      </c>
    </row>
    <row r="320" spans="1:65" s="2" customFormat="1" ht="14.4" customHeight="1">
      <c r="A320" s="38"/>
      <c r="B320" s="39"/>
      <c r="C320" s="241" t="s">
        <v>463</v>
      </c>
      <c r="D320" s="241" t="s">
        <v>179</v>
      </c>
      <c r="E320" s="242" t="s">
        <v>615</v>
      </c>
      <c r="F320" s="243" t="s">
        <v>616</v>
      </c>
      <c r="G320" s="244" t="s">
        <v>344</v>
      </c>
      <c r="H320" s="245">
        <v>758.331</v>
      </c>
      <c r="I320" s="246"/>
      <c r="J320" s="247">
        <f>ROUND(I320*H320,2)</f>
        <v>0</v>
      </c>
      <c r="K320" s="243" t="s">
        <v>183</v>
      </c>
      <c r="L320" s="44"/>
      <c r="M320" s="248" t="s">
        <v>1</v>
      </c>
      <c r="N320" s="249" t="s">
        <v>41</v>
      </c>
      <c r="O320" s="91"/>
      <c r="P320" s="250">
        <f>O320*H320</f>
        <v>0</v>
      </c>
      <c r="Q320" s="250">
        <v>0</v>
      </c>
      <c r="R320" s="250">
        <f>Q320*H320</f>
        <v>0</v>
      </c>
      <c r="S320" s="250">
        <v>0</v>
      </c>
      <c r="T320" s="251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2" t="s">
        <v>193</v>
      </c>
      <c r="AT320" s="252" t="s">
        <v>179</v>
      </c>
      <c r="AU320" s="252" t="s">
        <v>86</v>
      </c>
      <c r="AY320" s="17" t="s">
        <v>176</v>
      </c>
      <c r="BE320" s="253">
        <f>IF(N320="základní",J320,0)</f>
        <v>0</v>
      </c>
      <c r="BF320" s="253">
        <f>IF(N320="snížená",J320,0)</f>
        <v>0</v>
      </c>
      <c r="BG320" s="253">
        <f>IF(N320="zákl. přenesená",J320,0)</f>
        <v>0</v>
      </c>
      <c r="BH320" s="253">
        <f>IF(N320="sníž. přenesená",J320,0)</f>
        <v>0</v>
      </c>
      <c r="BI320" s="253">
        <f>IF(N320="nulová",J320,0)</f>
        <v>0</v>
      </c>
      <c r="BJ320" s="17" t="s">
        <v>84</v>
      </c>
      <c r="BK320" s="253">
        <f>ROUND(I320*H320,2)</f>
        <v>0</v>
      </c>
      <c r="BL320" s="17" t="s">
        <v>193</v>
      </c>
      <c r="BM320" s="252" t="s">
        <v>1036</v>
      </c>
    </row>
    <row r="321" spans="1:51" s="13" customFormat="1" ht="12">
      <c r="A321" s="13"/>
      <c r="B321" s="254"/>
      <c r="C321" s="255"/>
      <c r="D321" s="256" t="s">
        <v>226</v>
      </c>
      <c r="E321" s="257" t="s">
        <v>1</v>
      </c>
      <c r="F321" s="258" t="s">
        <v>1037</v>
      </c>
      <c r="G321" s="255"/>
      <c r="H321" s="259">
        <v>543.035</v>
      </c>
      <c r="I321" s="260"/>
      <c r="J321" s="255"/>
      <c r="K321" s="255"/>
      <c r="L321" s="261"/>
      <c r="M321" s="262"/>
      <c r="N321" s="263"/>
      <c r="O321" s="263"/>
      <c r="P321" s="263"/>
      <c r="Q321" s="263"/>
      <c r="R321" s="263"/>
      <c r="S321" s="263"/>
      <c r="T321" s="26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5" t="s">
        <v>226</v>
      </c>
      <c r="AU321" s="265" t="s">
        <v>86</v>
      </c>
      <c r="AV321" s="13" t="s">
        <v>86</v>
      </c>
      <c r="AW321" s="13" t="s">
        <v>32</v>
      </c>
      <c r="AX321" s="13" t="s">
        <v>76</v>
      </c>
      <c r="AY321" s="265" t="s">
        <v>176</v>
      </c>
    </row>
    <row r="322" spans="1:51" s="13" customFormat="1" ht="12">
      <c r="A322" s="13"/>
      <c r="B322" s="254"/>
      <c r="C322" s="255"/>
      <c r="D322" s="256" t="s">
        <v>226</v>
      </c>
      <c r="E322" s="257" t="s">
        <v>1</v>
      </c>
      <c r="F322" s="258" t="s">
        <v>1038</v>
      </c>
      <c r="G322" s="255"/>
      <c r="H322" s="259">
        <v>215.296</v>
      </c>
      <c r="I322" s="260"/>
      <c r="J322" s="255"/>
      <c r="K322" s="255"/>
      <c r="L322" s="261"/>
      <c r="M322" s="262"/>
      <c r="N322" s="263"/>
      <c r="O322" s="263"/>
      <c r="P322" s="263"/>
      <c r="Q322" s="263"/>
      <c r="R322" s="263"/>
      <c r="S322" s="263"/>
      <c r="T322" s="26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5" t="s">
        <v>226</v>
      </c>
      <c r="AU322" s="265" t="s">
        <v>86</v>
      </c>
      <c r="AV322" s="13" t="s">
        <v>86</v>
      </c>
      <c r="AW322" s="13" t="s">
        <v>32</v>
      </c>
      <c r="AX322" s="13" t="s">
        <v>76</v>
      </c>
      <c r="AY322" s="265" t="s">
        <v>176</v>
      </c>
    </row>
    <row r="323" spans="1:51" s="14" customFormat="1" ht="12">
      <c r="A323" s="14"/>
      <c r="B323" s="269"/>
      <c r="C323" s="270"/>
      <c r="D323" s="256" t="s">
        <v>226</v>
      </c>
      <c r="E323" s="271" t="s">
        <v>1</v>
      </c>
      <c r="F323" s="272" t="s">
        <v>249</v>
      </c>
      <c r="G323" s="270"/>
      <c r="H323" s="273">
        <v>758.3309999999999</v>
      </c>
      <c r="I323" s="274"/>
      <c r="J323" s="270"/>
      <c r="K323" s="270"/>
      <c r="L323" s="275"/>
      <c r="M323" s="276"/>
      <c r="N323" s="277"/>
      <c r="O323" s="277"/>
      <c r="P323" s="277"/>
      <c r="Q323" s="277"/>
      <c r="R323" s="277"/>
      <c r="S323" s="277"/>
      <c r="T323" s="27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9" t="s">
        <v>226</v>
      </c>
      <c r="AU323" s="279" t="s">
        <v>86</v>
      </c>
      <c r="AV323" s="14" t="s">
        <v>193</v>
      </c>
      <c r="AW323" s="14" t="s">
        <v>32</v>
      </c>
      <c r="AX323" s="14" t="s">
        <v>84</v>
      </c>
      <c r="AY323" s="279" t="s">
        <v>176</v>
      </c>
    </row>
    <row r="324" spans="1:65" s="2" customFormat="1" ht="24.15" customHeight="1">
      <c r="A324" s="38"/>
      <c r="B324" s="39"/>
      <c r="C324" s="241" t="s">
        <v>470</v>
      </c>
      <c r="D324" s="241" t="s">
        <v>179</v>
      </c>
      <c r="E324" s="242" t="s">
        <v>621</v>
      </c>
      <c r="F324" s="243" t="s">
        <v>622</v>
      </c>
      <c r="G324" s="244" t="s">
        <v>344</v>
      </c>
      <c r="H324" s="245">
        <v>14408.289</v>
      </c>
      <c r="I324" s="246"/>
      <c r="J324" s="247">
        <f>ROUND(I324*H324,2)</f>
        <v>0</v>
      </c>
      <c r="K324" s="243" t="s">
        <v>183</v>
      </c>
      <c r="L324" s="44"/>
      <c r="M324" s="248" t="s">
        <v>1</v>
      </c>
      <c r="N324" s="249" t="s">
        <v>41</v>
      </c>
      <c r="O324" s="91"/>
      <c r="P324" s="250">
        <f>O324*H324</f>
        <v>0</v>
      </c>
      <c r="Q324" s="250">
        <v>0</v>
      </c>
      <c r="R324" s="250">
        <f>Q324*H324</f>
        <v>0</v>
      </c>
      <c r="S324" s="250">
        <v>0</v>
      </c>
      <c r="T324" s="25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2" t="s">
        <v>193</v>
      </c>
      <c r="AT324" s="252" t="s">
        <v>179</v>
      </c>
      <c r="AU324" s="252" t="s">
        <v>86</v>
      </c>
      <c r="AY324" s="17" t="s">
        <v>176</v>
      </c>
      <c r="BE324" s="253">
        <f>IF(N324="základní",J324,0)</f>
        <v>0</v>
      </c>
      <c r="BF324" s="253">
        <f>IF(N324="snížená",J324,0)</f>
        <v>0</v>
      </c>
      <c r="BG324" s="253">
        <f>IF(N324="zákl. přenesená",J324,0)</f>
        <v>0</v>
      </c>
      <c r="BH324" s="253">
        <f>IF(N324="sníž. přenesená",J324,0)</f>
        <v>0</v>
      </c>
      <c r="BI324" s="253">
        <f>IF(N324="nulová",J324,0)</f>
        <v>0</v>
      </c>
      <c r="BJ324" s="17" t="s">
        <v>84</v>
      </c>
      <c r="BK324" s="253">
        <f>ROUND(I324*H324,2)</f>
        <v>0</v>
      </c>
      <c r="BL324" s="17" t="s">
        <v>193</v>
      </c>
      <c r="BM324" s="252" t="s">
        <v>1039</v>
      </c>
    </row>
    <row r="325" spans="1:51" s="13" customFormat="1" ht="12">
      <c r="A325" s="13"/>
      <c r="B325" s="254"/>
      <c r="C325" s="255"/>
      <c r="D325" s="256" t="s">
        <v>226</v>
      </c>
      <c r="E325" s="257" t="s">
        <v>1</v>
      </c>
      <c r="F325" s="258" t="s">
        <v>1040</v>
      </c>
      <c r="G325" s="255"/>
      <c r="H325" s="259">
        <v>758.331</v>
      </c>
      <c r="I325" s="260"/>
      <c r="J325" s="255"/>
      <c r="K325" s="255"/>
      <c r="L325" s="261"/>
      <c r="M325" s="262"/>
      <c r="N325" s="263"/>
      <c r="O325" s="263"/>
      <c r="P325" s="263"/>
      <c r="Q325" s="263"/>
      <c r="R325" s="263"/>
      <c r="S325" s="263"/>
      <c r="T325" s="26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5" t="s">
        <v>226</v>
      </c>
      <c r="AU325" s="265" t="s">
        <v>86</v>
      </c>
      <c r="AV325" s="13" t="s">
        <v>86</v>
      </c>
      <c r="AW325" s="13" t="s">
        <v>32</v>
      </c>
      <c r="AX325" s="13" t="s">
        <v>76</v>
      </c>
      <c r="AY325" s="265" t="s">
        <v>176</v>
      </c>
    </row>
    <row r="326" spans="1:51" s="14" customFormat="1" ht="12">
      <c r="A326" s="14"/>
      <c r="B326" s="269"/>
      <c r="C326" s="270"/>
      <c r="D326" s="256" t="s">
        <v>226</v>
      </c>
      <c r="E326" s="271" t="s">
        <v>1</v>
      </c>
      <c r="F326" s="272" t="s">
        <v>249</v>
      </c>
      <c r="G326" s="270"/>
      <c r="H326" s="273">
        <v>758.331</v>
      </c>
      <c r="I326" s="274"/>
      <c r="J326" s="270"/>
      <c r="K326" s="270"/>
      <c r="L326" s="275"/>
      <c r="M326" s="276"/>
      <c r="N326" s="277"/>
      <c r="O326" s="277"/>
      <c r="P326" s="277"/>
      <c r="Q326" s="277"/>
      <c r="R326" s="277"/>
      <c r="S326" s="277"/>
      <c r="T326" s="278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9" t="s">
        <v>226</v>
      </c>
      <c r="AU326" s="279" t="s">
        <v>86</v>
      </c>
      <c r="AV326" s="14" t="s">
        <v>193</v>
      </c>
      <c r="AW326" s="14" t="s">
        <v>32</v>
      </c>
      <c r="AX326" s="14" t="s">
        <v>76</v>
      </c>
      <c r="AY326" s="279" t="s">
        <v>176</v>
      </c>
    </row>
    <row r="327" spans="1:51" s="13" customFormat="1" ht="12">
      <c r="A327" s="13"/>
      <c r="B327" s="254"/>
      <c r="C327" s="255"/>
      <c r="D327" s="256" t="s">
        <v>226</v>
      </c>
      <c r="E327" s="257" t="s">
        <v>1</v>
      </c>
      <c r="F327" s="258" t="s">
        <v>1041</v>
      </c>
      <c r="G327" s="255"/>
      <c r="H327" s="259">
        <v>14408.289</v>
      </c>
      <c r="I327" s="260"/>
      <c r="J327" s="255"/>
      <c r="K327" s="255"/>
      <c r="L327" s="261"/>
      <c r="M327" s="262"/>
      <c r="N327" s="263"/>
      <c r="O327" s="263"/>
      <c r="P327" s="263"/>
      <c r="Q327" s="263"/>
      <c r="R327" s="263"/>
      <c r="S327" s="263"/>
      <c r="T327" s="26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5" t="s">
        <v>226</v>
      </c>
      <c r="AU327" s="265" t="s">
        <v>86</v>
      </c>
      <c r="AV327" s="13" t="s">
        <v>86</v>
      </c>
      <c r="AW327" s="13" t="s">
        <v>32</v>
      </c>
      <c r="AX327" s="13" t="s">
        <v>84</v>
      </c>
      <c r="AY327" s="265" t="s">
        <v>176</v>
      </c>
    </row>
    <row r="328" spans="1:65" s="2" customFormat="1" ht="14.4" customHeight="1">
      <c r="A328" s="38"/>
      <c r="B328" s="39"/>
      <c r="C328" s="241" t="s">
        <v>478</v>
      </c>
      <c r="D328" s="241" t="s">
        <v>179</v>
      </c>
      <c r="E328" s="242" t="s">
        <v>627</v>
      </c>
      <c r="F328" s="243" t="s">
        <v>628</v>
      </c>
      <c r="G328" s="244" t="s">
        <v>344</v>
      </c>
      <c r="H328" s="245">
        <v>298.565</v>
      </c>
      <c r="I328" s="246"/>
      <c r="J328" s="247">
        <f>ROUND(I328*H328,2)</f>
        <v>0</v>
      </c>
      <c r="K328" s="243" t="s">
        <v>183</v>
      </c>
      <c r="L328" s="44"/>
      <c r="M328" s="248" t="s">
        <v>1</v>
      </c>
      <c r="N328" s="249" t="s">
        <v>41</v>
      </c>
      <c r="O328" s="91"/>
      <c r="P328" s="250">
        <f>O328*H328</f>
        <v>0</v>
      </c>
      <c r="Q328" s="250">
        <v>0</v>
      </c>
      <c r="R328" s="250">
        <f>Q328*H328</f>
        <v>0</v>
      </c>
      <c r="S328" s="250">
        <v>0</v>
      </c>
      <c r="T328" s="251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2" t="s">
        <v>193</v>
      </c>
      <c r="AT328" s="252" t="s">
        <v>179</v>
      </c>
      <c r="AU328" s="252" t="s">
        <v>86</v>
      </c>
      <c r="AY328" s="17" t="s">
        <v>176</v>
      </c>
      <c r="BE328" s="253">
        <f>IF(N328="základní",J328,0)</f>
        <v>0</v>
      </c>
      <c r="BF328" s="253">
        <f>IF(N328="snížená",J328,0)</f>
        <v>0</v>
      </c>
      <c r="BG328" s="253">
        <f>IF(N328="zákl. přenesená",J328,0)</f>
        <v>0</v>
      </c>
      <c r="BH328" s="253">
        <f>IF(N328="sníž. přenesená",J328,0)</f>
        <v>0</v>
      </c>
      <c r="BI328" s="253">
        <f>IF(N328="nulová",J328,0)</f>
        <v>0</v>
      </c>
      <c r="BJ328" s="17" t="s">
        <v>84</v>
      </c>
      <c r="BK328" s="253">
        <f>ROUND(I328*H328,2)</f>
        <v>0</v>
      </c>
      <c r="BL328" s="17" t="s">
        <v>193</v>
      </c>
      <c r="BM328" s="252" t="s">
        <v>1042</v>
      </c>
    </row>
    <row r="329" spans="1:51" s="13" customFormat="1" ht="12">
      <c r="A329" s="13"/>
      <c r="B329" s="254"/>
      <c r="C329" s="255"/>
      <c r="D329" s="256" t="s">
        <v>226</v>
      </c>
      <c r="E329" s="257" t="s">
        <v>1</v>
      </c>
      <c r="F329" s="258" t="s">
        <v>1043</v>
      </c>
      <c r="G329" s="255"/>
      <c r="H329" s="259">
        <v>298.565</v>
      </c>
      <c r="I329" s="260"/>
      <c r="J329" s="255"/>
      <c r="K329" s="255"/>
      <c r="L329" s="261"/>
      <c r="M329" s="262"/>
      <c r="N329" s="263"/>
      <c r="O329" s="263"/>
      <c r="P329" s="263"/>
      <c r="Q329" s="263"/>
      <c r="R329" s="263"/>
      <c r="S329" s="263"/>
      <c r="T329" s="26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5" t="s">
        <v>226</v>
      </c>
      <c r="AU329" s="265" t="s">
        <v>86</v>
      </c>
      <c r="AV329" s="13" t="s">
        <v>86</v>
      </c>
      <c r="AW329" s="13" t="s">
        <v>32</v>
      </c>
      <c r="AX329" s="13" t="s">
        <v>76</v>
      </c>
      <c r="AY329" s="265" t="s">
        <v>176</v>
      </c>
    </row>
    <row r="330" spans="1:51" s="14" customFormat="1" ht="12">
      <c r="A330" s="14"/>
      <c r="B330" s="269"/>
      <c r="C330" s="270"/>
      <c r="D330" s="256" t="s">
        <v>226</v>
      </c>
      <c r="E330" s="271" t="s">
        <v>1</v>
      </c>
      <c r="F330" s="272" t="s">
        <v>249</v>
      </c>
      <c r="G330" s="270"/>
      <c r="H330" s="273">
        <v>298.565</v>
      </c>
      <c r="I330" s="274"/>
      <c r="J330" s="270"/>
      <c r="K330" s="270"/>
      <c r="L330" s="275"/>
      <c r="M330" s="276"/>
      <c r="N330" s="277"/>
      <c r="O330" s="277"/>
      <c r="P330" s="277"/>
      <c r="Q330" s="277"/>
      <c r="R330" s="277"/>
      <c r="S330" s="277"/>
      <c r="T330" s="27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9" t="s">
        <v>226</v>
      </c>
      <c r="AU330" s="279" t="s">
        <v>86</v>
      </c>
      <c r="AV330" s="14" t="s">
        <v>193</v>
      </c>
      <c r="AW330" s="14" t="s">
        <v>32</v>
      </c>
      <c r="AX330" s="14" t="s">
        <v>84</v>
      </c>
      <c r="AY330" s="279" t="s">
        <v>176</v>
      </c>
    </row>
    <row r="331" spans="1:65" s="2" customFormat="1" ht="24.15" customHeight="1">
      <c r="A331" s="38"/>
      <c r="B331" s="39"/>
      <c r="C331" s="241" t="s">
        <v>482</v>
      </c>
      <c r="D331" s="241" t="s">
        <v>179</v>
      </c>
      <c r="E331" s="242" t="s">
        <v>632</v>
      </c>
      <c r="F331" s="243" t="s">
        <v>633</v>
      </c>
      <c r="G331" s="244" t="s">
        <v>344</v>
      </c>
      <c r="H331" s="245">
        <v>5667.624</v>
      </c>
      <c r="I331" s="246"/>
      <c r="J331" s="247">
        <f>ROUND(I331*H331,2)</f>
        <v>0</v>
      </c>
      <c r="K331" s="243" t="s">
        <v>183</v>
      </c>
      <c r="L331" s="44"/>
      <c r="M331" s="248" t="s">
        <v>1</v>
      </c>
      <c r="N331" s="249" t="s">
        <v>41</v>
      </c>
      <c r="O331" s="91"/>
      <c r="P331" s="250">
        <f>O331*H331</f>
        <v>0</v>
      </c>
      <c r="Q331" s="250">
        <v>0</v>
      </c>
      <c r="R331" s="250">
        <f>Q331*H331</f>
        <v>0</v>
      </c>
      <c r="S331" s="250">
        <v>0</v>
      </c>
      <c r="T331" s="251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2" t="s">
        <v>193</v>
      </c>
      <c r="AT331" s="252" t="s">
        <v>179</v>
      </c>
      <c r="AU331" s="252" t="s">
        <v>86</v>
      </c>
      <c r="AY331" s="17" t="s">
        <v>176</v>
      </c>
      <c r="BE331" s="253">
        <f>IF(N331="základní",J331,0)</f>
        <v>0</v>
      </c>
      <c r="BF331" s="253">
        <f>IF(N331="snížená",J331,0)</f>
        <v>0</v>
      </c>
      <c r="BG331" s="253">
        <f>IF(N331="zákl. přenesená",J331,0)</f>
        <v>0</v>
      </c>
      <c r="BH331" s="253">
        <f>IF(N331="sníž. přenesená",J331,0)</f>
        <v>0</v>
      </c>
      <c r="BI331" s="253">
        <f>IF(N331="nulová",J331,0)</f>
        <v>0</v>
      </c>
      <c r="BJ331" s="17" t="s">
        <v>84</v>
      </c>
      <c r="BK331" s="253">
        <f>ROUND(I331*H331,2)</f>
        <v>0</v>
      </c>
      <c r="BL331" s="17" t="s">
        <v>193</v>
      </c>
      <c r="BM331" s="252" t="s">
        <v>1044</v>
      </c>
    </row>
    <row r="332" spans="1:51" s="13" customFormat="1" ht="12">
      <c r="A332" s="13"/>
      <c r="B332" s="254"/>
      <c r="C332" s="255"/>
      <c r="D332" s="256" t="s">
        <v>226</v>
      </c>
      <c r="E332" s="257" t="s">
        <v>1</v>
      </c>
      <c r="F332" s="258" t="s">
        <v>1045</v>
      </c>
      <c r="G332" s="255"/>
      <c r="H332" s="259">
        <v>298.296</v>
      </c>
      <c r="I332" s="260"/>
      <c r="J332" s="255"/>
      <c r="K332" s="255"/>
      <c r="L332" s="261"/>
      <c r="M332" s="262"/>
      <c r="N332" s="263"/>
      <c r="O332" s="263"/>
      <c r="P332" s="263"/>
      <c r="Q332" s="263"/>
      <c r="R332" s="263"/>
      <c r="S332" s="263"/>
      <c r="T332" s="26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5" t="s">
        <v>226</v>
      </c>
      <c r="AU332" s="265" t="s">
        <v>86</v>
      </c>
      <c r="AV332" s="13" t="s">
        <v>86</v>
      </c>
      <c r="AW332" s="13" t="s">
        <v>32</v>
      </c>
      <c r="AX332" s="13" t="s">
        <v>76</v>
      </c>
      <c r="AY332" s="265" t="s">
        <v>176</v>
      </c>
    </row>
    <row r="333" spans="1:51" s="13" customFormat="1" ht="12">
      <c r="A333" s="13"/>
      <c r="B333" s="254"/>
      <c r="C333" s="255"/>
      <c r="D333" s="256" t="s">
        <v>226</v>
      </c>
      <c r="E333" s="257" t="s">
        <v>1</v>
      </c>
      <c r="F333" s="258" t="s">
        <v>1046</v>
      </c>
      <c r="G333" s="255"/>
      <c r="H333" s="259">
        <v>5667.624</v>
      </c>
      <c r="I333" s="260"/>
      <c r="J333" s="255"/>
      <c r="K333" s="255"/>
      <c r="L333" s="261"/>
      <c r="M333" s="262"/>
      <c r="N333" s="263"/>
      <c r="O333" s="263"/>
      <c r="P333" s="263"/>
      <c r="Q333" s="263"/>
      <c r="R333" s="263"/>
      <c r="S333" s="263"/>
      <c r="T333" s="26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5" t="s">
        <v>226</v>
      </c>
      <c r="AU333" s="265" t="s">
        <v>86</v>
      </c>
      <c r="AV333" s="13" t="s">
        <v>86</v>
      </c>
      <c r="AW333" s="13" t="s">
        <v>32</v>
      </c>
      <c r="AX333" s="13" t="s">
        <v>84</v>
      </c>
      <c r="AY333" s="265" t="s">
        <v>176</v>
      </c>
    </row>
    <row r="334" spans="1:65" s="2" customFormat="1" ht="24.15" customHeight="1">
      <c r="A334" s="38"/>
      <c r="B334" s="39"/>
      <c r="C334" s="241" t="s">
        <v>487</v>
      </c>
      <c r="D334" s="241" t="s">
        <v>179</v>
      </c>
      <c r="E334" s="242" t="s">
        <v>638</v>
      </c>
      <c r="F334" s="243" t="s">
        <v>639</v>
      </c>
      <c r="G334" s="244" t="s">
        <v>344</v>
      </c>
      <c r="H334" s="245">
        <v>758.331</v>
      </c>
      <c r="I334" s="246"/>
      <c r="J334" s="247">
        <f>ROUND(I334*H334,2)</f>
        <v>0</v>
      </c>
      <c r="K334" s="243" t="s">
        <v>183</v>
      </c>
      <c r="L334" s="44"/>
      <c r="M334" s="248" t="s">
        <v>1</v>
      </c>
      <c r="N334" s="249" t="s">
        <v>41</v>
      </c>
      <c r="O334" s="91"/>
      <c r="P334" s="250">
        <f>O334*H334</f>
        <v>0</v>
      </c>
      <c r="Q334" s="250">
        <v>0</v>
      </c>
      <c r="R334" s="250">
        <f>Q334*H334</f>
        <v>0</v>
      </c>
      <c r="S334" s="250">
        <v>0</v>
      </c>
      <c r="T334" s="251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2" t="s">
        <v>193</v>
      </c>
      <c r="AT334" s="252" t="s">
        <v>179</v>
      </c>
      <c r="AU334" s="252" t="s">
        <v>86</v>
      </c>
      <c r="AY334" s="17" t="s">
        <v>176</v>
      </c>
      <c r="BE334" s="253">
        <f>IF(N334="základní",J334,0)</f>
        <v>0</v>
      </c>
      <c r="BF334" s="253">
        <f>IF(N334="snížená",J334,0)</f>
        <v>0</v>
      </c>
      <c r="BG334" s="253">
        <f>IF(N334="zákl. přenesená",J334,0)</f>
        <v>0</v>
      </c>
      <c r="BH334" s="253">
        <f>IF(N334="sníž. přenesená",J334,0)</f>
        <v>0</v>
      </c>
      <c r="BI334" s="253">
        <f>IF(N334="nulová",J334,0)</f>
        <v>0</v>
      </c>
      <c r="BJ334" s="17" t="s">
        <v>84</v>
      </c>
      <c r="BK334" s="253">
        <f>ROUND(I334*H334,2)</f>
        <v>0</v>
      </c>
      <c r="BL334" s="17" t="s">
        <v>193</v>
      </c>
      <c r="BM334" s="252" t="s">
        <v>1047</v>
      </c>
    </row>
    <row r="335" spans="1:51" s="13" customFormat="1" ht="12">
      <c r="A335" s="13"/>
      <c r="B335" s="254"/>
      <c r="C335" s="255"/>
      <c r="D335" s="256" t="s">
        <v>226</v>
      </c>
      <c r="E335" s="257" t="s">
        <v>1</v>
      </c>
      <c r="F335" s="258" t="s">
        <v>1037</v>
      </c>
      <c r="G335" s="255"/>
      <c r="H335" s="259">
        <v>543.035</v>
      </c>
      <c r="I335" s="260"/>
      <c r="J335" s="255"/>
      <c r="K335" s="255"/>
      <c r="L335" s="261"/>
      <c r="M335" s="262"/>
      <c r="N335" s="263"/>
      <c r="O335" s="263"/>
      <c r="P335" s="263"/>
      <c r="Q335" s="263"/>
      <c r="R335" s="263"/>
      <c r="S335" s="263"/>
      <c r="T335" s="26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5" t="s">
        <v>226</v>
      </c>
      <c r="AU335" s="265" t="s">
        <v>86</v>
      </c>
      <c r="AV335" s="13" t="s">
        <v>86</v>
      </c>
      <c r="AW335" s="13" t="s">
        <v>32</v>
      </c>
      <c r="AX335" s="13" t="s">
        <v>76</v>
      </c>
      <c r="AY335" s="265" t="s">
        <v>176</v>
      </c>
    </row>
    <row r="336" spans="1:51" s="13" customFormat="1" ht="12">
      <c r="A336" s="13"/>
      <c r="B336" s="254"/>
      <c r="C336" s="255"/>
      <c r="D336" s="256" t="s">
        <v>226</v>
      </c>
      <c r="E336" s="257" t="s">
        <v>1</v>
      </c>
      <c r="F336" s="258" t="s">
        <v>1038</v>
      </c>
      <c r="G336" s="255"/>
      <c r="H336" s="259">
        <v>215.296</v>
      </c>
      <c r="I336" s="260"/>
      <c r="J336" s="255"/>
      <c r="K336" s="255"/>
      <c r="L336" s="261"/>
      <c r="M336" s="262"/>
      <c r="N336" s="263"/>
      <c r="O336" s="263"/>
      <c r="P336" s="263"/>
      <c r="Q336" s="263"/>
      <c r="R336" s="263"/>
      <c r="S336" s="263"/>
      <c r="T336" s="26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5" t="s">
        <v>226</v>
      </c>
      <c r="AU336" s="265" t="s">
        <v>86</v>
      </c>
      <c r="AV336" s="13" t="s">
        <v>86</v>
      </c>
      <c r="AW336" s="13" t="s">
        <v>32</v>
      </c>
      <c r="AX336" s="13" t="s">
        <v>76</v>
      </c>
      <c r="AY336" s="265" t="s">
        <v>176</v>
      </c>
    </row>
    <row r="337" spans="1:51" s="14" customFormat="1" ht="12">
      <c r="A337" s="14"/>
      <c r="B337" s="269"/>
      <c r="C337" s="270"/>
      <c r="D337" s="256" t="s">
        <v>226</v>
      </c>
      <c r="E337" s="271" t="s">
        <v>1</v>
      </c>
      <c r="F337" s="272" t="s">
        <v>249</v>
      </c>
      <c r="G337" s="270"/>
      <c r="H337" s="273">
        <v>758.3309999999999</v>
      </c>
      <c r="I337" s="274"/>
      <c r="J337" s="270"/>
      <c r="K337" s="270"/>
      <c r="L337" s="275"/>
      <c r="M337" s="276"/>
      <c r="N337" s="277"/>
      <c r="O337" s="277"/>
      <c r="P337" s="277"/>
      <c r="Q337" s="277"/>
      <c r="R337" s="277"/>
      <c r="S337" s="277"/>
      <c r="T337" s="27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9" t="s">
        <v>226</v>
      </c>
      <c r="AU337" s="279" t="s">
        <v>86</v>
      </c>
      <c r="AV337" s="14" t="s">
        <v>193</v>
      </c>
      <c r="AW337" s="14" t="s">
        <v>32</v>
      </c>
      <c r="AX337" s="14" t="s">
        <v>84</v>
      </c>
      <c r="AY337" s="279" t="s">
        <v>176</v>
      </c>
    </row>
    <row r="338" spans="1:65" s="2" customFormat="1" ht="24.15" customHeight="1">
      <c r="A338" s="38"/>
      <c r="B338" s="39"/>
      <c r="C338" s="241" t="s">
        <v>497</v>
      </c>
      <c r="D338" s="241" t="s">
        <v>179</v>
      </c>
      <c r="E338" s="242" t="s">
        <v>642</v>
      </c>
      <c r="F338" s="243" t="s">
        <v>643</v>
      </c>
      <c r="G338" s="244" t="s">
        <v>344</v>
      </c>
      <c r="H338" s="245">
        <v>298.565</v>
      </c>
      <c r="I338" s="246"/>
      <c r="J338" s="247">
        <f>ROUND(I338*H338,2)</f>
        <v>0</v>
      </c>
      <c r="K338" s="243" t="s">
        <v>183</v>
      </c>
      <c r="L338" s="44"/>
      <c r="M338" s="248" t="s">
        <v>1</v>
      </c>
      <c r="N338" s="249" t="s">
        <v>41</v>
      </c>
      <c r="O338" s="91"/>
      <c r="P338" s="250">
        <f>O338*H338</f>
        <v>0</v>
      </c>
      <c r="Q338" s="250">
        <v>0</v>
      </c>
      <c r="R338" s="250">
        <f>Q338*H338</f>
        <v>0</v>
      </c>
      <c r="S338" s="250">
        <v>0</v>
      </c>
      <c r="T338" s="251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2" t="s">
        <v>193</v>
      </c>
      <c r="AT338" s="252" t="s">
        <v>179</v>
      </c>
      <c r="AU338" s="252" t="s">
        <v>86</v>
      </c>
      <c r="AY338" s="17" t="s">
        <v>176</v>
      </c>
      <c r="BE338" s="253">
        <f>IF(N338="základní",J338,0)</f>
        <v>0</v>
      </c>
      <c r="BF338" s="253">
        <f>IF(N338="snížená",J338,0)</f>
        <v>0</v>
      </c>
      <c r="BG338" s="253">
        <f>IF(N338="zákl. přenesená",J338,0)</f>
        <v>0</v>
      </c>
      <c r="BH338" s="253">
        <f>IF(N338="sníž. přenesená",J338,0)</f>
        <v>0</v>
      </c>
      <c r="BI338" s="253">
        <f>IF(N338="nulová",J338,0)</f>
        <v>0</v>
      </c>
      <c r="BJ338" s="17" t="s">
        <v>84</v>
      </c>
      <c r="BK338" s="253">
        <f>ROUND(I338*H338,2)</f>
        <v>0</v>
      </c>
      <c r="BL338" s="17" t="s">
        <v>193</v>
      </c>
      <c r="BM338" s="252" t="s">
        <v>1048</v>
      </c>
    </row>
    <row r="339" spans="1:51" s="13" customFormat="1" ht="12">
      <c r="A339" s="13"/>
      <c r="B339" s="254"/>
      <c r="C339" s="255"/>
      <c r="D339" s="256" t="s">
        <v>226</v>
      </c>
      <c r="E339" s="257" t="s">
        <v>1</v>
      </c>
      <c r="F339" s="258" t="s">
        <v>1049</v>
      </c>
      <c r="G339" s="255"/>
      <c r="H339" s="259">
        <v>298.565</v>
      </c>
      <c r="I339" s="260"/>
      <c r="J339" s="255"/>
      <c r="K339" s="255"/>
      <c r="L339" s="261"/>
      <c r="M339" s="262"/>
      <c r="N339" s="263"/>
      <c r="O339" s="263"/>
      <c r="P339" s="263"/>
      <c r="Q339" s="263"/>
      <c r="R339" s="263"/>
      <c r="S339" s="263"/>
      <c r="T339" s="26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5" t="s">
        <v>226</v>
      </c>
      <c r="AU339" s="265" t="s">
        <v>86</v>
      </c>
      <c r="AV339" s="13" t="s">
        <v>86</v>
      </c>
      <c r="AW339" s="13" t="s">
        <v>32</v>
      </c>
      <c r="AX339" s="13" t="s">
        <v>76</v>
      </c>
      <c r="AY339" s="265" t="s">
        <v>176</v>
      </c>
    </row>
    <row r="340" spans="1:51" s="14" customFormat="1" ht="12">
      <c r="A340" s="14"/>
      <c r="B340" s="269"/>
      <c r="C340" s="270"/>
      <c r="D340" s="256" t="s">
        <v>226</v>
      </c>
      <c r="E340" s="271" t="s">
        <v>1</v>
      </c>
      <c r="F340" s="272" t="s">
        <v>249</v>
      </c>
      <c r="G340" s="270"/>
      <c r="H340" s="273">
        <v>298.565</v>
      </c>
      <c r="I340" s="274"/>
      <c r="J340" s="270"/>
      <c r="K340" s="270"/>
      <c r="L340" s="275"/>
      <c r="M340" s="276"/>
      <c r="N340" s="277"/>
      <c r="O340" s="277"/>
      <c r="P340" s="277"/>
      <c r="Q340" s="277"/>
      <c r="R340" s="277"/>
      <c r="S340" s="277"/>
      <c r="T340" s="27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9" t="s">
        <v>226</v>
      </c>
      <c r="AU340" s="279" t="s">
        <v>86</v>
      </c>
      <c r="AV340" s="14" t="s">
        <v>193</v>
      </c>
      <c r="AW340" s="14" t="s">
        <v>32</v>
      </c>
      <c r="AX340" s="14" t="s">
        <v>84</v>
      </c>
      <c r="AY340" s="279" t="s">
        <v>176</v>
      </c>
    </row>
    <row r="341" spans="1:65" s="2" customFormat="1" ht="37.8" customHeight="1">
      <c r="A341" s="38"/>
      <c r="B341" s="39"/>
      <c r="C341" s="241" t="s">
        <v>502</v>
      </c>
      <c r="D341" s="241" t="s">
        <v>179</v>
      </c>
      <c r="E341" s="242" t="s">
        <v>647</v>
      </c>
      <c r="F341" s="243" t="s">
        <v>648</v>
      </c>
      <c r="G341" s="244" t="s">
        <v>344</v>
      </c>
      <c r="H341" s="245">
        <v>298.565</v>
      </c>
      <c r="I341" s="246"/>
      <c r="J341" s="247">
        <f>ROUND(I341*H341,2)</f>
        <v>0</v>
      </c>
      <c r="K341" s="243" t="s">
        <v>183</v>
      </c>
      <c r="L341" s="44"/>
      <c r="M341" s="248" t="s">
        <v>1</v>
      </c>
      <c r="N341" s="249" t="s">
        <v>41</v>
      </c>
      <c r="O341" s="91"/>
      <c r="P341" s="250">
        <f>O341*H341</f>
        <v>0</v>
      </c>
      <c r="Q341" s="250">
        <v>0</v>
      </c>
      <c r="R341" s="250">
        <f>Q341*H341</f>
        <v>0</v>
      </c>
      <c r="S341" s="250">
        <v>0</v>
      </c>
      <c r="T341" s="251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2" t="s">
        <v>193</v>
      </c>
      <c r="AT341" s="252" t="s">
        <v>179</v>
      </c>
      <c r="AU341" s="252" t="s">
        <v>86</v>
      </c>
      <c r="AY341" s="17" t="s">
        <v>176</v>
      </c>
      <c r="BE341" s="253">
        <f>IF(N341="základní",J341,0)</f>
        <v>0</v>
      </c>
      <c r="BF341" s="253">
        <f>IF(N341="snížená",J341,0)</f>
        <v>0</v>
      </c>
      <c r="BG341" s="253">
        <f>IF(N341="zákl. přenesená",J341,0)</f>
        <v>0</v>
      </c>
      <c r="BH341" s="253">
        <f>IF(N341="sníž. přenesená",J341,0)</f>
        <v>0</v>
      </c>
      <c r="BI341" s="253">
        <f>IF(N341="nulová",J341,0)</f>
        <v>0</v>
      </c>
      <c r="BJ341" s="17" t="s">
        <v>84</v>
      </c>
      <c r="BK341" s="253">
        <f>ROUND(I341*H341,2)</f>
        <v>0</v>
      </c>
      <c r="BL341" s="17" t="s">
        <v>193</v>
      </c>
      <c r="BM341" s="252" t="s">
        <v>1050</v>
      </c>
    </row>
    <row r="342" spans="1:51" s="13" customFormat="1" ht="12">
      <c r="A342" s="13"/>
      <c r="B342" s="254"/>
      <c r="C342" s="255"/>
      <c r="D342" s="256" t="s">
        <v>226</v>
      </c>
      <c r="E342" s="257" t="s">
        <v>1</v>
      </c>
      <c r="F342" s="258" t="s">
        <v>1049</v>
      </c>
      <c r="G342" s="255"/>
      <c r="H342" s="259">
        <v>298.565</v>
      </c>
      <c r="I342" s="260"/>
      <c r="J342" s="255"/>
      <c r="K342" s="255"/>
      <c r="L342" s="261"/>
      <c r="M342" s="262"/>
      <c r="N342" s="263"/>
      <c r="O342" s="263"/>
      <c r="P342" s="263"/>
      <c r="Q342" s="263"/>
      <c r="R342" s="263"/>
      <c r="S342" s="263"/>
      <c r="T342" s="26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5" t="s">
        <v>226</v>
      </c>
      <c r="AU342" s="265" t="s">
        <v>86</v>
      </c>
      <c r="AV342" s="13" t="s">
        <v>86</v>
      </c>
      <c r="AW342" s="13" t="s">
        <v>32</v>
      </c>
      <c r="AX342" s="13" t="s">
        <v>76</v>
      </c>
      <c r="AY342" s="265" t="s">
        <v>176</v>
      </c>
    </row>
    <row r="343" spans="1:51" s="14" customFormat="1" ht="12">
      <c r="A343" s="14"/>
      <c r="B343" s="269"/>
      <c r="C343" s="270"/>
      <c r="D343" s="256" t="s">
        <v>226</v>
      </c>
      <c r="E343" s="271" t="s">
        <v>1</v>
      </c>
      <c r="F343" s="272" t="s">
        <v>249</v>
      </c>
      <c r="G343" s="270"/>
      <c r="H343" s="273">
        <v>298.565</v>
      </c>
      <c r="I343" s="274"/>
      <c r="J343" s="270"/>
      <c r="K343" s="270"/>
      <c r="L343" s="275"/>
      <c r="M343" s="276"/>
      <c r="N343" s="277"/>
      <c r="O343" s="277"/>
      <c r="P343" s="277"/>
      <c r="Q343" s="277"/>
      <c r="R343" s="277"/>
      <c r="S343" s="277"/>
      <c r="T343" s="27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9" t="s">
        <v>226</v>
      </c>
      <c r="AU343" s="279" t="s">
        <v>86</v>
      </c>
      <c r="AV343" s="14" t="s">
        <v>193</v>
      </c>
      <c r="AW343" s="14" t="s">
        <v>32</v>
      </c>
      <c r="AX343" s="14" t="s">
        <v>84</v>
      </c>
      <c r="AY343" s="279" t="s">
        <v>176</v>
      </c>
    </row>
    <row r="344" spans="1:65" s="2" customFormat="1" ht="37.8" customHeight="1">
      <c r="A344" s="38"/>
      <c r="B344" s="39"/>
      <c r="C344" s="241" t="s">
        <v>508</v>
      </c>
      <c r="D344" s="241" t="s">
        <v>179</v>
      </c>
      <c r="E344" s="242" t="s">
        <v>651</v>
      </c>
      <c r="F344" s="243" t="s">
        <v>652</v>
      </c>
      <c r="G344" s="244" t="s">
        <v>344</v>
      </c>
      <c r="H344" s="245">
        <v>543.035</v>
      </c>
      <c r="I344" s="246"/>
      <c r="J344" s="247">
        <f>ROUND(I344*H344,2)</f>
        <v>0</v>
      </c>
      <c r="K344" s="243" t="s">
        <v>183</v>
      </c>
      <c r="L344" s="44"/>
      <c r="M344" s="248" t="s">
        <v>1</v>
      </c>
      <c r="N344" s="249" t="s">
        <v>41</v>
      </c>
      <c r="O344" s="91"/>
      <c r="P344" s="250">
        <f>O344*H344</f>
        <v>0</v>
      </c>
      <c r="Q344" s="250">
        <v>0</v>
      </c>
      <c r="R344" s="250">
        <f>Q344*H344</f>
        <v>0</v>
      </c>
      <c r="S344" s="250">
        <v>0</v>
      </c>
      <c r="T344" s="251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2" t="s">
        <v>193</v>
      </c>
      <c r="AT344" s="252" t="s">
        <v>179</v>
      </c>
      <c r="AU344" s="252" t="s">
        <v>86</v>
      </c>
      <c r="AY344" s="17" t="s">
        <v>176</v>
      </c>
      <c r="BE344" s="253">
        <f>IF(N344="základní",J344,0)</f>
        <v>0</v>
      </c>
      <c r="BF344" s="253">
        <f>IF(N344="snížená",J344,0)</f>
        <v>0</v>
      </c>
      <c r="BG344" s="253">
        <f>IF(N344="zákl. přenesená",J344,0)</f>
        <v>0</v>
      </c>
      <c r="BH344" s="253">
        <f>IF(N344="sníž. přenesená",J344,0)</f>
        <v>0</v>
      </c>
      <c r="BI344" s="253">
        <f>IF(N344="nulová",J344,0)</f>
        <v>0</v>
      </c>
      <c r="BJ344" s="17" t="s">
        <v>84</v>
      </c>
      <c r="BK344" s="253">
        <f>ROUND(I344*H344,2)</f>
        <v>0</v>
      </c>
      <c r="BL344" s="17" t="s">
        <v>193</v>
      </c>
      <c r="BM344" s="252" t="s">
        <v>1051</v>
      </c>
    </row>
    <row r="345" spans="1:51" s="13" customFormat="1" ht="12">
      <c r="A345" s="13"/>
      <c r="B345" s="254"/>
      <c r="C345" s="255"/>
      <c r="D345" s="256" t="s">
        <v>226</v>
      </c>
      <c r="E345" s="257" t="s">
        <v>1</v>
      </c>
      <c r="F345" s="258" t="s">
        <v>1037</v>
      </c>
      <c r="G345" s="255"/>
      <c r="H345" s="259">
        <v>543.035</v>
      </c>
      <c r="I345" s="260"/>
      <c r="J345" s="255"/>
      <c r="K345" s="255"/>
      <c r="L345" s="261"/>
      <c r="M345" s="262"/>
      <c r="N345" s="263"/>
      <c r="O345" s="263"/>
      <c r="P345" s="263"/>
      <c r="Q345" s="263"/>
      <c r="R345" s="263"/>
      <c r="S345" s="263"/>
      <c r="T345" s="26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5" t="s">
        <v>226</v>
      </c>
      <c r="AU345" s="265" t="s">
        <v>86</v>
      </c>
      <c r="AV345" s="13" t="s">
        <v>86</v>
      </c>
      <c r="AW345" s="13" t="s">
        <v>32</v>
      </c>
      <c r="AX345" s="13" t="s">
        <v>76</v>
      </c>
      <c r="AY345" s="265" t="s">
        <v>176</v>
      </c>
    </row>
    <row r="346" spans="1:51" s="14" customFormat="1" ht="12">
      <c r="A346" s="14"/>
      <c r="B346" s="269"/>
      <c r="C346" s="270"/>
      <c r="D346" s="256" t="s">
        <v>226</v>
      </c>
      <c r="E346" s="271" t="s">
        <v>1</v>
      </c>
      <c r="F346" s="272" t="s">
        <v>249</v>
      </c>
      <c r="G346" s="270"/>
      <c r="H346" s="273">
        <v>543.035</v>
      </c>
      <c r="I346" s="274"/>
      <c r="J346" s="270"/>
      <c r="K346" s="270"/>
      <c r="L346" s="275"/>
      <c r="M346" s="276"/>
      <c r="N346" s="277"/>
      <c r="O346" s="277"/>
      <c r="P346" s="277"/>
      <c r="Q346" s="277"/>
      <c r="R346" s="277"/>
      <c r="S346" s="277"/>
      <c r="T346" s="27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9" t="s">
        <v>226</v>
      </c>
      <c r="AU346" s="279" t="s">
        <v>86</v>
      </c>
      <c r="AV346" s="14" t="s">
        <v>193</v>
      </c>
      <c r="AW346" s="14" t="s">
        <v>32</v>
      </c>
      <c r="AX346" s="14" t="s">
        <v>84</v>
      </c>
      <c r="AY346" s="279" t="s">
        <v>176</v>
      </c>
    </row>
    <row r="347" spans="1:65" s="2" customFormat="1" ht="37.8" customHeight="1">
      <c r="A347" s="38"/>
      <c r="B347" s="39"/>
      <c r="C347" s="241" t="s">
        <v>512</v>
      </c>
      <c r="D347" s="241" t="s">
        <v>179</v>
      </c>
      <c r="E347" s="242" t="s">
        <v>655</v>
      </c>
      <c r="F347" s="243" t="s">
        <v>656</v>
      </c>
      <c r="G347" s="244" t="s">
        <v>344</v>
      </c>
      <c r="H347" s="245">
        <v>215.296</v>
      </c>
      <c r="I347" s="246"/>
      <c r="J347" s="247">
        <f>ROUND(I347*H347,2)</f>
        <v>0</v>
      </c>
      <c r="K347" s="243" t="s">
        <v>183</v>
      </c>
      <c r="L347" s="44"/>
      <c r="M347" s="248" t="s">
        <v>1</v>
      </c>
      <c r="N347" s="249" t="s">
        <v>41</v>
      </c>
      <c r="O347" s="91"/>
      <c r="P347" s="250">
        <f>O347*H347</f>
        <v>0</v>
      </c>
      <c r="Q347" s="250">
        <v>0</v>
      </c>
      <c r="R347" s="250">
        <f>Q347*H347</f>
        <v>0</v>
      </c>
      <c r="S347" s="250">
        <v>0</v>
      </c>
      <c r="T347" s="251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2" t="s">
        <v>193</v>
      </c>
      <c r="AT347" s="252" t="s">
        <v>179</v>
      </c>
      <c r="AU347" s="252" t="s">
        <v>86</v>
      </c>
      <c r="AY347" s="17" t="s">
        <v>176</v>
      </c>
      <c r="BE347" s="253">
        <f>IF(N347="základní",J347,0)</f>
        <v>0</v>
      </c>
      <c r="BF347" s="253">
        <f>IF(N347="snížená",J347,0)</f>
        <v>0</v>
      </c>
      <c r="BG347" s="253">
        <f>IF(N347="zákl. přenesená",J347,0)</f>
        <v>0</v>
      </c>
      <c r="BH347" s="253">
        <f>IF(N347="sníž. přenesená",J347,0)</f>
        <v>0</v>
      </c>
      <c r="BI347" s="253">
        <f>IF(N347="nulová",J347,0)</f>
        <v>0</v>
      </c>
      <c r="BJ347" s="17" t="s">
        <v>84</v>
      </c>
      <c r="BK347" s="253">
        <f>ROUND(I347*H347,2)</f>
        <v>0</v>
      </c>
      <c r="BL347" s="17" t="s">
        <v>193</v>
      </c>
      <c r="BM347" s="252" t="s">
        <v>1052</v>
      </c>
    </row>
    <row r="348" spans="1:51" s="13" customFormat="1" ht="12">
      <c r="A348" s="13"/>
      <c r="B348" s="254"/>
      <c r="C348" s="255"/>
      <c r="D348" s="256" t="s">
        <v>226</v>
      </c>
      <c r="E348" s="257" t="s">
        <v>1</v>
      </c>
      <c r="F348" s="258" t="s">
        <v>1038</v>
      </c>
      <c r="G348" s="255"/>
      <c r="H348" s="259">
        <v>215.296</v>
      </c>
      <c r="I348" s="260"/>
      <c r="J348" s="255"/>
      <c r="K348" s="255"/>
      <c r="L348" s="261"/>
      <c r="M348" s="262"/>
      <c r="N348" s="263"/>
      <c r="O348" s="263"/>
      <c r="P348" s="263"/>
      <c r="Q348" s="263"/>
      <c r="R348" s="263"/>
      <c r="S348" s="263"/>
      <c r="T348" s="26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5" t="s">
        <v>226</v>
      </c>
      <c r="AU348" s="265" t="s">
        <v>86</v>
      </c>
      <c r="AV348" s="13" t="s">
        <v>86</v>
      </c>
      <c r="AW348" s="13" t="s">
        <v>32</v>
      </c>
      <c r="AX348" s="13" t="s">
        <v>76</v>
      </c>
      <c r="AY348" s="265" t="s">
        <v>176</v>
      </c>
    </row>
    <row r="349" spans="1:51" s="14" customFormat="1" ht="12">
      <c r="A349" s="14"/>
      <c r="B349" s="269"/>
      <c r="C349" s="270"/>
      <c r="D349" s="256" t="s">
        <v>226</v>
      </c>
      <c r="E349" s="271" t="s">
        <v>1</v>
      </c>
      <c r="F349" s="272" t="s">
        <v>249</v>
      </c>
      <c r="G349" s="270"/>
      <c r="H349" s="273">
        <v>215.296</v>
      </c>
      <c r="I349" s="274"/>
      <c r="J349" s="270"/>
      <c r="K349" s="270"/>
      <c r="L349" s="275"/>
      <c r="M349" s="276"/>
      <c r="N349" s="277"/>
      <c r="O349" s="277"/>
      <c r="P349" s="277"/>
      <c r="Q349" s="277"/>
      <c r="R349" s="277"/>
      <c r="S349" s="277"/>
      <c r="T349" s="27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9" t="s">
        <v>226</v>
      </c>
      <c r="AU349" s="279" t="s">
        <v>86</v>
      </c>
      <c r="AV349" s="14" t="s">
        <v>193</v>
      </c>
      <c r="AW349" s="14" t="s">
        <v>32</v>
      </c>
      <c r="AX349" s="14" t="s">
        <v>84</v>
      </c>
      <c r="AY349" s="279" t="s">
        <v>176</v>
      </c>
    </row>
    <row r="350" spans="1:63" s="12" customFormat="1" ht="22.8" customHeight="1">
      <c r="A350" s="12"/>
      <c r="B350" s="225"/>
      <c r="C350" s="226"/>
      <c r="D350" s="227" t="s">
        <v>75</v>
      </c>
      <c r="E350" s="239" t="s">
        <v>658</v>
      </c>
      <c r="F350" s="239" t="s">
        <v>659</v>
      </c>
      <c r="G350" s="226"/>
      <c r="H350" s="226"/>
      <c r="I350" s="229"/>
      <c r="J350" s="240">
        <f>BK350</f>
        <v>0</v>
      </c>
      <c r="K350" s="226"/>
      <c r="L350" s="231"/>
      <c r="M350" s="232"/>
      <c r="N350" s="233"/>
      <c r="O350" s="233"/>
      <c r="P350" s="234">
        <f>SUM(P351:P352)</f>
        <v>0</v>
      </c>
      <c r="Q350" s="233"/>
      <c r="R350" s="234">
        <f>SUM(R351:R352)</f>
        <v>0</v>
      </c>
      <c r="S350" s="233"/>
      <c r="T350" s="235">
        <f>SUM(T351:T352)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36" t="s">
        <v>84</v>
      </c>
      <c r="AT350" s="237" t="s">
        <v>75</v>
      </c>
      <c r="AU350" s="237" t="s">
        <v>84</v>
      </c>
      <c r="AY350" s="236" t="s">
        <v>176</v>
      </c>
      <c r="BK350" s="238">
        <f>SUM(BK351:BK352)</f>
        <v>0</v>
      </c>
    </row>
    <row r="351" spans="1:65" s="2" customFormat="1" ht="24.15" customHeight="1">
      <c r="A351" s="38"/>
      <c r="B351" s="39"/>
      <c r="C351" s="241" t="s">
        <v>521</v>
      </c>
      <c r="D351" s="241" t="s">
        <v>179</v>
      </c>
      <c r="E351" s="242" t="s">
        <v>661</v>
      </c>
      <c r="F351" s="243" t="s">
        <v>662</v>
      </c>
      <c r="G351" s="244" t="s">
        <v>344</v>
      </c>
      <c r="H351" s="245">
        <v>336.661</v>
      </c>
      <c r="I351" s="246"/>
      <c r="J351" s="247">
        <f>ROUND(I351*H351,2)</f>
        <v>0</v>
      </c>
      <c r="K351" s="243" t="s">
        <v>183</v>
      </c>
      <c r="L351" s="44"/>
      <c r="M351" s="248" t="s">
        <v>1</v>
      </c>
      <c r="N351" s="249" t="s">
        <v>41</v>
      </c>
      <c r="O351" s="91"/>
      <c r="P351" s="250">
        <f>O351*H351</f>
        <v>0</v>
      </c>
      <c r="Q351" s="250">
        <v>0</v>
      </c>
      <c r="R351" s="250">
        <f>Q351*H351</f>
        <v>0</v>
      </c>
      <c r="S351" s="250">
        <v>0</v>
      </c>
      <c r="T351" s="251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52" t="s">
        <v>193</v>
      </c>
      <c r="AT351" s="252" t="s">
        <v>179</v>
      </c>
      <c r="AU351" s="252" t="s">
        <v>86</v>
      </c>
      <c r="AY351" s="17" t="s">
        <v>176</v>
      </c>
      <c r="BE351" s="253">
        <f>IF(N351="základní",J351,0)</f>
        <v>0</v>
      </c>
      <c r="BF351" s="253">
        <f>IF(N351="snížená",J351,0)</f>
        <v>0</v>
      </c>
      <c r="BG351" s="253">
        <f>IF(N351="zákl. přenesená",J351,0)</f>
        <v>0</v>
      </c>
      <c r="BH351" s="253">
        <f>IF(N351="sníž. přenesená",J351,0)</f>
        <v>0</v>
      </c>
      <c r="BI351" s="253">
        <f>IF(N351="nulová",J351,0)</f>
        <v>0</v>
      </c>
      <c r="BJ351" s="17" t="s">
        <v>84</v>
      </c>
      <c r="BK351" s="253">
        <f>ROUND(I351*H351,2)</f>
        <v>0</v>
      </c>
      <c r="BL351" s="17" t="s">
        <v>193</v>
      </c>
      <c r="BM351" s="252" t="s">
        <v>1053</v>
      </c>
    </row>
    <row r="352" spans="1:65" s="2" customFormat="1" ht="24.15" customHeight="1">
      <c r="A352" s="38"/>
      <c r="B352" s="39"/>
      <c r="C352" s="241" t="s">
        <v>526</v>
      </c>
      <c r="D352" s="241" t="s">
        <v>179</v>
      </c>
      <c r="E352" s="242" t="s">
        <v>665</v>
      </c>
      <c r="F352" s="243" t="s">
        <v>666</v>
      </c>
      <c r="G352" s="244" t="s">
        <v>344</v>
      </c>
      <c r="H352" s="245">
        <v>336.661</v>
      </c>
      <c r="I352" s="246"/>
      <c r="J352" s="247">
        <f>ROUND(I352*H352,2)</f>
        <v>0</v>
      </c>
      <c r="K352" s="243" t="s">
        <v>183</v>
      </c>
      <c r="L352" s="44"/>
      <c r="M352" s="280" t="s">
        <v>1</v>
      </c>
      <c r="N352" s="281" t="s">
        <v>41</v>
      </c>
      <c r="O352" s="282"/>
      <c r="P352" s="283">
        <f>O352*H352</f>
        <v>0</v>
      </c>
      <c r="Q352" s="283">
        <v>0</v>
      </c>
      <c r="R352" s="283">
        <f>Q352*H352</f>
        <v>0</v>
      </c>
      <c r="S352" s="283">
        <v>0</v>
      </c>
      <c r="T352" s="284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2" t="s">
        <v>193</v>
      </c>
      <c r="AT352" s="252" t="s">
        <v>179</v>
      </c>
      <c r="AU352" s="252" t="s">
        <v>86</v>
      </c>
      <c r="AY352" s="17" t="s">
        <v>176</v>
      </c>
      <c r="BE352" s="253">
        <f>IF(N352="základní",J352,0)</f>
        <v>0</v>
      </c>
      <c r="BF352" s="253">
        <f>IF(N352="snížená",J352,0)</f>
        <v>0</v>
      </c>
      <c r="BG352" s="253">
        <f>IF(N352="zákl. přenesená",J352,0)</f>
        <v>0</v>
      </c>
      <c r="BH352" s="253">
        <f>IF(N352="sníž. přenesená",J352,0)</f>
        <v>0</v>
      </c>
      <c r="BI352" s="253">
        <f>IF(N352="nulová",J352,0)</f>
        <v>0</v>
      </c>
      <c r="BJ352" s="17" t="s">
        <v>84</v>
      </c>
      <c r="BK352" s="253">
        <f>ROUND(I352*H352,2)</f>
        <v>0</v>
      </c>
      <c r="BL352" s="17" t="s">
        <v>193</v>
      </c>
      <c r="BM352" s="252" t="s">
        <v>1054</v>
      </c>
    </row>
    <row r="353" spans="1:31" s="2" customFormat="1" ht="6.95" customHeight="1">
      <c r="A353" s="38"/>
      <c r="B353" s="66"/>
      <c r="C353" s="67"/>
      <c r="D353" s="67"/>
      <c r="E353" s="67"/>
      <c r="F353" s="67"/>
      <c r="G353" s="67"/>
      <c r="H353" s="67"/>
      <c r="I353" s="67"/>
      <c r="J353" s="67"/>
      <c r="K353" s="67"/>
      <c r="L353" s="44"/>
      <c r="M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</row>
  </sheetData>
  <sheetProtection password="CC35" sheet="1" objects="1" scenarios="1" formatColumns="0" formatRows="0" autoFilter="0"/>
  <autoFilter ref="C135:K352"/>
  <mergeCells count="17">
    <mergeCell ref="E7:H7"/>
    <mergeCell ref="E9:H9"/>
    <mergeCell ref="E11:H11"/>
    <mergeCell ref="E20:H20"/>
    <mergeCell ref="E29:H29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Blanka-PC1\Blanka</dc:creator>
  <cp:keywords/>
  <dc:description/>
  <cp:lastModifiedBy>Blanka-PC1\Blanka</cp:lastModifiedBy>
  <dcterms:created xsi:type="dcterms:W3CDTF">2020-11-18T08:50:24Z</dcterms:created>
  <dcterms:modified xsi:type="dcterms:W3CDTF">2020-11-18T08:50:54Z</dcterms:modified>
  <cp:category/>
  <cp:version/>
  <cp:contentType/>
  <cp:contentStatus/>
</cp:coreProperties>
</file>