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hoslav\Documents\A-DOKUMENTY\GYMNÁZIUM SUŠICE\ŽÁDOST_100.VÝZVA\RPD_092020\"/>
    </mc:Choice>
  </mc:AlternateContent>
  <xr:revisionPtr revIDLastSave="0" documentId="13_ncr:1_{8DE21982-3266-4E07-866B-F614E30BB355}" xr6:coauthVersionLast="45" xr6:coauthVersionMax="45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4 04 Naklady" sheetId="12" r:id="rId4"/>
    <sheet name="1 01 Pol" sheetId="13" r:id="rId5"/>
    <sheet name="2 02 Pol" sheetId="14" r:id="rId6"/>
    <sheet name="3 03 Pol" sheetId="15" r:id="rId7"/>
  </sheets>
  <externalReferences>
    <externalReference r:id="rId8"/>
  </externalReferences>
  <definedNames>
    <definedName name="CelkemDPHVypocet" localSheetId="1">Stavba!$H$49</definedName>
    <definedName name="CenaCelkem">Stavba!$G$29</definedName>
    <definedName name="CenaCelkemBezDPH">Stavba!$G$28</definedName>
    <definedName name="CenaCelkemVypocet" localSheetId="1">Stavba!$I$49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'1 01 Pol'!$1:$7</definedName>
    <definedName name="_xlnm.Print_Titles" localSheetId="5">'2 02 Pol'!$1:$7</definedName>
    <definedName name="_xlnm.Print_Titles" localSheetId="6">'3 03 Pol'!$1:$7</definedName>
    <definedName name="_xlnm.Print_Titles" localSheetId="3">'4 04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'1 01 Pol'!$A$1:$X$598</definedName>
    <definedName name="_xlnm.Print_Area" localSheetId="5">'2 02 Pol'!$A$1:$X$336</definedName>
    <definedName name="_xlnm.Print_Area" localSheetId="6">'3 03 Pol'!$A$1:$X$202</definedName>
    <definedName name="_xlnm.Print_Area" localSheetId="3">'4 04 Naklady'!$A$1:$X$24</definedName>
    <definedName name="_xlnm.Print_Area" localSheetId="1">Stavba!$A$1:$J$84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Stavba!$F$49</definedName>
    <definedName name="ZakladDPHZakl">Stavba!$G$25</definedName>
    <definedName name="ZakladDPHZaklVypocet" localSheetId="1">Stavba!$G$49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4" i="14" l="1"/>
  <c r="O314" i="14"/>
  <c r="K314" i="14"/>
  <c r="I314" i="14"/>
  <c r="G314" i="14"/>
  <c r="M314" i="14" s="1"/>
  <c r="G158" i="14"/>
  <c r="M158" i="14" s="1"/>
  <c r="I158" i="14"/>
  <c r="K158" i="14"/>
  <c r="O158" i="14"/>
  <c r="Q158" i="14"/>
  <c r="Q156" i="14"/>
  <c r="O156" i="14"/>
  <c r="K156" i="14"/>
  <c r="I156" i="14"/>
  <c r="G156" i="14"/>
  <c r="M156" i="14" s="1"/>
  <c r="Q154" i="14"/>
  <c r="O154" i="14"/>
  <c r="K154" i="14"/>
  <c r="I154" i="14"/>
  <c r="G154" i="14"/>
  <c r="M154" i="14" s="1"/>
  <c r="Q424" i="13" l="1"/>
  <c r="O424" i="13"/>
  <c r="K424" i="13"/>
  <c r="I424" i="13"/>
  <c r="G424" i="13"/>
  <c r="M424" i="13" s="1"/>
  <c r="G332" i="14" l="1"/>
  <c r="G199" i="14" l="1"/>
  <c r="G330" i="14"/>
  <c r="G328" i="14"/>
  <c r="Q160" i="14" l="1"/>
  <c r="O160" i="14"/>
  <c r="K160" i="14"/>
  <c r="I160" i="14"/>
  <c r="G160" i="14"/>
  <c r="M160" i="14" s="1"/>
  <c r="Q152" i="14"/>
  <c r="O152" i="14"/>
  <c r="K152" i="14"/>
  <c r="I152" i="14"/>
  <c r="G152" i="14"/>
  <c r="M152" i="14" s="1"/>
  <c r="Q150" i="14"/>
  <c r="O150" i="14"/>
  <c r="K150" i="14"/>
  <c r="I150" i="14"/>
  <c r="G150" i="14"/>
  <c r="M150" i="14" s="1"/>
  <c r="Q148" i="14"/>
  <c r="O148" i="14"/>
  <c r="K148" i="14"/>
  <c r="I148" i="14"/>
  <c r="G148" i="14"/>
  <c r="M148" i="14" s="1"/>
  <c r="Q146" i="14"/>
  <c r="O146" i="14"/>
  <c r="K146" i="14"/>
  <c r="I146" i="14"/>
  <c r="G146" i="14"/>
  <c r="M146" i="14" s="1"/>
  <c r="G58" i="14"/>
  <c r="G56" i="14"/>
  <c r="G54" i="14"/>
  <c r="G52" i="14"/>
  <c r="G11" i="12" l="1"/>
  <c r="M11" i="12" s="1"/>
  <c r="G13" i="12"/>
  <c r="M13" i="12" s="1"/>
  <c r="Q13" i="12"/>
  <c r="O13" i="12"/>
  <c r="K13" i="12"/>
  <c r="I13" i="12"/>
  <c r="Q11" i="12"/>
  <c r="O11" i="12"/>
  <c r="K11" i="12"/>
  <c r="I11" i="12"/>
  <c r="G16" i="12"/>
  <c r="G18" i="12"/>
  <c r="M18" i="12" s="1"/>
  <c r="G20" i="12"/>
  <c r="I16" i="12"/>
  <c r="I18" i="12"/>
  <c r="I20" i="12"/>
  <c r="I15" i="12" s="1"/>
  <c r="K16" i="12"/>
  <c r="K18" i="12"/>
  <c r="K20" i="12"/>
  <c r="K15" i="12" s="1"/>
  <c r="M16" i="12"/>
  <c r="M20" i="12"/>
  <c r="O16" i="12"/>
  <c r="O18" i="12"/>
  <c r="O20" i="12"/>
  <c r="O15" i="12" s="1"/>
  <c r="Q16" i="12"/>
  <c r="Q18" i="12"/>
  <c r="Q20" i="12"/>
  <c r="Q15" i="12" s="1"/>
  <c r="V16" i="12"/>
  <c r="V18" i="12"/>
  <c r="V20" i="12"/>
  <c r="V15" i="12" s="1"/>
  <c r="G223" i="13"/>
  <c r="G9" i="15"/>
  <c r="M9" i="15" s="1"/>
  <c r="I9" i="15"/>
  <c r="K9" i="15"/>
  <c r="O9" i="15"/>
  <c r="Q9" i="15"/>
  <c r="V9" i="15"/>
  <c r="G11" i="15"/>
  <c r="M11" i="15" s="1"/>
  <c r="I11" i="15"/>
  <c r="I8" i="15" s="1"/>
  <c r="K11" i="15"/>
  <c r="O11" i="15"/>
  <c r="Q11" i="15"/>
  <c r="V11" i="15"/>
  <c r="V8" i="15" s="1"/>
  <c r="G13" i="15"/>
  <c r="M13" i="15" s="1"/>
  <c r="I13" i="15"/>
  <c r="K13" i="15"/>
  <c r="O13" i="15"/>
  <c r="Q13" i="15"/>
  <c r="V13" i="15"/>
  <c r="G16" i="15"/>
  <c r="M16" i="15" s="1"/>
  <c r="I16" i="15"/>
  <c r="K16" i="15"/>
  <c r="O16" i="15"/>
  <c r="Q16" i="15"/>
  <c r="V16" i="15"/>
  <c r="G18" i="15"/>
  <c r="M18" i="15" s="1"/>
  <c r="I18" i="15"/>
  <c r="K18" i="15"/>
  <c r="O18" i="15"/>
  <c r="Q18" i="15"/>
  <c r="V18" i="15"/>
  <c r="V15" i="15"/>
  <c r="G21" i="15"/>
  <c r="I21" i="15"/>
  <c r="K21" i="15"/>
  <c r="O21" i="15"/>
  <c r="Q21" i="15"/>
  <c r="Q20" i="15" s="1"/>
  <c r="V21" i="15"/>
  <c r="G23" i="15"/>
  <c r="M23" i="15"/>
  <c r="I23" i="15"/>
  <c r="K23" i="15"/>
  <c r="O23" i="15"/>
  <c r="Q23" i="15"/>
  <c r="V23" i="15"/>
  <c r="G25" i="15"/>
  <c r="M25" i="15" s="1"/>
  <c r="I25" i="15"/>
  <c r="K25" i="15"/>
  <c r="K20" i="15" s="1"/>
  <c r="O25" i="15"/>
  <c r="Q25" i="15"/>
  <c r="V25" i="15"/>
  <c r="G27" i="15"/>
  <c r="M27" i="15" s="1"/>
  <c r="I27" i="15"/>
  <c r="K27" i="15"/>
  <c r="O27" i="15"/>
  <c r="Q27" i="15"/>
  <c r="V27" i="15"/>
  <c r="G29" i="15"/>
  <c r="M29" i="15" s="1"/>
  <c r="I29" i="15"/>
  <c r="K29" i="15"/>
  <c r="O29" i="15"/>
  <c r="Q29" i="15"/>
  <c r="V29" i="15"/>
  <c r="G31" i="15"/>
  <c r="I31" i="15"/>
  <c r="K31" i="15"/>
  <c r="O31" i="15"/>
  <c r="Q31" i="15"/>
  <c r="V31" i="15"/>
  <c r="G33" i="15"/>
  <c r="M33" i="15" s="1"/>
  <c r="I33" i="15"/>
  <c r="K33" i="15"/>
  <c r="O33" i="15"/>
  <c r="Q33" i="15"/>
  <c r="V33" i="15"/>
  <c r="G35" i="15"/>
  <c r="M35" i="15" s="1"/>
  <c r="I35" i="15"/>
  <c r="K35" i="15"/>
  <c r="O35" i="15"/>
  <c r="Q35" i="15"/>
  <c r="V35" i="15"/>
  <c r="G37" i="15"/>
  <c r="M37" i="15" s="1"/>
  <c r="I37" i="15"/>
  <c r="K37" i="15"/>
  <c r="O37" i="15"/>
  <c r="Q37" i="15"/>
  <c r="V37" i="15"/>
  <c r="G39" i="15"/>
  <c r="M39" i="15" s="1"/>
  <c r="I39" i="15"/>
  <c r="K39" i="15"/>
  <c r="O39" i="15"/>
  <c r="Q39" i="15"/>
  <c r="V39" i="15"/>
  <c r="G41" i="15"/>
  <c r="M41" i="15" s="1"/>
  <c r="I41" i="15"/>
  <c r="K41" i="15"/>
  <c r="O41" i="15"/>
  <c r="Q41" i="15"/>
  <c r="V41" i="15"/>
  <c r="G43" i="15"/>
  <c r="M43" i="15" s="1"/>
  <c r="I43" i="15"/>
  <c r="K43" i="15"/>
  <c r="O43" i="15"/>
  <c r="Q43" i="15"/>
  <c r="V43" i="15"/>
  <c r="G45" i="15"/>
  <c r="M45" i="15" s="1"/>
  <c r="I45" i="15"/>
  <c r="K45" i="15"/>
  <c r="O45" i="15"/>
  <c r="Q45" i="15"/>
  <c r="V45" i="15"/>
  <c r="G47" i="15"/>
  <c r="M47" i="15" s="1"/>
  <c r="I47" i="15"/>
  <c r="K47" i="15"/>
  <c r="O47" i="15"/>
  <c r="Q47" i="15"/>
  <c r="V47" i="15"/>
  <c r="G49" i="15"/>
  <c r="M49" i="15" s="1"/>
  <c r="I49" i="15"/>
  <c r="K49" i="15"/>
  <c r="O49" i="15"/>
  <c r="Q49" i="15"/>
  <c r="V49" i="15"/>
  <c r="G51" i="15"/>
  <c r="M51" i="15"/>
  <c r="I51" i="15"/>
  <c r="K51" i="15"/>
  <c r="O51" i="15"/>
  <c r="Q51" i="15"/>
  <c r="V51" i="15"/>
  <c r="G53" i="15"/>
  <c r="M53" i="15" s="1"/>
  <c r="I53" i="15"/>
  <c r="K53" i="15"/>
  <c r="O53" i="15"/>
  <c r="Q53" i="15"/>
  <c r="V53" i="15"/>
  <c r="G55" i="15"/>
  <c r="M55" i="15" s="1"/>
  <c r="I55" i="15"/>
  <c r="K55" i="15"/>
  <c r="O55" i="15"/>
  <c r="Q55" i="15"/>
  <c r="V55" i="15"/>
  <c r="G57" i="15"/>
  <c r="M57" i="15" s="1"/>
  <c r="I57" i="15"/>
  <c r="K57" i="15"/>
  <c r="O57" i="15"/>
  <c r="Q57" i="15"/>
  <c r="V57" i="15"/>
  <c r="G59" i="15"/>
  <c r="M59" i="15"/>
  <c r="I59" i="15"/>
  <c r="K59" i="15"/>
  <c r="O59" i="15"/>
  <c r="Q59" i="15"/>
  <c r="V59" i="15"/>
  <c r="G61" i="15"/>
  <c r="M61" i="15" s="1"/>
  <c r="I61" i="15"/>
  <c r="K61" i="15"/>
  <c r="O61" i="15"/>
  <c r="Q61" i="15"/>
  <c r="V61" i="15"/>
  <c r="G63" i="15"/>
  <c r="M63" i="15" s="1"/>
  <c r="I63" i="15"/>
  <c r="K63" i="15"/>
  <c r="O63" i="15"/>
  <c r="Q63" i="15"/>
  <c r="V63" i="15"/>
  <c r="G65" i="15"/>
  <c r="M65" i="15" s="1"/>
  <c r="I65" i="15"/>
  <c r="K65" i="15"/>
  <c r="O65" i="15"/>
  <c r="Q65" i="15"/>
  <c r="V65" i="15"/>
  <c r="G67" i="15"/>
  <c r="M67" i="15" s="1"/>
  <c r="I67" i="15"/>
  <c r="K67" i="15"/>
  <c r="O67" i="15"/>
  <c r="Q67" i="15"/>
  <c r="V67" i="15"/>
  <c r="G69" i="15"/>
  <c r="M69" i="15" s="1"/>
  <c r="I69" i="15"/>
  <c r="K69" i="15"/>
  <c r="O69" i="15"/>
  <c r="Q69" i="15"/>
  <c r="V69" i="15"/>
  <c r="G71" i="15"/>
  <c r="M71" i="15" s="1"/>
  <c r="I71" i="15"/>
  <c r="K71" i="15"/>
  <c r="O71" i="15"/>
  <c r="Q71" i="15"/>
  <c r="V71" i="15"/>
  <c r="G73" i="15"/>
  <c r="M73" i="15" s="1"/>
  <c r="I73" i="15"/>
  <c r="K73" i="15"/>
  <c r="O73" i="15"/>
  <c r="Q73" i="15"/>
  <c r="V73" i="15"/>
  <c r="G76" i="15"/>
  <c r="M76" i="15" s="1"/>
  <c r="I76" i="15"/>
  <c r="K76" i="15"/>
  <c r="O76" i="15"/>
  <c r="Q76" i="15"/>
  <c r="V76" i="15"/>
  <c r="G78" i="15"/>
  <c r="M78" i="15" s="1"/>
  <c r="I78" i="15"/>
  <c r="K78" i="15"/>
  <c r="K75" i="15" s="1"/>
  <c r="O78" i="15"/>
  <c r="Q78" i="15"/>
  <c r="V78" i="15"/>
  <c r="G80" i="15"/>
  <c r="M80" i="15" s="1"/>
  <c r="I80" i="15"/>
  <c r="K80" i="15"/>
  <c r="O80" i="15"/>
  <c r="Q80" i="15"/>
  <c r="V80" i="15"/>
  <c r="G82" i="15"/>
  <c r="M82" i="15"/>
  <c r="I82" i="15"/>
  <c r="K82" i="15"/>
  <c r="O82" i="15"/>
  <c r="Q82" i="15"/>
  <c r="Q75" i="15" s="1"/>
  <c r="V82" i="15"/>
  <c r="G84" i="15"/>
  <c r="M84" i="15" s="1"/>
  <c r="I84" i="15"/>
  <c r="K84" i="15"/>
  <c r="O84" i="15"/>
  <c r="Q84" i="15"/>
  <c r="V84" i="15"/>
  <c r="G86" i="15"/>
  <c r="M86" i="15" s="1"/>
  <c r="I86" i="15"/>
  <c r="K86" i="15"/>
  <c r="O86" i="15"/>
  <c r="Q86" i="15"/>
  <c r="V86" i="15"/>
  <c r="G88" i="15"/>
  <c r="M88" i="15" s="1"/>
  <c r="I88" i="15"/>
  <c r="K88" i="15"/>
  <c r="O88" i="15"/>
  <c r="Q88" i="15"/>
  <c r="V88" i="15"/>
  <c r="G90" i="15"/>
  <c r="M90" i="15"/>
  <c r="I90" i="15"/>
  <c r="K90" i="15"/>
  <c r="O90" i="15"/>
  <c r="Q90" i="15"/>
  <c r="V90" i="15"/>
  <c r="G92" i="15"/>
  <c r="M92" i="15" s="1"/>
  <c r="I92" i="15"/>
  <c r="K92" i="15"/>
  <c r="O92" i="15"/>
  <c r="Q92" i="15"/>
  <c r="V92" i="15"/>
  <c r="G94" i="15"/>
  <c r="M94" i="15" s="1"/>
  <c r="I94" i="15"/>
  <c r="K94" i="15"/>
  <c r="O94" i="15"/>
  <c r="Q94" i="15"/>
  <c r="V94" i="15"/>
  <c r="G96" i="15"/>
  <c r="M96" i="15" s="1"/>
  <c r="I96" i="15"/>
  <c r="K96" i="15"/>
  <c r="O96" i="15"/>
  <c r="Q96" i="15"/>
  <c r="V96" i="15"/>
  <c r="G98" i="15"/>
  <c r="M98" i="15" s="1"/>
  <c r="I98" i="15"/>
  <c r="K98" i="15"/>
  <c r="O98" i="15"/>
  <c r="Q98" i="15"/>
  <c r="V98" i="15"/>
  <c r="G100" i="15"/>
  <c r="M100" i="15"/>
  <c r="I100" i="15"/>
  <c r="K100" i="15"/>
  <c r="O100" i="15"/>
  <c r="Q100" i="15"/>
  <c r="V100" i="15"/>
  <c r="G102" i="15"/>
  <c r="M102" i="15" s="1"/>
  <c r="I102" i="15"/>
  <c r="K102" i="15"/>
  <c r="O102" i="15"/>
  <c r="Q102" i="15"/>
  <c r="V102" i="15"/>
  <c r="G104" i="15"/>
  <c r="M104" i="15" s="1"/>
  <c r="I104" i="15"/>
  <c r="K104" i="15"/>
  <c r="O104" i="15"/>
  <c r="Q104" i="15"/>
  <c r="V104" i="15"/>
  <c r="G106" i="15"/>
  <c r="M106" i="15" s="1"/>
  <c r="I106" i="15"/>
  <c r="K106" i="15"/>
  <c r="O106" i="15"/>
  <c r="Q106" i="15"/>
  <c r="V106" i="15"/>
  <c r="G108" i="15"/>
  <c r="M108" i="15"/>
  <c r="I108" i="15"/>
  <c r="K108" i="15"/>
  <c r="O108" i="15"/>
  <c r="Q108" i="15"/>
  <c r="V108" i="15"/>
  <c r="G110" i="15"/>
  <c r="M110" i="15" s="1"/>
  <c r="I110" i="15"/>
  <c r="K110" i="15"/>
  <c r="O110" i="15"/>
  <c r="Q110" i="15"/>
  <c r="V110" i="15"/>
  <c r="G112" i="15"/>
  <c r="M112" i="15" s="1"/>
  <c r="I112" i="15"/>
  <c r="K112" i="15"/>
  <c r="O112" i="15"/>
  <c r="Q112" i="15"/>
  <c r="V112" i="15"/>
  <c r="G114" i="15"/>
  <c r="M114" i="15" s="1"/>
  <c r="I114" i="15"/>
  <c r="K114" i="15"/>
  <c r="O114" i="15"/>
  <c r="Q114" i="15"/>
  <c r="V114" i="15"/>
  <c r="G116" i="15"/>
  <c r="M116" i="15" s="1"/>
  <c r="I116" i="15"/>
  <c r="K116" i="15"/>
  <c r="O116" i="15"/>
  <c r="Q116" i="15"/>
  <c r="V116" i="15"/>
  <c r="G118" i="15"/>
  <c r="M118" i="15" s="1"/>
  <c r="I118" i="15"/>
  <c r="K118" i="15"/>
  <c r="O118" i="15"/>
  <c r="Q118" i="15"/>
  <c r="V118" i="15"/>
  <c r="G120" i="15"/>
  <c r="M120" i="15" s="1"/>
  <c r="I120" i="15"/>
  <c r="K120" i="15"/>
  <c r="O120" i="15"/>
  <c r="Q120" i="15"/>
  <c r="V120" i="15"/>
  <c r="G122" i="15"/>
  <c r="M122" i="15" s="1"/>
  <c r="I122" i="15"/>
  <c r="K122" i="15"/>
  <c r="O122" i="15"/>
  <c r="Q122" i="15"/>
  <c r="V122" i="15"/>
  <c r="G124" i="15"/>
  <c r="M124" i="15" s="1"/>
  <c r="I124" i="15"/>
  <c r="K124" i="15"/>
  <c r="O124" i="15"/>
  <c r="Q124" i="15"/>
  <c r="V124" i="15"/>
  <c r="G126" i="15"/>
  <c r="M126" i="15" s="1"/>
  <c r="I126" i="15"/>
  <c r="K126" i="15"/>
  <c r="O126" i="15"/>
  <c r="Q126" i="15"/>
  <c r="V126" i="15"/>
  <c r="G128" i="15"/>
  <c r="M128" i="15" s="1"/>
  <c r="I128" i="15"/>
  <c r="K128" i="15"/>
  <c r="O128" i="15"/>
  <c r="Q128" i="15"/>
  <c r="V128" i="15"/>
  <c r="G130" i="15"/>
  <c r="M130" i="15" s="1"/>
  <c r="I130" i="15"/>
  <c r="K130" i="15"/>
  <c r="O130" i="15"/>
  <c r="Q130" i="15"/>
  <c r="V130" i="15"/>
  <c r="G132" i="15"/>
  <c r="M132" i="15" s="1"/>
  <c r="I132" i="15"/>
  <c r="K132" i="15"/>
  <c r="O132" i="15"/>
  <c r="Q132" i="15"/>
  <c r="V132" i="15"/>
  <c r="G134" i="15"/>
  <c r="M134" i="15" s="1"/>
  <c r="I134" i="15"/>
  <c r="K134" i="15"/>
  <c r="O134" i="15"/>
  <c r="Q134" i="15"/>
  <c r="V134" i="15"/>
  <c r="G136" i="15"/>
  <c r="M136" i="15" s="1"/>
  <c r="I136" i="15"/>
  <c r="K136" i="15"/>
  <c r="O136" i="15"/>
  <c r="Q136" i="15"/>
  <c r="V136" i="15"/>
  <c r="G138" i="15"/>
  <c r="M138" i="15"/>
  <c r="I138" i="15"/>
  <c r="K138" i="15"/>
  <c r="O138" i="15"/>
  <c r="Q138" i="15"/>
  <c r="V138" i="15"/>
  <c r="G140" i="15"/>
  <c r="M140" i="15" s="1"/>
  <c r="I140" i="15"/>
  <c r="K140" i="15"/>
  <c r="O140" i="15"/>
  <c r="Q140" i="15"/>
  <c r="V140" i="15"/>
  <c r="G142" i="15"/>
  <c r="M142" i="15" s="1"/>
  <c r="I142" i="15"/>
  <c r="K142" i="15"/>
  <c r="O142" i="15"/>
  <c r="Q142" i="15"/>
  <c r="V142" i="15"/>
  <c r="G144" i="15"/>
  <c r="M144" i="15" s="1"/>
  <c r="I144" i="15"/>
  <c r="K144" i="15"/>
  <c r="O144" i="15"/>
  <c r="Q144" i="15"/>
  <c r="V144" i="15"/>
  <c r="G146" i="15"/>
  <c r="M146" i="15"/>
  <c r="I146" i="15"/>
  <c r="K146" i="15"/>
  <c r="O146" i="15"/>
  <c r="Q146" i="15"/>
  <c r="V146" i="15"/>
  <c r="G148" i="15"/>
  <c r="M148" i="15" s="1"/>
  <c r="I148" i="15"/>
  <c r="K148" i="15"/>
  <c r="O148" i="15"/>
  <c r="Q148" i="15"/>
  <c r="V148" i="15"/>
  <c r="G150" i="15"/>
  <c r="M150" i="15" s="1"/>
  <c r="I150" i="15"/>
  <c r="K150" i="15"/>
  <c r="O150" i="15"/>
  <c r="Q150" i="15"/>
  <c r="V150" i="15"/>
  <c r="G152" i="15"/>
  <c r="M152" i="15" s="1"/>
  <c r="I152" i="15"/>
  <c r="K152" i="15"/>
  <c r="O152" i="15"/>
  <c r="Q152" i="15"/>
  <c r="V152" i="15"/>
  <c r="G154" i="15"/>
  <c r="M154" i="15" s="1"/>
  <c r="I154" i="15"/>
  <c r="K154" i="15"/>
  <c r="O154" i="15"/>
  <c r="Q154" i="15"/>
  <c r="V154" i="15"/>
  <c r="G157" i="15"/>
  <c r="M157" i="15" s="1"/>
  <c r="I157" i="15"/>
  <c r="I156" i="15" s="1"/>
  <c r="K157" i="15"/>
  <c r="O157" i="15"/>
  <c r="Q157" i="15"/>
  <c r="V157" i="15"/>
  <c r="V156" i="15" s="1"/>
  <c r="G159" i="15"/>
  <c r="M159" i="15" s="1"/>
  <c r="I159" i="15"/>
  <c r="K159" i="15"/>
  <c r="K156" i="15" s="1"/>
  <c r="O159" i="15"/>
  <c r="Q159" i="15"/>
  <c r="V159" i="15"/>
  <c r="G161" i="15"/>
  <c r="M161" i="15" s="1"/>
  <c r="I161" i="15"/>
  <c r="K161" i="15"/>
  <c r="O161" i="15"/>
  <c r="O156" i="15" s="1"/>
  <c r="Q161" i="15"/>
  <c r="V161" i="15"/>
  <c r="G163" i="15"/>
  <c r="M163" i="15" s="1"/>
  <c r="I163" i="15"/>
  <c r="K163" i="15"/>
  <c r="O163" i="15"/>
  <c r="Q163" i="15"/>
  <c r="Q156" i="15" s="1"/>
  <c r="V163" i="15"/>
  <c r="G165" i="15"/>
  <c r="M165" i="15"/>
  <c r="I165" i="15"/>
  <c r="K165" i="15"/>
  <c r="O165" i="15"/>
  <c r="Q165" i="15"/>
  <c r="V165" i="15"/>
  <c r="G167" i="15"/>
  <c r="M167" i="15" s="1"/>
  <c r="I167" i="15"/>
  <c r="K167" i="15"/>
  <c r="O167" i="15"/>
  <c r="Q167" i="15"/>
  <c r="V167" i="15"/>
  <c r="G169" i="15"/>
  <c r="M169" i="15" s="1"/>
  <c r="I169" i="15"/>
  <c r="K169" i="15"/>
  <c r="O169" i="15"/>
  <c r="Q169" i="15"/>
  <c r="V169" i="15"/>
  <c r="G171" i="15"/>
  <c r="M171" i="15" s="1"/>
  <c r="I171" i="15"/>
  <c r="K171" i="15"/>
  <c r="O171" i="15"/>
  <c r="Q171" i="15"/>
  <c r="V171" i="15"/>
  <c r="G173" i="15"/>
  <c r="M173" i="15"/>
  <c r="I173" i="15"/>
  <c r="K173" i="15"/>
  <c r="O173" i="15"/>
  <c r="Q173" i="15"/>
  <c r="V173" i="15"/>
  <c r="G175" i="15"/>
  <c r="M175" i="15" s="1"/>
  <c r="I175" i="15"/>
  <c r="K175" i="15"/>
  <c r="O175" i="15"/>
  <c r="Q175" i="15"/>
  <c r="V175" i="15"/>
  <c r="G177" i="15"/>
  <c r="M177" i="15" s="1"/>
  <c r="I177" i="15"/>
  <c r="K177" i="15"/>
  <c r="O177" i="15"/>
  <c r="Q177" i="15"/>
  <c r="V177" i="15"/>
  <c r="G179" i="15"/>
  <c r="M179" i="15" s="1"/>
  <c r="I179" i="15"/>
  <c r="K179" i="15"/>
  <c r="O179" i="15"/>
  <c r="Q179" i="15"/>
  <c r="V179" i="15"/>
  <c r="G181" i="15"/>
  <c r="M181" i="15" s="1"/>
  <c r="I181" i="15"/>
  <c r="K181" i="15"/>
  <c r="O181" i="15"/>
  <c r="Q181" i="15"/>
  <c r="V181" i="15"/>
  <c r="G184" i="15"/>
  <c r="M184" i="15" s="1"/>
  <c r="I184" i="15"/>
  <c r="K184" i="15"/>
  <c r="K183" i="15" s="1"/>
  <c r="O184" i="15"/>
  <c r="Q184" i="15"/>
  <c r="V184" i="15"/>
  <c r="G186" i="15"/>
  <c r="M186" i="15" s="1"/>
  <c r="I186" i="15"/>
  <c r="K186" i="15"/>
  <c r="O186" i="15"/>
  <c r="O183" i="15" s="1"/>
  <c r="Q186" i="15"/>
  <c r="V186" i="15"/>
  <c r="G188" i="15"/>
  <c r="M188" i="15" s="1"/>
  <c r="I188" i="15"/>
  <c r="K188" i="15"/>
  <c r="O188" i="15"/>
  <c r="Q188" i="15"/>
  <c r="V188" i="15"/>
  <c r="G190" i="15"/>
  <c r="M190" i="15" s="1"/>
  <c r="I190" i="15"/>
  <c r="K190" i="15"/>
  <c r="O190" i="15"/>
  <c r="Q190" i="15"/>
  <c r="V190" i="15"/>
  <c r="G192" i="15"/>
  <c r="M192" i="15" s="1"/>
  <c r="I192" i="15"/>
  <c r="K192" i="15"/>
  <c r="O192" i="15"/>
  <c r="Q192" i="15"/>
  <c r="V192" i="15"/>
  <c r="G194" i="15"/>
  <c r="M194" i="15" s="1"/>
  <c r="I194" i="15"/>
  <c r="K194" i="15"/>
  <c r="O194" i="15"/>
  <c r="Q194" i="15"/>
  <c r="V194" i="15"/>
  <c r="G196" i="15"/>
  <c r="M196" i="15" s="1"/>
  <c r="I196" i="15"/>
  <c r="K196" i="15"/>
  <c r="O196" i="15"/>
  <c r="Q196" i="15"/>
  <c r="V196" i="15"/>
  <c r="G198" i="15"/>
  <c r="M198" i="15" s="1"/>
  <c r="I198" i="15"/>
  <c r="K198" i="15"/>
  <c r="O198" i="15"/>
  <c r="Q198" i="15"/>
  <c r="V198" i="15"/>
  <c r="AE201" i="15"/>
  <c r="F47" i="1" s="1"/>
  <c r="BA10" i="14"/>
  <c r="G9" i="14"/>
  <c r="M9" i="14" s="1"/>
  <c r="M8" i="14" s="1"/>
  <c r="G8" i="14"/>
  <c r="I9" i="14"/>
  <c r="I8" i="14" s="1"/>
  <c r="K9" i="14"/>
  <c r="K8" i="14" s="1"/>
  <c r="O9" i="14"/>
  <c r="O8" i="14" s="1"/>
  <c r="Q9" i="14"/>
  <c r="Q8" i="14" s="1"/>
  <c r="V9" i="14"/>
  <c r="V8" i="14" s="1"/>
  <c r="G13" i="14"/>
  <c r="I13" i="14"/>
  <c r="K13" i="14"/>
  <c r="O13" i="14"/>
  <c r="Q13" i="14"/>
  <c r="V13" i="14"/>
  <c r="G15" i="14"/>
  <c r="M15" i="14" s="1"/>
  <c r="I15" i="14"/>
  <c r="K15" i="14"/>
  <c r="O15" i="14"/>
  <c r="Q15" i="14"/>
  <c r="V15" i="14"/>
  <c r="G18" i="14"/>
  <c r="M18" i="14" s="1"/>
  <c r="I18" i="14"/>
  <c r="K18" i="14"/>
  <c r="O18" i="14"/>
  <c r="Q18" i="14"/>
  <c r="V18" i="14"/>
  <c r="G20" i="14"/>
  <c r="M20" i="14" s="1"/>
  <c r="I20" i="14"/>
  <c r="K20" i="14"/>
  <c r="O20" i="14"/>
  <c r="Q20" i="14"/>
  <c r="V20" i="14"/>
  <c r="G22" i="14"/>
  <c r="M22" i="14" s="1"/>
  <c r="I22" i="14"/>
  <c r="K22" i="14"/>
  <c r="O22" i="14"/>
  <c r="Q22" i="14"/>
  <c r="V22" i="14"/>
  <c r="G24" i="14"/>
  <c r="M24" i="14" s="1"/>
  <c r="I24" i="14"/>
  <c r="K24" i="14"/>
  <c r="O24" i="14"/>
  <c r="Q24" i="14"/>
  <c r="V24" i="14"/>
  <c r="G26" i="14"/>
  <c r="M26" i="14" s="1"/>
  <c r="I26" i="14"/>
  <c r="K26" i="14"/>
  <c r="O26" i="14"/>
  <c r="Q26" i="14"/>
  <c r="V26" i="14"/>
  <c r="G28" i="14"/>
  <c r="M28" i="14" s="1"/>
  <c r="I28" i="14"/>
  <c r="K28" i="14"/>
  <c r="O28" i="14"/>
  <c r="Q28" i="14"/>
  <c r="V28" i="14"/>
  <c r="G31" i="14"/>
  <c r="G30" i="14" s="1"/>
  <c r="I61" i="1" s="1"/>
  <c r="I31" i="14"/>
  <c r="I30" i="14" s="1"/>
  <c r="K31" i="14"/>
  <c r="K30" i="14" s="1"/>
  <c r="O31" i="14"/>
  <c r="O30" i="14" s="1"/>
  <c r="Q31" i="14"/>
  <c r="Q30" i="14" s="1"/>
  <c r="V31" i="14"/>
  <c r="V30" i="14" s="1"/>
  <c r="G34" i="14"/>
  <c r="M34" i="14" s="1"/>
  <c r="I34" i="14"/>
  <c r="K34" i="14"/>
  <c r="O34" i="14"/>
  <c r="Q34" i="14"/>
  <c r="V34" i="14"/>
  <c r="G36" i="14"/>
  <c r="M36" i="14" s="1"/>
  <c r="I36" i="14"/>
  <c r="K36" i="14"/>
  <c r="O36" i="14"/>
  <c r="Q36" i="14"/>
  <c r="V36" i="14"/>
  <c r="G38" i="14"/>
  <c r="M38" i="14" s="1"/>
  <c r="I38" i="14"/>
  <c r="K38" i="14"/>
  <c r="O38" i="14"/>
  <c r="Q38" i="14"/>
  <c r="V38" i="14"/>
  <c r="G40" i="14"/>
  <c r="M40" i="14" s="1"/>
  <c r="I40" i="14"/>
  <c r="K40" i="14"/>
  <c r="O40" i="14"/>
  <c r="Q40" i="14"/>
  <c r="V40" i="14"/>
  <c r="G42" i="14"/>
  <c r="M42" i="14" s="1"/>
  <c r="I42" i="14"/>
  <c r="K42" i="14"/>
  <c r="O42" i="14"/>
  <c r="Q42" i="14"/>
  <c r="V42" i="14"/>
  <c r="G44" i="14"/>
  <c r="M44" i="14" s="1"/>
  <c r="I44" i="14"/>
  <c r="K44" i="14"/>
  <c r="O44" i="14"/>
  <c r="Q44" i="14"/>
  <c r="V44" i="14"/>
  <c r="G46" i="14"/>
  <c r="M46" i="14" s="1"/>
  <c r="I46" i="14"/>
  <c r="K46" i="14"/>
  <c r="O46" i="14"/>
  <c r="Q46" i="14"/>
  <c r="V46" i="14"/>
  <c r="G48" i="14"/>
  <c r="M48" i="14" s="1"/>
  <c r="I48" i="14"/>
  <c r="K48" i="14"/>
  <c r="O48" i="14"/>
  <c r="Q48" i="14"/>
  <c r="V48" i="14"/>
  <c r="G50" i="14"/>
  <c r="M50" i="14" s="1"/>
  <c r="I50" i="14"/>
  <c r="K50" i="14"/>
  <c r="O50" i="14"/>
  <c r="Q50" i="14"/>
  <c r="V50" i="14"/>
  <c r="G61" i="14"/>
  <c r="M61" i="14" s="1"/>
  <c r="I61" i="14"/>
  <c r="K61" i="14"/>
  <c r="O61" i="14"/>
  <c r="Q61" i="14"/>
  <c r="V61" i="14"/>
  <c r="G63" i="14"/>
  <c r="M63" i="14" s="1"/>
  <c r="I63" i="14"/>
  <c r="K63" i="14"/>
  <c r="O63" i="14"/>
  <c r="Q63" i="14"/>
  <c r="V63" i="14"/>
  <c r="G65" i="14"/>
  <c r="M65" i="14" s="1"/>
  <c r="I65" i="14"/>
  <c r="K65" i="14"/>
  <c r="O65" i="14"/>
  <c r="Q65" i="14"/>
  <c r="V65" i="14"/>
  <c r="G67" i="14"/>
  <c r="M67" i="14" s="1"/>
  <c r="I67" i="14"/>
  <c r="K67" i="14"/>
  <c r="O67" i="14"/>
  <c r="Q67" i="14"/>
  <c r="V67" i="14"/>
  <c r="G69" i="14"/>
  <c r="M69" i="14" s="1"/>
  <c r="I69" i="14"/>
  <c r="K69" i="14"/>
  <c r="O69" i="14"/>
  <c r="Q69" i="14"/>
  <c r="V69" i="14"/>
  <c r="G71" i="14"/>
  <c r="M71" i="14" s="1"/>
  <c r="I71" i="14"/>
  <c r="K71" i="14"/>
  <c r="O71" i="14"/>
  <c r="Q71" i="14"/>
  <c r="V71" i="14"/>
  <c r="G73" i="14"/>
  <c r="M73" i="14" s="1"/>
  <c r="I73" i="14"/>
  <c r="K73" i="14"/>
  <c r="O73" i="14"/>
  <c r="Q73" i="14"/>
  <c r="V73" i="14"/>
  <c r="G75" i="14"/>
  <c r="M75" i="14" s="1"/>
  <c r="I75" i="14"/>
  <c r="K75" i="14"/>
  <c r="O75" i="14"/>
  <c r="Q75" i="14"/>
  <c r="V75" i="14"/>
  <c r="G77" i="14"/>
  <c r="M77" i="14" s="1"/>
  <c r="I77" i="14"/>
  <c r="K77" i="14"/>
  <c r="O77" i="14"/>
  <c r="Q77" i="14"/>
  <c r="V77" i="14"/>
  <c r="G79" i="14"/>
  <c r="M79" i="14" s="1"/>
  <c r="I79" i="14"/>
  <c r="K79" i="14"/>
  <c r="O79" i="14"/>
  <c r="Q79" i="14"/>
  <c r="V79" i="14"/>
  <c r="G81" i="14"/>
  <c r="M81" i="14" s="1"/>
  <c r="I81" i="14"/>
  <c r="K81" i="14"/>
  <c r="O81" i="14"/>
  <c r="Q81" i="14"/>
  <c r="V81" i="14"/>
  <c r="G83" i="14"/>
  <c r="M83" i="14" s="1"/>
  <c r="I83" i="14"/>
  <c r="K83" i="14"/>
  <c r="O83" i="14"/>
  <c r="Q83" i="14"/>
  <c r="V83" i="14"/>
  <c r="G85" i="14"/>
  <c r="M85" i="14" s="1"/>
  <c r="I85" i="14"/>
  <c r="K85" i="14"/>
  <c r="O85" i="14"/>
  <c r="Q85" i="14"/>
  <c r="V85" i="14"/>
  <c r="G88" i="14"/>
  <c r="M88" i="14" s="1"/>
  <c r="I88" i="14"/>
  <c r="K88" i="14"/>
  <c r="O88" i="14"/>
  <c r="Q88" i="14"/>
  <c r="V88" i="14"/>
  <c r="G90" i="14"/>
  <c r="M90" i="14" s="1"/>
  <c r="I90" i="14"/>
  <c r="K90" i="14"/>
  <c r="O90" i="14"/>
  <c r="Q90" i="14"/>
  <c r="V90" i="14"/>
  <c r="G92" i="14"/>
  <c r="M92" i="14" s="1"/>
  <c r="I92" i="14"/>
  <c r="K92" i="14"/>
  <c r="O92" i="14"/>
  <c r="Q92" i="14"/>
  <c r="V92" i="14"/>
  <c r="G95" i="14"/>
  <c r="M95" i="14" s="1"/>
  <c r="I95" i="14"/>
  <c r="K95" i="14"/>
  <c r="O95" i="14"/>
  <c r="Q95" i="14"/>
  <c r="V95" i="14"/>
  <c r="G97" i="14"/>
  <c r="M97" i="14" s="1"/>
  <c r="I97" i="14"/>
  <c r="K97" i="14"/>
  <c r="O97" i="14"/>
  <c r="Q97" i="14"/>
  <c r="V97" i="14"/>
  <c r="G99" i="14"/>
  <c r="M99" i="14" s="1"/>
  <c r="I99" i="14"/>
  <c r="K99" i="14"/>
  <c r="O99" i="14"/>
  <c r="Q99" i="14"/>
  <c r="V99" i="14"/>
  <c r="G101" i="14"/>
  <c r="M101" i="14" s="1"/>
  <c r="I101" i="14"/>
  <c r="K101" i="14"/>
  <c r="O101" i="14"/>
  <c r="Q101" i="14"/>
  <c r="V101" i="14"/>
  <c r="G103" i="14"/>
  <c r="M103" i="14" s="1"/>
  <c r="I103" i="14"/>
  <c r="K103" i="14"/>
  <c r="O103" i="14"/>
  <c r="Q103" i="14"/>
  <c r="V103" i="14"/>
  <c r="G105" i="14"/>
  <c r="M105" i="14" s="1"/>
  <c r="I105" i="14"/>
  <c r="K105" i="14"/>
  <c r="O105" i="14"/>
  <c r="Q105" i="14"/>
  <c r="V105" i="14"/>
  <c r="G107" i="14"/>
  <c r="M107" i="14" s="1"/>
  <c r="I107" i="14"/>
  <c r="K107" i="14"/>
  <c r="O107" i="14"/>
  <c r="Q107" i="14"/>
  <c r="V107" i="14"/>
  <c r="G109" i="14"/>
  <c r="M109" i="14" s="1"/>
  <c r="I109" i="14"/>
  <c r="K109" i="14"/>
  <c r="O109" i="14"/>
  <c r="Q109" i="14"/>
  <c r="V109" i="14"/>
  <c r="G111" i="14"/>
  <c r="M111" i="14" s="1"/>
  <c r="I111" i="14"/>
  <c r="K111" i="14"/>
  <c r="O111" i="14"/>
  <c r="Q111" i="14"/>
  <c r="V111" i="14"/>
  <c r="G113" i="14"/>
  <c r="M113" i="14" s="1"/>
  <c r="I113" i="14"/>
  <c r="K113" i="14"/>
  <c r="O113" i="14"/>
  <c r="Q113" i="14"/>
  <c r="V113" i="14"/>
  <c r="G115" i="14"/>
  <c r="M115" i="14" s="1"/>
  <c r="I115" i="14"/>
  <c r="K115" i="14"/>
  <c r="O115" i="14"/>
  <c r="Q115" i="14"/>
  <c r="V115" i="14"/>
  <c r="G117" i="14"/>
  <c r="M117" i="14" s="1"/>
  <c r="I117" i="14"/>
  <c r="K117" i="14"/>
  <c r="O117" i="14"/>
  <c r="Q117" i="14"/>
  <c r="V117" i="14"/>
  <c r="G119" i="14"/>
  <c r="M119" i="14" s="1"/>
  <c r="I119" i="14"/>
  <c r="K119" i="14"/>
  <c r="O119" i="14"/>
  <c r="Q119" i="14"/>
  <c r="V119" i="14"/>
  <c r="G121" i="14"/>
  <c r="M121" i="14" s="1"/>
  <c r="I121" i="14"/>
  <c r="K121" i="14"/>
  <c r="O121" i="14"/>
  <c r="Q121" i="14"/>
  <c r="V121" i="14"/>
  <c r="G123" i="14"/>
  <c r="M123" i="14" s="1"/>
  <c r="I123" i="14"/>
  <c r="K123" i="14"/>
  <c r="O123" i="14"/>
  <c r="Q123" i="14"/>
  <c r="V123" i="14"/>
  <c r="G125" i="14"/>
  <c r="M125" i="14" s="1"/>
  <c r="I125" i="14"/>
  <c r="K125" i="14"/>
  <c r="O125" i="14"/>
  <c r="Q125" i="14"/>
  <c r="V125" i="14"/>
  <c r="G127" i="14"/>
  <c r="M127" i="14" s="1"/>
  <c r="I127" i="14"/>
  <c r="K127" i="14"/>
  <c r="O127" i="14"/>
  <c r="Q127" i="14"/>
  <c r="V127" i="14"/>
  <c r="G129" i="14"/>
  <c r="M129" i="14" s="1"/>
  <c r="I129" i="14"/>
  <c r="K129" i="14"/>
  <c r="O129" i="14"/>
  <c r="Q129" i="14"/>
  <c r="V129" i="14"/>
  <c r="G132" i="14"/>
  <c r="M132" i="14" s="1"/>
  <c r="I132" i="14"/>
  <c r="K132" i="14"/>
  <c r="O132" i="14"/>
  <c r="Q132" i="14"/>
  <c r="V132" i="14"/>
  <c r="G134" i="14"/>
  <c r="M134" i="14" s="1"/>
  <c r="I134" i="14"/>
  <c r="K134" i="14"/>
  <c r="O134" i="14"/>
  <c r="Q134" i="14"/>
  <c r="V134" i="14"/>
  <c r="G136" i="14"/>
  <c r="M136" i="14" s="1"/>
  <c r="I136" i="14"/>
  <c r="K136" i="14"/>
  <c r="O136" i="14"/>
  <c r="Q136" i="14"/>
  <c r="V136" i="14"/>
  <c r="G138" i="14"/>
  <c r="M138" i="14" s="1"/>
  <c r="I138" i="14"/>
  <c r="K138" i="14"/>
  <c r="O138" i="14"/>
  <c r="Q138" i="14"/>
  <c r="V138" i="14"/>
  <c r="G140" i="14"/>
  <c r="M140" i="14" s="1"/>
  <c r="I140" i="14"/>
  <c r="K140" i="14"/>
  <c r="O140" i="14"/>
  <c r="Q140" i="14"/>
  <c r="V140" i="14"/>
  <c r="G142" i="14"/>
  <c r="M142" i="14" s="1"/>
  <c r="I142" i="14"/>
  <c r="K142" i="14"/>
  <c r="O142" i="14"/>
  <c r="Q142" i="14"/>
  <c r="V142" i="14"/>
  <c r="G144" i="14"/>
  <c r="M144" i="14" s="1"/>
  <c r="I144" i="14"/>
  <c r="K144" i="14"/>
  <c r="O144" i="14"/>
  <c r="Q144" i="14"/>
  <c r="V144" i="14"/>
  <c r="G162" i="14"/>
  <c r="M162" i="14" s="1"/>
  <c r="I162" i="14"/>
  <c r="K162" i="14"/>
  <c r="O162" i="14"/>
  <c r="Q162" i="14"/>
  <c r="V162" i="14"/>
  <c r="G165" i="14"/>
  <c r="M165" i="14" s="1"/>
  <c r="I165" i="14"/>
  <c r="K165" i="14"/>
  <c r="O165" i="14"/>
  <c r="Q165" i="14"/>
  <c r="V165" i="14"/>
  <c r="G167" i="14"/>
  <c r="M167" i="14" s="1"/>
  <c r="I167" i="14"/>
  <c r="K167" i="14"/>
  <c r="O167" i="14"/>
  <c r="Q167" i="14"/>
  <c r="V167" i="14"/>
  <c r="G169" i="14"/>
  <c r="M169" i="14" s="1"/>
  <c r="I169" i="14"/>
  <c r="K169" i="14"/>
  <c r="O169" i="14"/>
  <c r="Q169" i="14"/>
  <c r="V169" i="14"/>
  <c r="G171" i="14"/>
  <c r="M171" i="14" s="1"/>
  <c r="I171" i="14"/>
  <c r="K171" i="14"/>
  <c r="O171" i="14"/>
  <c r="Q171" i="14"/>
  <c r="V171" i="14"/>
  <c r="G173" i="14"/>
  <c r="M173" i="14" s="1"/>
  <c r="I173" i="14"/>
  <c r="K173" i="14"/>
  <c r="O173" i="14"/>
  <c r="Q173" i="14"/>
  <c r="V173" i="14"/>
  <c r="G175" i="14"/>
  <c r="M175" i="14" s="1"/>
  <c r="I175" i="14"/>
  <c r="K175" i="14"/>
  <c r="O175" i="14"/>
  <c r="Q175" i="14"/>
  <c r="V175" i="14"/>
  <c r="G177" i="14"/>
  <c r="M177" i="14" s="1"/>
  <c r="I177" i="14"/>
  <c r="K177" i="14"/>
  <c r="O177" i="14"/>
  <c r="Q177" i="14"/>
  <c r="V177" i="14"/>
  <c r="G179" i="14"/>
  <c r="M179" i="14" s="1"/>
  <c r="I179" i="14"/>
  <c r="K179" i="14"/>
  <c r="O179" i="14"/>
  <c r="Q179" i="14"/>
  <c r="V179" i="14"/>
  <c r="G181" i="14"/>
  <c r="M181" i="14" s="1"/>
  <c r="I181" i="14"/>
  <c r="K181" i="14"/>
  <c r="O181" i="14"/>
  <c r="Q181" i="14"/>
  <c r="V181" i="14"/>
  <c r="G183" i="14"/>
  <c r="M183" i="14" s="1"/>
  <c r="I183" i="14"/>
  <c r="K183" i="14"/>
  <c r="O183" i="14"/>
  <c r="Q183" i="14"/>
  <c r="V183" i="14"/>
  <c r="G185" i="14"/>
  <c r="M185" i="14" s="1"/>
  <c r="I185" i="14"/>
  <c r="K185" i="14"/>
  <c r="O185" i="14"/>
  <c r="Q185" i="14"/>
  <c r="V185" i="14"/>
  <c r="G187" i="14"/>
  <c r="M187" i="14" s="1"/>
  <c r="I187" i="14"/>
  <c r="K187" i="14"/>
  <c r="O187" i="14"/>
  <c r="Q187" i="14"/>
  <c r="V187" i="14"/>
  <c r="G189" i="14"/>
  <c r="M189" i="14" s="1"/>
  <c r="I189" i="14"/>
  <c r="K189" i="14"/>
  <c r="O189" i="14"/>
  <c r="Q189" i="14"/>
  <c r="V189" i="14"/>
  <c r="G191" i="14"/>
  <c r="M191" i="14" s="1"/>
  <c r="I191" i="14"/>
  <c r="K191" i="14"/>
  <c r="O191" i="14"/>
  <c r="Q191" i="14"/>
  <c r="V191" i="14"/>
  <c r="G193" i="14"/>
  <c r="M193" i="14" s="1"/>
  <c r="I193" i="14"/>
  <c r="K193" i="14"/>
  <c r="O193" i="14"/>
  <c r="Q193" i="14"/>
  <c r="V193" i="14"/>
  <c r="G195" i="14"/>
  <c r="M195" i="14" s="1"/>
  <c r="I195" i="14"/>
  <c r="K195" i="14"/>
  <c r="O195" i="14"/>
  <c r="Q195" i="14"/>
  <c r="V195" i="14"/>
  <c r="G197" i="14"/>
  <c r="M197" i="14" s="1"/>
  <c r="I197" i="14"/>
  <c r="K197" i="14"/>
  <c r="O197" i="14"/>
  <c r="Q197" i="14"/>
  <c r="V197" i="14"/>
  <c r="G201" i="14"/>
  <c r="M201" i="14" s="1"/>
  <c r="I201" i="14"/>
  <c r="K201" i="14"/>
  <c r="O201" i="14"/>
  <c r="Q201" i="14"/>
  <c r="V201" i="14"/>
  <c r="G203" i="14"/>
  <c r="M203" i="14" s="1"/>
  <c r="I203" i="14"/>
  <c r="K203" i="14"/>
  <c r="O203" i="14"/>
  <c r="Q203" i="14"/>
  <c r="V203" i="14"/>
  <c r="G205" i="14"/>
  <c r="M205" i="14" s="1"/>
  <c r="I205" i="14"/>
  <c r="K205" i="14"/>
  <c r="O205" i="14"/>
  <c r="Q205" i="14"/>
  <c r="V205" i="14"/>
  <c r="G207" i="14"/>
  <c r="M207" i="14" s="1"/>
  <c r="I207" i="14"/>
  <c r="K207" i="14"/>
  <c r="O207" i="14"/>
  <c r="Q207" i="14"/>
  <c r="V207" i="14"/>
  <c r="G209" i="14"/>
  <c r="M209" i="14" s="1"/>
  <c r="I209" i="14"/>
  <c r="K209" i="14"/>
  <c r="O209" i="14"/>
  <c r="Q209" i="14"/>
  <c r="V209" i="14"/>
  <c r="G211" i="14"/>
  <c r="M211" i="14" s="1"/>
  <c r="I211" i="14"/>
  <c r="K211" i="14"/>
  <c r="O211" i="14"/>
  <c r="Q211" i="14"/>
  <c r="V211" i="14"/>
  <c r="G213" i="14"/>
  <c r="M213" i="14" s="1"/>
  <c r="I213" i="14"/>
  <c r="K213" i="14"/>
  <c r="O213" i="14"/>
  <c r="Q213" i="14"/>
  <c r="V213" i="14"/>
  <c r="G215" i="14"/>
  <c r="M215" i="14" s="1"/>
  <c r="I215" i="14"/>
  <c r="K215" i="14"/>
  <c r="O215" i="14"/>
  <c r="Q215" i="14"/>
  <c r="V215" i="14"/>
  <c r="G217" i="14"/>
  <c r="M217" i="14" s="1"/>
  <c r="I217" i="14"/>
  <c r="K217" i="14"/>
  <c r="O217" i="14"/>
  <c r="Q217" i="14"/>
  <c r="V217" i="14"/>
  <c r="G219" i="14"/>
  <c r="M219" i="14" s="1"/>
  <c r="I219" i="14"/>
  <c r="K219" i="14"/>
  <c r="O219" i="14"/>
  <c r="Q219" i="14"/>
  <c r="V219" i="14"/>
  <c r="G221" i="14"/>
  <c r="M221" i="14" s="1"/>
  <c r="I221" i="14"/>
  <c r="K221" i="14"/>
  <c r="O221" i="14"/>
  <c r="Q221" i="14"/>
  <c r="V221" i="14"/>
  <c r="G223" i="14"/>
  <c r="M223" i="14" s="1"/>
  <c r="I223" i="14"/>
  <c r="K223" i="14"/>
  <c r="O223" i="14"/>
  <c r="Q223" i="14"/>
  <c r="V223" i="14"/>
  <c r="G225" i="14"/>
  <c r="M225" i="14" s="1"/>
  <c r="I225" i="14"/>
  <c r="K225" i="14"/>
  <c r="O225" i="14"/>
  <c r="Q225" i="14"/>
  <c r="V225" i="14"/>
  <c r="G227" i="14"/>
  <c r="M227" i="14" s="1"/>
  <c r="I227" i="14"/>
  <c r="K227" i="14"/>
  <c r="O227" i="14"/>
  <c r="Q227" i="14"/>
  <c r="V227" i="14"/>
  <c r="G229" i="14"/>
  <c r="M229" i="14" s="1"/>
  <c r="I229" i="14"/>
  <c r="K229" i="14"/>
  <c r="O229" i="14"/>
  <c r="Q229" i="14"/>
  <c r="V229" i="14"/>
  <c r="G231" i="14"/>
  <c r="M231" i="14" s="1"/>
  <c r="I231" i="14"/>
  <c r="K231" i="14"/>
  <c r="O231" i="14"/>
  <c r="Q231" i="14"/>
  <c r="V231" i="14"/>
  <c r="G233" i="14"/>
  <c r="M233" i="14" s="1"/>
  <c r="I233" i="14"/>
  <c r="K233" i="14"/>
  <c r="O233" i="14"/>
  <c r="Q233" i="14"/>
  <c r="V233" i="14"/>
  <c r="G235" i="14"/>
  <c r="M235" i="14" s="1"/>
  <c r="I235" i="14"/>
  <c r="K235" i="14"/>
  <c r="O235" i="14"/>
  <c r="Q235" i="14"/>
  <c r="V235" i="14"/>
  <c r="G238" i="14"/>
  <c r="M238" i="14" s="1"/>
  <c r="I238" i="14"/>
  <c r="K238" i="14"/>
  <c r="O238" i="14"/>
  <c r="Q238" i="14"/>
  <c r="V238" i="14"/>
  <c r="G240" i="14"/>
  <c r="M240" i="14" s="1"/>
  <c r="I240" i="14"/>
  <c r="K240" i="14"/>
  <c r="O240" i="14"/>
  <c r="Q240" i="14"/>
  <c r="V240" i="14"/>
  <c r="G242" i="14"/>
  <c r="M242" i="14" s="1"/>
  <c r="I242" i="14"/>
  <c r="K242" i="14"/>
  <c r="O242" i="14"/>
  <c r="Q242" i="14"/>
  <c r="V242" i="14"/>
  <c r="G244" i="14"/>
  <c r="M244" i="14" s="1"/>
  <c r="I244" i="14"/>
  <c r="K244" i="14"/>
  <c r="O244" i="14"/>
  <c r="Q244" i="14"/>
  <c r="V244" i="14"/>
  <c r="G246" i="14"/>
  <c r="M246" i="14" s="1"/>
  <c r="I246" i="14"/>
  <c r="K246" i="14"/>
  <c r="O246" i="14"/>
  <c r="Q246" i="14"/>
  <c r="V246" i="14"/>
  <c r="G248" i="14"/>
  <c r="M248" i="14" s="1"/>
  <c r="I248" i="14"/>
  <c r="K248" i="14"/>
  <c r="O248" i="14"/>
  <c r="Q248" i="14"/>
  <c r="V248" i="14"/>
  <c r="G250" i="14"/>
  <c r="M250" i="14" s="1"/>
  <c r="I250" i="14"/>
  <c r="K250" i="14"/>
  <c r="O250" i="14"/>
  <c r="Q250" i="14"/>
  <c r="V250" i="14"/>
  <c r="G252" i="14"/>
  <c r="M252" i="14" s="1"/>
  <c r="I252" i="14"/>
  <c r="K252" i="14"/>
  <c r="O252" i="14"/>
  <c r="Q252" i="14"/>
  <c r="V252" i="14"/>
  <c r="G254" i="14"/>
  <c r="M254" i="14" s="1"/>
  <c r="I254" i="14"/>
  <c r="K254" i="14"/>
  <c r="O254" i="14"/>
  <c r="Q254" i="14"/>
  <c r="V254" i="14"/>
  <c r="G256" i="14"/>
  <c r="M256" i="14" s="1"/>
  <c r="I256" i="14"/>
  <c r="K256" i="14"/>
  <c r="O256" i="14"/>
  <c r="Q256" i="14"/>
  <c r="V256" i="14"/>
  <c r="G258" i="14"/>
  <c r="M258" i="14" s="1"/>
  <c r="I258" i="14"/>
  <c r="K258" i="14"/>
  <c r="O258" i="14"/>
  <c r="Q258" i="14"/>
  <c r="V258" i="14"/>
  <c r="G260" i="14"/>
  <c r="M260" i="14" s="1"/>
  <c r="I260" i="14"/>
  <c r="K260" i="14"/>
  <c r="O260" i="14"/>
  <c r="Q260" i="14"/>
  <c r="V260" i="14"/>
  <c r="G262" i="14"/>
  <c r="M262" i="14" s="1"/>
  <c r="I262" i="14"/>
  <c r="K262" i="14"/>
  <c r="O262" i="14"/>
  <c r="Q262" i="14"/>
  <c r="V262" i="14"/>
  <c r="G264" i="14"/>
  <c r="M264" i="14" s="1"/>
  <c r="I264" i="14"/>
  <c r="K264" i="14"/>
  <c r="O264" i="14"/>
  <c r="Q264" i="14"/>
  <c r="V264" i="14"/>
  <c r="G266" i="14"/>
  <c r="M266" i="14" s="1"/>
  <c r="I266" i="14"/>
  <c r="K266" i="14"/>
  <c r="O266" i="14"/>
  <c r="Q266" i="14"/>
  <c r="V266" i="14"/>
  <c r="G268" i="14"/>
  <c r="M268" i="14" s="1"/>
  <c r="I268" i="14"/>
  <c r="K268" i="14"/>
  <c r="O268" i="14"/>
  <c r="Q268" i="14"/>
  <c r="V268" i="14"/>
  <c r="G270" i="14"/>
  <c r="M270" i="14" s="1"/>
  <c r="I270" i="14"/>
  <c r="K270" i="14"/>
  <c r="O270" i="14"/>
  <c r="Q270" i="14"/>
  <c r="V270" i="14"/>
  <c r="G272" i="14"/>
  <c r="M272" i="14" s="1"/>
  <c r="I272" i="14"/>
  <c r="K272" i="14"/>
  <c r="O272" i="14"/>
  <c r="Q272" i="14"/>
  <c r="V272" i="14"/>
  <c r="G274" i="14"/>
  <c r="M274" i="14" s="1"/>
  <c r="I274" i="14"/>
  <c r="K274" i="14"/>
  <c r="O274" i="14"/>
  <c r="Q274" i="14"/>
  <c r="V274" i="14"/>
  <c r="G276" i="14"/>
  <c r="M276" i="14" s="1"/>
  <c r="I276" i="14"/>
  <c r="K276" i="14"/>
  <c r="O276" i="14"/>
  <c r="Q276" i="14"/>
  <c r="V276" i="14"/>
  <c r="G278" i="14"/>
  <c r="M278" i="14" s="1"/>
  <c r="I278" i="14"/>
  <c r="K278" i="14"/>
  <c r="O278" i="14"/>
  <c r="Q278" i="14"/>
  <c r="V278" i="14"/>
  <c r="G280" i="14"/>
  <c r="M280" i="14" s="1"/>
  <c r="I280" i="14"/>
  <c r="K280" i="14"/>
  <c r="O280" i="14"/>
  <c r="Q280" i="14"/>
  <c r="V280" i="14"/>
  <c r="G282" i="14"/>
  <c r="M282" i="14" s="1"/>
  <c r="I282" i="14"/>
  <c r="K282" i="14"/>
  <c r="O282" i="14"/>
  <c r="Q282" i="14"/>
  <c r="V282" i="14"/>
  <c r="G284" i="14"/>
  <c r="M284" i="14" s="1"/>
  <c r="I284" i="14"/>
  <c r="K284" i="14"/>
  <c r="O284" i="14"/>
  <c r="Q284" i="14"/>
  <c r="V284" i="14"/>
  <c r="G286" i="14"/>
  <c r="M286" i="14" s="1"/>
  <c r="I286" i="14"/>
  <c r="K286" i="14"/>
  <c r="O286" i="14"/>
  <c r="Q286" i="14"/>
  <c r="V286" i="14"/>
  <c r="G288" i="14"/>
  <c r="M288" i="14" s="1"/>
  <c r="I288" i="14"/>
  <c r="K288" i="14"/>
  <c r="O288" i="14"/>
  <c r="Q288" i="14"/>
  <c r="V288" i="14"/>
  <c r="G290" i="14"/>
  <c r="M290" i="14" s="1"/>
  <c r="I290" i="14"/>
  <c r="K290" i="14"/>
  <c r="O290" i="14"/>
  <c r="Q290" i="14"/>
  <c r="V290" i="14"/>
  <c r="G292" i="14"/>
  <c r="M292" i="14" s="1"/>
  <c r="I292" i="14"/>
  <c r="K292" i="14"/>
  <c r="O292" i="14"/>
  <c r="Q292" i="14"/>
  <c r="V292" i="14"/>
  <c r="G294" i="14"/>
  <c r="M294" i="14" s="1"/>
  <c r="I294" i="14"/>
  <c r="K294" i="14"/>
  <c r="O294" i="14"/>
  <c r="Q294" i="14"/>
  <c r="V294" i="14"/>
  <c r="G296" i="14"/>
  <c r="M296" i="14" s="1"/>
  <c r="I296" i="14"/>
  <c r="K296" i="14"/>
  <c r="O296" i="14"/>
  <c r="Q296" i="14"/>
  <c r="V296" i="14"/>
  <c r="G298" i="14"/>
  <c r="M298" i="14" s="1"/>
  <c r="I298" i="14"/>
  <c r="K298" i="14"/>
  <c r="O298" i="14"/>
  <c r="Q298" i="14"/>
  <c r="V298" i="14"/>
  <c r="G300" i="14"/>
  <c r="M300" i="14" s="1"/>
  <c r="I300" i="14"/>
  <c r="K300" i="14"/>
  <c r="O300" i="14"/>
  <c r="Q300" i="14"/>
  <c r="V300" i="14"/>
  <c r="G302" i="14"/>
  <c r="M302" i="14" s="1"/>
  <c r="I302" i="14"/>
  <c r="K302" i="14"/>
  <c r="O302" i="14"/>
  <c r="Q302" i="14"/>
  <c r="V302" i="14"/>
  <c r="G305" i="14"/>
  <c r="G304" i="14" s="1"/>
  <c r="I305" i="14"/>
  <c r="I304" i="14" s="1"/>
  <c r="K305" i="14"/>
  <c r="K304" i="14" s="1"/>
  <c r="O305" i="14"/>
  <c r="O304" i="14" s="1"/>
  <c r="Q305" i="14"/>
  <c r="Q304" i="14" s="1"/>
  <c r="V305" i="14"/>
  <c r="V304" i="14" s="1"/>
  <c r="G310" i="14"/>
  <c r="I310" i="14"/>
  <c r="K310" i="14"/>
  <c r="O310" i="14"/>
  <c r="Q310" i="14"/>
  <c r="V310" i="14"/>
  <c r="G312" i="14"/>
  <c r="M312" i="14" s="1"/>
  <c r="I312" i="14"/>
  <c r="K312" i="14"/>
  <c r="O312" i="14"/>
  <c r="Q312" i="14"/>
  <c r="V312" i="14"/>
  <c r="G316" i="14"/>
  <c r="M316" i="14" s="1"/>
  <c r="I316" i="14"/>
  <c r="K316" i="14"/>
  <c r="O316" i="14"/>
  <c r="Q316" i="14"/>
  <c r="V316" i="14"/>
  <c r="G318" i="14"/>
  <c r="M318" i="14" s="1"/>
  <c r="I318" i="14"/>
  <c r="K318" i="14"/>
  <c r="O318" i="14"/>
  <c r="Q318" i="14"/>
  <c r="V318" i="14"/>
  <c r="G320" i="14"/>
  <c r="M320" i="14" s="1"/>
  <c r="I320" i="14"/>
  <c r="K320" i="14"/>
  <c r="O320" i="14"/>
  <c r="Q320" i="14"/>
  <c r="V320" i="14"/>
  <c r="G322" i="14"/>
  <c r="M322" i="14" s="1"/>
  <c r="I322" i="14"/>
  <c r="K322" i="14"/>
  <c r="O322" i="14"/>
  <c r="Q322" i="14"/>
  <c r="V322" i="14"/>
  <c r="G324" i="14"/>
  <c r="M324" i="14" s="1"/>
  <c r="I324" i="14"/>
  <c r="K324" i="14"/>
  <c r="O324" i="14"/>
  <c r="Q324" i="14"/>
  <c r="V324" i="14"/>
  <c r="G326" i="14"/>
  <c r="M326" i="14" s="1"/>
  <c r="I326" i="14"/>
  <c r="K326" i="14"/>
  <c r="O326" i="14"/>
  <c r="Q326" i="14"/>
  <c r="V326" i="14"/>
  <c r="AE335" i="14"/>
  <c r="F46" i="1" s="1"/>
  <c r="G9" i="13"/>
  <c r="I9" i="13"/>
  <c r="I8" i="13" s="1"/>
  <c r="K9" i="13"/>
  <c r="K8" i="13"/>
  <c r="O9" i="13"/>
  <c r="O8" i="13" s="1"/>
  <c r="Q9" i="13"/>
  <c r="Q8" i="13"/>
  <c r="V9" i="13"/>
  <c r="V8" i="13" s="1"/>
  <c r="O49" i="13"/>
  <c r="G50" i="13"/>
  <c r="G49" i="13"/>
  <c r="I50" i="13"/>
  <c r="I49" i="13"/>
  <c r="K50" i="13"/>
  <c r="K49" i="13"/>
  <c r="M50" i="13"/>
  <c r="M49" i="13" s="1"/>
  <c r="O50" i="13"/>
  <c r="Q50" i="13"/>
  <c r="Q49" i="13"/>
  <c r="V50" i="13"/>
  <c r="V49" i="13" s="1"/>
  <c r="G82" i="13"/>
  <c r="M82" i="13" s="1"/>
  <c r="I82" i="13"/>
  <c r="K82" i="13"/>
  <c r="O82" i="13"/>
  <c r="Q82" i="13"/>
  <c r="V82" i="13"/>
  <c r="G86" i="13"/>
  <c r="M86" i="13" s="1"/>
  <c r="I86" i="13"/>
  <c r="K86" i="13"/>
  <c r="O86" i="13"/>
  <c r="O81" i="13" s="1"/>
  <c r="Q86" i="13"/>
  <c r="V86" i="13"/>
  <c r="G89" i="13"/>
  <c r="M89" i="13" s="1"/>
  <c r="I89" i="13"/>
  <c r="I81" i="13" s="1"/>
  <c r="K89" i="13"/>
  <c r="O89" i="13"/>
  <c r="Q89" i="13"/>
  <c r="Q81" i="13" s="1"/>
  <c r="V89" i="13"/>
  <c r="G91" i="13"/>
  <c r="M91" i="13"/>
  <c r="I91" i="13"/>
  <c r="K91" i="13"/>
  <c r="O91" i="13"/>
  <c r="Q91" i="13"/>
  <c r="V91" i="13"/>
  <c r="G96" i="13"/>
  <c r="M96" i="13" s="1"/>
  <c r="I96" i="13"/>
  <c r="K96" i="13"/>
  <c r="O96" i="13"/>
  <c r="Q96" i="13"/>
  <c r="V96" i="13"/>
  <c r="G98" i="13"/>
  <c r="M98" i="13" s="1"/>
  <c r="I98" i="13"/>
  <c r="K98" i="13"/>
  <c r="O98" i="13"/>
  <c r="Q98" i="13"/>
  <c r="V98" i="13"/>
  <c r="G100" i="13"/>
  <c r="M100" i="13" s="1"/>
  <c r="I100" i="13"/>
  <c r="K100" i="13"/>
  <c r="O100" i="13"/>
  <c r="Q100" i="13"/>
  <c r="V100" i="13"/>
  <c r="G102" i="13"/>
  <c r="M102" i="13" s="1"/>
  <c r="I102" i="13"/>
  <c r="K102" i="13"/>
  <c r="O102" i="13"/>
  <c r="Q102" i="13"/>
  <c r="V102" i="13"/>
  <c r="G133" i="13"/>
  <c r="M133" i="13" s="1"/>
  <c r="I133" i="13"/>
  <c r="K133" i="13"/>
  <c r="O133" i="13"/>
  <c r="Q133" i="13"/>
  <c r="V133" i="13"/>
  <c r="G162" i="13"/>
  <c r="M162" i="13" s="1"/>
  <c r="I162" i="13"/>
  <c r="K162" i="13"/>
  <c r="O162" i="13"/>
  <c r="Q162" i="13"/>
  <c r="V162" i="13"/>
  <c r="G165" i="13"/>
  <c r="M165" i="13" s="1"/>
  <c r="I165" i="13"/>
  <c r="K165" i="13"/>
  <c r="O165" i="13"/>
  <c r="Q165" i="13"/>
  <c r="V165" i="13"/>
  <c r="G171" i="13"/>
  <c r="M171" i="13" s="1"/>
  <c r="I171" i="13"/>
  <c r="K171" i="13"/>
  <c r="O171" i="13"/>
  <c r="Q171" i="13"/>
  <c r="V171" i="13"/>
  <c r="G176" i="13"/>
  <c r="M176" i="13" s="1"/>
  <c r="I176" i="13"/>
  <c r="K176" i="13"/>
  <c r="O176" i="13"/>
  <c r="Q176" i="13"/>
  <c r="V176" i="13"/>
  <c r="G182" i="13"/>
  <c r="M182" i="13" s="1"/>
  <c r="I182" i="13"/>
  <c r="K182" i="13"/>
  <c r="O182" i="13"/>
  <c r="Q182" i="13"/>
  <c r="V182" i="13"/>
  <c r="G186" i="13"/>
  <c r="M186" i="13" s="1"/>
  <c r="I186" i="13"/>
  <c r="K186" i="13"/>
  <c r="O186" i="13"/>
  <c r="Q186" i="13"/>
  <c r="V186" i="13"/>
  <c r="G195" i="13"/>
  <c r="M195" i="13" s="1"/>
  <c r="I195" i="13"/>
  <c r="K195" i="13"/>
  <c r="O195" i="13"/>
  <c r="Q195" i="13"/>
  <c r="V195" i="13"/>
  <c r="G200" i="13"/>
  <c r="M200" i="13" s="1"/>
  <c r="I200" i="13"/>
  <c r="K200" i="13"/>
  <c r="O200" i="13"/>
  <c r="Q200" i="13"/>
  <c r="V200" i="13"/>
  <c r="G216" i="13"/>
  <c r="M216" i="13" s="1"/>
  <c r="I216" i="13"/>
  <c r="K216" i="13"/>
  <c r="O216" i="13"/>
  <c r="Q216" i="13"/>
  <c r="V216" i="13"/>
  <c r="I223" i="13"/>
  <c r="K223" i="13"/>
  <c r="M223" i="13"/>
  <c r="O223" i="13"/>
  <c r="Q223" i="13"/>
  <c r="V223" i="13"/>
  <c r="V225" i="13"/>
  <c r="G226" i="13"/>
  <c r="G225" i="13" s="1"/>
  <c r="I59" i="1" s="1"/>
  <c r="I226" i="13"/>
  <c r="I225" i="13"/>
  <c r="K226" i="13"/>
  <c r="K225" i="13" s="1"/>
  <c r="M226" i="13"/>
  <c r="M225" i="13" s="1"/>
  <c r="O226" i="13"/>
  <c r="O225" i="13" s="1"/>
  <c r="Q226" i="13"/>
  <c r="Q225" i="13"/>
  <c r="V226" i="13"/>
  <c r="G233" i="13"/>
  <c r="M233" i="13" s="1"/>
  <c r="I233" i="13"/>
  <c r="K233" i="13"/>
  <c r="O233" i="13"/>
  <c r="O232" i="13" s="1"/>
  <c r="Q233" i="13"/>
  <c r="V233" i="13"/>
  <c r="G236" i="13"/>
  <c r="M236" i="13" s="1"/>
  <c r="I236" i="13"/>
  <c r="K236" i="13"/>
  <c r="O236" i="13"/>
  <c r="Q236" i="13"/>
  <c r="Q232" i="13" s="1"/>
  <c r="V236" i="13"/>
  <c r="G239" i="13"/>
  <c r="M239" i="13" s="1"/>
  <c r="I239" i="13"/>
  <c r="K239" i="13"/>
  <c r="O239" i="13"/>
  <c r="Q239" i="13"/>
  <c r="V239" i="13"/>
  <c r="V232" i="13" s="1"/>
  <c r="G242" i="13"/>
  <c r="M242" i="13"/>
  <c r="I242" i="13"/>
  <c r="K242" i="13"/>
  <c r="O242" i="13"/>
  <c r="Q242" i="13"/>
  <c r="V242" i="13"/>
  <c r="G245" i="13"/>
  <c r="M245" i="13" s="1"/>
  <c r="I245" i="13"/>
  <c r="K245" i="13"/>
  <c r="O245" i="13"/>
  <c r="Q245" i="13"/>
  <c r="V245" i="13"/>
  <c r="G252" i="13"/>
  <c r="M252" i="13" s="1"/>
  <c r="I252" i="13"/>
  <c r="I251" i="13" s="1"/>
  <c r="K252" i="13"/>
  <c r="O252" i="13"/>
  <c r="Q252" i="13"/>
  <c r="Q251" i="13" s="1"/>
  <c r="V252" i="13"/>
  <c r="G254" i="13"/>
  <c r="M254" i="13"/>
  <c r="I254" i="13"/>
  <c r="K254" i="13"/>
  <c r="O254" i="13"/>
  <c r="Q254" i="13"/>
  <c r="V254" i="13"/>
  <c r="V251" i="13" s="1"/>
  <c r="G257" i="13"/>
  <c r="M257" i="13" s="1"/>
  <c r="I257" i="13"/>
  <c r="K257" i="13"/>
  <c r="O257" i="13"/>
  <c r="Q257" i="13"/>
  <c r="V257" i="13"/>
  <c r="G260" i="13"/>
  <c r="M260" i="13" s="1"/>
  <c r="I260" i="13"/>
  <c r="K260" i="13"/>
  <c r="O260" i="13"/>
  <c r="O251" i="13" s="1"/>
  <c r="Q260" i="13"/>
  <c r="V260" i="13"/>
  <c r="G263" i="13"/>
  <c r="M263" i="13"/>
  <c r="I263" i="13"/>
  <c r="K263" i="13"/>
  <c r="O263" i="13"/>
  <c r="Q263" i="13"/>
  <c r="V263" i="13"/>
  <c r="G265" i="13"/>
  <c r="M265" i="13" s="1"/>
  <c r="I265" i="13"/>
  <c r="K265" i="13"/>
  <c r="O265" i="13"/>
  <c r="Q265" i="13"/>
  <c r="V265" i="13"/>
  <c r="G268" i="13"/>
  <c r="M268" i="13"/>
  <c r="I268" i="13"/>
  <c r="K268" i="13"/>
  <c r="O268" i="13"/>
  <c r="Q268" i="13"/>
  <c r="V268" i="13"/>
  <c r="G271" i="13"/>
  <c r="M271" i="13" s="1"/>
  <c r="I271" i="13"/>
  <c r="K271" i="13"/>
  <c r="O271" i="13"/>
  <c r="Q271" i="13"/>
  <c r="V271" i="13"/>
  <c r="G278" i="13"/>
  <c r="G277" i="13" s="1"/>
  <c r="I69" i="1" s="1"/>
  <c r="I278" i="13"/>
  <c r="K278" i="13"/>
  <c r="O278" i="13"/>
  <c r="O277" i="13" s="1"/>
  <c r="Q278" i="13"/>
  <c r="V278" i="13"/>
  <c r="G313" i="13"/>
  <c r="M313" i="13" s="1"/>
  <c r="I313" i="13"/>
  <c r="I277" i="13"/>
  <c r="K313" i="13"/>
  <c r="O313" i="13"/>
  <c r="Q313" i="13"/>
  <c r="V313" i="13"/>
  <c r="G315" i="13"/>
  <c r="M315" i="13" s="1"/>
  <c r="I315" i="13"/>
  <c r="K315" i="13"/>
  <c r="O315" i="13"/>
  <c r="Q315" i="13"/>
  <c r="Q277" i="13" s="1"/>
  <c r="V315" i="13"/>
  <c r="G322" i="13"/>
  <c r="M322" i="13" s="1"/>
  <c r="I322" i="13"/>
  <c r="K322" i="13"/>
  <c r="O322" i="13"/>
  <c r="Q322" i="13"/>
  <c r="V322" i="13"/>
  <c r="G354" i="13"/>
  <c r="I354" i="13"/>
  <c r="K354" i="13"/>
  <c r="O354" i="13"/>
  <c r="Q354" i="13"/>
  <c r="V354" i="13"/>
  <c r="G390" i="13"/>
  <c r="M390" i="13"/>
  <c r="I390" i="13"/>
  <c r="K390" i="13"/>
  <c r="O390" i="13"/>
  <c r="Q390" i="13"/>
  <c r="V390" i="13"/>
  <c r="G422" i="13"/>
  <c r="M422" i="13" s="1"/>
  <c r="I422" i="13"/>
  <c r="K422" i="13"/>
  <c r="O422" i="13"/>
  <c r="Q422" i="13"/>
  <c r="V422" i="13"/>
  <c r="G425" i="13"/>
  <c r="M425" i="13" s="1"/>
  <c r="I425" i="13"/>
  <c r="K425" i="13"/>
  <c r="O425" i="13"/>
  <c r="Q425" i="13"/>
  <c r="V425" i="13"/>
  <c r="G429" i="13"/>
  <c r="M429" i="13" s="1"/>
  <c r="I429" i="13"/>
  <c r="K429" i="13"/>
  <c r="O429" i="13"/>
  <c r="Q429" i="13"/>
  <c r="V429" i="13"/>
  <c r="G431" i="13"/>
  <c r="M431" i="13" s="1"/>
  <c r="I431" i="13"/>
  <c r="K431" i="13"/>
  <c r="O431" i="13"/>
  <c r="Q431" i="13"/>
  <c r="V431" i="13"/>
  <c r="G433" i="13"/>
  <c r="M433" i="13" s="1"/>
  <c r="I433" i="13"/>
  <c r="K433" i="13"/>
  <c r="O433" i="13"/>
  <c r="Q433" i="13"/>
  <c r="V433" i="13"/>
  <c r="G435" i="13"/>
  <c r="M435" i="13" s="1"/>
  <c r="I435" i="13"/>
  <c r="K435" i="13"/>
  <c r="O435" i="13"/>
  <c r="Q435" i="13"/>
  <c r="V435" i="13"/>
  <c r="G437" i="13"/>
  <c r="M437" i="13" s="1"/>
  <c r="I437" i="13"/>
  <c r="K437" i="13"/>
  <c r="O437" i="13"/>
  <c r="Q437" i="13"/>
  <c r="V437" i="13"/>
  <c r="G439" i="13"/>
  <c r="M439" i="13" s="1"/>
  <c r="I439" i="13"/>
  <c r="K439" i="13"/>
  <c r="O439" i="13"/>
  <c r="Q439" i="13"/>
  <c r="V439" i="13"/>
  <c r="G442" i="13"/>
  <c r="M442" i="13" s="1"/>
  <c r="I442" i="13"/>
  <c r="K442" i="13"/>
  <c r="O442" i="13"/>
  <c r="Q442" i="13"/>
  <c r="V442" i="13"/>
  <c r="G444" i="13"/>
  <c r="M444" i="13" s="1"/>
  <c r="I444" i="13"/>
  <c r="K444" i="13"/>
  <c r="O444" i="13"/>
  <c r="Q444" i="13"/>
  <c r="V444" i="13"/>
  <c r="G446" i="13"/>
  <c r="M446" i="13" s="1"/>
  <c r="I446" i="13"/>
  <c r="K446" i="13"/>
  <c r="O446" i="13"/>
  <c r="Q446" i="13"/>
  <c r="V446" i="13"/>
  <c r="G448" i="13"/>
  <c r="M448" i="13" s="1"/>
  <c r="I448" i="13"/>
  <c r="K448" i="13"/>
  <c r="O448" i="13"/>
  <c r="Q448" i="13"/>
  <c r="V448" i="13"/>
  <c r="G450" i="13"/>
  <c r="M450" i="13" s="1"/>
  <c r="I450" i="13"/>
  <c r="K450" i="13"/>
  <c r="O450" i="13"/>
  <c r="Q450" i="13"/>
  <c r="V450" i="13"/>
  <c r="G452" i="13"/>
  <c r="M452" i="13" s="1"/>
  <c r="I452" i="13"/>
  <c r="K452" i="13"/>
  <c r="O452" i="13"/>
  <c r="Q452" i="13"/>
  <c r="V452" i="13"/>
  <c r="G454" i="13"/>
  <c r="M454" i="13" s="1"/>
  <c r="I454" i="13"/>
  <c r="K454" i="13"/>
  <c r="O454" i="13"/>
  <c r="Q454" i="13"/>
  <c r="V454" i="13"/>
  <c r="G456" i="13"/>
  <c r="M456" i="13" s="1"/>
  <c r="I456" i="13"/>
  <c r="K456" i="13"/>
  <c r="O456" i="13"/>
  <c r="Q456" i="13"/>
  <c r="V456" i="13"/>
  <c r="G458" i="13"/>
  <c r="M458" i="13" s="1"/>
  <c r="I458" i="13"/>
  <c r="K458" i="13"/>
  <c r="O458" i="13"/>
  <c r="Q458" i="13"/>
  <c r="V458" i="13"/>
  <c r="G460" i="13"/>
  <c r="M460" i="13" s="1"/>
  <c r="I460" i="13"/>
  <c r="K460" i="13"/>
  <c r="O460" i="13"/>
  <c r="Q460" i="13"/>
  <c r="V460" i="13"/>
  <c r="G462" i="13"/>
  <c r="M462" i="13" s="1"/>
  <c r="I462" i="13"/>
  <c r="K462" i="13"/>
  <c r="O462" i="13"/>
  <c r="Q462" i="13"/>
  <c r="V462" i="13"/>
  <c r="G464" i="13"/>
  <c r="M464" i="13" s="1"/>
  <c r="I464" i="13"/>
  <c r="K464" i="13"/>
  <c r="O464" i="13"/>
  <c r="Q464" i="13"/>
  <c r="V464" i="13"/>
  <c r="G466" i="13"/>
  <c r="M466" i="13" s="1"/>
  <c r="I466" i="13"/>
  <c r="K466" i="13"/>
  <c r="O466" i="13"/>
  <c r="Q466" i="13"/>
  <c r="V466" i="13"/>
  <c r="G468" i="13"/>
  <c r="M468" i="13" s="1"/>
  <c r="I468" i="13"/>
  <c r="K468" i="13"/>
  <c r="O468" i="13"/>
  <c r="Q468" i="13"/>
  <c r="V468" i="13"/>
  <c r="G470" i="13"/>
  <c r="M470" i="13" s="1"/>
  <c r="I470" i="13"/>
  <c r="K470" i="13"/>
  <c r="O470" i="13"/>
  <c r="Q470" i="13"/>
  <c r="V470" i="13"/>
  <c r="G472" i="13"/>
  <c r="M472" i="13" s="1"/>
  <c r="I472" i="13"/>
  <c r="K472" i="13"/>
  <c r="O472" i="13"/>
  <c r="Q472" i="13"/>
  <c r="V472" i="13"/>
  <c r="G474" i="13"/>
  <c r="M474" i="13" s="1"/>
  <c r="I474" i="13"/>
  <c r="K474" i="13"/>
  <c r="O474" i="13"/>
  <c r="Q474" i="13"/>
  <c r="V474" i="13"/>
  <c r="G476" i="13"/>
  <c r="M476" i="13" s="1"/>
  <c r="I476" i="13"/>
  <c r="K476" i="13"/>
  <c r="O476" i="13"/>
  <c r="Q476" i="13"/>
  <c r="V476" i="13"/>
  <c r="G478" i="13"/>
  <c r="M478" i="13" s="1"/>
  <c r="I478" i="13"/>
  <c r="K478" i="13"/>
  <c r="O478" i="13"/>
  <c r="Q478" i="13"/>
  <c r="V478" i="13"/>
  <c r="V321" i="13" s="1"/>
  <c r="G480" i="13"/>
  <c r="M480" i="13" s="1"/>
  <c r="I480" i="13"/>
  <c r="K480" i="13"/>
  <c r="O480" i="13"/>
  <c r="Q480" i="13"/>
  <c r="V480" i="13"/>
  <c r="G482" i="13"/>
  <c r="M482" i="13" s="1"/>
  <c r="I482" i="13"/>
  <c r="K482" i="13"/>
  <c r="O482" i="13"/>
  <c r="Q482" i="13"/>
  <c r="V482" i="13"/>
  <c r="G484" i="13"/>
  <c r="M484" i="13" s="1"/>
  <c r="I484" i="13"/>
  <c r="K484" i="13"/>
  <c r="O484" i="13"/>
  <c r="Q484" i="13"/>
  <c r="V484" i="13"/>
  <c r="G486" i="13"/>
  <c r="M486" i="13" s="1"/>
  <c r="I486" i="13"/>
  <c r="K486" i="13"/>
  <c r="O486" i="13"/>
  <c r="Q486" i="13"/>
  <c r="V486" i="13"/>
  <c r="G488" i="13"/>
  <c r="M488" i="13" s="1"/>
  <c r="I488" i="13"/>
  <c r="K488" i="13"/>
  <c r="O488" i="13"/>
  <c r="Q488" i="13"/>
  <c r="V488" i="13"/>
  <c r="G490" i="13"/>
  <c r="M490" i="13"/>
  <c r="I490" i="13"/>
  <c r="K490" i="13"/>
  <c r="O490" i="13"/>
  <c r="Q490" i="13"/>
  <c r="V490" i="13"/>
  <c r="G498" i="13"/>
  <c r="I498" i="13"/>
  <c r="K498" i="13"/>
  <c r="K497" i="13" s="1"/>
  <c r="M498" i="13"/>
  <c r="O498" i="13"/>
  <c r="Q498" i="13"/>
  <c r="Q497" i="13"/>
  <c r="V498" i="13"/>
  <c r="G500" i="13"/>
  <c r="M500" i="13" s="1"/>
  <c r="I500" i="13"/>
  <c r="I497" i="13" s="1"/>
  <c r="K500" i="13"/>
  <c r="O500" i="13"/>
  <c r="O497" i="13"/>
  <c r="Q500" i="13"/>
  <c r="V500" i="13"/>
  <c r="G503" i="13"/>
  <c r="G502" i="13" s="1"/>
  <c r="I72" i="1" s="1"/>
  <c r="I503" i="13"/>
  <c r="K503" i="13"/>
  <c r="O503" i="13"/>
  <c r="Q503" i="13"/>
  <c r="V503" i="13"/>
  <c r="G543" i="13"/>
  <c r="M543" i="13" s="1"/>
  <c r="I543" i="13"/>
  <c r="K543" i="13"/>
  <c r="O543" i="13"/>
  <c r="Q543" i="13"/>
  <c r="Q502" i="13" s="1"/>
  <c r="V543" i="13"/>
  <c r="G552" i="13"/>
  <c r="M552" i="13" s="1"/>
  <c r="I552" i="13"/>
  <c r="I502" i="13" s="1"/>
  <c r="K552" i="13"/>
  <c r="O552" i="13"/>
  <c r="Q552" i="13"/>
  <c r="V552" i="13"/>
  <c r="V502" i="13" s="1"/>
  <c r="G561" i="13"/>
  <c r="M561" i="13" s="1"/>
  <c r="I561" i="13"/>
  <c r="K561" i="13"/>
  <c r="O561" i="13"/>
  <c r="Q561" i="13"/>
  <c r="V561" i="13"/>
  <c r="G572" i="13"/>
  <c r="M572" i="13" s="1"/>
  <c r="M571" i="13" s="1"/>
  <c r="I572" i="13"/>
  <c r="I571" i="13"/>
  <c r="K572" i="13"/>
  <c r="K571" i="13"/>
  <c r="O572" i="13"/>
  <c r="O571" i="13"/>
  <c r="Q572" i="13"/>
  <c r="Q571" i="13"/>
  <c r="V572" i="13"/>
  <c r="V571" i="13"/>
  <c r="G576" i="13"/>
  <c r="I576" i="13"/>
  <c r="K576" i="13"/>
  <c r="O576" i="13"/>
  <c r="Q576" i="13"/>
  <c r="V576" i="13"/>
  <c r="G581" i="13"/>
  <c r="M581" i="13" s="1"/>
  <c r="I581" i="13"/>
  <c r="K581" i="13"/>
  <c r="O581" i="13"/>
  <c r="O575" i="13"/>
  <c r="Q581" i="13"/>
  <c r="V581" i="13"/>
  <c r="G586" i="13"/>
  <c r="M586" i="13" s="1"/>
  <c r="I586" i="13"/>
  <c r="K586" i="13"/>
  <c r="O586" i="13"/>
  <c r="Q586" i="13"/>
  <c r="V586" i="13"/>
  <c r="G591" i="13"/>
  <c r="M591" i="13" s="1"/>
  <c r="I591" i="13"/>
  <c r="K591" i="13"/>
  <c r="O591" i="13"/>
  <c r="Q591" i="13"/>
  <c r="V591" i="13"/>
  <c r="V575" i="13" s="1"/>
  <c r="AE597" i="13"/>
  <c r="F43" i="1" s="1"/>
  <c r="G9" i="12"/>
  <c r="G8" i="12" s="1"/>
  <c r="K9" i="12"/>
  <c r="K8" i="12"/>
  <c r="V9" i="12"/>
  <c r="V8" i="12" s="1"/>
  <c r="I9" i="12"/>
  <c r="I8" i="12" s="1"/>
  <c r="O9" i="12"/>
  <c r="O8" i="12"/>
  <c r="Q9" i="12"/>
  <c r="Q8" i="12" s="1"/>
  <c r="AE23" i="12"/>
  <c r="F41" i="1" s="1"/>
  <c r="H42" i="1"/>
  <c r="I42" i="1" s="1"/>
  <c r="I575" i="13"/>
  <c r="G8" i="13"/>
  <c r="K575" i="13"/>
  <c r="Q575" i="13"/>
  <c r="G575" i="13"/>
  <c r="I81" i="1" s="1"/>
  <c r="V81" i="13"/>
  <c r="V183" i="15"/>
  <c r="M31" i="15"/>
  <c r="K502" i="13"/>
  <c r="K277" i="13"/>
  <c r="M576" i="13"/>
  <c r="K232" i="13"/>
  <c r="I232" i="13"/>
  <c r="V75" i="15"/>
  <c r="G75" i="15"/>
  <c r="I78" i="1" s="1"/>
  <c r="I20" i="15"/>
  <c r="O20" i="15"/>
  <c r="I75" i="15"/>
  <c r="O75" i="15"/>
  <c r="O502" i="13"/>
  <c r="V497" i="13"/>
  <c r="V277" i="13"/>
  <c r="K251" i="13"/>
  <c r="K81" i="13"/>
  <c r="Q183" i="15"/>
  <c r="I183" i="15"/>
  <c r="V20" i="15"/>
  <c r="O15" i="15"/>
  <c r="O8" i="15"/>
  <c r="K15" i="15"/>
  <c r="Q15" i="15"/>
  <c r="I15" i="15"/>
  <c r="K8" i="15"/>
  <c r="Q8" i="15"/>
  <c r="G15" i="15"/>
  <c r="I76" i="1" s="1"/>
  <c r="G8" i="15"/>
  <c r="I75" i="1" s="1"/>
  <c r="M21" i="15"/>
  <c r="M13" i="14"/>
  <c r="G497" i="13"/>
  <c r="I71" i="1" s="1"/>
  <c r="J28" i="1"/>
  <c r="J26" i="1"/>
  <c r="G38" i="1"/>
  <c r="F38" i="1"/>
  <c r="J23" i="1"/>
  <c r="J24" i="1"/>
  <c r="J25" i="1"/>
  <c r="J27" i="1"/>
  <c r="E24" i="1"/>
  <c r="E26" i="1"/>
  <c r="G183" i="15" l="1"/>
  <c r="I80" i="1" s="1"/>
  <c r="G20" i="15"/>
  <c r="I77" i="1" s="1"/>
  <c r="M20" i="15"/>
  <c r="M15" i="15"/>
  <c r="F48" i="1"/>
  <c r="M8" i="15"/>
  <c r="M503" i="13"/>
  <c r="M502" i="13"/>
  <c r="M497" i="13"/>
  <c r="M278" i="13"/>
  <c r="M277" i="13" s="1"/>
  <c r="G232" i="13"/>
  <c r="M232" i="13"/>
  <c r="M81" i="13"/>
  <c r="G15" i="12"/>
  <c r="I83" i="1" s="1"/>
  <c r="I20" i="1" s="1"/>
  <c r="F40" i="1"/>
  <c r="M15" i="12"/>
  <c r="G321" i="13"/>
  <c r="I70" i="1" s="1"/>
  <c r="Q321" i="13"/>
  <c r="O12" i="14"/>
  <c r="I321" i="13"/>
  <c r="K321" i="13"/>
  <c r="O321" i="13"/>
  <c r="AF597" i="13"/>
  <c r="G44" i="1" s="1"/>
  <c r="I82" i="1"/>
  <c r="I19" i="1" s="1"/>
  <c r="M183" i="15"/>
  <c r="M251" i="13"/>
  <c r="M575" i="13"/>
  <c r="M75" i="15"/>
  <c r="M156" i="15"/>
  <c r="I56" i="1"/>
  <c r="AF23" i="12"/>
  <c r="G156" i="15"/>
  <c r="I79" i="1" s="1"/>
  <c r="G571" i="13"/>
  <c r="I73" i="1" s="1"/>
  <c r="M9" i="12"/>
  <c r="M8" i="12" s="1"/>
  <c r="M354" i="13"/>
  <c r="M321" i="13" s="1"/>
  <c r="K12" i="14"/>
  <c r="Q12" i="14"/>
  <c r="G12" i="14"/>
  <c r="I57" i="1" s="1"/>
  <c r="G251" i="13"/>
  <c r="I68" i="1" s="1"/>
  <c r="AF201" i="15"/>
  <c r="F44" i="1"/>
  <c r="M9" i="13"/>
  <c r="M8" i="13" s="1"/>
  <c r="M310" i="14"/>
  <c r="G309" i="14"/>
  <c r="I74" i="1" s="1"/>
  <c r="G81" i="13"/>
  <c r="I58" i="1" s="1"/>
  <c r="Q33" i="14"/>
  <c r="K17" i="14"/>
  <c r="V12" i="14"/>
  <c r="I12" i="14"/>
  <c r="I309" i="14"/>
  <c r="O309" i="14"/>
  <c r="Q17" i="14"/>
  <c r="Q309" i="14"/>
  <c r="Q164" i="14"/>
  <c r="V94" i="14"/>
  <c r="I94" i="14"/>
  <c r="O17" i="14"/>
  <c r="Q237" i="14"/>
  <c r="V60" i="14"/>
  <c r="V33" i="14"/>
  <c r="V237" i="14"/>
  <c r="M17" i="14"/>
  <c r="M31" i="14"/>
  <c r="M30" i="14" s="1"/>
  <c r="G94" i="14"/>
  <c r="I64" i="1" s="1"/>
  <c r="K309" i="14"/>
  <c r="M305" i="14"/>
  <c r="M304" i="14" s="1"/>
  <c r="O237" i="14"/>
  <c r="K164" i="14"/>
  <c r="K131" i="14"/>
  <c r="V131" i="14"/>
  <c r="I131" i="14"/>
  <c r="Q60" i="14"/>
  <c r="G33" i="14"/>
  <c r="I62" i="1" s="1"/>
  <c r="K237" i="14"/>
  <c r="O131" i="14"/>
  <c r="O60" i="14"/>
  <c r="V309" i="14"/>
  <c r="V164" i="14"/>
  <c r="Q94" i="14"/>
  <c r="I60" i="14"/>
  <c r="K33" i="14"/>
  <c r="I33" i="14"/>
  <c r="I17" i="14"/>
  <c r="I164" i="14"/>
  <c r="Q131" i="14"/>
  <c r="O94" i="14"/>
  <c r="M12" i="14"/>
  <c r="I237" i="14"/>
  <c r="O164" i="14"/>
  <c r="K94" i="14"/>
  <c r="K60" i="14"/>
  <c r="O33" i="14"/>
  <c r="V17" i="14"/>
  <c r="M33" i="14"/>
  <c r="M60" i="14"/>
  <c r="M237" i="14"/>
  <c r="M164" i="14"/>
  <c r="M94" i="14"/>
  <c r="M309" i="14"/>
  <c r="M131" i="14"/>
  <c r="G60" i="14"/>
  <c r="I63" i="1" s="1"/>
  <c r="G164" i="14"/>
  <c r="I66" i="1" s="1"/>
  <c r="AF335" i="14"/>
  <c r="G17" i="14"/>
  <c r="I60" i="1" s="1"/>
  <c r="G131" i="14"/>
  <c r="I65" i="1" s="1"/>
  <c r="G237" i="14"/>
  <c r="I67" i="1" s="1"/>
  <c r="F45" i="1"/>
  <c r="F39" i="1"/>
  <c r="I18" i="1" l="1"/>
  <c r="G23" i="12"/>
  <c r="I16" i="1"/>
  <c r="G43" i="1"/>
  <c r="H43" i="1" s="1"/>
  <c r="I43" i="1" s="1"/>
  <c r="G597" i="13"/>
  <c r="H44" i="1"/>
  <c r="I44" i="1" s="1"/>
  <c r="G201" i="15"/>
  <c r="G40" i="1"/>
  <c r="G41" i="1"/>
  <c r="G335" i="14"/>
  <c r="G46" i="1" s="1"/>
  <c r="G45" i="1" s="1"/>
  <c r="G48" i="1"/>
  <c r="G47" i="1"/>
  <c r="G39" i="1"/>
  <c r="H45" i="1"/>
  <c r="I45" i="1" s="1"/>
  <c r="I84" i="1"/>
  <c r="J57" i="1" s="1"/>
  <c r="I17" i="1"/>
  <c r="F49" i="1"/>
  <c r="H46" i="1" l="1"/>
  <c r="I46" i="1" s="1"/>
  <c r="G49" i="1"/>
  <c r="G25" i="1" s="1"/>
  <c r="A25" i="1" s="1"/>
  <c r="A26" i="1" s="1"/>
  <c r="G26" i="1" s="1"/>
  <c r="J63" i="1"/>
  <c r="I21" i="1"/>
  <c r="H48" i="1"/>
  <c r="I48" i="1" s="1"/>
  <c r="H41" i="1"/>
  <c r="I41" i="1" s="1"/>
  <c r="H47" i="1"/>
  <c r="I47" i="1" s="1"/>
  <c r="H40" i="1"/>
  <c r="H39" i="1"/>
  <c r="J67" i="1"/>
  <c r="J58" i="1"/>
  <c r="J82" i="1"/>
  <c r="J62" i="1"/>
  <c r="J61" i="1"/>
  <c r="J56" i="1"/>
  <c r="J70" i="1"/>
  <c r="J83" i="1"/>
  <c r="J76" i="1"/>
  <c r="J72" i="1"/>
  <c r="J71" i="1"/>
  <c r="J77" i="1"/>
  <c r="J68" i="1"/>
  <c r="J64" i="1"/>
  <c r="J80" i="1"/>
  <c r="J81" i="1"/>
  <c r="J74" i="1"/>
  <c r="J75" i="1"/>
  <c r="J79" i="1"/>
  <c r="J66" i="1"/>
  <c r="J59" i="1"/>
  <c r="J65" i="1"/>
  <c r="J69" i="1"/>
  <c r="J73" i="1"/>
  <c r="J78" i="1"/>
  <c r="J60" i="1"/>
  <c r="G23" i="1"/>
  <c r="H49" i="1" l="1"/>
  <c r="G28" i="1"/>
  <c r="I40" i="1"/>
  <c r="I49" i="1" s="1"/>
  <c r="I39" i="1"/>
  <c r="J84" i="1"/>
  <c r="A23" i="1"/>
  <c r="A24" i="1" s="1"/>
  <c r="G24" i="1" s="1"/>
  <c r="A27" i="1" s="1"/>
  <c r="A29" i="1" s="1"/>
  <c r="G29" i="1" s="1"/>
  <c r="G27" i="1" s="1"/>
  <c r="J40" i="1" l="1"/>
  <c r="J48" i="1"/>
  <c r="J46" i="1"/>
  <c r="J39" i="1"/>
  <c r="J49" i="1" s="1"/>
  <c r="J43" i="1"/>
  <c r="J47" i="1"/>
  <c r="J41" i="1"/>
  <c r="J45" i="1"/>
  <c r="J44" i="1"/>
  <c r="J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</author>
  </authors>
  <commentList>
    <comment ref="S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<sst xmlns="http://schemas.openxmlformats.org/spreadsheetml/2006/main" count="3989" uniqueCount="1107">
  <si>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</si>
  <si>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</si>
  <si>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</si>
  <si>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</si>
  <si>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</si>
  <si>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</si>
  <si>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</si>
  <si>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</si>
  <si>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</si>
  <si>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</si>
  <si>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</si>
  <si>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</si>
  <si>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</si>
  <si>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</si>
  <si>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</si>
  <si>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</si>
  <si>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</si>
  <si>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</si>
  <si>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</si>
  <si>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</si>
  <si>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</si>
  <si>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</si>
  <si>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</si>
  <si>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</si>
  <si>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</si>
  <si>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</si>
  <si>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</si>
  <si>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</si>
  <si>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</si>
  <si>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</si>
  <si>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</si>
  <si>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</si>
  <si>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</si>
  <si>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</si>
  <si>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</si>
  <si>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</si>
  <si>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</si>
  <si>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</si>
  <si>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</si>
  <si>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</si>
  <si>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</si>
  <si>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</si>
  <si>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</si>
  <si>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03/2019</t>
  </si>
  <si>
    <t>Gymnázium, Sušice, Fr. Procházky 324</t>
  </si>
  <si>
    <t>F. Procházky 324</t>
  </si>
  <si>
    <t>Sušice-Sušice II</t>
  </si>
  <si>
    <t>34201</t>
  </si>
  <si>
    <t>61781444</t>
  </si>
  <si>
    <t>Adestik s.r.o.</t>
  </si>
  <si>
    <t>25247069</t>
  </si>
  <si>
    <t>CZ25247069</t>
  </si>
  <si>
    <t>Stavba</t>
  </si>
  <si>
    <t>Ostatní a vedlejší náklady</t>
  </si>
  <si>
    <t>04</t>
  </si>
  <si>
    <t>Stavební objekt</t>
  </si>
  <si>
    <t>1</t>
  </si>
  <si>
    <t>Stavební úpravy</t>
  </si>
  <si>
    <t>01</t>
  </si>
  <si>
    <t>2</t>
  </si>
  <si>
    <t>Ústřední vytápění</t>
  </si>
  <si>
    <t>02</t>
  </si>
  <si>
    <t>Ústření vytápění</t>
  </si>
  <si>
    <t>3</t>
  </si>
  <si>
    <t>Měření a regulace</t>
  </si>
  <si>
    <t>03</t>
  </si>
  <si>
    <t>Celkem za stavbu</t>
  </si>
  <si>
    <t>CZK</t>
  </si>
  <si>
    <t>Rekapitulace dílů</t>
  </si>
  <si>
    <t>Typ dílu</t>
  </si>
  <si>
    <t>61</t>
  </si>
  <si>
    <t>Úpravy povrchů vnitřní</t>
  </si>
  <si>
    <t>64</t>
  </si>
  <si>
    <t>Výplně otvorů</t>
  </si>
  <si>
    <t>9</t>
  </si>
  <si>
    <t>Ostatní konstrukce, bourání</t>
  </si>
  <si>
    <t>99</t>
  </si>
  <si>
    <t>Staveništní přesun hmot</t>
  </si>
  <si>
    <t>713</t>
  </si>
  <si>
    <t>Izolace tepelné</t>
  </si>
  <si>
    <t>722</t>
  </si>
  <si>
    <t>Vnitřní vodovod</t>
  </si>
  <si>
    <t>723</t>
  </si>
  <si>
    <t>Vnitřní plynovod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</si>
  <si>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</si>
  <si>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</si>
  <si>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</si>
  <si>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</si>
  <si>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</si>
  <si>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</si>
  <si>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</si>
  <si>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</si>
  <si>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</si>
  <si>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</si>
  <si>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</si>
  <si>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</si>
  <si>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</si>
  <si>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</si>
  <si>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</si>
  <si>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</si>
  <si>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</si>
  <si>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</si>
  <si>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783</t>
  </si>
  <si>
    <t>Nátěry</t>
  </si>
  <si>
    <t>784</t>
  </si>
  <si>
    <t>Malby</t>
  </si>
  <si>
    <t>799</t>
  </si>
  <si>
    <t>Ostatní práce</t>
  </si>
  <si>
    <t>M22-01</t>
  </si>
  <si>
    <t>1.1. Řídící systém</t>
  </si>
  <si>
    <t>M22-02</t>
  </si>
  <si>
    <t>1.2. Detekce plynu, CO</t>
  </si>
  <si>
    <t>M22-03</t>
  </si>
  <si>
    <t>1.3. Přístroje</t>
  </si>
  <si>
    <t>M22-04</t>
  </si>
  <si>
    <t>1.4. Rozvaděč</t>
  </si>
  <si>
    <t>M22-05</t>
  </si>
  <si>
    <t>1.5. Kabely, instalační materiál</t>
  </si>
  <si>
    <t>M22-06</t>
  </si>
  <si>
    <t>1.6. Ostatní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</si>
  <si>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</si>
  <si>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</si>
  <si>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</si>
  <si>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</si>
  <si>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</si>
  <si>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</si>
  <si>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</si>
  <si>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</si>
  <si>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4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</si>
  <si>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</si>
  <si>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</si>
  <si>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</si>
  <si>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</si>
  <si>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</si>
  <si>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</si>
  <si>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</si>
  <si>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</si>
  <si>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</si>
  <si>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</si>
  <si>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</si>
  <si>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</si>
  <si>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</si>
  <si>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</si>
  <si>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</si>
  <si>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</si>
  <si>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</si>
  <si>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</si>
  <si>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</si>
  <si>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</si>
  <si>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</si>
  <si>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</si>
  <si>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</si>
  <si>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</si>
  <si>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</si>
  <si>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</si>
  <si>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 R</t>
  </si>
  <si>
    <t>Zařízení staveniště</t>
  </si>
  <si>
    <t>ks</t>
  </si>
  <si>
    <t>RTS 19/ I</t>
  </si>
  <si>
    <t>Indiv</t>
  </si>
  <si>
    <t>VRN</t>
  </si>
  <si>
    <t>POL99_2</t>
  </si>
  <si>
    <t>SPU</t>
  </si>
  <si>
    <t>005241010R</t>
  </si>
  <si>
    <t xml:space="preserve">Dokumentace skutečného provedení </t>
  </si>
  <si>
    <t>004111020 R</t>
  </si>
  <si>
    <t>Zaměření a výrobní dokumentace nových oken</t>
  </si>
  <si>
    <t>Vlastní</t>
  </si>
  <si>
    <t>006</t>
  </si>
  <si>
    <t>POL99_8</t>
  </si>
  <si>
    <t>SUM</t>
  </si>
  <si>
    <t>END</t>
  </si>
  <si>
    <t>Položkový soupis prací a dodávek</t>
  </si>
  <si>
    <t>612409991RT2</t>
  </si>
  <si>
    <t>Začištění omítek kolem oken, dveří a obkladů apod. s použitím suché maltové směsi</t>
  </si>
  <si>
    <t>m</t>
  </si>
  <si>
    <t>801-4</t>
  </si>
  <si>
    <t>Práce</t>
  </si>
  <si>
    <t>POL1_</t>
  </si>
  <si>
    <t>Začátek provozního součtu</t>
  </si>
  <si>
    <t>VV</t>
  </si>
  <si>
    <t xml:space="preserve">  okna : </t>
  </si>
  <si>
    <t xml:space="preserve">  B : (1,72+2,4)*2*2*24</t>
  </si>
  <si>
    <t xml:space="preserve">  C : (1,38+2,4)*2*2*38</t>
  </si>
  <si>
    <t xml:space="preserve">  D : (1,24+1,98)*2*2*6</t>
  </si>
  <si>
    <t xml:space="preserve">  E : (1,24+1,96)*2*2*6</t>
  </si>
  <si>
    <t xml:space="preserve">  F : (1,12*1,87)*2*2*47</t>
  </si>
  <si>
    <t xml:space="preserve">  G : (1,52+2,18)*2*2*15</t>
  </si>
  <si>
    <t xml:space="preserve">  H : (1,52+1,87)*2*2*8</t>
  </si>
  <si>
    <t xml:space="preserve">  Ch : (1,52+2,4)*2*2*1</t>
  </si>
  <si>
    <t xml:space="preserve">  Ch volské oko : 3,14*(1,3+1,0)/2*1</t>
  </si>
  <si>
    <t xml:space="preserve">  I : (1,33+2,85)*2*3</t>
  </si>
  <si>
    <t xml:space="preserve">  J : (1,33+0,9)*2*3</t>
  </si>
  <si>
    <t xml:space="preserve">  K : (1,33+1,85)*2*3</t>
  </si>
  <si>
    <t xml:space="preserve">  L : (1,02+3,75)*2*2*1</t>
  </si>
  <si>
    <t xml:space="preserve">  M : (0,77+3,75)*2*2*1</t>
  </si>
  <si>
    <t xml:space="preserve">  N : (1,92+2,0)*2*2*2</t>
  </si>
  <si>
    <t xml:space="preserve">  O : (3,68+1,4+1,4+4,0)*1</t>
  </si>
  <si>
    <t xml:space="preserve">  P : (2,05+1,225*2)*2*5</t>
  </si>
  <si>
    <t xml:space="preserve">  3,14*2,05/2*2*5</t>
  </si>
  <si>
    <t xml:space="preserve">  Q : (2,2+0,68*2)*2*3</t>
  </si>
  <si>
    <t xml:space="preserve">  3,14*2,2/2*2*3</t>
  </si>
  <si>
    <t xml:space="preserve">  R : (1,54+1,47)*2*2*3</t>
  </si>
  <si>
    <t xml:space="preserve">  S : (1,1+1,05)*2*2*31</t>
  </si>
  <si>
    <t xml:space="preserve">  S : (0,9+1,5)*2*2*2</t>
  </si>
  <si>
    <t xml:space="preserve">  T : (0,9+0,4)*2*2*3</t>
  </si>
  <si>
    <t xml:space="preserve">  U : (0,74+0,83)*2*2</t>
  </si>
  <si>
    <t xml:space="preserve">  (0,74+0,83)*2*2*11</t>
  </si>
  <si>
    <t xml:space="preserve">  V : (0,76+1,17)*2*2*10</t>
  </si>
  <si>
    <t xml:space="preserve">  W : (0,6+1,18)*2*2*37</t>
  </si>
  <si>
    <t xml:space="preserve">  X : (0,3+0,8)*2*2*7</t>
  </si>
  <si>
    <t xml:space="preserve">  1 : (0,8+0,5)*2*2*1</t>
  </si>
  <si>
    <t xml:space="preserve">  2 : 1,5*4*1</t>
  </si>
  <si>
    <t xml:space="preserve">  neoznačené : (0,9+0,75)*2*1</t>
  </si>
  <si>
    <t xml:space="preserve">  (1,2+0,5)*2*1</t>
  </si>
  <si>
    <t xml:space="preserve">  Mezisoučet</t>
  </si>
  <si>
    <t>Konec provozního součtu</t>
  </si>
  <si>
    <t>2925,7072*2</t>
  </si>
  <si>
    <t>648952421 RT</t>
  </si>
  <si>
    <t>Osazení parapetních desek dřevěných š. do 50 cm, včetně dodávky parapetní desky š.do  35 cm, masiv včetně nátěru</t>
  </si>
  <si>
    <t xml:space="preserve">nutno zaměřit na místě : </t>
  </si>
  <si>
    <t xml:space="preserve">okna : </t>
  </si>
  <si>
    <t>B : 1,72*24</t>
  </si>
  <si>
    <t>C : 1,38*38</t>
  </si>
  <si>
    <t>D : 1,24*6</t>
  </si>
  <si>
    <t>E : 1,24*6</t>
  </si>
  <si>
    <t>F : 1,12*47</t>
  </si>
  <si>
    <t>G : 1,52*15</t>
  </si>
  <si>
    <t>H : 1,52*8</t>
  </si>
  <si>
    <t>Ch : 1,32*1</t>
  </si>
  <si>
    <t>L : 1,02*1</t>
  </si>
  <si>
    <t>M : 0,77*1</t>
  </si>
  <si>
    <t>N : 1,92*2</t>
  </si>
  <si>
    <t>O : 3,68*1</t>
  </si>
  <si>
    <t>P : 2,05*5</t>
  </si>
  <si>
    <t>Q : 2,2*3</t>
  </si>
  <si>
    <t>R : 1,54*3</t>
  </si>
  <si>
    <t>S : 1,1*31</t>
  </si>
  <si>
    <t>S ' : 0,9*2</t>
  </si>
  <si>
    <t>T : 0,9*3</t>
  </si>
  <si>
    <t>U : 0,74*2</t>
  </si>
  <si>
    <t>0,74*11</t>
  </si>
  <si>
    <t>V : 0,76*10</t>
  </si>
  <si>
    <t>W : 0,6*37</t>
  </si>
  <si>
    <t>X : 0,3*7</t>
  </si>
  <si>
    <t>1 : 0,8*1</t>
  </si>
  <si>
    <t>2 : 1,5*1</t>
  </si>
  <si>
    <t>neoznačené : 0,9*1</t>
  </si>
  <si>
    <t>1,2*1</t>
  </si>
  <si>
    <t>941941042R00</t>
  </si>
  <si>
    <t>Montáž lešení lehkého pracovního řadového s podlahami šířky od 1,00 do 1,20 m, výšky přes 10 do 30 m</t>
  </si>
  <si>
    <t>m2</t>
  </si>
  <si>
    <t>800-3</t>
  </si>
  <si>
    <t>včetně kotvení</t>
  </si>
  <si>
    <t>SPI</t>
  </si>
  <si>
    <t>pro okna A : 18,0*15,0</t>
  </si>
  <si>
    <t>941941292R00</t>
  </si>
  <si>
    <t>Montáž lešení lehkého pracovního řadového s podlahami příplatek za každý další i započatý měsíc použití lešení_x000D_
 šířky od 1,00 do 1,20 m a výšky přes 10 do 30 m</t>
  </si>
  <si>
    <t>941941842R00</t>
  </si>
  <si>
    <t>Demontáž lešení lehkého řadového s podlahami šířky přes 1 do 1,2 m, výšky přes 10 do 30 m</t>
  </si>
  <si>
    <t>941955002R00</t>
  </si>
  <si>
    <t>Lešení lehké pracovní pomocné pomocné, o výšce lešeňové podlahy přes 1,2 do 1,9 m</t>
  </si>
  <si>
    <t>310*2,0*1,2</t>
  </si>
  <si>
    <t>1*4,0*1,2</t>
  </si>
  <si>
    <t>3*3,0*1,2</t>
  </si>
  <si>
    <t>944944011R00</t>
  </si>
  <si>
    <t xml:space="preserve">Montáž ochranné sítě z umělých vláken </t>
  </si>
  <si>
    <t>944944031R00</t>
  </si>
  <si>
    <t>Montáž ochranné sítě příplatek k ceně za každý další i započatý měsíc použití ochranných sítí_x000D_
 z umělých vláken</t>
  </si>
  <si>
    <t>944944081R00</t>
  </si>
  <si>
    <t xml:space="preserve">Demontáž ochranné sítě z umělých vláken </t>
  </si>
  <si>
    <t>968062991R00</t>
  </si>
  <si>
    <t>Vybourání dřevěných rámů vnitřních deštění výkladů a obkladů stěn, jakýchkoliv ploch</t>
  </si>
  <si>
    <t>801-3</t>
  </si>
  <si>
    <t>včetně pomocného lešení o výšce podlahy do 1900 mm a pro zatížení do 1,5 kPa  (150 kg/m2),</t>
  </si>
  <si>
    <t>B : (1,72+2,4)*2*0,15*24</t>
  </si>
  <si>
    <t>C : (1,38+2,4)*2*0,15*38</t>
  </si>
  <si>
    <t>D : (1,24+1,98)*2*0,15*6</t>
  </si>
  <si>
    <t>E : (1,24+1,96)*2*0,15*6</t>
  </si>
  <si>
    <t>F : (1,12*1,87)*2*0,15*47</t>
  </si>
  <si>
    <t>G : (1,52+2,18)*2*0,15*15</t>
  </si>
  <si>
    <t>H : (1,52+1,87)*2*0,15*8</t>
  </si>
  <si>
    <t>Ch : (1,52+2,4)*2*0,15*1</t>
  </si>
  <si>
    <t>I : (1,33+2,85)*2*0,15*3</t>
  </si>
  <si>
    <t>J : (1,33+0,9)*2*0,15*3</t>
  </si>
  <si>
    <t>K : (1,33+1,85)*2*0,15*3</t>
  </si>
  <si>
    <t>L : (1,02+3,75)*2*0,15*1</t>
  </si>
  <si>
    <t>M : (0,77+3,75)*2*0,15*1</t>
  </si>
  <si>
    <t>N : (1,92+2,0)*2*0,15*2</t>
  </si>
  <si>
    <t>O : (3,68+1,4+1,4+4,0)*0,15*1</t>
  </si>
  <si>
    <t>P : (2,05+1,225*2)*0,15*5</t>
  </si>
  <si>
    <t>3,14*2,05/2*0,15*5</t>
  </si>
  <si>
    <t>Q : (2,2+0,68*2)*0,15*3</t>
  </si>
  <si>
    <t>3,14*2,2/2*0,15*3</t>
  </si>
  <si>
    <t>R : (1,54+1,47)*2*0,15*3</t>
  </si>
  <si>
    <t>S : (1,1+1,05)*2*0,15*33</t>
  </si>
  <si>
    <t>U : (0,74+0,83)*2*0,15*2</t>
  </si>
  <si>
    <t>(0,74+0,83)*2*0,15*7</t>
  </si>
  <si>
    <t>V : (0,76+1,17)*2*0,15*8</t>
  </si>
  <si>
    <t>W : (0,6+1,18)*2*0,15*37</t>
  </si>
  <si>
    <t>X : (0,3+0,8)*2*0,15*7</t>
  </si>
  <si>
    <t>1 : (0,8+0,5)*2*0,15*1</t>
  </si>
  <si>
    <t>968095002R00</t>
  </si>
  <si>
    <t xml:space="preserve">Vybourání vnitřních parapetů dřevěných, šířky do 50 cm,  </t>
  </si>
  <si>
    <t>S : 1,1*33</t>
  </si>
  <si>
    <t>0,74*7</t>
  </si>
  <si>
    <t>V : 0,76*8</t>
  </si>
  <si>
    <t>952901111 R00</t>
  </si>
  <si>
    <t>Vyčištění budov o výšce podlaží do 4 m</t>
  </si>
  <si>
    <t>RTS 18/ II</t>
  </si>
  <si>
    <t>počet oken : 287*8,0</t>
  </si>
  <si>
    <t>968062244 R00</t>
  </si>
  <si>
    <t>Vybourání dřevěných rámů oken jednoduch. pl. 1 m2, s vyvěšením křídel oken</t>
  </si>
  <si>
    <t>U : 0,74*0,83*2</t>
  </si>
  <si>
    <t>neoznačené : 0,9*0,75</t>
  </si>
  <si>
    <t>1,2*0,3</t>
  </si>
  <si>
    <t>968062245 R00</t>
  </si>
  <si>
    <t>Vybourání dřevěných rámů oken jednoduch. pl. 2 m2, s vyvěšením křídel oken</t>
  </si>
  <si>
    <t>Ch volské oko : 3,14*0,575*0,575*1</t>
  </si>
  <si>
    <t>J : 1,33*0,93</t>
  </si>
  <si>
    <t>968062246 R00</t>
  </si>
  <si>
    <t>Vybourání dřevěných rámů oken jednoduch. pl. 4 m2, s vyvěšením křídel oken</t>
  </si>
  <si>
    <t>I : 1,33*2,85*3</t>
  </si>
  <si>
    <t>K : 1,33*1,85*3</t>
  </si>
  <si>
    <t>2 : 1,5*1,5*1</t>
  </si>
  <si>
    <t>968062247 R00</t>
  </si>
  <si>
    <t>Vybourání dřevěných rámů oken jednoduch. nad 4 m2, s vyvěšením křídel oken</t>
  </si>
  <si>
    <t>O : 3,68*(1,4+2,4)/2*1</t>
  </si>
  <si>
    <t>968062354 R00</t>
  </si>
  <si>
    <t>Vybourání dřevěných rámů oken dvojitých pl. 1 m2, s vyvěšením křídel oken</t>
  </si>
  <si>
    <t>U : 0,74*0,83*7</t>
  </si>
  <si>
    <t>V : 0,76*1,17*8</t>
  </si>
  <si>
    <t>W : 0,6*1,18*37</t>
  </si>
  <si>
    <t>X : 0,3*0,8*7</t>
  </si>
  <si>
    <t>1 : 0,8*0,5*1</t>
  </si>
  <si>
    <t>T : 0,9*0,4*3</t>
  </si>
  <si>
    <t>968062355 R00</t>
  </si>
  <si>
    <t>Vybourání dřevěných rámů oken dvojitých pl. 2 m2, s vyvěšením křídel oken</t>
  </si>
  <si>
    <t>S : 1,1*1,05*31</t>
  </si>
  <si>
    <t>Sˇ : 0,9*1,5*2</t>
  </si>
  <si>
    <t>968062356 R00</t>
  </si>
  <si>
    <t>Vybourání dřevěných rámů oken dvojitých pl. 4 m2, s vyvěšením křídel oken</t>
  </si>
  <si>
    <t>C : 1,38*2,4*38</t>
  </si>
  <si>
    <t>D : 1,24*1,98*6</t>
  </si>
  <si>
    <t>E : 1,24*1,98*6</t>
  </si>
  <si>
    <t>F : 1,12*1,87*47</t>
  </si>
  <si>
    <t>G : 1,52*2,18*15</t>
  </si>
  <si>
    <t>H : 1,52*1,87*8</t>
  </si>
  <si>
    <t>Ch : 1,52*2,4*1</t>
  </si>
  <si>
    <t>L : 1,02*3,75*1</t>
  </si>
  <si>
    <t>M : 0,77*3,75*1</t>
  </si>
  <si>
    <t>N : 1,92*2,0*2</t>
  </si>
  <si>
    <t>Q : 2,2*0,68*3</t>
  </si>
  <si>
    <t>3,14*1,1*1,1/2*3</t>
  </si>
  <si>
    <t>R : 1,54*1,47*3</t>
  </si>
  <si>
    <t>968062357 R00</t>
  </si>
  <si>
    <t>Vybourání dřevěných rámů oken dvojitých nad  4 m2, s vyvěšením křídel oken</t>
  </si>
  <si>
    <t>B : 1,72*2,4*2*24</t>
  </si>
  <si>
    <t>P : 2,05*1,225*5</t>
  </si>
  <si>
    <t>3,14*1,025*1,025/2*5</t>
  </si>
  <si>
    <t>9781</t>
  </si>
  <si>
    <t>999281151R00</t>
  </si>
  <si>
    <t>Přesun hmot pro opravy a údržbu objektů pro opravy a údržbu dosavadních objektů včetně vnějších plášťů_x000D_
 výšky do 25 m, nošením</t>
  </si>
  <si>
    <t>t</t>
  </si>
  <si>
    <t>Přesun hmot</t>
  </si>
  <si>
    <t>POL7_</t>
  </si>
  <si>
    <t>oborů 801, 803, 811 a 812</t>
  </si>
  <si>
    <t xml:space="preserve">Hmotnosti z položek s pořadovými čísly: : </t>
  </si>
  <si>
    <t xml:space="preserve">1,2,3,4,6,8,12,13,14,15,16,17,18,19,20, : </t>
  </si>
  <si>
    <t>Součet: : 25,79904</t>
  </si>
  <si>
    <t>713111111RT2</t>
  </si>
  <si>
    <t>Montáž tepelné izolace stropů kladené vrchem, volně, dvouvrstvá</t>
  </si>
  <si>
    <t>800-713</t>
  </si>
  <si>
    <t>1472,3-70,68</t>
  </si>
  <si>
    <t>713181141R00</t>
  </si>
  <si>
    <t>Izolace foukaná foukaná volně, minerální</t>
  </si>
  <si>
    <t>m3</t>
  </si>
  <si>
    <t>70,68*0,26</t>
  </si>
  <si>
    <t>63140546 R</t>
  </si>
  <si>
    <t>Specifikace</t>
  </si>
  <si>
    <t>POL3_</t>
  </si>
  <si>
    <t>1401,62*1,03</t>
  </si>
  <si>
    <t>63140547 R</t>
  </si>
  <si>
    <t>Deska izolační minerální tl. 140 mm, součinitel tepelné vodivosti 0,038 W/mK</t>
  </si>
  <si>
    <t>998713103R00</t>
  </si>
  <si>
    <t>Přesun hmot pro izolace tepelné v objektech výšky do 24 m</t>
  </si>
  <si>
    <t>50 m vodorovně</t>
  </si>
  <si>
    <t xml:space="preserve">24,25,26, : </t>
  </si>
  <si>
    <t>Součet: : 12,69723</t>
  </si>
  <si>
    <t>762523104R00</t>
  </si>
  <si>
    <t>Položení podlah montáž_x000D_
 z prken hoblovaných na sraz</t>
  </si>
  <si>
    <t>800-762</t>
  </si>
  <si>
    <t>762595000R00</t>
  </si>
  <si>
    <t>Spojovací a ochranné prostředky hřebíky, vruty, impregnace</t>
  </si>
  <si>
    <t>10,0*0,038</t>
  </si>
  <si>
    <t>762895000R00</t>
  </si>
  <si>
    <t>Spojovací a ochranné prostředky hřebíky, svory, impregnace</t>
  </si>
  <si>
    <t>30,0*0,06*0,12</t>
  </si>
  <si>
    <t>762822110 R00</t>
  </si>
  <si>
    <t>Montáž stropnic hraněných pl. do 144 cm2, rošt na vatných trámech s podpěrami</t>
  </si>
  <si>
    <t>30,0</t>
  </si>
  <si>
    <t>7629</t>
  </si>
  <si>
    <t>Zábradlí na půdě z hranolů a prken, D+M+nátěr</t>
  </si>
  <si>
    <t>60512582.AR</t>
  </si>
  <si>
    <t>prkno SM/JD; tl = 38,0 mm; l = 2 000 až 3 900 mm; jakost II; hoblované</t>
  </si>
  <si>
    <t>SPCM</t>
  </si>
  <si>
    <t>10,0*0,038*1,1</t>
  </si>
  <si>
    <t>60515002R</t>
  </si>
  <si>
    <t>hranolek SM/JD; průřez 25 až 75 cm2; l = 4 000 až 6 000 mm; jakost I</t>
  </si>
  <si>
    <t>30,0*0,06*0,12*1,1</t>
  </si>
  <si>
    <t>998762103R00</t>
  </si>
  <si>
    <t>Přesun hmot pro konstrukce tesařské v objektech výšky do 24 m</t>
  </si>
  <si>
    <t xml:space="preserve">29,30,31,33,34, : </t>
  </si>
  <si>
    <t>Součet: : 0,36717</t>
  </si>
  <si>
    <t>764410250RT2</t>
  </si>
  <si>
    <t>Oplechování parapetů z pozinkovaného plechu výroba a montáž _x000D_
 rš 330 mm</t>
  </si>
  <si>
    <t>800-764</t>
  </si>
  <si>
    <t>včetně rohů</t>
  </si>
  <si>
    <t>G : 1,5215</t>
  </si>
  <si>
    <t>Ch : 1,52*1</t>
  </si>
  <si>
    <t>Ch volské oko : 3,14*1,3/2</t>
  </si>
  <si>
    <t>I : 1,33*3</t>
  </si>
  <si>
    <t>J : 1,33*3</t>
  </si>
  <si>
    <t>K : 1,33*3</t>
  </si>
  <si>
    <t>N : 0,92*2</t>
  </si>
  <si>
    <t>S' : 0,9*2</t>
  </si>
  <si>
    <t>764410850R00</t>
  </si>
  <si>
    <t>Demontáž oplechování parapetů rš od 100 do 330 mm</t>
  </si>
  <si>
    <t>998764103R00</t>
  </si>
  <si>
    <t>Přesun hmot pro konstrukce klempířské v objektech výšky do 24 m</t>
  </si>
  <si>
    <t xml:space="preserve">36, : </t>
  </si>
  <si>
    <t>Součet: : 0,84993</t>
  </si>
  <si>
    <t>766492100R00</t>
  </si>
  <si>
    <t>Ostatní montáž obložení montáž obložení ostění</t>
  </si>
  <si>
    <t>800-766</t>
  </si>
  <si>
    <t>S : (1,1+1,05)*2*0,15*31</t>
  </si>
  <si>
    <t>S : (0,9+1,5)*2*0,15*2</t>
  </si>
  <si>
    <t>T : (0,9+0,4)*2*0,15*3</t>
  </si>
  <si>
    <t>(0,74+0,83)*2*0,15*11</t>
  </si>
  <si>
    <t>V : (0,76+1,17)*2*0,15*10</t>
  </si>
  <si>
    <t>766711001R00</t>
  </si>
  <si>
    <t>B : (1,72+2,4)*2*2*24</t>
  </si>
  <si>
    <t>C : (1,38+2,4)*2*2*38</t>
  </si>
  <si>
    <t>D : (1,24+1,98)*2*2*6</t>
  </si>
  <si>
    <t>E : (1,24+1,96)*2*2*6</t>
  </si>
  <si>
    <t>F : (1,12*1,87)*2*2*47</t>
  </si>
  <si>
    <t>G : (1,52+2,18)*2*2*15</t>
  </si>
  <si>
    <t>H : (1,52+1,87)*2*2*8</t>
  </si>
  <si>
    <t>Ch : (1,52+2,4)*2*2*1</t>
  </si>
  <si>
    <t>Ch volské oko : 3,14*(1,3+1,0)/2*1</t>
  </si>
  <si>
    <t>I : (1,33+2,85)*2*3</t>
  </si>
  <si>
    <t>J : (1,33+0,9)*2*3</t>
  </si>
  <si>
    <t>K : (1,33+1,85)*2*3</t>
  </si>
  <si>
    <t>L : (1,02+3,75)*2*2*1</t>
  </si>
  <si>
    <t>M : (0,77+3,75)*2*2*1</t>
  </si>
  <si>
    <t>N : (1,92+2,0)*2*2*2</t>
  </si>
  <si>
    <t>O : (3,68+1,4+1,4+4,0)*1</t>
  </si>
  <si>
    <t>P : (2,05+1,225*2)*2*5</t>
  </si>
  <si>
    <t>3,14*2,05/2*2*5</t>
  </si>
  <si>
    <t>Q : (2,2+0,68*2)*2*3</t>
  </si>
  <si>
    <t>3,14*2,2/2*2*3</t>
  </si>
  <si>
    <t>R : (1,54+1,47)*2*2*3</t>
  </si>
  <si>
    <t>S : (1,1+1,05)*2*2*31</t>
  </si>
  <si>
    <t>S : (0,9+1,5)*2*2*2</t>
  </si>
  <si>
    <t>T : (0,9+0,4)*2*2*3</t>
  </si>
  <si>
    <t>U : (0,74+0,83)*2*2</t>
  </si>
  <si>
    <t>(0,74+0,83)*2*2*11</t>
  </si>
  <si>
    <t>V : (0,76+1,17)*2*2*10</t>
  </si>
  <si>
    <t>W : (0,6+1,18)*2*2*37</t>
  </si>
  <si>
    <t>X : (0,3+0,8)*2*2*7</t>
  </si>
  <si>
    <t>1 : (0,8+0,5)*2*2*1</t>
  </si>
  <si>
    <t>2 : 1,5*4*1</t>
  </si>
  <si>
    <t>neoznačené : (0,9+0,75)*2*1</t>
  </si>
  <si>
    <t>(1,2+0,5)*2*1</t>
  </si>
  <si>
    <t>61101 R</t>
  </si>
  <si>
    <t>61102 R</t>
  </si>
  <si>
    <t>61103 R</t>
  </si>
  <si>
    <t xml:space="preserve">všechna okna budou vyrobena stejně jako stávající : </t>
  </si>
  <si>
    <t>rozměry vnitřních a vnějších rámů nutno přeměřit : 24</t>
  </si>
  <si>
    <t>61104 R</t>
  </si>
  <si>
    <t>61105 R</t>
  </si>
  <si>
    <t>61106 R</t>
  </si>
  <si>
    <t>61107 R</t>
  </si>
  <si>
    <t>61108 R</t>
  </si>
  <si>
    <t>61109 R</t>
  </si>
  <si>
    <t>61110 R</t>
  </si>
  <si>
    <t>61111 R</t>
  </si>
  <si>
    <t>61112 R</t>
  </si>
  <si>
    <t>61113 R</t>
  </si>
  <si>
    <t>61114 R</t>
  </si>
  <si>
    <t>61115 R</t>
  </si>
  <si>
    <t>61116 R</t>
  </si>
  <si>
    <t>61117 R</t>
  </si>
  <si>
    <t>61118 R</t>
  </si>
  <si>
    <t>61119 R</t>
  </si>
  <si>
    <t>61120 R</t>
  </si>
  <si>
    <t>61121 R</t>
  </si>
  <si>
    <t>61122 R</t>
  </si>
  <si>
    <t>61122 RA</t>
  </si>
  <si>
    <t>61122 RB</t>
  </si>
  <si>
    <t>61123 R</t>
  </si>
  <si>
    <t>61124 R</t>
  </si>
  <si>
    <t>61125 R</t>
  </si>
  <si>
    <t>61126 R</t>
  </si>
  <si>
    <t>61127 R</t>
  </si>
  <si>
    <t>61128 R</t>
  </si>
  <si>
    <t>61129 R</t>
  </si>
  <si>
    <t>61130 R</t>
  </si>
  <si>
    <t>61131 R</t>
  </si>
  <si>
    <t>998766103R00</t>
  </si>
  <si>
    <t>Přesun hmot pro konstrukce truhlářské v objektech výšky do 24 m</t>
  </si>
  <si>
    <t xml:space="preserve">39,40,41,42,43,44,45,47,48,49,50,51,52,53,54,55,56,57,58,59,60,61,62,63,64,65,66,67,68,69,70,71,72, : </t>
  </si>
  <si>
    <t xml:space="preserve">73, : </t>
  </si>
  <si>
    <t>Součet: : 16,66687</t>
  </si>
  <si>
    <t>76701</t>
  </si>
  <si>
    <t>76702</t>
  </si>
  <si>
    <t>783522000R00</t>
  </si>
  <si>
    <t>Nátěry klempířských konstrukcí syntetické základní + dvojnásobné</t>
  </si>
  <si>
    <t>800-783</t>
  </si>
  <si>
    <t>na vzduchu schnoucí</t>
  </si>
  <si>
    <t xml:space="preserve">  A : 1,92*18</t>
  </si>
  <si>
    <t xml:space="preserve">  B : 1,72*24</t>
  </si>
  <si>
    <t xml:space="preserve">  C : 1,38*38</t>
  </si>
  <si>
    <t xml:space="preserve">  D : 1,24*6</t>
  </si>
  <si>
    <t xml:space="preserve">  E : 1,24*6</t>
  </si>
  <si>
    <t xml:space="preserve">  F : 1,12*47</t>
  </si>
  <si>
    <t xml:space="preserve">  G : 1,5215</t>
  </si>
  <si>
    <t xml:space="preserve">  H : 1,52*8</t>
  </si>
  <si>
    <t xml:space="preserve">  Ch : 1,52*1</t>
  </si>
  <si>
    <t xml:space="preserve">  Ch volské oko : 3,14*1,3/2</t>
  </si>
  <si>
    <t xml:space="preserve">  I : 1,33*3</t>
  </si>
  <si>
    <t xml:space="preserve">  J : 1,33*3</t>
  </si>
  <si>
    <t xml:space="preserve">  K : 1,33*3</t>
  </si>
  <si>
    <t xml:space="preserve">  L : 1,02*1</t>
  </si>
  <si>
    <t xml:space="preserve">  M : 0,77*1</t>
  </si>
  <si>
    <t xml:space="preserve">  N : 0,92*2</t>
  </si>
  <si>
    <t xml:space="preserve">  O : 3,68*1</t>
  </si>
  <si>
    <t xml:space="preserve">  P : 2,05*5</t>
  </si>
  <si>
    <t xml:space="preserve">  Q : 2,2*3</t>
  </si>
  <si>
    <t xml:space="preserve">  R : 1,54*3</t>
  </si>
  <si>
    <t xml:space="preserve">  S : 1,1*31</t>
  </si>
  <si>
    <t xml:space="preserve">  S' : 0,9*2</t>
  </si>
  <si>
    <t xml:space="preserve">  T : 0,9*3</t>
  </si>
  <si>
    <t xml:space="preserve">  U : 0,74*2</t>
  </si>
  <si>
    <t xml:space="preserve">  0,74*11</t>
  </si>
  <si>
    <t xml:space="preserve">  V : 0,76*10</t>
  </si>
  <si>
    <t xml:space="preserve">  W : 0,6*37</t>
  </si>
  <si>
    <t xml:space="preserve">  X : 0,3*7</t>
  </si>
  <si>
    <t xml:space="preserve">  1 : 0,8*1</t>
  </si>
  <si>
    <t xml:space="preserve">  2 : 1,5*1</t>
  </si>
  <si>
    <t xml:space="preserve">  neoznačené : 0,9*1</t>
  </si>
  <si>
    <t xml:space="preserve">  1,2*1</t>
  </si>
  <si>
    <t>338,3125*0,33</t>
  </si>
  <si>
    <t>783624300R00</t>
  </si>
  <si>
    <t>Nátěry truhlářských výrobků syntetické na vzduchu schnoucí, dvojnásobné + 1x email + 2x tmel</t>
  </si>
  <si>
    <t>A : 1,92*2,58*4*6</t>
  </si>
  <si>
    <t>I : 1,33*2,85*2*3</t>
  </si>
  <si>
    <t>J : 1,33*0,9*2*3</t>
  </si>
  <si>
    <t>K : 1,33*1,85*2*3</t>
  </si>
  <si>
    <t>O : 3,68*1,44*2*1</t>
  </si>
  <si>
    <t>(1,84+0,48)/2*(1,84+0,48)/2*3,14/2*2*1</t>
  </si>
  <si>
    <t>783602821 R00</t>
  </si>
  <si>
    <t>Odstranění nátěrů truhlářských, oken opálením s obroušením, horkovzdušnou pistolí, včetně deštění a parapetů</t>
  </si>
  <si>
    <t>783950011 RAA</t>
  </si>
  <si>
    <t>Oprava nátěrů kovových konstrukcí syntet. lakem, oškrábání, odrezivění, 1x krycí + 2x email</t>
  </si>
  <si>
    <t>Agregovaná položka</t>
  </si>
  <si>
    <t>POL2_</t>
  </si>
  <si>
    <t>mříže : 0,9*1,5*2*2</t>
  </si>
  <si>
    <t>0,6*1,18*2*9</t>
  </si>
  <si>
    <t>1,1*1,05*2*37</t>
  </si>
  <si>
    <t>0,7*0,83*2*6</t>
  </si>
  <si>
    <t>1,1*1,6*2*9</t>
  </si>
  <si>
    <t>0,3*0,8*2*6</t>
  </si>
  <si>
    <t>0,76*1,17*2*1</t>
  </si>
  <si>
    <t>1,12*1,87*2*2</t>
  </si>
  <si>
    <t>784450075RA0</t>
  </si>
  <si>
    <t>Malby z malířských směsí disperzní, penetrace jednonásobná, malba dvojnásobná, bílá</t>
  </si>
  <si>
    <t>AP-PSV</t>
  </si>
  <si>
    <t>979011111R00</t>
  </si>
  <si>
    <t>Svislá doprava suti a vybouraných hmot za prvé podlaží nad nebo pod základním podlažím</t>
  </si>
  <si>
    <t>Přesun suti</t>
  </si>
  <si>
    <t>POL8_</t>
  </si>
  <si>
    <t xml:space="preserve">Demontážní hmotnosti z položek s pořadovými čísly: : </t>
  </si>
  <si>
    <t xml:space="preserve">10,11,13,14,15,16,17,18,19,20,37, : </t>
  </si>
  <si>
    <t>Součet: : 42,35481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</si>
  <si>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</si>
  <si>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</si>
  <si>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</si>
  <si>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</si>
  <si>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Součet: : 254,12888</t>
  </si>
  <si>
    <t>979990162 R00</t>
  </si>
  <si>
    <t>Odvoz suti na skládku a ekologická likvidace - dřevo+sklo dle zákona o odpadech, dle možností dodavatele</t>
  </si>
  <si>
    <t>612401191RT2</t>
  </si>
  <si>
    <t>Omítky malých ploch vnitřních stěn do 0,09 m2, vápennou štukovou omítkou</t>
  </si>
  <si>
    <t>kus</t>
  </si>
  <si>
    <t>jakoukoliv maltou, z pomocného pracovního lešení o výšce podlahy do 1900 mm a pro zatížení do 1,5 kPa,</t>
  </si>
  <si>
    <t>61168501.AR</t>
  </si>
  <si>
    <t>dveře speciální protipožární; vnitřní; š = 800 mm; h = 1 970,0 mm; dýhované; EI 30 min; DP3; otevíravé; počet křídel 1; plné</t>
  </si>
  <si>
    <t>642201011RAA</t>
  </si>
  <si>
    <t>Výměna dveří dveří 1kř, zárubeň, oprava ostění, práh, bez změny velikosti otvoru</t>
  </si>
  <si>
    <t>AP-HSV</t>
  </si>
  <si>
    <t>0308</t>
  </si>
  <si>
    <t>Požární těsnění prostupů (viz požární zpráva)</t>
  </si>
  <si>
    <t>POL1_1</t>
  </si>
  <si>
    <t>713463312</t>
  </si>
  <si>
    <t>Montáž izolace tepelné potrubí potrubními pouzdry s Al fólií s přesahem Al páskou 1x D do 100 mm</t>
  </si>
  <si>
    <t>631545110</t>
  </si>
  <si>
    <t>pouzdro potrubní izolační d28/tl. 25 mm s hliníkovou fólií</t>
  </si>
  <si>
    <t>POL3_0</t>
  </si>
  <si>
    <t>631545340</t>
  </si>
  <si>
    <t>pouzdro potrubní izolační d49/tl. 30 mm s hliníkovou fólií</t>
  </si>
  <si>
    <t>631545750</t>
  </si>
  <si>
    <t>pouzdro potrubní izolační d60/tl. 40 mm s hliníkovou fólií</t>
  </si>
  <si>
    <t>631546080</t>
  </si>
  <si>
    <t>pouzdro potrubní izolační d89/tl. 50 mm s hliníkovou fólií</t>
  </si>
  <si>
    <t>722262226</t>
  </si>
  <si>
    <t>Vodoměr závitový jednovtokový suchoběžný dálkový odečet do 40°C G1/2x110 R100 Qn 2,5 m3/h horizont</t>
  </si>
  <si>
    <t>723150303</t>
  </si>
  <si>
    <t>Potrubí ocelové hladké černé bezešvé spojované svařováním tvářené za tepla D 28x2,6 mm</t>
  </si>
  <si>
    <t>723150306</t>
  </si>
  <si>
    <t>Potrubí ocelové hladké černé bezešvé spojované svařováním tvářené za tepla D 44,5x3,2 mm</t>
  </si>
  <si>
    <t>723231161</t>
  </si>
  <si>
    <t>Kohout kulový přímý G 3/8 PN 42 do 185°C plnoprůtokový s koulí DADO vnitřní závit těžká řada</t>
  </si>
  <si>
    <t>723231165</t>
  </si>
  <si>
    <t>Kohout kulový přímý G 1 1/4 PN 42 do 185°C plnoprůtokový s koulí DADO vnitřní závit těžká řada</t>
  </si>
  <si>
    <t>723233153</t>
  </si>
  <si>
    <t>Ventil solenoidový G 1/2 včetně cívky a konektoru s diodou</t>
  </si>
  <si>
    <t>998723101</t>
  </si>
  <si>
    <t>Přesun hmot tonážní pro vnitřní plynovod v objektech v do 6 m</t>
  </si>
  <si>
    <t>R51</t>
  </si>
  <si>
    <t>Bezpečnostní uzávěr plynu přírubový DN100, 230V, osazen na nízkotlaku</t>
  </si>
  <si>
    <t>R52</t>
  </si>
  <si>
    <t>Tlakoměr 0-10kPa</t>
  </si>
  <si>
    <t>731200829</t>
  </si>
  <si>
    <t>Demontáž kotle ocelového na plynná nebo kapalná paliva výkon do 125 kW</t>
  </si>
  <si>
    <t>731391822</t>
  </si>
  <si>
    <t>Vypuštění vody z kotle čerpadlem plocha kotle do 10 m2</t>
  </si>
  <si>
    <t>R01</t>
  </si>
  <si>
    <t>Demontáž odkouření kotlů vč. komínové vložky DN400mm</t>
  </si>
  <si>
    <t>R49</t>
  </si>
  <si>
    <t>Mtž dokouření a komínové vložky (vč. plošiny)</t>
  </si>
  <si>
    <t>R50</t>
  </si>
  <si>
    <t>Mtž kotle</t>
  </si>
  <si>
    <t>R02</t>
  </si>
  <si>
    <t>Kondenzační dvojkotel (2x185kW) o celk. výkonu 370kW (při 80/60°C) pro instalaci bez hydraulické, výhybky vč. základní regulace, kalhotový kus na odkouření</t>
  </si>
  <si>
    <t>R03</t>
  </si>
  <si>
    <t>Plynový filtr 6/4"</t>
  </si>
  <si>
    <t>R04</t>
  </si>
  <si>
    <t>Hydraulická propojovací sada pro kotel (2x mezipřírub. klapka, 2x servopohon, 2x propojení kotlů)</t>
  </si>
  <si>
    <t>kpl</t>
  </si>
  <si>
    <t>R05</t>
  </si>
  <si>
    <t>Neutralizační box pro výkon kotle do 400kW s čerpadlem kondenzátu</t>
  </si>
  <si>
    <t>R06</t>
  </si>
  <si>
    <t>Modul 0-10V pro řízení kotlů nadřazenou regulací</t>
  </si>
  <si>
    <t>R09</t>
  </si>
  <si>
    <t>Pojistná sestava DN25-1 izolovaná (pojistný ventil 250kPa, manometr, odvzdušňovací ventil)</t>
  </si>
  <si>
    <t>R17</t>
  </si>
  <si>
    <t>Demtž. odvodní mřížky 300x300mm</t>
  </si>
  <si>
    <t>R47</t>
  </si>
  <si>
    <t>Třísložkové nerezové přetlakové odkouření D250mm (1x redukce D300/250mm, 2x přechodka, jednosložka/třísložka, 2x oblouk 87°, 1x oblouk 90°, 2x čistící  prvek, 1x měřící a odvodňovací kus</t>
  </si>
  <si>
    <t>s 2x hrdlem 1/2", 3x prodlouž. 1m, 3x prodlouž. 0,5m, 1kpl těsnění)</t>
  </si>
  <si>
    <t>POP</t>
  </si>
  <si>
    <t>R48</t>
  </si>
  <si>
    <t>Nerezová přetlaková komínová vložka D250mm (1x patní koleno 87°, 27x prodloužení 1m, 1x plochá, střešní průchodka D250mm, 5x  středící objímka do komína, 1kpl těsnění)</t>
  </si>
  <si>
    <t>R53</t>
  </si>
  <si>
    <t>Autorizované uvedení kotle do provozu</t>
  </si>
  <si>
    <t>998731101</t>
  </si>
  <si>
    <t>Přesun hmot tonážní pro kotelny v objektech v do 6 m</t>
  </si>
  <si>
    <t>732110813</t>
  </si>
  <si>
    <t>Demontáž rozdělovače nebo sběrače do DN 300</t>
  </si>
  <si>
    <t>732111312</t>
  </si>
  <si>
    <t>Trubková hrdla rozdělovačů a sběračů bez přírub DN 20</t>
  </si>
  <si>
    <t>732111316</t>
  </si>
  <si>
    <t>Trubková hrdla rozdělovačů a sběračů bez přírub DN 40</t>
  </si>
  <si>
    <t>732111318</t>
  </si>
  <si>
    <t>Trubková hrdla rozdělovačů a sběračů bez přírub DN 50</t>
  </si>
  <si>
    <t>732111325</t>
  </si>
  <si>
    <t>Trubková hrdla rozdělovačů a sběračů bez přírub DN 80</t>
  </si>
  <si>
    <t>732320816</t>
  </si>
  <si>
    <t>Demontáž nádrže beztlaké nebo tlakové odpojení od rozvodů potrubí obsah do 2000 litrů</t>
  </si>
  <si>
    <t>732331615</t>
  </si>
  <si>
    <t>Nádoba tlaková expanzní s membránou závitové připojení PN 0,6 o objemu 35 litrů</t>
  </si>
  <si>
    <t>soubor</t>
  </si>
  <si>
    <t>732331772</t>
  </si>
  <si>
    <t>Příslušenství k expanzním nádobám konzole nastavitelná</t>
  </si>
  <si>
    <t>732331777</t>
  </si>
  <si>
    <t>Příslušenství k expanzním nádobám bezpečnostní uzávěr G 3/4 k měření tlaku</t>
  </si>
  <si>
    <t>732332403</t>
  </si>
  <si>
    <t>Základní expanzní nádoba PN 0,6 o objemu 400 litrů bez řídící čerpadlové jednotky</t>
  </si>
  <si>
    <t>732332511</t>
  </si>
  <si>
    <t>Řídící jednotka základní nádoby 2-1/60 PN 1,0 napětí 230 V s jedním čerpadlem</t>
  </si>
  <si>
    <t>732393816</t>
  </si>
  <si>
    <t>Rozřezání demontované nádrže obsah do 2000 litrů</t>
  </si>
  <si>
    <t>732420814</t>
  </si>
  <si>
    <t>Demontáž čerpadla oběhového spirálního DN 65</t>
  </si>
  <si>
    <t>732422212</t>
  </si>
  <si>
    <t>Čerpadlo teplovodní mokroběžné přírubové DN 40 výtlak do 6 m průtok 11 m3/h jednodílné pro vytápění</t>
  </si>
  <si>
    <t>R08</t>
  </si>
  <si>
    <t>Přírubový separátor mikrobublinek a kalu DN80 vč. izolace a magnetu</t>
  </si>
  <si>
    <t>R07</t>
  </si>
  <si>
    <t>Úpravna vody pro dopouštěcí vodu (úprava vody dle EN14868 a směrnice VDI 2053)</t>
  </si>
  <si>
    <t>R18</t>
  </si>
  <si>
    <t>Kompaktní rozdělovač sběrač 200x200mm, l=3250mm, podpěra na zem 0,5m vysoká vč. izolace minerální, vatou tl. 50mm</t>
  </si>
  <si>
    <t>998732101</t>
  </si>
  <si>
    <t>Přesun hmot tonážní pro strojovny v objektech v do 6 m</t>
  </si>
  <si>
    <t>733120826</t>
  </si>
  <si>
    <t>Demontáž potrubí ocelového hladkého do D 89</t>
  </si>
  <si>
    <t>733120832</t>
  </si>
  <si>
    <t>Demontáž potrubí ocelového hladkého do D 133</t>
  </si>
  <si>
    <t>733121212</t>
  </si>
  <si>
    <t>Potrubí ocelové hladké bezešvé v kotelnách nebo strojovnách D 28x2,6</t>
  </si>
  <si>
    <t>733121215</t>
  </si>
  <si>
    <t>Potrubí ocelové hladké bezešvé v kotelnách nebo strojovnách D 38x2,6</t>
  </si>
  <si>
    <t>733121218</t>
  </si>
  <si>
    <t>Potrubí ocelové hladké bezešvé v kotelnách nebo strojovnách D 57x2,9</t>
  </si>
  <si>
    <t>733121225</t>
  </si>
  <si>
    <t>Potrubí ocelové hladké bezešvé v kotelnách nebo strojovnách D 89x3,6</t>
  </si>
  <si>
    <t>733140811</t>
  </si>
  <si>
    <t>Odřezání nádoby odvzdušňovací</t>
  </si>
  <si>
    <t>733190225</t>
  </si>
  <si>
    <t>Zkouška těsnosti potrubí ocelové hladké přes D 60,3x2,9 do D 89x5,0</t>
  </si>
  <si>
    <t>733193922</t>
  </si>
  <si>
    <t>734261334</t>
  </si>
  <si>
    <t>Šroubení topenářské rohové G 3/4 PN 16 do 120°C</t>
  </si>
  <si>
    <t>998733101</t>
  </si>
  <si>
    <t>Přesun hmot tonážní pro rozvody potrubí v objektech v do 6 m</t>
  </si>
  <si>
    <t>734100813</t>
  </si>
  <si>
    <t>Demontáž armatury přírubové se dvěma přírubami do DN 150</t>
  </si>
  <si>
    <t>734163425</t>
  </si>
  <si>
    <t>Filtr DN 40 PN 16 do 300°C z uhlíkové oceli s vypouštěcí přírubou</t>
  </si>
  <si>
    <t>734173417</t>
  </si>
  <si>
    <t>Spoj přírubový PN 16/I do 200°C DN 80</t>
  </si>
  <si>
    <t>734190822</t>
  </si>
  <si>
    <t>Rozpojení přírubového spoje do DN 150</t>
  </si>
  <si>
    <t>734193115</t>
  </si>
  <si>
    <t>Klapka mezipřírubová uzavírací DN 65 PN 16 do 120°C disk tvárná litina</t>
  </si>
  <si>
    <t>734193116</t>
  </si>
  <si>
    <t>Klapka mezipřírubová uzavírací DN 80 PN 16 do 120°C disk tvárná litina</t>
  </si>
  <si>
    <t>734200822</t>
  </si>
  <si>
    <t>Demontáž armatury závitové se dvěma závity do G 1</t>
  </si>
  <si>
    <t>734200824</t>
  </si>
  <si>
    <t>Demontáž armatury závitové se dvěma závity do G 2</t>
  </si>
  <si>
    <t>734211127</t>
  </si>
  <si>
    <t>Ventil závitový odvzdušňovací G 1/2 PN 14 do 120°C automatický se zpětnou klapkou otopných těles</t>
  </si>
  <si>
    <t>734220105</t>
  </si>
  <si>
    <t>Ventil závitový regulační přímý G 2 PN 20 do 100°C vyvažovací</t>
  </si>
  <si>
    <t>734221682</t>
  </si>
  <si>
    <t>Termostatická hlavice kapalinová PN 10 do 110°C, na armatury se závitem M30x1,5</t>
  </si>
  <si>
    <t>734242417</t>
  </si>
  <si>
    <t>Ventil závitový zpětný přímý G 2 PN 16 do 110°C</t>
  </si>
  <si>
    <t>734251213</t>
  </si>
  <si>
    <t>Ventil závitový pojistný rohový G 1 provozní tlak od 2,5 do 6 barů</t>
  </si>
  <si>
    <t>734261232</t>
  </si>
  <si>
    <t>Šroubení topenářské přímé G 3/8 PN 16 do 120°C</t>
  </si>
  <si>
    <t>734261233</t>
  </si>
  <si>
    <t>Šroubení topenářské přímé G 1/2 PN 16 do 120°C</t>
  </si>
  <si>
    <t>734261234</t>
  </si>
  <si>
    <t>Šroubení topenářské přímé G 3/4 PN 16 do 120°C</t>
  </si>
  <si>
    <t>734261332</t>
  </si>
  <si>
    <t>Šroubení topenářské rohové G 3/8 PN 16 do 120°C</t>
  </si>
  <si>
    <t>734261333</t>
  </si>
  <si>
    <t>Šroubení topenářské rohové G 1/2 PN 16 do 120°C</t>
  </si>
  <si>
    <t>734290815</t>
  </si>
  <si>
    <t>Demontáž armatury směšovací přivařovací trojcestné   DN 50 s přímým průtokem</t>
  </si>
  <si>
    <t>734291123</t>
  </si>
  <si>
    <t>Kohout plnící a vypouštěcí G 1/2 PN 10 do 110°C závitový</t>
  </si>
  <si>
    <t>734292713</t>
  </si>
  <si>
    <t>Kohout kulový přímý G 1/2 PN 42 do 185°C vnitřní závit</t>
  </si>
  <si>
    <t>734292715</t>
  </si>
  <si>
    <t>Kohout kulový přímý G 1 PN 42 do 185°C vnitřní závit</t>
  </si>
  <si>
    <t>734292718</t>
  </si>
  <si>
    <t>Kohout kulový přímý G 2 PN 42 do 185°C vnitřní závit</t>
  </si>
  <si>
    <t>734295024_1</t>
  </si>
  <si>
    <t>Směšovací armatura přírubová trojcestná DN 40 se servomotorem</t>
  </si>
  <si>
    <t>734411114</t>
  </si>
  <si>
    <t>Teploměr technický s pevným stonkem a jímkou zadní připojení průměr 80 mm délky 75 mm</t>
  </si>
  <si>
    <t>734421102</t>
  </si>
  <si>
    <t>Tlakoměr s pevným stonkem a zpětnou klapkou tlak 0-16 bar průměr 63 mm spodní připojení</t>
  </si>
  <si>
    <t>734424102</t>
  </si>
  <si>
    <t>Kondenzační smyčka k přivaření stočená PN 250 do 300°C</t>
  </si>
  <si>
    <t>R10</t>
  </si>
  <si>
    <t>Termostatický radiátorový ventil s automatickým omezením průtoku, přímý 3/8"</t>
  </si>
  <si>
    <t>R11</t>
  </si>
  <si>
    <t>Termostatický radiátorový ventil s automatickým omezením průtoku, přímý 1/2"</t>
  </si>
  <si>
    <t>R12</t>
  </si>
  <si>
    <t>Termostatický radiátorový ventil s automatickým omezením průtoku, přímý 3/4"</t>
  </si>
  <si>
    <t>R13</t>
  </si>
  <si>
    <t>Termostatický radiátorový ventil s automatickým omezením průtoku, rohový 3/8"</t>
  </si>
  <si>
    <t>R14</t>
  </si>
  <si>
    <t>Termostatický radiátorový ventil s automatickým omezením průtoku, rohový 1/2"</t>
  </si>
  <si>
    <t>R15</t>
  </si>
  <si>
    <t>Termostatický radiátorový ventil s automatickým omezením průtoku, rohový 3/4"</t>
  </si>
  <si>
    <t>R16</t>
  </si>
  <si>
    <t>Připojovací šroubení s integrovanou ventilovou vložkou, s automatickým omezením průtoku, přímé, 1/2"x3/4"</t>
  </si>
  <si>
    <t>998734101</t>
  </si>
  <si>
    <t>Přesun hmot tonážní pro armatury v objektech v do 6 m</t>
  </si>
  <si>
    <t>735000912</t>
  </si>
  <si>
    <t>Vyregulování ventilu nebo kohoutu dvojregulačního s termostatickým ovládáním</t>
  </si>
  <si>
    <t>735111810</t>
  </si>
  <si>
    <t>Demontáž otopného tělesa litinového článkového</t>
  </si>
  <si>
    <t>735159330_1</t>
  </si>
  <si>
    <t>Montáž otopných těles panelových, délky do 1980 mm</t>
  </si>
  <si>
    <t>735191905</t>
  </si>
  <si>
    <t>Odvzdušnění otopných těles</t>
  </si>
  <si>
    <t>735291800</t>
  </si>
  <si>
    <t>Demontáž konzoly nebo držáku otopných těles, registrů nebo konvektorů do odpadu</t>
  </si>
  <si>
    <t>R19</t>
  </si>
  <si>
    <t>Deskové těleso určené pro rekonstrukce, boční připojení 21/554x400</t>
  </si>
  <si>
    <t>R20</t>
  </si>
  <si>
    <t>Deskové těleso určené pro rekonstrukce, boční připojení 21/554x500</t>
  </si>
  <si>
    <t>R21</t>
  </si>
  <si>
    <t>Deskové těleso určené pro rekonstrukce, boční připojení 21/554x600</t>
  </si>
  <si>
    <t>R22</t>
  </si>
  <si>
    <t>Deskové těleso určené pro rekonstrukce, boční připojení 21/554x1000</t>
  </si>
  <si>
    <t>R23</t>
  </si>
  <si>
    <t>Deskové těleso určené pro rekonstrukce, boční připojení 22/554x500</t>
  </si>
  <si>
    <t>R24</t>
  </si>
  <si>
    <t>Deskové těleso určené pro rekonstrukce, boční připojení 22/554x600</t>
  </si>
  <si>
    <t>R25</t>
  </si>
  <si>
    <t>Deskové těleso určené pro rekonstrukce, boční připojení 22/554x700</t>
  </si>
  <si>
    <t>R26</t>
  </si>
  <si>
    <t>Deskové těleso určené pro rekonstrukce, boční připojení 22/554x800</t>
  </si>
  <si>
    <t>R27</t>
  </si>
  <si>
    <t>Deskové těleso určené pro rekonstrukce, boční připojení 22/554x1000</t>
  </si>
  <si>
    <t>R28</t>
  </si>
  <si>
    <t>Deskové těleso určené pro rekonstrukce, boční připojení 33/554x400</t>
  </si>
  <si>
    <t>R29</t>
  </si>
  <si>
    <t>Deskové těleso určené pro rekonstrukce, boční připojení 33/554x500</t>
  </si>
  <si>
    <t>R30</t>
  </si>
  <si>
    <t>Deskové těleso určené pro rekonstrukce, boční připojení 33/554x600</t>
  </si>
  <si>
    <t>R31</t>
  </si>
  <si>
    <t>Deskové těleso určené pro rekonstrukce, boční připojení 33/554x700</t>
  </si>
  <si>
    <t>R32</t>
  </si>
  <si>
    <t>Deskové těleso určené pro rekonstrukce, boční připojení 33/554x800</t>
  </si>
  <si>
    <t>R33</t>
  </si>
  <si>
    <t>Deskové těleso určené pro rekonstrukce, boční připojení 33/554x900</t>
  </si>
  <si>
    <t>R34</t>
  </si>
  <si>
    <t>Deskové těleso určené pro rekonstrukce, boční připojení 33/554x1000</t>
  </si>
  <si>
    <t>R35</t>
  </si>
  <si>
    <t>Deskové těleso určené pro rekonstrukce, boční připojení 33/554x1200</t>
  </si>
  <si>
    <t>R36</t>
  </si>
  <si>
    <t>Deskové těleso určené pro rekonstrukce, boční připojení 33/554x1400</t>
  </si>
  <si>
    <t>R37</t>
  </si>
  <si>
    <t>Deskové těleso určené pro rekonstrukce, boční připojení 33/554x1600</t>
  </si>
  <si>
    <t>R38</t>
  </si>
  <si>
    <t>Deskové těleso, boční připojení 33/900x400</t>
  </si>
  <si>
    <t>R39</t>
  </si>
  <si>
    <t>Deskové těleso, boční připojení 33/900x700</t>
  </si>
  <si>
    <t>R40</t>
  </si>
  <si>
    <t>Deskové těleso, boční připojení 33/900x800</t>
  </si>
  <si>
    <t>R41</t>
  </si>
  <si>
    <t>Deskové těleso, boční připojení 33/900x900</t>
  </si>
  <si>
    <t>R42</t>
  </si>
  <si>
    <t>Deskové těleso, boční připojení 33/900x1200</t>
  </si>
  <si>
    <t>R43</t>
  </si>
  <si>
    <t>Deskové těleso, boční připojení 33/900x1400</t>
  </si>
  <si>
    <t>R44</t>
  </si>
  <si>
    <t>Deskové těleso, boční připojení 33/900x1600</t>
  </si>
  <si>
    <t>R45</t>
  </si>
  <si>
    <t>Deskové těleso, boční připojení 33/900x1800</t>
  </si>
  <si>
    <t>998735101</t>
  </si>
  <si>
    <t>Přesun hmot tonážní pro otopná tělesa v objektech v do 6 m</t>
  </si>
  <si>
    <t>kotelna : 200,0</t>
  </si>
  <si>
    <t>za tělesy : 213,0</t>
  </si>
  <si>
    <t>0300</t>
  </si>
  <si>
    <t>Topná zkouška</t>
  </si>
  <si>
    <t>hod</t>
  </si>
  <si>
    <t>0305</t>
  </si>
  <si>
    <t>Doprava</t>
  </si>
  <si>
    <t>53</t>
  </si>
  <si>
    <t>Napouštění a vypouštění systému, odvzdušnění</t>
  </si>
  <si>
    <t>h</t>
  </si>
  <si>
    <t>0301</t>
  </si>
  <si>
    <t>Montážní a spotřební mat</t>
  </si>
  <si>
    <t>kg</t>
  </si>
  <si>
    <t>0302</t>
  </si>
  <si>
    <t>Pomocné ocelové konstrukce</t>
  </si>
  <si>
    <t>0303</t>
  </si>
  <si>
    <t>Stavební výpomoci</t>
  </si>
  <si>
    <t>0309</t>
  </si>
  <si>
    <t>Větrací mřížka 315x315mm, s min. volnou plochou 0,038m2)</t>
  </si>
  <si>
    <t>0311</t>
  </si>
  <si>
    <t>Ekologické likvidace zdemontovaného materiálu</t>
  </si>
  <si>
    <t>AS1</t>
  </si>
  <si>
    <t>Řídící podstanice viz. schéma</t>
  </si>
  <si>
    <t>UA001</t>
  </si>
  <si>
    <t>Modul vstupů / výstupů viz. schéma</t>
  </si>
  <si>
    <t>UA002</t>
  </si>
  <si>
    <t>D1</t>
  </si>
  <si>
    <t>Dvoustupňový detektor plyn viz. schéma</t>
  </si>
  <si>
    <t>D2</t>
  </si>
  <si>
    <t>Dvoustupňový detektor CO viz. schéma</t>
  </si>
  <si>
    <t>HL,HAEXT2</t>
  </si>
  <si>
    <t>Bude zachována stávající signalizace</t>
  </si>
  <si>
    <t>HL,HAEXT3</t>
  </si>
  <si>
    <t>DP10</t>
  </si>
  <si>
    <t>Snímač tlaku 0-6Bar, 24VC, 0-10V DC</t>
  </si>
  <si>
    <t>DPH1</t>
  </si>
  <si>
    <t>Manostat max. tlak, rozsah 0,1-1 Mpa</t>
  </si>
  <si>
    <t>DPL1</t>
  </si>
  <si>
    <t>Manostat min. tlak, rozsah 40-400 kPa</t>
  </si>
  <si>
    <t>LAH1</t>
  </si>
  <si>
    <t>Snímač zaplavení viz. schéma</t>
  </si>
  <si>
    <t>Pol__28</t>
  </si>
  <si>
    <t>Kulový kohout s odvodněním G1/2</t>
  </si>
  <si>
    <t>Pol__29</t>
  </si>
  <si>
    <t>Redukce M12,5 x G1/2</t>
  </si>
  <si>
    <t>Pol__30</t>
  </si>
  <si>
    <t>Nerezová jímka G1/2 120mm</t>
  </si>
  <si>
    <t>SB1</t>
  </si>
  <si>
    <t>Central Stop s aretací v krabici, 1 x NC, IP 54</t>
  </si>
  <si>
    <t>SE1</t>
  </si>
  <si>
    <t>Servopohon 24V AC, 0-10V DC</t>
  </si>
  <si>
    <t>SE2</t>
  </si>
  <si>
    <t>SE3</t>
  </si>
  <si>
    <t>SE4</t>
  </si>
  <si>
    <t>SE6</t>
  </si>
  <si>
    <t>ST0</t>
  </si>
  <si>
    <t>Snímač venkovní teploty Ni1000</t>
  </si>
  <si>
    <t>ST1</t>
  </si>
  <si>
    <t>Snímač příložný Ni1000</t>
  </si>
  <si>
    <t>ST10</t>
  </si>
  <si>
    <t>Snímač do jímky Ni1000</t>
  </si>
  <si>
    <t>ST11</t>
  </si>
  <si>
    <t>Snímač do jímky Ni1001</t>
  </si>
  <si>
    <t>ST12</t>
  </si>
  <si>
    <t>Snímač do jímky Ni1002</t>
  </si>
  <si>
    <t>ST13</t>
  </si>
  <si>
    <t>Snímač prostorový Ni1000</t>
  </si>
  <si>
    <t>ST2</t>
  </si>
  <si>
    <t>ST3</t>
  </si>
  <si>
    <t>ST4</t>
  </si>
  <si>
    <t>ST6</t>
  </si>
  <si>
    <t>TAH1</t>
  </si>
  <si>
    <t>Prostorový termostat, rozsah 20-60°C</t>
  </si>
  <si>
    <t>TAH2</t>
  </si>
  <si>
    <t>Bezpečnostní termostat, rozsah 40 - 120°C</t>
  </si>
  <si>
    <t>FA1</t>
  </si>
  <si>
    <t>C10/1</t>
  </si>
  <si>
    <t>FA11</t>
  </si>
  <si>
    <t>C6/1</t>
  </si>
  <si>
    <t>FA12</t>
  </si>
  <si>
    <t>B6/1</t>
  </si>
  <si>
    <t>FA2</t>
  </si>
  <si>
    <t>FA3</t>
  </si>
  <si>
    <t>FA4</t>
  </si>
  <si>
    <t>FA5</t>
  </si>
  <si>
    <t>FAC1</t>
  </si>
  <si>
    <t>C2/1</t>
  </si>
  <si>
    <t>FAC2</t>
  </si>
  <si>
    <t>FAC3</t>
  </si>
  <si>
    <t>FAC4</t>
  </si>
  <si>
    <t>FAC5</t>
  </si>
  <si>
    <t>KM1</t>
  </si>
  <si>
    <t>LC1K0910B7</t>
  </si>
  <si>
    <t>KMC1</t>
  </si>
  <si>
    <t>KMC2</t>
  </si>
  <si>
    <t>KMC3</t>
  </si>
  <si>
    <t>KMC4</t>
  </si>
  <si>
    <t>KMC5</t>
  </si>
  <si>
    <t>KMC6</t>
  </si>
  <si>
    <t>KMC7</t>
  </si>
  <si>
    <t>QA1</t>
  </si>
  <si>
    <t>Hlavní vypínač 40A/3</t>
  </si>
  <si>
    <t>FV1</t>
  </si>
  <si>
    <t>Svodič přepětí  3 x400V viz. schéma</t>
  </si>
  <si>
    <t>FV21</t>
  </si>
  <si>
    <t>Rázová oddělovací tlumivka viz. schéma</t>
  </si>
  <si>
    <t>FV22</t>
  </si>
  <si>
    <t>FV3</t>
  </si>
  <si>
    <t>Svodič přepětí  1 x 230V viz. schéma</t>
  </si>
  <si>
    <t>GSM1</t>
  </si>
  <si>
    <t>GSM Modul</t>
  </si>
  <si>
    <t>KA6</t>
  </si>
  <si>
    <t>Relé 230V AC, 2 x kontakt 8A včetně patice</t>
  </si>
  <si>
    <t>KAH</t>
  </si>
  <si>
    <t>Relé 24V AC, 2 x kontakt 8A včetně patice</t>
  </si>
  <si>
    <t>KAH1</t>
  </si>
  <si>
    <t>KAH2</t>
  </si>
  <si>
    <t>KAH3</t>
  </si>
  <si>
    <t>KAH4</t>
  </si>
  <si>
    <t>KAH5</t>
  </si>
  <si>
    <t>KAH6</t>
  </si>
  <si>
    <t>KAH7</t>
  </si>
  <si>
    <t>KAK1</t>
  </si>
  <si>
    <t>Podružnýmateriál</t>
  </si>
  <si>
    <t>( svorky, pojistky, kontrolky, přepínače průchodky, štítky, montážní a propojovací materiál......), viz. schéma</t>
  </si>
  <si>
    <t>kplt</t>
  </si>
  <si>
    <t>Rozvaděč</t>
  </si>
  <si>
    <t>SAREL OCEP 1200x1000x300 včetně podstavce 100mm a montážního plechu</t>
  </si>
  <si>
    <t>TR1</t>
  </si>
  <si>
    <t>Oddělovací trafo 230/24V, 160VA</t>
  </si>
  <si>
    <t>Z1</t>
  </si>
  <si>
    <t>Zásuvka přístrojová na DIN, koncová</t>
  </si>
  <si>
    <t>Pol__73</t>
  </si>
  <si>
    <t>CYKY 3Jx1,5</t>
  </si>
  <si>
    <t>Pol__74</t>
  </si>
  <si>
    <t>JYTY 2x1</t>
  </si>
  <si>
    <t>Pol__75</t>
  </si>
  <si>
    <t>JYTY 3x1</t>
  </si>
  <si>
    <t>Pol__76</t>
  </si>
  <si>
    <t>JYTY 4x1</t>
  </si>
  <si>
    <t>Pol__77</t>
  </si>
  <si>
    <t>CYA6 ZŽ</t>
  </si>
  <si>
    <t>Pol__78</t>
  </si>
  <si>
    <t>UTP cat.6</t>
  </si>
  <si>
    <t>Pol__79</t>
  </si>
  <si>
    <t>Rošt CF 54/50 EZ 000011 CABLOFIL</t>
  </si>
  <si>
    <t>Pol__80</t>
  </si>
  <si>
    <t>Rošt CF 54/150 EZ 000011 CABLOFIL</t>
  </si>
  <si>
    <t>Pol__81</t>
  </si>
  <si>
    <t>Konzole CU 100 GS 557410 CABLOFIL</t>
  </si>
  <si>
    <t>Pol__82</t>
  </si>
  <si>
    <t>Konzole CU 150GS 557410 CABLOFIL</t>
  </si>
  <si>
    <t>Pol__83</t>
  </si>
  <si>
    <t>Trubka pevná plast průměr 20 včetně příchytek</t>
  </si>
  <si>
    <t>Pol__84</t>
  </si>
  <si>
    <t>Trubka ohebná plast průměr 20 včetně příchyt.</t>
  </si>
  <si>
    <t>Pol__85</t>
  </si>
  <si>
    <t>Podružný montážní materiál materiál ( šrouby, závěsný materiál, stahovací pásky, atd. )</t>
  </si>
  <si>
    <t>Pol__86</t>
  </si>
  <si>
    <t>Montážní práce</t>
  </si>
  <si>
    <t>Pol__87</t>
  </si>
  <si>
    <t>Zaregulování, uvedení do provozu</t>
  </si>
  <si>
    <t>Výroba rozvaděče</t>
  </si>
  <si>
    <t>Pol__91</t>
  </si>
  <si>
    <t>Revize</t>
  </si>
  <si>
    <t>Pol__89</t>
  </si>
  <si>
    <t>SW práce</t>
  </si>
  <si>
    <t>dat.bod</t>
  </si>
  <si>
    <t>Pol__90</t>
  </si>
  <si>
    <t>Grafická vizualizace systému</t>
  </si>
  <si>
    <t>Pol__92</t>
  </si>
  <si>
    <t>Jiné nespecifikované náklady</t>
  </si>
  <si>
    <t>Pol__93</t>
  </si>
  <si>
    <t>Zaškolení obsluhy</t>
  </si>
  <si>
    <t>Gymnázia, Sušice, Fr. Procházky 324, Návrh energetických úspor</t>
  </si>
  <si>
    <t>než ostění : 5735,0944*0,5</t>
  </si>
  <si>
    <t>Mříž na okna z plného ocel.profilu 10x10mm, včetně nátěru, 112x187 cm, D+M+osazení do ostění, demontáž stávací mříže z pletiva 112x187 cm</t>
  </si>
  <si>
    <t>Mříž na okna z plného ocel.profilu 10x10mm, včetně nátěru, 138x240 cm, D+M+osazení do ostění, demontáž stávací mříže z pletiva</t>
  </si>
  <si>
    <t>Gymnázium, Sušice, Fr. Procházky 324, Návrh energetických úspor</t>
  </si>
  <si>
    <t>Pol__98</t>
  </si>
  <si>
    <t>005122 R</t>
  </si>
  <si>
    <t>Provozní vlivy</t>
  </si>
  <si>
    <t>Soubor</t>
  </si>
  <si>
    <t>005123 R</t>
  </si>
  <si>
    <t>Kompletační čnnost</t>
  </si>
  <si>
    <t>Deska izolační minerální  tl. 140 mm, součinitel tepelné vodivosti 0,038 W/mK</t>
  </si>
  <si>
    <t>Výchozí revize plynovdu</t>
  </si>
  <si>
    <t>R54</t>
  </si>
  <si>
    <t>Zkouška pevnosti OPZ</t>
  </si>
  <si>
    <t>R56</t>
  </si>
  <si>
    <t>R57</t>
  </si>
  <si>
    <t>Úprava provozní dokumentace kotelny a plynového zařízení</t>
  </si>
  <si>
    <t>Zkouška těsnosti potrubí ocelové hladké do D 51x2,6</t>
  </si>
  <si>
    <t>722173104</t>
  </si>
  <si>
    <t>Potrubí plastové D 25x3,5 (pro odvod kondenzátu na odpad)</t>
  </si>
  <si>
    <t>733391101</t>
  </si>
  <si>
    <t>Zkouška těsnosti potrubí plastové do D 32x3,0</t>
  </si>
  <si>
    <t>0312</t>
  </si>
  <si>
    <t>0313</t>
  </si>
  <si>
    <t>0314</t>
  </si>
  <si>
    <t>Zajištění závazných stanovisek TIČR a OIP</t>
  </si>
  <si>
    <t xml:space="preserve">Detektor oxidu uhličitého s alarmem (zvukovou signalizací při překročení hodnoty CO2 v místnosti 1200 ppm). Detektor s min. třířádkovým LED displejem bude zavěšen na zdi proti oknům ve výšce 1500 mm od podlahy v dosahu el. energie. Současně bude umět snímat vlhkost a teplotu v místnosti, napájení adaptérem - přesná specifikace dle TZ - vytápění, část  VZT. </t>
  </si>
  <si>
    <t>42 a</t>
  </si>
  <si>
    <t xml:space="preserve">Zaslepení potrubí ocelového hladkého dýnkem D 76   </t>
  </si>
  <si>
    <t xml:space="preserve">Šroubení topenářské rohové G 3/4 PN 16 do 120°C   </t>
  </si>
  <si>
    <t>0306</t>
  </si>
  <si>
    <t>Koordinační činnost</t>
  </si>
  <si>
    <t>Realizační projektová dokumentace</t>
  </si>
  <si>
    <t>Dokumetnace skutečného provedení, vč. fotodokumentace</t>
  </si>
  <si>
    <t>Deštění mezi dvojitá okna masiv, včetně nátěru (dle oken)</t>
  </si>
  <si>
    <t xml:space="preserve">Montáž otvorových prvků dřevěných oken a balkonových dveří,  </t>
  </si>
  <si>
    <t>Okno dřevěné dvojité špaletové A vnitřního rozměru 192/258 cm, celková repase, včetně nátěrů, kování, okapnice a dal.- učebna výtvar.výchovy, 3.NP, Uw=2,7 W/m2K</t>
  </si>
  <si>
    <t>Dokumentace skutečného provedení, vč. fotodokumentace s popisem, doložení splnění požadovaných parametrů oken (Uw) výpočtem</t>
  </si>
  <si>
    <t>Výroba vzorového okna typu "C" a "F" k odsouhlasení OPP MěÚ Sušice, vč. doložení splnění požadovaných parametrů oken (Uw) výpočtem</t>
  </si>
  <si>
    <t>Okno dřevěné jednoduché s dvojsklem tvaru volského oka,CH´ 135/90 cm ,celková repase, včetně nátěrů, kování, okapnice a dal., Uw=max. 2,7 W/m2K</t>
  </si>
  <si>
    <t>Okno dřevěné jednoduché Q vnitřního rozměru 220/108-218 cm, nové, včetně nátěru a kování, obloukové,  dvojsklo š.26 mm (tl. 4mm+ rámeček bílý š.18 mm+ 4mm), Uw =max 1,2 W/m2K</t>
  </si>
  <si>
    <t>Okno dřevěné jednoduché s dvojsklem - T vnitřního rozměru 90/40 cm, nové, včetně nátěru a kování,  dvojsklo š.26 mm (tl. 4mm+ rámeček bílý š.18 mm+4mm), Uw =max 1,2 W/m2K</t>
  </si>
  <si>
    <t>Okno dřevěné jednoduché s dvojsklem U 74/83  cm , nové, včetně nátěru a kování, dvojsklo š.26 mm (tl. 4mm+ rámeček bílý š.18 mm+4mm), Uw =max 1,2 W/m2K</t>
  </si>
  <si>
    <t>Okno dřevěné jednoduché s dvojsklem V vnitřního rozměru 76/117 cm, nové, včetně nátěru a kování, dvojsklo š.26 mm (tl. 4mm+ rámeček bílý š.18 mm+4mm), Uw =max 1,2 W/m2K</t>
  </si>
  <si>
    <t>Okno dřevěné jednoduché s dvojsklem 1 - rozměru 80/50 cm, nové, včetně nátěru a kování, dvojsklo š.26 mm (tl. 4mm+ rámeček bílý š.18 mm+4mm), Uw =max 1,2 W/m2K</t>
  </si>
  <si>
    <t>Okno dřevěné jednoduché s dvojsklem X vnitřního rozměru 30/80 cm,  nové, včetně nátěru a kování, dvojsklo š.26 mm (tl. 4mm+ rámeček bílý š.18 mm+4mm), Uw =max 1,2 W/m2K</t>
  </si>
  <si>
    <t>Okno dřevěné jednoduché s dvojsklem 3 vnitřního rozměru 90/75  cm,nové, včetně nátěru a kování, dvojsklo š.26 mm (tl. 4mm+ rámeček bílý š.18 mm+4mm), Uw =max 1,2 W/m2K</t>
  </si>
  <si>
    <t>Okno dřevěné jednoduché s dvojsklem 4 vnitřního rozměru 90/50  cm , nové, včetně nátěru a kování, dvojsklo š.26 mm (tl. 4mm+ rámeček bílý š.18 mm+4mm), Uw =max 1,2 W/m2K</t>
  </si>
  <si>
    <t>Okno dřevěné dvojité špaletové A vnitřního rozměru 192/258 cm, nové, včetně nátěru a kování, vnitřní křídlo  sklo tl. 4 mm, vnější křídlo - dvojsklo š.12 mm (tl. 3mm+ rámeček bílý š.6 mm+ 3mm), Uw=  max.1,6 W/M2k</t>
  </si>
  <si>
    <t>Okno dřevěné dvojité špaletové B vnitřního rozměru 172/240 cm, nové, včetně nátěru a kování, vnitřní křídlo  sklo tl. 4mm, vnější křídlo - dvojsklo š.12 mm (tl. 3mm+ rámeček bílý š.6 mm+ 3mm), Uw=  max.1,6 W/m2K</t>
  </si>
  <si>
    <t>Okno dřevěné dvojité špaletové C vnitřního rozměru 138/240 cm, nové, včetně nátěru a kování,vnitřní křídlo  sklo tl. 4mm, vnější křídlo - dvojsklo š.12 mm (tl. 3mm+ rámeček bílý š.6 mm+ 3mm), Uw=  max.1,6 W/m2K</t>
  </si>
  <si>
    <t>Okno dřevěné dvojité špaletové D vnitřního rozměru 124/198 cm, nové, včetně nátěru a kování, vnitřní křídlo  sklo tl. 4mm, vnější křídlo - dvojsklo š.12 mm (tl. 3mm+ rámeček bílý š.6 mm+ 3mm), Uw=  max.1,6 W/m2K</t>
  </si>
  <si>
    <t>Okno dřevěné dvojité špaletové E vnitřního rozměru 124/196 cm, nové, včetně nátěru a kování,vnitřní křídlo  sklo tl. 4mm, vnější křídlo - dvojsklo š.12 mm (tl. 3mm+ rámeček bílý š.6 mm+ 3mm), Uw=  max.1,6 W/m2K</t>
  </si>
  <si>
    <t>Okno dřevěné dvojité špaletové F vnitřního rozměru 112/187 cm, nové, včetně nátěru a kování,vnitřní křídlo  sklo tl. 4mm, vnější křídlo - dvojsklo š.12 mm (tl. 3mm+ rámeček bílý š.6 mm+ 3mm), Uw=  max.1,6 W/m2K</t>
  </si>
  <si>
    <t>Okno dřevěné dvojité špaletové G vnitřního rozměru 152/218 cm, nové, včetně nátěru a kování,vnitřní křídlo  sklo tl. 4mm, vnější křídlo - dvojsklo š.12 mm (tl. 3mm+ rámeček bílý š.6 mm+ 3mm), Uw=  max.1,6 W/m2K</t>
  </si>
  <si>
    <t>Okno dřevěné dvojité špaletové H vnitřního rozměru 152/187 cm, nové, včetně nátěru a kování,vnitřní křídlo  sklo tl. 4mm, vnější křídlo - dvojsklo š.12 mm (tl. 3mm+ rámeček bílý š.6 mm+ 3mm), Uw=  max.1,6 W/m2K</t>
  </si>
  <si>
    <t>Okno dřevěné dvojité špaletové CH vnitřního rozměru 152/240 cm, nové, včetně nátěru a kování, vnitřní křídlo  sklo tl. 4mm, vnější křídlo - dvojsklo š.12 mm (tl. 3mm+ rámeček bílý š.6 mm+ 3mm), Uw=  max.1,6 W/m2K</t>
  </si>
  <si>
    <t>Okno dřevěné dvojité špaletové I vnitřního rozměru 133/285 cm, nové, vnitřní křídlo repase, včetně nátěru a kování,  vnější křídlo nové - dvojsklo š.12 mm (tl. 3mm+ rámeček bílý š.6 mm+ 3mm), Uw =max 1,6 W/m2K</t>
  </si>
  <si>
    <t>Okno dřevěné dvojité špaletové J vnitřního rozměru 133/90 cm, nové, vnitřní křídlo repase, včetně nátěru a kování,  vnější křídlo nové - dvojsklo š.12 mm (tl. 3mm+ rámeček bílý š.6 mm+ 3mm), Uw =max 1,6 W/m2K</t>
  </si>
  <si>
    <t>Okno dřevěné dvojité špaletové K vnitřního rozměru 133/185 cm, nové, vnitřní křídla repase, včetně nátěru a kování,  vnější křídlo nové - dvojsklo š.12 mm (tl. 3mm+ rámeček bílý š.6 mm+ 3mm), Uw =max 1,6 W/m2K</t>
  </si>
  <si>
    <t>Okno dřevěné dvojité špaletové L vnitřního rozměru 102/375 cm, nové, včetně nátěru a kování,vnitřní křídlo  sklo tl. 4mm, vnější křídlo - dvojsklo š.12 mm (tl. 3mm+ rámeček bílý š.6 mm+ 3mm), Uw =max 1,6 W/m2K</t>
  </si>
  <si>
    <t>Okno dřevěné dvojité špaletové M vnitřního rozměru 77/375 cm, nové, včetně nátěru a kování,vnitřní křídlo  sklo tl. 4mm, vnější křídlo - dvojsklo š.12 mm (tl. 3mm+ rámeček bílý š.6 mm+ 3mm), Uw =max 1,6 W/m2K</t>
  </si>
  <si>
    <t>Okno dřevěné dvojité špaletové N vnitřního rozměru 192/104-200 cm, nové, včetně nátěru a kování, obloukové okno, vnitřní křídlo  sklo tl. 4mm, vnější křídlo - dvojsklo š.12 mm (tl. 3mm+ rámeček bílý š.6 mm+ 3mm), Uw=  max.1,6 W/m2K</t>
  </si>
  <si>
    <t>Okno dřevěné dvojité špaletové O vnitřního rozměru 368/150-240 cm, nové, segmentové nadpraží,  vnitřní křídla nová, sklo tl. 4 mm, vnější křídla - dvojsklo š.12 mm (tl. 3mm+ rámeček bílý š.6 mm+ 3mm), Uw=  max.1,6 W/m2K</t>
  </si>
  <si>
    <t>Okno dřevěné dvojité špaletové P vnitřního rozměru 172/139-225 cm, nové, včetně nátěru a kování, obloukové okno, vnitřní křídla  sklo tl. 4mm, vnější křídla - dvojsklo š.12 mm (tl. 3mm+ rámeček bílý š.6 mm+ 3mm), Uw=  max.1,6 W/m2K</t>
  </si>
  <si>
    <t>Okno dřevěné dvojité špaletové R vnitřního rozměru 154/147 cm, nové, včetně nátěru a kování, vnitřní křídlo  sklo tl. 4mm, vnější křídlo - dvojsklo š.12 mm (tl. 3mm+ rámeček bílý š.6 mm+ 3mm), Uw=  max.1,6 W/m2K</t>
  </si>
  <si>
    <t>Okno dřevěné dvojité špaletové S vnitřního rozměru 110/105 cm, nové, včetně nátěru a kování, vnitřní křídlo  sklo tl. 4mm, vnější křídlo - dvojsklo š.12 mm (tl. 3mm+ rámeček bílý š.6 mm+ 3mm), Uw=  max.1,6 W/m2K</t>
  </si>
  <si>
    <t>Okno dřevěné dvojité špaletové S´´ vnitřního rozměru 110/160 cm, nové, včetně nátěru a kování, vnitřní křídlo  sklo tl. 4mm, vnější křídlo - dvojsklo š.12 mm (tl. 3mm+ rámeček bílý š.6 mm+ 3mm), Uw=  max.1,6 W/m2K</t>
  </si>
  <si>
    <t>Okno dřevěné jednoduché s dvojsklem W vnitřního rozměru 60/118 cm, nové, včetně nátěru a kování, dvojsklo š.26 mm (tl. 4mm+ rámeček bílý š.18 mm+4mm), Uw =max 1,2 W/m2K</t>
  </si>
  <si>
    <t>Okno dřevěné  špaletové 2 vnitřního rozměru 150/150  cm , nové, včetně nátěru a kování, vnitřní křídlo  sklo tl. 4mm, vnější křídlo - dvojsklo š.12 mm (tl. 3mm+ rámeček bílý š.6 mm+ 3mm), Uw =max 1,6 W/m2K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</si>
</sst>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;\-#,##0.000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auto="1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3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4" fontId="3" fillId="3" borderId="37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0" fontId="21" fillId="0" borderId="0" xfId="0" applyNumberFormat="1" applyFont="1" applyAlignment="1">
      <alignment wrapTex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4" fontId="16" fillId="6" borderId="40" xfId="0" applyNumberFormat="1" applyFont="1" applyFill="1" applyBorder="1" applyAlignment="1" applyProtection="1">
      <alignment vertical="top" shrinkToFit="1"/>
      <protection locked="0"/>
    </xf>
    <xf numFmtId="0" fontId="16" fillId="0" borderId="42" xfId="0" applyFont="1" applyBorder="1" applyAlignment="1">
      <alignment vertical="top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9" fontId="16" fillId="7" borderId="18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164" fontId="16" fillId="7" borderId="40" xfId="0" applyNumberFormat="1" applyFont="1" applyFill="1" applyBorder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49" fontId="16" fillId="7" borderId="43" xfId="0" applyNumberFormat="1" applyFont="1" applyFill="1" applyBorder="1" applyAlignment="1" applyProtection="1">
      <alignment horizontal="left" vertical="top" wrapText="1"/>
      <protection locked="0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9" fontId="16" fillId="4" borderId="35" xfId="0" applyNumberFormat="1" applyFont="1" applyFill="1" applyBorder="1" applyAlignment="1" applyProtection="1">
      <alignment horizontal="left" vertical="top" wrapText="1"/>
      <protection locked="0"/>
    </xf>
    <xf numFmtId="49" fontId="16" fillId="7" borderId="40" xfId="0" applyNumberFormat="1" applyFont="1" applyFill="1" applyBorder="1" applyAlignment="1" applyProtection="1">
      <alignment horizontal="left" vertical="top" wrapText="1"/>
      <protection locked="0"/>
    </xf>
    <xf numFmtId="0" fontId="16" fillId="0" borderId="34" xfId="0" applyFont="1" applyBorder="1" applyAlignment="1">
      <alignment vertical="top"/>
    </xf>
    <xf numFmtId="49" fontId="16" fillId="0" borderId="35" xfId="0" applyNumberFormat="1" applyFont="1" applyBorder="1" applyAlignment="1">
      <alignment vertical="top"/>
    </xf>
    <xf numFmtId="49" fontId="16" fillId="7" borderId="6" xfId="0" applyNumberFormat="1" applyFont="1" applyFill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>
      <alignment horizontal="center" vertical="top" shrinkToFit="1"/>
    </xf>
    <xf numFmtId="164" fontId="16" fillId="0" borderId="6" xfId="0" applyNumberFormat="1" applyFont="1" applyBorder="1" applyAlignment="1">
      <alignment vertical="top" shrinkToFit="1"/>
    </xf>
    <xf numFmtId="4" fontId="16" fillId="4" borderId="6" xfId="0" applyNumberFormat="1" applyFont="1" applyFill="1" applyBorder="1" applyAlignment="1" applyProtection="1">
      <alignment vertical="top" shrinkToFit="1"/>
      <protection locked="0"/>
    </xf>
    <xf numFmtId="4" fontId="16" fillId="0" borderId="6" xfId="0" applyNumberFormat="1" applyFont="1" applyBorder="1" applyAlignment="1">
      <alignment vertical="top" shrinkToFi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9" fontId="16" fillId="7" borderId="40" xfId="0" applyNumberFormat="1" applyFont="1" applyFill="1" applyBorder="1" applyAlignment="1">
      <alignment horizontal="left" vertical="top" wrapText="1"/>
    </xf>
    <xf numFmtId="0" fontId="16" fillId="0" borderId="35" xfId="0" applyFont="1" applyBorder="1" applyAlignment="1">
      <alignment vertical="top"/>
    </xf>
    <xf numFmtId="0" fontId="22" fillId="0" borderId="44" xfId="0" applyFont="1" applyBorder="1" applyAlignment="1" applyProtection="1">
      <alignment horizontal="left" wrapText="1"/>
      <protection locked="0"/>
    </xf>
    <xf numFmtId="165" fontId="22" fillId="0" borderId="44" xfId="0" applyNumberFormat="1" applyFont="1" applyBorder="1" applyAlignment="1" applyProtection="1">
      <alignment horizontal="right"/>
      <protection locked="0"/>
    </xf>
    <xf numFmtId="0" fontId="22" fillId="0" borderId="39" xfId="0" applyFont="1" applyBorder="1" applyAlignment="1">
      <alignment vertical="top"/>
    </xf>
    <xf numFmtId="49" fontId="22" fillId="0" borderId="40" xfId="0" applyNumberFormat="1" applyFont="1" applyBorder="1" applyAlignment="1">
      <alignment vertical="top"/>
    </xf>
    <xf numFmtId="49" fontId="22" fillId="0" borderId="40" xfId="0" applyNumberFormat="1" applyFont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top" shrinkToFit="1"/>
    </xf>
    <xf numFmtId="164" fontId="22" fillId="0" borderId="40" xfId="0" applyNumberFormat="1" applyFont="1" applyBorder="1" applyAlignment="1">
      <alignment vertical="top" shrinkToFit="1"/>
    </xf>
    <xf numFmtId="4" fontId="22" fillId="4" borderId="40" xfId="0" applyNumberFormat="1" applyFont="1" applyFill="1" applyBorder="1" applyAlignment="1" applyProtection="1">
      <alignment vertical="top" shrinkToFit="1"/>
      <protection locked="0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vertical="top"/>
    </xf>
    <xf numFmtId="49" fontId="22" fillId="4" borderId="18" xfId="0" applyNumberFormat="1" applyFont="1" applyFill="1" applyBorder="1" applyAlignment="1" applyProtection="1">
      <alignment horizontal="left" vertical="top" wrapText="1"/>
      <protection locked="0"/>
    </xf>
    <xf numFmtId="49" fontId="22" fillId="4" borderId="18" xfId="0" applyNumberFormat="1" applyFont="1" applyFill="1" applyBorder="1" applyAlignment="1" applyProtection="1">
      <alignment vertical="top"/>
      <protection locked="0"/>
    </xf>
    <xf numFmtId="0" fontId="16" fillId="7" borderId="39" xfId="0" applyFont="1" applyFill="1" applyBorder="1" applyAlignment="1">
      <alignment vertical="top"/>
    </xf>
    <xf numFmtId="0" fontId="16" fillId="0" borderId="45" xfId="0" applyFont="1" applyBorder="1" applyAlignment="1">
      <alignment vertical="top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49" fontId="16" fillId="4" borderId="35" xfId="0" applyNumberFormat="1" applyFont="1" applyFill="1" applyBorder="1" applyAlignment="1" applyProtection="1">
      <alignment horizontal="left" vertical="top" wrapText="1"/>
      <protection locked="0"/>
    </xf>
    <xf numFmtId="49" fontId="16" fillId="4" borderId="35" xfId="0" applyNumberFormat="1" applyFont="1" applyFill="1" applyBorder="1" applyAlignment="1" applyProtection="1">
      <alignment vertical="top"/>
      <protection locked="0"/>
    </xf>
    <xf numFmtId="0" fontId="20" fillId="0" borderId="18" xfId="0" applyNumberFormat="1" applyFont="1" applyBorder="1" applyAlignment="1">
      <alignment horizontal="left" vertical="top" wrapText="1"/>
    </xf>
    <xf numFmtId="0" fontId="20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234" t="s">
        <v>39</v>
      </c>
      <c r="B2" s="234"/>
      <c r="C2" s="234"/>
      <c r="D2" s="234"/>
      <c r="E2" s="234"/>
      <c r="F2" s="234"/>
      <c r="G2" s="234"/>
    </row>
  </sheetData>
  <sheetProtection password="E7C2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7"/>
  <sheetViews>
    <sheetView showGridLines="0" topLeftCell="B1" zoomScaleNormal="100" zoomScaleSheetLayoutView="75" workbookViewId="0">
      <selection activeCell="M29" sqref="M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69" t="s">
        <v>41</v>
      </c>
      <c r="C1" s="270"/>
      <c r="D1" s="270"/>
      <c r="E1" s="270"/>
      <c r="F1" s="270"/>
      <c r="G1" s="270"/>
      <c r="H1" s="270"/>
      <c r="I1" s="270"/>
      <c r="J1" s="271"/>
    </row>
    <row r="2" spans="1:15" ht="36" customHeight="1" x14ac:dyDescent="0.2">
      <c r="A2" s="2"/>
      <c r="B2" s="73" t="s">
        <v>22</v>
      </c>
      <c r="C2" s="74"/>
      <c r="D2" s="75" t="s">
        <v>43</v>
      </c>
      <c r="E2" s="275" t="s">
        <v>1040</v>
      </c>
      <c r="F2" s="276"/>
      <c r="G2" s="276"/>
      <c r="H2" s="276"/>
      <c r="I2" s="276"/>
      <c r="J2" s="277"/>
      <c r="O2" s="1"/>
    </row>
    <row r="3" spans="1:15" ht="27" hidden="1" customHeight="1" x14ac:dyDescent="0.2">
      <c r="A3" s="2"/>
      <c r="B3" s="76"/>
      <c r="C3" s="74"/>
      <c r="D3" s="77"/>
      <c r="E3" s="278"/>
      <c r="F3" s="279"/>
      <c r="G3" s="279"/>
      <c r="H3" s="279"/>
      <c r="I3" s="279"/>
      <c r="J3" s="280"/>
    </row>
    <row r="4" spans="1:15" ht="23.25" customHeight="1" x14ac:dyDescent="0.2">
      <c r="A4" s="2"/>
      <c r="B4" s="78"/>
      <c r="C4" s="79"/>
      <c r="D4" s="80"/>
      <c r="E4" s="259"/>
      <c r="F4" s="259"/>
      <c r="G4" s="259"/>
      <c r="H4" s="259"/>
      <c r="I4" s="259"/>
      <c r="J4" s="260"/>
    </row>
    <row r="5" spans="1:15" ht="24" customHeight="1" x14ac:dyDescent="0.2">
      <c r="A5" s="2"/>
      <c r="B5" s="31" t="s">
        <v>42</v>
      </c>
      <c r="D5" s="263" t="s">
        <v>44</v>
      </c>
      <c r="E5" s="264"/>
      <c r="F5" s="264"/>
      <c r="G5" s="264"/>
      <c r="H5" s="18" t="s">
        <v>40</v>
      </c>
      <c r="I5" s="82" t="s">
        <v>48</v>
      </c>
      <c r="J5" s="8"/>
    </row>
    <row r="6" spans="1:15" ht="15.75" customHeight="1" x14ac:dyDescent="0.2">
      <c r="A6" s="2"/>
      <c r="B6" s="28"/>
      <c r="C6" s="53"/>
      <c r="D6" s="265" t="s">
        <v>45</v>
      </c>
      <c r="E6" s="266"/>
      <c r="F6" s="266"/>
      <c r="G6" s="266"/>
      <c r="H6" s="18" t="s">
        <v>34</v>
      </c>
      <c r="I6" s="22"/>
      <c r="J6" s="8"/>
    </row>
    <row r="7" spans="1:15" ht="15.75" customHeight="1" x14ac:dyDescent="0.2">
      <c r="A7" s="2"/>
      <c r="B7" s="29"/>
      <c r="C7" s="54"/>
      <c r="D7" s="81" t="s">
        <v>47</v>
      </c>
      <c r="E7" s="267" t="s">
        <v>46</v>
      </c>
      <c r="F7" s="268"/>
      <c r="G7" s="268"/>
      <c r="H7" s="24"/>
      <c r="I7" s="23"/>
      <c r="J7" s="34"/>
    </row>
    <row r="8" spans="1:15" ht="24" hidden="1" customHeight="1" x14ac:dyDescent="0.2">
      <c r="A8" s="2"/>
      <c r="B8" s="31" t="s">
        <v>20</v>
      </c>
      <c r="D8" s="83" t="s">
        <v>49</v>
      </c>
      <c r="H8" s="18" t="s">
        <v>40</v>
      </c>
      <c r="I8" s="82" t="s">
        <v>50</v>
      </c>
      <c r="J8" s="8"/>
    </row>
    <row r="9" spans="1:15" ht="15.75" hidden="1" customHeight="1" x14ac:dyDescent="0.2">
      <c r="A9" s="2"/>
      <c r="B9" s="2"/>
      <c r="D9" s="83"/>
      <c r="H9" s="18" t="s">
        <v>34</v>
      </c>
      <c r="I9" s="82" t="s">
        <v>51</v>
      </c>
      <c r="J9" s="8"/>
    </row>
    <row r="10" spans="1:15" ht="15.75" hidden="1" customHeight="1" x14ac:dyDescent="0.2">
      <c r="A10" s="2"/>
      <c r="B10" s="35"/>
      <c r="C10" s="54"/>
      <c r="D10" s="81"/>
      <c r="E10" s="84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82"/>
      <c r="E11" s="282"/>
      <c r="F11" s="282"/>
      <c r="G11" s="282"/>
      <c r="H11" s="18" t="s">
        <v>40</v>
      </c>
      <c r="I11" s="86"/>
      <c r="J11" s="8"/>
    </row>
    <row r="12" spans="1:15" ht="15.75" customHeight="1" x14ac:dyDescent="0.2">
      <c r="A12" s="2"/>
      <c r="B12" s="28"/>
      <c r="C12" s="53"/>
      <c r="D12" s="258"/>
      <c r="E12" s="258"/>
      <c r="F12" s="258"/>
      <c r="G12" s="258"/>
      <c r="H12" s="18" t="s">
        <v>34</v>
      </c>
      <c r="I12" s="86"/>
      <c r="J12" s="8"/>
    </row>
    <row r="13" spans="1:15" ht="15.75" customHeight="1" x14ac:dyDescent="0.2">
      <c r="A13" s="2"/>
      <c r="B13" s="29"/>
      <c r="C13" s="54"/>
      <c r="D13" s="85"/>
      <c r="E13" s="261"/>
      <c r="F13" s="262"/>
      <c r="G13" s="262"/>
      <c r="H13" s="19"/>
      <c r="I13" s="23"/>
      <c r="J13" s="34"/>
    </row>
    <row r="14" spans="1:15" ht="24" customHeight="1" x14ac:dyDescent="0.2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8"/>
      <c r="D15" s="52"/>
      <c r="E15" s="281"/>
      <c r="F15" s="281"/>
      <c r="G15" s="283"/>
      <c r="H15" s="283"/>
      <c r="I15" s="283" t="s">
        <v>29</v>
      </c>
      <c r="J15" s="284"/>
    </row>
    <row r="16" spans="1:15" ht="23.25" customHeight="1" x14ac:dyDescent="0.2">
      <c r="A16" s="139" t="s">
        <v>24</v>
      </c>
      <c r="B16" s="38" t="s">
        <v>24</v>
      </c>
      <c r="C16" s="59"/>
      <c r="D16" s="60"/>
      <c r="E16" s="247"/>
      <c r="F16" s="248"/>
      <c r="G16" s="247"/>
      <c r="H16" s="248"/>
      <c r="I16" s="247">
        <f>SUMIF(F56:F83,A16,I56:I83)+SUMIF(F56:F83,"PSU",I56:I83)</f>
        <v>0</v>
      </c>
      <c r="J16" s="249"/>
    </row>
    <row r="17" spans="1:10" ht="23.25" customHeight="1" x14ac:dyDescent="0.2">
      <c r="A17" s="139" t="s">
        <v>25</v>
      </c>
      <c r="B17" s="38" t="s">
        <v>25</v>
      </c>
      <c r="C17" s="59"/>
      <c r="D17" s="60"/>
      <c r="E17" s="247"/>
      <c r="F17" s="248"/>
      <c r="G17" s="247"/>
      <c r="H17" s="248"/>
      <c r="I17" s="247">
        <f>SUMIF(F56:F83,A17,I56:I83)</f>
        <v>0</v>
      </c>
      <c r="J17" s="249"/>
    </row>
    <row r="18" spans="1:10" ht="23.25" customHeight="1" x14ac:dyDescent="0.2">
      <c r="A18" s="139" t="s">
        <v>26</v>
      </c>
      <c r="B18" s="38" t="s">
        <v>26</v>
      </c>
      <c r="C18" s="59"/>
      <c r="D18" s="60"/>
      <c r="E18" s="247"/>
      <c r="F18" s="248"/>
      <c r="G18" s="247"/>
      <c r="H18" s="248"/>
      <c r="I18" s="247">
        <f>SUMIF(F56:F83,A18,I56:I83)</f>
        <v>0</v>
      </c>
      <c r="J18" s="249"/>
    </row>
    <row r="19" spans="1:10" ht="23.25" customHeight="1" x14ac:dyDescent="0.2">
      <c r="A19" s="139" t="s">
        <v>123</v>
      </c>
      <c r="B19" s="38" t="s">
        <v>27</v>
      </c>
      <c r="C19" s="59"/>
      <c r="D19" s="60"/>
      <c r="E19" s="247"/>
      <c r="F19" s="248"/>
      <c r="G19" s="247"/>
      <c r="H19" s="248"/>
      <c r="I19" s="247">
        <f>SUMIF(F56:F83,A19,I56:I83)</f>
        <v>0</v>
      </c>
      <c r="J19" s="249"/>
    </row>
    <row r="20" spans="1:10" ht="23.25" customHeight="1" x14ac:dyDescent="0.2">
      <c r="A20" s="139" t="s">
        <v>124</v>
      </c>
      <c r="B20" s="38" t="s">
        <v>28</v>
      </c>
      <c r="C20" s="59"/>
      <c r="D20" s="60"/>
      <c r="E20" s="247"/>
      <c r="F20" s="248"/>
      <c r="G20" s="247"/>
      <c r="H20" s="248"/>
      <c r="I20" s="247">
        <f>SUMIF(F56:F83,A20,I56:I83)</f>
        <v>0</v>
      </c>
      <c r="J20" s="249"/>
    </row>
    <row r="21" spans="1:10" ht="23.25" customHeight="1" x14ac:dyDescent="0.2">
      <c r="A21" s="2"/>
      <c r="B21" s="48" t="s">
        <v>29</v>
      </c>
      <c r="C21" s="61"/>
      <c r="D21" s="62"/>
      <c r="E21" s="250"/>
      <c r="F21" s="285"/>
      <c r="G21" s="250"/>
      <c r="H21" s="285"/>
      <c r="I21" s="250">
        <f>SUM(I16:J20)</f>
        <v>0</v>
      </c>
      <c r="J21" s="251"/>
    </row>
    <row r="22" spans="1:10" ht="33" customHeight="1" x14ac:dyDescent="0.2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59"/>
      <c r="D23" s="60"/>
      <c r="E23" s="64">
        <v>15</v>
      </c>
      <c r="F23" s="39" t="s">
        <v>0</v>
      </c>
      <c r="G23" s="245">
        <f>ZakladDPHSniVypocet</f>
        <v>0</v>
      </c>
      <c r="H23" s="246"/>
      <c r="I23" s="24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59"/>
      <c r="D24" s="60"/>
      <c r="E24" s="64">
        <f>SazbaDPH1</f>
        <v>15</v>
      </c>
      <c r="F24" s="39" t="s">
        <v>0</v>
      </c>
      <c r="G24" s="243">
        <f>IF(A24&gt;50, ROUNDUP(A23, 0), ROUNDDOWN(A23, 0))</f>
        <v>0</v>
      </c>
      <c r="H24" s="244"/>
      <c r="I24" s="24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59"/>
      <c r="D25" s="60"/>
      <c r="E25" s="64">
        <v>21</v>
      </c>
      <c r="F25" s="39" t="s">
        <v>0</v>
      </c>
      <c r="G25" s="245">
        <f>ZakladDPHZaklVypocet</f>
        <v>0</v>
      </c>
      <c r="H25" s="246"/>
      <c r="I25" s="24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5"/>
      <c r="D26" s="52"/>
      <c r="E26" s="66">
        <f>SazbaDPH2</f>
        <v>21</v>
      </c>
      <c r="F26" s="30" t="s">
        <v>0</v>
      </c>
      <c r="G26" s="272">
        <f>IF(A26&gt;50, ROUNDUP(A25, 0), ROUNDDOWN(A25, 0))</f>
        <v>0</v>
      </c>
      <c r="H26" s="273"/>
      <c r="I26" s="273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7"/>
      <c r="D27" s="68"/>
      <c r="E27" s="67"/>
      <c r="F27" s="16"/>
      <c r="G27" s="274">
        <f>CenaCelkem-(ZakladDPHSni+DPHSni+ZakladDPHZakl+DPHZakl)</f>
        <v>0</v>
      </c>
      <c r="H27" s="274"/>
      <c r="I27" s="274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23</v>
      </c>
      <c r="C28" s="114"/>
      <c r="D28" s="114"/>
      <c r="E28" s="115"/>
      <c r="F28" s="116"/>
      <c r="G28" s="252">
        <f>ZakladDPHSniVypocet+ZakladDPHZaklVypocet</f>
        <v>0</v>
      </c>
      <c r="H28" s="253"/>
      <c r="I28" s="253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35</v>
      </c>
      <c r="C29" s="118"/>
      <c r="D29" s="118"/>
      <c r="E29" s="118"/>
      <c r="F29" s="119"/>
      <c r="G29" s="252">
        <f>IF(A29&gt;50, ROUNDUP(A27, 0), ROUNDDOWN(A27, 0))</f>
        <v>0</v>
      </c>
      <c r="H29" s="252"/>
      <c r="I29" s="252"/>
      <c r="J29" s="120" t="s">
        <v>67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1"/>
      <c r="D34" s="254"/>
      <c r="E34" s="255"/>
      <c r="G34" s="256"/>
      <c r="H34" s="257"/>
      <c r="I34" s="257"/>
      <c r="J34" s="25"/>
    </row>
    <row r="35" spans="1:10" ht="12.75" customHeight="1" x14ac:dyDescent="0.2">
      <c r="A35" s="2"/>
      <c r="B35" s="2"/>
      <c r="D35" s="242" t="s">
        <v>2</v>
      </c>
      <c r="E35" s="242"/>
      <c r="H35" s="10" t="s">
        <v>3</v>
      </c>
      <c r="J35" s="9"/>
    </row>
    <row r="36" spans="1:10" ht="13.5" customHeight="1" thickBot="1" x14ac:dyDescent="0.25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customHeight="1" x14ac:dyDescent="0.2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x14ac:dyDescent="0.2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52</v>
      </c>
      <c r="C39" s="240"/>
      <c r="D39" s="240"/>
      <c r="E39" s="240"/>
      <c r="F39" s="100">
        <f>'4 04 Naklady'!AE23+'1 01 Pol'!AE597+'2 02 Pol'!AE335+'3 03 Pol'!AE201</f>
        <v>0</v>
      </c>
      <c r="G39" s="101">
        <f>'4 04 Naklady'!AF23+'1 01 Pol'!AF597+'2 02 Pol'!AF335+'3 03 Pol'!AF201</f>
        <v>0</v>
      </c>
      <c r="H39" s="102">
        <f t="shared" ref="H39:H48" si="1">(F39*SazbaDPH1/100)+(G39*SazbaDPH2/100)</f>
        <v>0</v>
      </c>
      <c r="I39" s="102">
        <f t="shared" ref="I39:I48" si="2">F39+G39+H39</f>
        <v>0</v>
      </c>
      <c r="J39" s="103" t="str">
        <f t="shared" ref="J39:J48" si="3">IF(CenaCelkemVypocet=0,"",I39/CenaCelkemVypocet*100)</f>
        <v/>
      </c>
    </row>
    <row r="40" spans="1:10" ht="25.5" customHeight="1" x14ac:dyDescent="0.2">
      <c r="A40" s="89">
        <v>2</v>
      </c>
      <c r="B40" s="104"/>
      <c r="C40" s="241" t="s">
        <v>53</v>
      </c>
      <c r="D40" s="241"/>
      <c r="E40" s="241"/>
      <c r="F40" s="105">
        <f>'4 04 Naklady'!AE23</f>
        <v>0</v>
      </c>
      <c r="G40" s="106">
        <f>'4 04 Naklady'!AF23</f>
        <v>0</v>
      </c>
      <c r="H40" s="106">
        <f t="shared" si="1"/>
        <v>0</v>
      </c>
      <c r="I40" s="106">
        <f t="shared" si="2"/>
        <v>0</v>
      </c>
      <c r="J40" s="107" t="str">
        <f t="shared" si="3"/>
        <v/>
      </c>
    </row>
    <row r="41" spans="1:10" ht="25.5" customHeight="1" x14ac:dyDescent="0.2">
      <c r="A41" s="89">
        <v>3</v>
      </c>
      <c r="B41" s="108" t="s">
        <v>54</v>
      </c>
      <c r="C41" s="240" t="s">
        <v>53</v>
      </c>
      <c r="D41" s="240"/>
      <c r="E41" s="240"/>
      <c r="F41" s="109">
        <f>'4 04 Naklady'!AE23</f>
        <v>0</v>
      </c>
      <c r="G41" s="102">
        <f>'4 04 Naklady'!AF23</f>
        <v>0</v>
      </c>
      <c r="H41" s="102">
        <f t="shared" si="1"/>
        <v>0</v>
      </c>
      <c r="I41" s="102">
        <f t="shared" si="2"/>
        <v>0</v>
      </c>
      <c r="J41" s="103" t="str">
        <f t="shared" si="3"/>
        <v/>
      </c>
    </row>
    <row r="42" spans="1:10" ht="25.5" customHeight="1" x14ac:dyDescent="0.2">
      <c r="A42" s="89">
        <v>2</v>
      </c>
      <c r="B42" s="104"/>
      <c r="C42" s="241" t="s">
        <v>55</v>
      </c>
      <c r="D42" s="241"/>
      <c r="E42" s="241"/>
      <c r="F42" s="105"/>
      <c r="G42" s="106"/>
      <c r="H42" s="106">
        <f t="shared" si="1"/>
        <v>0</v>
      </c>
      <c r="I42" s="106">
        <f t="shared" si="2"/>
        <v>0</v>
      </c>
      <c r="J42" s="107" t="str">
        <f t="shared" si="3"/>
        <v/>
      </c>
    </row>
    <row r="43" spans="1:10" ht="25.5" customHeight="1" x14ac:dyDescent="0.2">
      <c r="A43" s="89">
        <v>2</v>
      </c>
      <c r="B43" s="104" t="s">
        <v>56</v>
      </c>
      <c r="C43" s="241" t="s">
        <v>57</v>
      </c>
      <c r="D43" s="241"/>
      <c r="E43" s="241"/>
      <c r="F43" s="105">
        <f>'1 01 Pol'!AE597</f>
        <v>0</v>
      </c>
      <c r="G43" s="106">
        <f>'1 01 Pol'!AF597</f>
        <v>0</v>
      </c>
      <c r="H43" s="106">
        <f t="shared" si="1"/>
        <v>0</v>
      </c>
      <c r="I43" s="106">
        <f t="shared" si="2"/>
        <v>0</v>
      </c>
      <c r="J43" s="107" t="str">
        <f t="shared" si="3"/>
        <v/>
      </c>
    </row>
    <row r="44" spans="1:10" ht="25.5" customHeight="1" x14ac:dyDescent="0.2">
      <c r="A44" s="89">
        <v>3</v>
      </c>
      <c r="B44" s="108" t="s">
        <v>58</v>
      </c>
      <c r="C44" s="240" t="s">
        <v>57</v>
      </c>
      <c r="D44" s="240"/>
      <c r="E44" s="240"/>
      <c r="F44" s="109">
        <f>'1 01 Pol'!AE597</f>
        <v>0</v>
      </c>
      <c r="G44" s="102">
        <f>'1 01 Pol'!AF597</f>
        <v>0</v>
      </c>
      <c r="H44" s="102">
        <f t="shared" si="1"/>
        <v>0</v>
      </c>
      <c r="I44" s="102">
        <f t="shared" si="2"/>
        <v>0</v>
      </c>
      <c r="J44" s="103" t="str">
        <f t="shared" si="3"/>
        <v/>
      </c>
    </row>
    <row r="45" spans="1:10" ht="25.5" customHeight="1" x14ac:dyDescent="0.2">
      <c r="A45" s="89">
        <v>2</v>
      </c>
      <c r="B45" s="104" t="s">
        <v>59</v>
      </c>
      <c r="C45" s="241" t="s">
        <v>60</v>
      </c>
      <c r="D45" s="241"/>
      <c r="E45" s="241"/>
      <c r="F45" s="105">
        <f>'2 02 Pol'!AE335</f>
        <v>0</v>
      </c>
      <c r="G45" s="106">
        <f>G46</f>
        <v>0</v>
      </c>
      <c r="H45" s="106">
        <f t="shared" si="1"/>
        <v>0</v>
      </c>
      <c r="I45" s="106">
        <f t="shared" si="2"/>
        <v>0</v>
      </c>
      <c r="J45" s="107" t="str">
        <f t="shared" si="3"/>
        <v/>
      </c>
    </row>
    <row r="46" spans="1:10" ht="25.5" customHeight="1" x14ac:dyDescent="0.2">
      <c r="A46" s="89">
        <v>3</v>
      </c>
      <c r="B46" s="108" t="s">
        <v>61</v>
      </c>
      <c r="C46" s="240" t="s">
        <v>62</v>
      </c>
      <c r="D46" s="240"/>
      <c r="E46" s="240"/>
      <c r="F46" s="109">
        <f>'2 02 Pol'!AE335</f>
        <v>0</v>
      </c>
      <c r="G46" s="102">
        <f>'2 02 Pol'!G335</f>
        <v>0</v>
      </c>
      <c r="H46" s="102">
        <f t="shared" si="1"/>
        <v>0</v>
      </c>
      <c r="I46" s="102">
        <f t="shared" si="2"/>
        <v>0</v>
      </c>
      <c r="J46" s="103" t="str">
        <f t="shared" si="3"/>
        <v/>
      </c>
    </row>
    <row r="47" spans="1:10" ht="25.5" customHeight="1" x14ac:dyDescent="0.2">
      <c r="A47" s="89">
        <v>2</v>
      </c>
      <c r="B47" s="104" t="s">
        <v>63</v>
      </c>
      <c r="C47" s="241" t="s">
        <v>64</v>
      </c>
      <c r="D47" s="241"/>
      <c r="E47" s="241"/>
      <c r="F47" s="105">
        <f>'3 03 Pol'!AE201</f>
        <v>0</v>
      </c>
      <c r="G47" s="106">
        <f>'3 03 Pol'!AF201</f>
        <v>0</v>
      </c>
      <c r="H47" s="106">
        <f t="shared" si="1"/>
        <v>0</v>
      </c>
      <c r="I47" s="106">
        <f t="shared" si="2"/>
        <v>0</v>
      </c>
      <c r="J47" s="107" t="str">
        <f t="shared" si="3"/>
        <v/>
      </c>
    </row>
    <row r="48" spans="1:10" ht="25.5" customHeight="1" x14ac:dyDescent="0.2">
      <c r="A48" s="89">
        <v>3</v>
      </c>
      <c r="B48" s="108" t="s">
        <v>65</v>
      </c>
      <c r="C48" s="240" t="s">
        <v>64</v>
      </c>
      <c r="D48" s="240"/>
      <c r="E48" s="240"/>
      <c r="F48" s="109">
        <f>'3 03 Pol'!AE201</f>
        <v>0</v>
      </c>
      <c r="G48" s="102">
        <f>'3 03 Pol'!AF201</f>
        <v>0</v>
      </c>
      <c r="H48" s="102">
        <f t="shared" si="1"/>
        <v>0</v>
      </c>
      <c r="I48" s="102">
        <f t="shared" si="2"/>
        <v>0</v>
      </c>
      <c r="J48" s="103" t="str">
        <f t="shared" si="3"/>
        <v/>
      </c>
    </row>
    <row r="49" spans="1:10" ht="25.5" customHeight="1" x14ac:dyDescent="0.2">
      <c r="A49" s="89"/>
      <c r="B49" s="237" t="s">
        <v>66</v>
      </c>
      <c r="C49" s="238"/>
      <c r="D49" s="238"/>
      <c r="E49" s="239"/>
      <c r="F49" s="110">
        <f>SUMIF(A39:A48,"=1",F39:F48)</f>
        <v>0</v>
      </c>
      <c r="G49" s="111">
        <f>G47+G45+G43+G40</f>
        <v>0</v>
      </c>
      <c r="H49" s="111">
        <f>H47+H45+H43+H40</f>
        <v>0</v>
      </c>
      <c r="I49" s="111">
        <f xml:space="preserve">  I47+I45+I43+I40</f>
        <v>0</v>
      </c>
      <c r="J49" s="112">
        <f>SUMIF(A39:A48,"=1",J39:J48)</f>
        <v>0</v>
      </c>
    </row>
    <row r="53" spans="1:10" ht="15.75" x14ac:dyDescent="0.25">
      <c r="B53" s="121" t="s">
        <v>68</v>
      </c>
    </row>
    <row r="55" spans="1:10" ht="25.5" customHeight="1" x14ac:dyDescent="0.2">
      <c r="A55" s="123"/>
      <c r="B55" s="126" t="s">
        <v>17</v>
      </c>
      <c r="C55" s="126" t="s">
        <v>5</v>
      </c>
      <c r="D55" s="127"/>
      <c r="E55" s="127"/>
      <c r="F55" s="128" t="s">
        <v>69</v>
      </c>
      <c r="G55" s="128"/>
      <c r="H55" s="128"/>
      <c r="I55" s="128" t="s">
        <v>29</v>
      </c>
      <c r="J55" s="128" t="s">
        <v>0</v>
      </c>
    </row>
    <row r="56" spans="1:10" ht="36.75" customHeight="1" x14ac:dyDescent="0.2">
      <c r="A56" s="124"/>
      <c r="B56" s="129" t="s">
        <v>70</v>
      </c>
      <c r="C56" s="235" t="s">
        <v>71</v>
      </c>
      <c r="D56" s="236"/>
      <c r="E56" s="236"/>
      <c r="F56" s="137" t="s">
        <v>24</v>
      </c>
      <c r="G56" s="130"/>
      <c r="H56" s="130"/>
      <c r="I56" s="130">
        <f>'1 01 Pol'!G8+'2 02 Pol'!G8</f>
        <v>0</v>
      </c>
      <c r="J56" s="135" t="str">
        <f>IF(I84=0,"",I56/I84*100)</f>
        <v/>
      </c>
    </row>
    <row r="57" spans="1:10" ht="36.75" customHeight="1" x14ac:dyDescent="0.2">
      <c r="A57" s="124"/>
      <c r="B57" s="129" t="s">
        <v>72</v>
      </c>
      <c r="C57" s="235" t="s">
        <v>73</v>
      </c>
      <c r="D57" s="236"/>
      <c r="E57" s="236"/>
      <c r="F57" s="137" t="s">
        <v>24</v>
      </c>
      <c r="G57" s="130"/>
      <c r="H57" s="130"/>
      <c r="I57" s="130">
        <f>'1 01 Pol'!G49+'2 02 Pol'!G12</f>
        <v>0</v>
      </c>
      <c r="J57" s="135" t="str">
        <f>IF(I84=0,"",I57/I84*100)</f>
        <v/>
      </c>
    </row>
    <row r="58" spans="1:10" ht="36.75" customHeight="1" x14ac:dyDescent="0.2">
      <c r="A58" s="124"/>
      <c r="B58" s="129" t="s">
        <v>74</v>
      </c>
      <c r="C58" s="235" t="s">
        <v>75</v>
      </c>
      <c r="D58" s="236"/>
      <c r="E58" s="236"/>
      <c r="F58" s="137" t="s">
        <v>24</v>
      </c>
      <c r="G58" s="130"/>
      <c r="H58" s="130"/>
      <c r="I58" s="130">
        <f>'1 01 Pol'!G81</f>
        <v>0</v>
      </c>
      <c r="J58" s="135" t="str">
        <f>IF(I84=0,"",I58/I84*100)</f>
        <v/>
      </c>
    </row>
    <row r="59" spans="1:10" ht="36.75" customHeight="1" x14ac:dyDescent="0.2">
      <c r="A59" s="124"/>
      <c r="B59" s="129" t="s">
        <v>76</v>
      </c>
      <c r="C59" s="235" t="s">
        <v>77</v>
      </c>
      <c r="D59" s="236"/>
      <c r="E59" s="236"/>
      <c r="F59" s="137" t="s">
        <v>24</v>
      </c>
      <c r="G59" s="130"/>
      <c r="H59" s="130"/>
      <c r="I59" s="130">
        <f>'1 01 Pol'!G225</f>
        <v>0</v>
      </c>
      <c r="J59" s="135" t="str">
        <f>IF(I84=0,"",I59/I84*100)</f>
        <v/>
      </c>
    </row>
    <row r="60" spans="1:10" ht="36.75" customHeight="1" x14ac:dyDescent="0.2">
      <c r="A60" s="124"/>
      <c r="B60" s="129" t="s">
        <v>78</v>
      </c>
      <c r="C60" s="235" t="s">
        <v>79</v>
      </c>
      <c r="D60" s="236"/>
      <c r="E60" s="236"/>
      <c r="F60" s="137" t="s">
        <v>25</v>
      </c>
      <c r="G60" s="130"/>
      <c r="H60" s="130"/>
      <c r="I60" s="130">
        <f>'1 01 Pol'!G232+'2 02 Pol'!G17</f>
        <v>0</v>
      </c>
      <c r="J60" s="135" t="str">
        <f>IF(I84=0,"",I60/I84*100)</f>
        <v/>
      </c>
    </row>
    <row r="61" spans="1:10" ht="36.75" customHeight="1" x14ac:dyDescent="0.2">
      <c r="A61" s="124"/>
      <c r="B61" s="129" t="s">
        <v>80</v>
      </c>
      <c r="C61" s="235" t="s">
        <v>81</v>
      </c>
      <c r="D61" s="236"/>
      <c r="E61" s="236"/>
      <c r="F61" s="137" t="s">
        <v>25</v>
      </c>
      <c r="G61" s="130"/>
      <c r="H61" s="130"/>
      <c r="I61" s="130">
        <f>'2 02 Pol'!G30</f>
        <v>0</v>
      </c>
      <c r="J61" s="135" t="str">
        <f>IF(I84=0,"",I61/I84*100)</f>
        <v/>
      </c>
    </row>
    <row r="62" spans="1:10" ht="36.75" customHeight="1" x14ac:dyDescent="0.2">
      <c r="A62" s="124"/>
      <c r="B62" s="129" t="s">
        <v>82</v>
      </c>
      <c r="C62" s="235" t="s">
        <v>83</v>
      </c>
      <c r="D62" s="236"/>
      <c r="E62" s="236"/>
      <c r="F62" s="137" t="s">
        <v>25</v>
      </c>
      <c r="G62" s="130"/>
      <c r="H62" s="130"/>
      <c r="I62" s="130">
        <f>'2 02 Pol'!G33</f>
        <v>0</v>
      </c>
      <c r="J62" s="135" t="str">
        <f>IF(I84=0,"",I62/I84*100)</f>
        <v/>
      </c>
    </row>
    <row r="63" spans="1:10" ht="36.75" customHeight="1" x14ac:dyDescent="0.2">
      <c r="A63" s="124"/>
      <c r="B63" s="129" t="s">
        <v>84</v>
      </c>
      <c r="C63" s="235" t="s">
        <v>85</v>
      </c>
      <c r="D63" s="236"/>
      <c r="E63" s="236"/>
      <c r="F63" s="137" t="s">
        <v>25</v>
      </c>
      <c r="G63" s="130"/>
      <c r="H63" s="130"/>
      <c r="I63" s="130">
        <f>'2 02 Pol'!G60</f>
        <v>0</v>
      </c>
      <c r="J63" s="135" t="str">
        <f>IF(I84=0,"",I63/I84*100)</f>
        <v/>
      </c>
    </row>
    <row r="64" spans="1:10" ht="36.75" customHeight="1" x14ac:dyDescent="0.2">
      <c r="A64" s="124"/>
      <c r="B64" s="129" t="s">
        <v>86</v>
      </c>
      <c r="C64" s="235" t="s">
        <v>87</v>
      </c>
      <c r="D64" s="236"/>
      <c r="E64" s="236"/>
      <c r="F64" s="137" t="s">
        <v>25</v>
      </c>
      <c r="G64" s="130"/>
      <c r="H64" s="130"/>
      <c r="I64" s="130">
        <f>'2 02 Pol'!G94</f>
        <v>0</v>
      </c>
      <c r="J64" s="135" t="str">
        <f>IF(I84=0,"",I64/I84*100)</f>
        <v/>
      </c>
    </row>
    <row r="65" spans="1:10" ht="36.75" customHeight="1" x14ac:dyDescent="0.2">
      <c r="A65" s="124"/>
      <c r="B65" s="129" t="s">
        <v>88</v>
      </c>
      <c r="C65" s="235" t="s">
        <v>89</v>
      </c>
      <c r="D65" s="236"/>
      <c r="E65" s="236"/>
      <c r="F65" s="137" t="s">
        <v>25</v>
      </c>
      <c r="G65" s="130"/>
      <c r="H65" s="130"/>
      <c r="I65" s="130">
        <f>'2 02 Pol'!G131</f>
        <v>0</v>
      </c>
      <c r="J65" s="135" t="str">
        <f>IF(I84=0,"",I65/I84*100)</f>
        <v/>
      </c>
    </row>
    <row r="66" spans="1:10" ht="36.75" customHeight="1" x14ac:dyDescent="0.2">
      <c r="A66" s="124"/>
      <c r="B66" s="129" t="s">
        <v>90</v>
      </c>
      <c r="C66" s="235" t="s">
        <v>91</v>
      </c>
      <c r="D66" s="236"/>
      <c r="E66" s="236"/>
      <c r="F66" s="137" t="s">
        <v>25</v>
      </c>
      <c r="G66" s="130"/>
      <c r="H66" s="130"/>
      <c r="I66" s="130">
        <f>'2 02 Pol'!G164</f>
        <v>0</v>
      </c>
      <c r="J66" s="135" t="str">
        <f>IF(I84=0,"",I66/I84*100)</f>
        <v/>
      </c>
    </row>
    <row r="67" spans="1:10" ht="36.75" customHeight="1" x14ac:dyDescent="0.2">
      <c r="A67" s="124"/>
      <c r="B67" s="129" t="s">
        <v>92</v>
      </c>
      <c r="C67" s="235" t="s">
        <v>93</v>
      </c>
      <c r="D67" s="236"/>
      <c r="E67" s="236"/>
      <c r="F67" s="137" t="s">
        <v>25</v>
      </c>
      <c r="G67" s="130"/>
      <c r="H67" s="130"/>
      <c r="I67" s="130">
        <f>'2 02 Pol'!G237</f>
        <v>0</v>
      </c>
      <c r="J67" s="135" t="str">
        <f>IF(I84=0,"",I67/I84*100)</f>
        <v/>
      </c>
    </row>
    <row r="68" spans="1:10" ht="36.75" customHeight="1" x14ac:dyDescent="0.2">
      <c r="A68" s="124"/>
      <c r="B68" s="129" t="s">
        <v>94</v>
      </c>
      <c r="C68" s="235" t="s">
        <v>95</v>
      </c>
      <c r="D68" s="236"/>
      <c r="E68" s="236"/>
      <c r="F68" s="137" t="s">
        <v>25</v>
      </c>
      <c r="G68" s="130"/>
      <c r="H68" s="130"/>
      <c r="I68" s="130">
        <f>'1 01 Pol'!G251</f>
        <v>0</v>
      </c>
      <c r="J68" s="135" t="str">
        <f>IF(I84=0,"",I68/I84*100)</f>
        <v/>
      </c>
    </row>
    <row r="69" spans="1:10" ht="36.75" customHeight="1" x14ac:dyDescent="0.2">
      <c r="A69" s="124"/>
      <c r="B69" s="129" t="s">
        <v>96</v>
      </c>
      <c r="C69" s="235" t="s">
        <v>97</v>
      </c>
      <c r="D69" s="236"/>
      <c r="E69" s="236"/>
      <c r="F69" s="137" t="s">
        <v>25</v>
      </c>
      <c r="G69" s="130"/>
      <c r="H69" s="130"/>
      <c r="I69" s="130">
        <f>'1 01 Pol'!G277</f>
        <v>0</v>
      </c>
      <c r="J69" s="135" t="str">
        <f>IF(I84=0,"",I69/I84*100)</f>
        <v/>
      </c>
    </row>
    <row r="70" spans="1:10" ht="36.75" customHeight="1" x14ac:dyDescent="0.2">
      <c r="A70" s="124"/>
      <c r="B70" s="129" t="s">
        <v>98</v>
      </c>
      <c r="C70" s="235" t="s">
        <v>99</v>
      </c>
      <c r="D70" s="236"/>
      <c r="E70" s="236"/>
      <c r="F70" s="137" t="s">
        <v>25</v>
      </c>
      <c r="G70" s="130"/>
      <c r="H70" s="130"/>
      <c r="I70" s="130">
        <f>'1 01 Pol'!G321</f>
        <v>0</v>
      </c>
      <c r="J70" s="135" t="str">
        <f>IF(I84=0,"",I70/I84*100)</f>
        <v/>
      </c>
    </row>
    <row r="71" spans="1:10" ht="36.75" customHeight="1" x14ac:dyDescent="0.2">
      <c r="A71" s="124"/>
      <c r="B71" s="129" t="s">
        <v>100</v>
      </c>
      <c r="C71" s="235" t="s">
        <v>101</v>
      </c>
      <c r="D71" s="236"/>
      <c r="E71" s="236"/>
      <c r="F71" s="137" t="s">
        <v>25</v>
      </c>
      <c r="G71" s="130"/>
      <c r="H71" s="130"/>
      <c r="I71" s="130">
        <f>'1 01 Pol'!G497</f>
        <v>0</v>
      </c>
      <c r="J71" s="135" t="str">
        <f>IF(I84=0,"",I71/I84*100)</f>
        <v/>
      </c>
    </row>
    <row r="72" spans="1:10" ht="36.75" customHeight="1" x14ac:dyDescent="0.2">
      <c r="A72" s="124"/>
      <c r="B72" s="129" t="s">
        <v>102</v>
      </c>
      <c r="C72" s="235" t="s">
        <v>103</v>
      </c>
      <c r="D72" s="236"/>
      <c r="E72" s="236"/>
      <c r="F72" s="137" t="s">
        <v>25</v>
      </c>
      <c r="G72" s="130"/>
      <c r="H72" s="130"/>
      <c r="I72" s="130">
        <f>'1 01 Pol'!G502</f>
        <v>0</v>
      </c>
      <c r="J72" s="135" t="str">
        <f>IF(I84=0,"",I72/I84*100)</f>
        <v/>
      </c>
    </row>
    <row r="73" spans="1:10" ht="36.75" customHeight="1" x14ac:dyDescent="0.2">
      <c r="A73" s="124"/>
      <c r="B73" s="129" t="s">
        <v>104</v>
      </c>
      <c r="C73" s="235" t="s">
        <v>105</v>
      </c>
      <c r="D73" s="236"/>
      <c r="E73" s="236"/>
      <c r="F73" s="137" t="s">
        <v>25</v>
      </c>
      <c r="G73" s="130"/>
      <c r="H73" s="130"/>
      <c r="I73" s="130">
        <f>'1 01 Pol'!G571+'2 02 Pol'!G304</f>
        <v>0</v>
      </c>
      <c r="J73" s="135" t="str">
        <f>IF(I84=0,"",I73/I84*100)</f>
        <v/>
      </c>
    </row>
    <row r="74" spans="1:10" ht="36.75" customHeight="1" x14ac:dyDescent="0.2">
      <c r="A74" s="124"/>
      <c r="B74" s="129" t="s">
        <v>106</v>
      </c>
      <c r="C74" s="235" t="s">
        <v>107</v>
      </c>
      <c r="D74" s="236"/>
      <c r="E74" s="236"/>
      <c r="F74" s="137" t="s">
        <v>25</v>
      </c>
      <c r="G74" s="130"/>
      <c r="H74" s="130"/>
      <c r="I74" s="130">
        <f>'2 02 Pol'!G309</f>
        <v>0</v>
      </c>
      <c r="J74" s="135" t="str">
        <f>IF(I84=0,"",I74/I84*100)</f>
        <v/>
      </c>
    </row>
    <row r="75" spans="1:10" ht="36.75" customHeight="1" x14ac:dyDescent="0.2">
      <c r="A75" s="124"/>
      <c r="B75" s="129" t="s">
        <v>108</v>
      </c>
      <c r="C75" s="235" t="s">
        <v>109</v>
      </c>
      <c r="D75" s="236"/>
      <c r="E75" s="236"/>
      <c r="F75" s="137" t="s">
        <v>26</v>
      </c>
      <c r="G75" s="130"/>
      <c r="H75" s="130"/>
      <c r="I75" s="130">
        <f>'3 03 Pol'!G8</f>
        <v>0</v>
      </c>
      <c r="J75" s="135" t="str">
        <f>IF(I84=0,"",I75/I84*100)</f>
        <v/>
      </c>
    </row>
    <row r="76" spans="1:10" ht="36.75" customHeight="1" x14ac:dyDescent="0.2">
      <c r="A76" s="124"/>
      <c r="B76" s="129" t="s">
        <v>110</v>
      </c>
      <c r="C76" s="235" t="s">
        <v>111</v>
      </c>
      <c r="D76" s="236"/>
      <c r="E76" s="236"/>
      <c r="F76" s="137" t="s">
        <v>26</v>
      </c>
      <c r="G76" s="130"/>
      <c r="H76" s="130"/>
      <c r="I76" s="130">
        <f>'3 03 Pol'!G15</f>
        <v>0</v>
      </c>
      <c r="J76" s="135" t="str">
        <f>IF(I84=0,"",I76/I84*100)</f>
        <v/>
      </c>
    </row>
    <row r="77" spans="1:10" ht="36.75" customHeight="1" x14ac:dyDescent="0.2">
      <c r="A77" s="124"/>
      <c r="B77" s="129" t="s">
        <v>112</v>
      </c>
      <c r="C77" s="235" t="s">
        <v>113</v>
      </c>
      <c r="D77" s="236"/>
      <c r="E77" s="236"/>
      <c r="F77" s="137" t="s">
        <v>26</v>
      </c>
      <c r="G77" s="130"/>
      <c r="H77" s="130"/>
      <c r="I77" s="130">
        <f>'3 03 Pol'!G20</f>
        <v>0</v>
      </c>
      <c r="J77" s="135" t="str">
        <f>IF(I84=0,"",I77/I84*100)</f>
        <v/>
      </c>
    </row>
    <row r="78" spans="1:10" ht="36.75" customHeight="1" x14ac:dyDescent="0.2">
      <c r="A78" s="124"/>
      <c r="B78" s="129" t="s">
        <v>114</v>
      </c>
      <c r="C78" s="235" t="s">
        <v>115</v>
      </c>
      <c r="D78" s="236"/>
      <c r="E78" s="236"/>
      <c r="F78" s="137" t="s">
        <v>26</v>
      </c>
      <c r="G78" s="130"/>
      <c r="H78" s="130"/>
      <c r="I78" s="130">
        <f>'3 03 Pol'!G75</f>
        <v>0</v>
      </c>
      <c r="J78" s="135" t="str">
        <f>IF(I84=0,"",I78/I84*100)</f>
        <v/>
      </c>
    </row>
    <row r="79" spans="1:10" ht="36.75" customHeight="1" x14ac:dyDescent="0.2">
      <c r="A79" s="124"/>
      <c r="B79" s="129" t="s">
        <v>116</v>
      </c>
      <c r="C79" s="235" t="s">
        <v>117</v>
      </c>
      <c r="D79" s="236"/>
      <c r="E79" s="236"/>
      <c r="F79" s="137" t="s">
        <v>26</v>
      </c>
      <c r="G79" s="130"/>
      <c r="H79" s="130"/>
      <c r="I79" s="130">
        <f>'3 03 Pol'!G156</f>
        <v>0</v>
      </c>
      <c r="J79" s="135" t="str">
        <f>IF(I84=0,"",I79/I84*100)</f>
        <v/>
      </c>
    </row>
    <row r="80" spans="1:10" ht="36.75" customHeight="1" x14ac:dyDescent="0.2">
      <c r="A80" s="124"/>
      <c r="B80" s="129" t="s">
        <v>118</v>
      </c>
      <c r="C80" s="235" t="s">
        <v>119</v>
      </c>
      <c r="D80" s="236"/>
      <c r="E80" s="236"/>
      <c r="F80" s="137" t="s">
        <v>26</v>
      </c>
      <c r="G80" s="130"/>
      <c r="H80" s="130"/>
      <c r="I80" s="130">
        <f>'3 03 Pol'!G183</f>
        <v>0</v>
      </c>
      <c r="J80" s="135" t="str">
        <f>IF(I84=0,"",I80/I84*100)</f>
        <v/>
      </c>
    </row>
    <row r="81" spans="1:10" ht="36.75" customHeight="1" x14ac:dyDescent="0.2">
      <c r="A81" s="124"/>
      <c r="B81" s="129" t="s">
        <v>120</v>
      </c>
      <c r="C81" s="235" t="s">
        <v>121</v>
      </c>
      <c r="D81" s="236"/>
      <c r="E81" s="236"/>
      <c r="F81" s="137" t="s">
        <v>122</v>
      </c>
      <c r="G81" s="130"/>
      <c r="H81" s="130"/>
      <c r="I81" s="130">
        <f>'1 01 Pol'!G575</f>
        <v>0</v>
      </c>
      <c r="J81" s="135" t="str">
        <f>IF(I84=0,"",I81/I84*100)</f>
        <v/>
      </c>
    </row>
    <row r="82" spans="1:10" ht="36.75" customHeight="1" x14ac:dyDescent="0.2">
      <c r="A82" s="124"/>
      <c r="B82" s="129" t="s">
        <v>123</v>
      </c>
      <c r="C82" s="235" t="s">
        <v>27</v>
      </c>
      <c r="D82" s="236"/>
      <c r="E82" s="236"/>
      <c r="F82" s="137" t="s">
        <v>123</v>
      </c>
      <c r="G82" s="130"/>
      <c r="H82" s="130"/>
      <c r="I82" s="130">
        <f>'4 04 Naklady'!G8</f>
        <v>0</v>
      </c>
      <c r="J82" s="135" t="str">
        <f>IF(I84=0,"",I82/I84*100)</f>
        <v/>
      </c>
    </row>
    <row r="83" spans="1:10" ht="36.75" customHeight="1" x14ac:dyDescent="0.2">
      <c r="A83" s="124"/>
      <c r="B83" s="129" t="s">
        <v>124</v>
      </c>
      <c r="C83" s="235" t="s">
        <v>28</v>
      </c>
      <c r="D83" s="236"/>
      <c r="E83" s="236"/>
      <c r="F83" s="137" t="s">
        <v>124</v>
      </c>
      <c r="G83" s="130"/>
      <c r="H83" s="130"/>
      <c r="I83" s="130">
        <f>'4 04 Naklady'!G15</f>
        <v>0</v>
      </c>
      <c r="J83" s="135" t="str">
        <f>IF(I84=0,"",I83/I84*100)</f>
        <v/>
      </c>
    </row>
    <row r="84" spans="1:10" ht="25.5" customHeight="1" x14ac:dyDescent="0.2">
      <c r="A84" s="125"/>
      <c r="B84" s="131" t="s">
        <v>1</v>
      </c>
      <c r="C84" s="132"/>
      <c r="D84" s="133"/>
      <c r="E84" s="133"/>
      <c r="F84" s="138"/>
      <c r="G84" s="134"/>
      <c r="H84" s="134"/>
      <c r="I84" s="134">
        <f>SUM(I56:I83)</f>
        <v>0</v>
      </c>
      <c r="J84" s="136">
        <f>SUM(J56:J83)</f>
        <v>0</v>
      </c>
    </row>
    <row r="85" spans="1:10" x14ac:dyDescent="0.2">
      <c r="F85" s="87"/>
      <c r="G85" s="87"/>
      <c r="H85" s="87"/>
      <c r="I85" s="87"/>
      <c r="J85" s="88"/>
    </row>
    <row r="86" spans="1:10" x14ac:dyDescent="0.2">
      <c r="F86" s="87"/>
      <c r="G86" s="87"/>
      <c r="H86" s="87"/>
      <c r="I86" s="87"/>
      <c r="J86" s="88"/>
    </row>
    <row r="87" spans="1:10" x14ac:dyDescent="0.2">
      <c r="F87" s="87"/>
      <c r="G87" s="87"/>
      <c r="H87" s="87"/>
      <c r="I87" s="87"/>
      <c r="J87" s="88"/>
    </row>
  </sheetData>
  <sheetProtection algorithmName="SHA-512" hashValue="gK2SoAujfa3zEcbtUJWc+J0+3e91sSIsKyNwfxzoRUWaaezhULT1gIfb0FM4lMPRP+bDgbsJu7irSU6hxFS4KQ==" saltValue="Kv2GEEdgbcZa6CT54HJu+w==" spinCount="100000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B49:E49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80:E80"/>
    <mergeCell ref="C81:E81"/>
    <mergeCell ref="C82:E82"/>
    <mergeCell ref="C83:E83"/>
    <mergeCell ref="C75:E75"/>
    <mergeCell ref="C76:E76"/>
    <mergeCell ref="C77:E77"/>
    <mergeCell ref="C78:E78"/>
    <mergeCell ref="C79:E7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86" t="s">
        <v>6</v>
      </c>
      <c r="B1" s="286"/>
      <c r="C1" s="287"/>
      <c r="D1" s="286"/>
      <c r="E1" s="286"/>
      <c r="F1" s="286"/>
      <c r="G1" s="286"/>
    </row>
    <row r="2" spans="1:7" ht="24.95" customHeight="1" x14ac:dyDescent="0.2">
      <c r="A2" s="50" t="s">
        <v>7</v>
      </c>
      <c r="B2" s="49"/>
      <c r="C2" s="288"/>
      <c r="D2" s="288"/>
      <c r="E2" s="288"/>
      <c r="F2" s="288"/>
      <c r="G2" s="289"/>
    </row>
    <row r="3" spans="1:7" ht="24.95" customHeight="1" x14ac:dyDescent="0.2">
      <c r="A3" s="50" t="s">
        <v>8</v>
      </c>
      <c r="B3" s="49"/>
      <c r="C3" s="288"/>
      <c r="D3" s="288"/>
      <c r="E3" s="288"/>
      <c r="F3" s="288"/>
      <c r="G3" s="289"/>
    </row>
    <row r="4" spans="1:7" ht="24.95" customHeight="1" x14ac:dyDescent="0.2">
      <c r="A4" s="50" t="s">
        <v>9</v>
      </c>
      <c r="B4" s="49"/>
      <c r="C4" s="288"/>
      <c r="D4" s="288"/>
      <c r="E4" s="288"/>
      <c r="F4" s="288"/>
      <c r="G4" s="289"/>
    </row>
    <row r="5" spans="1:7" x14ac:dyDescent="0.2">
      <c r="B5" s="4"/>
      <c r="C5" s="5"/>
      <c r="D5" s="6"/>
    </row>
  </sheetData>
  <sheetProtection password="E7C2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4"/>
  <sheetViews>
    <sheetView tabSelected="1" workbookViewId="0">
      <pane ySplit="7" topLeftCell="A8" activePane="bottomLeft" state="frozen"/>
      <selection pane="bottomLeft" activeCell="C30" sqref="C30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63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92" t="s">
        <v>125</v>
      </c>
      <c r="B1" s="292"/>
      <c r="C1" s="292"/>
      <c r="D1" s="292"/>
      <c r="E1" s="292"/>
      <c r="F1" s="292"/>
      <c r="G1" s="292"/>
      <c r="AG1" t="s">
        <v>126</v>
      </c>
    </row>
    <row r="2" spans="1:60" ht="24.95" customHeight="1" x14ac:dyDescent="0.2">
      <c r="A2" s="140" t="s">
        <v>7</v>
      </c>
      <c r="B2" s="49" t="s">
        <v>43</v>
      </c>
      <c r="C2" s="293" t="s">
        <v>1036</v>
      </c>
      <c r="D2" s="294"/>
      <c r="E2" s="294"/>
      <c r="F2" s="294"/>
      <c r="G2" s="295"/>
      <c r="AG2" t="s">
        <v>127</v>
      </c>
    </row>
    <row r="3" spans="1:60" ht="24.95" customHeight="1" x14ac:dyDescent="0.2">
      <c r="A3" s="140" t="s">
        <v>8</v>
      </c>
      <c r="B3" s="49" t="s">
        <v>128</v>
      </c>
      <c r="C3" s="293" t="s">
        <v>53</v>
      </c>
      <c r="D3" s="294"/>
      <c r="E3" s="294"/>
      <c r="F3" s="294"/>
      <c r="G3" s="295"/>
      <c r="AC3" s="122" t="s">
        <v>129</v>
      </c>
      <c r="AG3" t="s">
        <v>130</v>
      </c>
    </row>
    <row r="4" spans="1:60" ht="24.95" customHeight="1" x14ac:dyDescent="0.2">
      <c r="A4" s="141" t="s">
        <v>9</v>
      </c>
      <c r="B4" s="142" t="s">
        <v>54</v>
      </c>
      <c r="C4" s="296" t="s">
        <v>53</v>
      </c>
      <c r="D4" s="297"/>
      <c r="E4" s="297"/>
      <c r="F4" s="297"/>
      <c r="G4" s="298"/>
      <c r="AG4" t="s">
        <v>131</v>
      </c>
    </row>
    <row r="5" spans="1:60" x14ac:dyDescent="0.2">
      <c r="D5" s="10"/>
    </row>
    <row r="6" spans="1:60" ht="38.25" x14ac:dyDescent="0.2">
      <c r="A6" s="144" t="s">
        <v>132</v>
      </c>
      <c r="B6" s="146" t="s">
        <v>133</v>
      </c>
      <c r="C6" s="146" t="s">
        <v>134</v>
      </c>
      <c r="D6" s="145" t="s">
        <v>135</v>
      </c>
      <c r="E6" s="144" t="s">
        <v>136</v>
      </c>
      <c r="F6" s="143" t="s">
        <v>137</v>
      </c>
      <c r="G6" s="144" t="s">
        <v>29</v>
      </c>
      <c r="H6" s="147" t="s">
        <v>30</v>
      </c>
      <c r="I6" s="147" t="s">
        <v>138</v>
      </c>
      <c r="J6" s="147" t="s">
        <v>31</v>
      </c>
      <c r="K6" s="147" t="s">
        <v>139</v>
      </c>
      <c r="L6" s="147" t="s">
        <v>140</v>
      </c>
      <c r="M6" s="147" t="s">
        <v>141</v>
      </c>
      <c r="N6" s="147" t="s">
        <v>142</v>
      </c>
      <c r="O6" s="147" t="s">
        <v>143</v>
      </c>
      <c r="P6" s="147" t="s">
        <v>144</v>
      </c>
      <c r="Q6" s="147" t="s">
        <v>145</v>
      </c>
      <c r="R6" s="147" t="s">
        <v>146</v>
      </c>
      <c r="S6" s="147" t="s">
        <v>147</v>
      </c>
      <c r="T6" s="147" t="s">
        <v>148</v>
      </c>
      <c r="U6" s="147" t="s">
        <v>149</v>
      </c>
      <c r="V6" s="147" t="s">
        <v>150</v>
      </c>
      <c r="W6" s="147" t="s">
        <v>151</v>
      </c>
      <c r="X6" s="147" t="s">
        <v>152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59" t="s">
        <v>153</v>
      </c>
      <c r="B8" s="160" t="s">
        <v>123</v>
      </c>
      <c r="C8" s="173" t="s">
        <v>27</v>
      </c>
      <c r="D8" s="161"/>
      <c r="E8" s="162"/>
      <c r="F8" s="163"/>
      <c r="G8" s="163">
        <f>SUMIF(AG9:AG13,"&lt;&gt;NOR",G9:G13)</f>
        <v>0</v>
      </c>
      <c r="H8" s="163"/>
      <c r="I8" s="163">
        <f>SUM(I9:I10)</f>
        <v>0</v>
      </c>
      <c r="J8" s="163"/>
      <c r="K8" s="163">
        <f>SUM(K9:K10)</f>
        <v>413217.97</v>
      </c>
      <c r="L8" s="163"/>
      <c r="M8" s="163">
        <f>SUM(M9:M10)</f>
        <v>0</v>
      </c>
      <c r="N8" s="163"/>
      <c r="O8" s="163">
        <f>SUM(O9:O10)</f>
        <v>0</v>
      </c>
      <c r="P8" s="163"/>
      <c r="Q8" s="163">
        <f>SUM(Q9:Q10)</f>
        <v>0</v>
      </c>
      <c r="R8" s="163"/>
      <c r="S8" s="163"/>
      <c r="T8" s="164"/>
      <c r="U8" s="158"/>
      <c r="V8" s="158">
        <f>SUM(V9:V10)</f>
        <v>0</v>
      </c>
      <c r="W8" s="158"/>
      <c r="X8" s="158"/>
      <c r="AG8" t="s">
        <v>154</v>
      </c>
    </row>
    <row r="9" spans="1:60" outlineLevel="1" x14ac:dyDescent="0.2">
      <c r="A9" s="165">
        <v>1</v>
      </c>
      <c r="B9" s="166" t="s">
        <v>155</v>
      </c>
      <c r="C9" s="174" t="s">
        <v>156</v>
      </c>
      <c r="D9" s="167" t="s">
        <v>157</v>
      </c>
      <c r="E9" s="168">
        <v>1</v>
      </c>
      <c r="F9" s="169"/>
      <c r="G9" s="170">
        <f>ROUND(E9*F9,2)</f>
        <v>0</v>
      </c>
      <c r="H9" s="169">
        <v>0</v>
      </c>
      <c r="I9" s="170">
        <f>ROUND(E9*H9,2)</f>
        <v>0</v>
      </c>
      <c r="J9" s="169">
        <v>413217.97</v>
      </c>
      <c r="K9" s="170">
        <f>ROUND(E9*J9,2)</f>
        <v>413217.97</v>
      </c>
      <c r="L9" s="170">
        <v>21</v>
      </c>
      <c r="M9" s="170">
        <f>G9*(1+L9/100)</f>
        <v>0</v>
      </c>
      <c r="N9" s="170">
        <v>0</v>
      </c>
      <c r="O9" s="170">
        <f>ROUND(E9*N9,2)</f>
        <v>0</v>
      </c>
      <c r="P9" s="170">
        <v>0</v>
      </c>
      <c r="Q9" s="170">
        <f>ROUND(E9*P9,2)</f>
        <v>0</v>
      </c>
      <c r="R9" s="170"/>
      <c r="S9" s="170" t="s">
        <v>158</v>
      </c>
      <c r="T9" s="171" t="s">
        <v>159</v>
      </c>
      <c r="U9" s="157">
        <v>0</v>
      </c>
      <c r="V9" s="157">
        <f>ROUND(E9*U9,2)</f>
        <v>0</v>
      </c>
      <c r="W9" s="157"/>
      <c r="X9" s="157" t="s">
        <v>160</v>
      </c>
      <c r="Y9" s="148"/>
      <c r="Z9" s="148"/>
      <c r="AA9" s="148"/>
      <c r="AB9" s="148"/>
      <c r="AC9" s="148"/>
      <c r="AD9" s="148"/>
      <c r="AE9" s="148"/>
      <c r="AF9" s="148"/>
      <c r="AG9" s="148" t="s">
        <v>161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290"/>
      <c r="D10" s="291"/>
      <c r="E10" s="291"/>
      <c r="F10" s="291"/>
      <c r="G10" s="291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162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95">
        <v>2</v>
      </c>
      <c r="B11" s="166" t="s">
        <v>1042</v>
      </c>
      <c r="C11" s="174" t="s">
        <v>1043</v>
      </c>
      <c r="D11" s="167" t="s">
        <v>1044</v>
      </c>
      <c r="E11" s="168">
        <v>1</v>
      </c>
      <c r="F11" s="194"/>
      <c r="G11" s="170">
        <f>ROUND(E11*F11,2)</f>
        <v>0</v>
      </c>
      <c r="H11" s="194"/>
      <c r="I11" s="170">
        <f>ROUND(E11*H11,2)</f>
        <v>0</v>
      </c>
      <c r="J11" s="194"/>
      <c r="K11" s="170">
        <f>ROUND(E11*J11,2)</f>
        <v>0</v>
      </c>
      <c r="L11" s="170">
        <v>21</v>
      </c>
      <c r="M11" s="170">
        <f>G11*(1+L11/100)</f>
        <v>0</v>
      </c>
      <c r="N11" s="170">
        <v>0</v>
      </c>
      <c r="O11" s="170">
        <f>ROUND(E11*N11,2)</f>
        <v>0</v>
      </c>
      <c r="P11" s="170">
        <v>0</v>
      </c>
      <c r="Q11" s="170">
        <f>ROUND(E11*P11,2)</f>
        <v>0</v>
      </c>
      <c r="R11" s="170"/>
      <c r="S11" s="170" t="s">
        <v>158</v>
      </c>
      <c r="T11" s="171" t="s">
        <v>159</v>
      </c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89"/>
      <c r="D12" s="190"/>
      <c r="E12" s="190"/>
      <c r="F12" s="190"/>
      <c r="G12" s="190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95">
        <v>3</v>
      </c>
      <c r="B13" s="166" t="s">
        <v>1045</v>
      </c>
      <c r="C13" s="174" t="s">
        <v>1046</v>
      </c>
      <c r="D13" s="167" t="s">
        <v>1044</v>
      </c>
      <c r="E13" s="168">
        <v>1</v>
      </c>
      <c r="F13" s="194"/>
      <c r="G13" s="170">
        <f>ROUND(E13*F13,2)</f>
        <v>0</v>
      </c>
      <c r="H13" s="194"/>
      <c r="I13" s="170">
        <f>ROUND(E13*H13,2)</f>
        <v>0</v>
      </c>
      <c r="J13" s="194"/>
      <c r="K13" s="170">
        <f>ROUND(E13*J13,2)</f>
        <v>0</v>
      </c>
      <c r="L13" s="170">
        <v>21</v>
      </c>
      <c r="M13" s="170">
        <f>G13*(1+L13/100)</f>
        <v>0</v>
      </c>
      <c r="N13" s="170">
        <v>0</v>
      </c>
      <c r="O13" s="170">
        <f>ROUND(E13*N13,2)</f>
        <v>0</v>
      </c>
      <c r="P13" s="170">
        <v>0</v>
      </c>
      <c r="Q13" s="170">
        <f>ROUND(E13*P13,2)</f>
        <v>0</v>
      </c>
      <c r="R13" s="170"/>
      <c r="S13" s="170" t="s">
        <v>158</v>
      </c>
      <c r="T13" s="171" t="s">
        <v>159</v>
      </c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189"/>
      <c r="D14" s="190"/>
      <c r="E14" s="190"/>
      <c r="F14" s="190"/>
      <c r="G14" s="190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x14ac:dyDescent="0.2">
      <c r="A15" s="159" t="s">
        <v>153</v>
      </c>
      <c r="B15" s="160" t="s">
        <v>124</v>
      </c>
      <c r="C15" s="173" t="s">
        <v>28</v>
      </c>
      <c r="D15" s="161"/>
      <c r="E15" s="162"/>
      <c r="F15" s="163"/>
      <c r="G15" s="163">
        <f>SUMIF(AG16:AG21,"&lt;&gt;NOR",G16:G21)</f>
        <v>0</v>
      </c>
      <c r="H15" s="163"/>
      <c r="I15" s="163">
        <f>SUM(I16:I21)</f>
        <v>0</v>
      </c>
      <c r="J15" s="163"/>
      <c r="K15" s="163">
        <f>SUM(K16:K21)</f>
        <v>293826.40000000002</v>
      </c>
      <c r="L15" s="163"/>
      <c r="M15" s="163">
        <f>SUM(M16:M21)</f>
        <v>0</v>
      </c>
      <c r="N15" s="163"/>
      <c r="O15" s="163">
        <f>SUM(O16:O21)</f>
        <v>0</v>
      </c>
      <c r="P15" s="163"/>
      <c r="Q15" s="163">
        <f>SUM(Q16:Q21)</f>
        <v>0</v>
      </c>
      <c r="R15" s="163"/>
      <c r="S15" s="163"/>
      <c r="T15" s="164"/>
      <c r="U15" s="158"/>
      <c r="V15" s="158">
        <f>SUM(V16:V21)</f>
        <v>0</v>
      </c>
      <c r="W15" s="158"/>
      <c r="X15" s="158"/>
      <c r="AG15" t="s">
        <v>154</v>
      </c>
    </row>
    <row r="16" spans="1:60" ht="22.5" outlineLevel="1" x14ac:dyDescent="0.2">
      <c r="A16" s="165">
        <v>2</v>
      </c>
      <c r="B16" s="166" t="s">
        <v>163</v>
      </c>
      <c r="C16" s="174" t="s">
        <v>1074</v>
      </c>
      <c r="D16" s="167" t="s">
        <v>157</v>
      </c>
      <c r="E16" s="168">
        <v>1</v>
      </c>
      <c r="F16" s="169"/>
      <c r="G16" s="170">
        <f>ROUND(E16*F16,2)</f>
        <v>0</v>
      </c>
      <c r="H16" s="169">
        <v>0</v>
      </c>
      <c r="I16" s="170">
        <f>ROUND(E16*H16,2)</f>
        <v>0</v>
      </c>
      <c r="J16" s="169">
        <v>103304.49</v>
      </c>
      <c r="K16" s="170">
        <f>ROUND(E16*J16,2)</f>
        <v>103304.49</v>
      </c>
      <c r="L16" s="170">
        <v>21</v>
      </c>
      <c r="M16" s="170">
        <f>G16*(1+L16/100)</f>
        <v>0</v>
      </c>
      <c r="N16" s="170">
        <v>0</v>
      </c>
      <c r="O16" s="170">
        <f>ROUND(E16*N16,2)</f>
        <v>0</v>
      </c>
      <c r="P16" s="170">
        <v>0</v>
      </c>
      <c r="Q16" s="170">
        <f>ROUND(E16*P16,2)</f>
        <v>0</v>
      </c>
      <c r="R16" s="170"/>
      <c r="S16" s="170" t="s">
        <v>158</v>
      </c>
      <c r="T16" s="171" t="s">
        <v>159</v>
      </c>
      <c r="U16" s="157">
        <v>0</v>
      </c>
      <c r="V16" s="157">
        <f>ROUND(E16*U16,2)</f>
        <v>0</v>
      </c>
      <c r="W16" s="157"/>
      <c r="X16" s="157" t="s">
        <v>160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161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290"/>
      <c r="D17" s="291"/>
      <c r="E17" s="291"/>
      <c r="F17" s="291"/>
      <c r="G17" s="291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162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5">
        <v>3</v>
      </c>
      <c r="B18" s="166" t="s">
        <v>165</v>
      </c>
      <c r="C18" s="174" t="s">
        <v>166</v>
      </c>
      <c r="D18" s="167" t="s">
        <v>157</v>
      </c>
      <c r="E18" s="168">
        <v>1</v>
      </c>
      <c r="F18" s="169"/>
      <c r="G18" s="170">
        <f>ROUND(E18*F18,2)</f>
        <v>0</v>
      </c>
      <c r="H18" s="169">
        <v>0</v>
      </c>
      <c r="I18" s="170">
        <f>ROUND(E18*H18,2)</f>
        <v>0</v>
      </c>
      <c r="J18" s="169">
        <v>120521.91</v>
      </c>
      <c r="K18" s="170">
        <f>ROUND(E18*J18,2)</f>
        <v>120521.91</v>
      </c>
      <c r="L18" s="170">
        <v>21</v>
      </c>
      <c r="M18" s="170">
        <f>G18*(1+L18/100)</f>
        <v>0</v>
      </c>
      <c r="N18" s="170">
        <v>0</v>
      </c>
      <c r="O18" s="170">
        <f>ROUND(E18*N18,2)</f>
        <v>0</v>
      </c>
      <c r="P18" s="170">
        <v>0</v>
      </c>
      <c r="Q18" s="170">
        <f>ROUND(E18*P18,2)</f>
        <v>0</v>
      </c>
      <c r="R18" s="170"/>
      <c r="S18" s="170" t="s">
        <v>167</v>
      </c>
      <c r="T18" s="171" t="s">
        <v>159</v>
      </c>
      <c r="U18" s="157">
        <v>0</v>
      </c>
      <c r="V18" s="157">
        <f>ROUND(E18*U18,2)</f>
        <v>0</v>
      </c>
      <c r="W18" s="157"/>
      <c r="X18" s="157" t="s">
        <v>160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161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290"/>
      <c r="D19" s="291"/>
      <c r="E19" s="291"/>
      <c r="F19" s="291"/>
      <c r="G19" s="291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162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2.5" outlineLevel="1" x14ac:dyDescent="0.2">
      <c r="A20" s="165">
        <v>4</v>
      </c>
      <c r="B20" s="166" t="s">
        <v>168</v>
      </c>
      <c r="C20" s="174" t="s">
        <v>1075</v>
      </c>
      <c r="D20" s="167" t="s">
        <v>157</v>
      </c>
      <c r="E20" s="168">
        <v>2</v>
      </c>
      <c r="F20" s="169"/>
      <c r="G20" s="170">
        <f>ROUND(E20*F20,2)</f>
        <v>0</v>
      </c>
      <c r="H20" s="169">
        <v>0</v>
      </c>
      <c r="I20" s="170">
        <f>ROUND(E20*H20,2)</f>
        <v>0</v>
      </c>
      <c r="J20" s="169">
        <v>35000</v>
      </c>
      <c r="K20" s="170">
        <f>ROUND(E20*J20,2)</f>
        <v>70000</v>
      </c>
      <c r="L20" s="170">
        <v>21</v>
      </c>
      <c r="M20" s="170">
        <f>G20*(1+L20/100)</f>
        <v>0</v>
      </c>
      <c r="N20" s="170">
        <v>0</v>
      </c>
      <c r="O20" s="170">
        <f>ROUND(E20*N20,2)</f>
        <v>0</v>
      </c>
      <c r="P20" s="170">
        <v>0</v>
      </c>
      <c r="Q20" s="170">
        <f>ROUND(E20*P20,2)</f>
        <v>0</v>
      </c>
      <c r="R20" s="170"/>
      <c r="S20" s="170" t="s">
        <v>167</v>
      </c>
      <c r="T20" s="171" t="s">
        <v>159</v>
      </c>
      <c r="U20" s="157">
        <v>0</v>
      </c>
      <c r="V20" s="157">
        <f>ROUND(E20*U20,2)</f>
        <v>0</v>
      </c>
      <c r="W20" s="157"/>
      <c r="X20" s="157" t="s">
        <v>160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169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290"/>
      <c r="D21" s="291"/>
      <c r="E21" s="291"/>
      <c r="F21" s="291"/>
      <c r="G21" s="291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162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x14ac:dyDescent="0.2">
      <c r="A22" s="3"/>
      <c r="B22" s="4"/>
      <c r="C22" s="175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E22">
        <v>15</v>
      </c>
      <c r="AF22">
        <v>21</v>
      </c>
      <c r="AG22" t="s">
        <v>140</v>
      </c>
    </row>
    <row r="23" spans="1:60" x14ac:dyDescent="0.2">
      <c r="A23" s="151"/>
      <c r="B23" s="152" t="s">
        <v>29</v>
      </c>
      <c r="C23" s="176"/>
      <c r="D23" s="153"/>
      <c r="E23" s="154"/>
      <c r="F23" s="154"/>
      <c r="G23" s="172">
        <f>G8+G15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f>SUMIF(L7:L21,AE22,G7:G21)</f>
        <v>0</v>
      </c>
      <c r="AF23">
        <f>SUMIF(L7:L21,AF22,G7:G21)</f>
        <v>0</v>
      </c>
      <c r="AG23" t="s">
        <v>170</v>
      </c>
    </row>
    <row r="24" spans="1:60" x14ac:dyDescent="0.2">
      <c r="C24" s="177"/>
      <c r="D24" s="10"/>
      <c r="AG24" t="s">
        <v>171</v>
      </c>
    </row>
    <row r="25" spans="1:60" x14ac:dyDescent="0.2">
      <c r="D25" s="10"/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  <row r="5004" spans="4:4" x14ac:dyDescent="0.2">
      <c r="D5004" s="10"/>
    </row>
  </sheetData>
  <sheetProtection algorithmName="SHA-512" hashValue="fic+DeuBLViNoafaYy/JeuSve+Ek5jwpfnquWzBbGd7C6ToN5JQVhQe01G0xMN2ddB1XOdhswuPcKV+2BvwS8g==" saltValue="TQujC+kbyEEmROlgN8pO+g==" spinCount="100000" sheet="1" objects="1" scenarios="1"/>
  <mergeCells count="8">
    <mergeCell ref="C19:G19"/>
    <mergeCell ref="C21:G21"/>
    <mergeCell ref="A1:G1"/>
    <mergeCell ref="C2:G2"/>
    <mergeCell ref="C3:G3"/>
    <mergeCell ref="C4:G4"/>
    <mergeCell ref="C10:G10"/>
    <mergeCell ref="C17:G1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2"/>
  <sheetViews>
    <sheetView workbookViewId="0">
      <pane ySplit="7" topLeftCell="A413" activePane="bottomLeft" state="frozen"/>
      <selection pane="bottomLeft" activeCell="C484" sqref="C484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63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92" t="s">
        <v>172</v>
      </c>
      <c r="B1" s="292"/>
      <c r="C1" s="292"/>
      <c r="D1" s="292"/>
      <c r="E1" s="292"/>
      <c r="F1" s="292"/>
      <c r="G1" s="292"/>
      <c r="AG1" t="s">
        <v>126</v>
      </c>
    </row>
    <row r="2" spans="1:60" ht="24.95" customHeight="1" x14ac:dyDescent="0.2">
      <c r="A2" s="140" t="s">
        <v>7</v>
      </c>
      <c r="B2" s="49" t="s">
        <v>43</v>
      </c>
      <c r="C2" s="293" t="s">
        <v>1040</v>
      </c>
      <c r="D2" s="294"/>
      <c r="E2" s="294"/>
      <c r="F2" s="294"/>
      <c r="G2" s="295"/>
      <c r="AG2" t="s">
        <v>127</v>
      </c>
    </row>
    <row r="3" spans="1:60" ht="24.95" customHeight="1" x14ac:dyDescent="0.2">
      <c r="A3" s="140" t="s">
        <v>8</v>
      </c>
      <c r="B3" s="49" t="s">
        <v>56</v>
      </c>
      <c r="C3" s="293" t="s">
        <v>57</v>
      </c>
      <c r="D3" s="294"/>
      <c r="E3" s="294"/>
      <c r="F3" s="294"/>
      <c r="G3" s="295"/>
      <c r="AC3" s="122" t="s">
        <v>127</v>
      </c>
      <c r="AG3" t="s">
        <v>130</v>
      </c>
    </row>
    <row r="4" spans="1:60" ht="24.95" customHeight="1" x14ac:dyDescent="0.2">
      <c r="A4" s="141" t="s">
        <v>9</v>
      </c>
      <c r="B4" s="142" t="s">
        <v>58</v>
      </c>
      <c r="C4" s="296" t="s">
        <v>57</v>
      </c>
      <c r="D4" s="297"/>
      <c r="E4" s="297"/>
      <c r="F4" s="297"/>
      <c r="G4" s="298"/>
      <c r="AG4" t="s">
        <v>131</v>
      </c>
    </row>
    <row r="5" spans="1:60" x14ac:dyDescent="0.2">
      <c r="D5" s="10"/>
    </row>
    <row r="6" spans="1:60" ht="38.25" x14ac:dyDescent="0.2">
      <c r="A6" s="144" t="s">
        <v>132</v>
      </c>
      <c r="B6" s="146" t="s">
        <v>133</v>
      </c>
      <c r="C6" s="146" t="s">
        <v>134</v>
      </c>
      <c r="D6" s="145" t="s">
        <v>135</v>
      </c>
      <c r="E6" s="144" t="s">
        <v>136</v>
      </c>
      <c r="F6" s="143" t="s">
        <v>137</v>
      </c>
      <c r="G6" s="144" t="s">
        <v>29</v>
      </c>
      <c r="H6" s="147" t="s">
        <v>30</v>
      </c>
      <c r="I6" s="147" t="s">
        <v>138</v>
      </c>
      <c r="J6" s="147" t="s">
        <v>31</v>
      </c>
      <c r="K6" s="147" t="s">
        <v>139</v>
      </c>
      <c r="L6" s="147" t="s">
        <v>140</v>
      </c>
      <c r="M6" s="147" t="s">
        <v>141</v>
      </c>
      <c r="N6" s="147" t="s">
        <v>142</v>
      </c>
      <c r="O6" s="147" t="s">
        <v>143</v>
      </c>
      <c r="P6" s="147" t="s">
        <v>144</v>
      </c>
      <c r="Q6" s="147" t="s">
        <v>145</v>
      </c>
      <c r="R6" s="147" t="s">
        <v>146</v>
      </c>
      <c r="S6" s="147" t="s">
        <v>147</v>
      </c>
      <c r="T6" s="147" t="s">
        <v>148</v>
      </c>
      <c r="U6" s="147" t="s">
        <v>149</v>
      </c>
      <c r="V6" s="147" t="s">
        <v>150</v>
      </c>
      <c r="W6" s="147" t="s">
        <v>151</v>
      </c>
      <c r="X6" s="147" t="s">
        <v>152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59" t="s">
        <v>153</v>
      </c>
      <c r="B8" s="160" t="s">
        <v>70</v>
      </c>
      <c r="C8" s="173" t="s">
        <v>71</v>
      </c>
      <c r="D8" s="161"/>
      <c r="E8" s="162"/>
      <c r="F8" s="163"/>
      <c r="G8" s="163">
        <f>SUMIF(AG9:AG48,"&lt;&gt;NOR",G9:G48)</f>
        <v>0</v>
      </c>
      <c r="H8" s="163"/>
      <c r="I8" s="163">
        <f>SUM(I9:I48)</f>
        <v>47747.54</v>
      </c>
      <c r="J8" s="163"/>
      <c r="K8" s="163">
        <f>SUM(K9:K48)</f>
        <v>440845.56</v>
      </c>
      <c r="L8" s="163"/>
      <c r="M8" s="163">
        <f>SUM(M9:M48)</f>
        <v>0</v>
      </c>
      <c r="N8" s="163"/>
      <c r="O8" s="163">
        <f>SUM(O9:O48)</f>
        <v>13.93</v>
      </c>
      <c r="P8" s="163"/>
      <c r="Q8" s="163">
        <f>SUM(Q9:Q48)</f>
        <v>0</v>
      </c>
      <c r="R8" s="163"/>
      <c r="S8" s="163"/>
      <c r="T8" s="164"/>
      <c r="U8" s="158"/>
      <c r="V8" s="158">
        <f>SUM(V9:V48)</f>
        <v>1066.8900000000001</v>
      </c>
      <c r="W8" s="158"/>
      <c r="X8" s="158"/>
      <c r="AG8" t="s">
        <v>154</v>
      </c>
    </row>
    <row r="9" spans="1:60" outlineLevel="1" x14ac:dyDescent="0.2">
      <c r="A9" s="165">
        <v>1</v>
      </c>
      <c r="B9" s="166" t="s">
        <v>173</v>
      </c>
      <c r="C9" s="174" t="s">
        <v>174</v>
      </c>
      <c r="D9" s="167" t="s">
        <v>175</v>
      </c>
      <c r="E9" s="168">
        <v>5851.4143999999997</v>
      </c>
      <c r="F9" s="169"/>
      <c r="G9" s="170">
        <f>ROUND(E9*F9,2)</f>
        <v>0</v>
      </c>
      <c r="H9" s="169">
        <v>8.16</v>
      </c>
      <c r="I9" s="170">
        <f>ROUND(E9*H9,2)</f>
        <v>47747.54</v>
      </c>
      <c r="J9" s="169">
        <v>75.34</v>
      </c>
      <c r="K9" s="170">
        <f>ROUND(E9*J9,2)</f>
        <v>440845.56</v>
      </c>
      <c r="L9" s="170">
        <v>21</v>
      </c>
      <c r="M9" s="170">
        <f>G9*(1+L9/100)</f>
        <v>0</v>
      </c>
      <c r="N9" s="170">
        <v>2.3800000000000002E-3</v>
      </c>
      <c r="O9" s="170">
        <f>ROUND(E9*N9,2)</f>
        <v>13.93</v>
      </c>
      <c r="P9" s="170">
        <v>0</v>
      </c>
      <c r="Q9" s="170">
        <f>ROUND(E9*P9,2)</f>
        <v>0</v>
      </c>
      <c r="R9" s="170" t="s">
        <v>176</v>
      </c>
      <c r="S9" s="170" t="s">
        <v>158</v>
      </c>
      <c r="T9" s="171" t="s">
        <v>158</v>
      </c>
      <c r="U9" s="157">
        <v>0.18232999999999999</v>
      </c>
      <c r="V9" s="157">
        <f>ROUND(E9*U9,2)</f>
        <v>1066.8900000000001</v>
      </c>
      <c r="W9" s="157"/>
      <c r="X9" s="157" t="s">
        <v>177</v>
      </c>
      <c r="Y9" s="148"/>
      <c r="Z9" s="148"/>
      <c r="AA9" s="148"/>
      <c r="AB9" s="148"/>
      <c r="AC9" s="148"/>
      <c r="AD9" s="148"/>
      <c r="AE9" s="148"/>
      <c r="AF9" s="148"/>
      <c r="AG9" s="148" t="s">
        <v>178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4" t="s">
        <v>179</v>
      </c>
      <c r="D10" s="178"/>
      <c r="E10" s="179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180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55"/>
      <c r="B11" s="156"/>
      <c r="C11" s="185" t="s">
        <v>181</v>
      </c>
      <c r="D11" s="178"/>
      <c r="E11" s="179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180</v>
      </c>
      <c r="AH11" s="148">
        <v>2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85" t="s">
        <v>182</v>
      </c>
      <c r="D12" s="178"/>
      <c r="E12" s="179">
        <v>395.52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180</v>
      </c>
      <c r="AH12" s="148">
        <v>2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55"/>
      <c r="B13" s="156"/>
      <c r="C13" s="185" t="s">
        <v>183</v>
      </c>
      <c r="D13" s="178"/>
      <c r="E13" s="179">
        <v>574.55999999999995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180</v>
      </c>
      <c r="AH13" s="148">
        <v>2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185" t="s">
        <v>184</v>
      </c>
      <c r="D14" s="178"/>
      <c r="E14" s="179">
        <v>77.28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180</v>
      </c>
      <c r="AH14" s="148">
        <v>2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55"/>
      <c r="B15" s="156"/>
      <c r="C15" s="185" t="s">
        <v>185</v>
      </c>
      <c r="D15" s="178"/>
      <c r="E15" s="179">
        <v>76.8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180</v>
      </c>
      <c r="AH15" s="148">
        <v>2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55"/>
      <c r="B16" s="156"/>
      <c r="C16" s="185" t="s">
        <v>186</v>
      </c>
      <c r="D16" s="178"/>
      <c r="E16" s="179">
        <v>393.74720000000002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180</v>
      </c>
      <c r="AH16" s="148">
        <v>2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185" t="s">
        <v>187</v>
      </c>
      <c r="D17" s="178"/>
      <c r="E17" s="179">
        <v>222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180</v>
      </c>
      <c r="AH17" s="148">
        <v>2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55"/>
      <c r="B18" s="156"/>
      <c r="C18" s="185" t="s">
        <v>188</v>
      </c>
      <c r="D18" s="178"/>
      <c r="E18" s="179">
        <v>108.48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180</v>
      </c>
      <c r="AH18" s="148">
        <v>2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185" t="s">
        <v>189</v>
      </c>
      <c r="D19" s="178"/>
      <c r="E19" s="179">
        <v>15.68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180</v>
      </c>
      <c r="AH19" s="148">
        <v>2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55"/>
      <c r="B20" s="156"/>
      <c r="C20" s="185" t="s">
        <v>190</v>
      </c>
      <c r="D20" s="178"/>
      <c r="E20" s="179">
        <v>3.6110000000000002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 t="s">
        <v>180</v>
      </c>
      <c r="AH20" s="148">
        <v>2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185" t="s">
        <v>191</v>
      </c>
      <c r="D21" s="178"/>
      <c r="E21" s="179">
        <v>25.08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180</v>
      </c>
      <c r="AH21" s="148">
        <v>2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5"/>
      <c r="B22" s="156"/>
      <c r="C22" s="185" t="s">
        <v>192</v>
      </c>
      <c r="D22" s="178"/>
      <c r="E22" s="179">
        <v>13.38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180</v>
      </c>
      <c r="AH22" s="148">
        <v>2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55"/>
      <c r="B23" s="156"/>
      <c r="C23" s="185" t="s">
        <v>193</v>
      </c>
      <c r="D23" s="178"/>
      <c r="E23" s="179">
        <v>19.079999999999998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180</v>
      </c>
      <c r="AH23" s="148">
        <v>2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55"/>
      <c r="B24" s="156"/>
      <c r="C24" s="185" t="s">
        <v>194</v>
      </c>
      <c r="D24" s="178"/>
      <c r="E24" s="179">
        <v>19.079999999999998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180</v>
      </c>
      <c r="AH24" s="148">
        <v>2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55"/>
      <c r="B25" s="156"/>
      <c r="C25" s="185" t="s">
        <v>195</v>
      </c>
      <c r="D25" s="178"/>
      <c r="E25" s="179">
        <v>18.079999999999998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180</v>
      </c>
      <c r="AH25" s="148">
        <v>2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55"/>
      <c r="B26" s="156"/>
      <c r="C26" s="185" t="s">
        <v>196</v>
      </c>
      <c r="D26" s="178"/>
      <c r="E26" s="179">
        <v>31.36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180</v>
      </c>
      <c r="AH26" s="148">
        <v>2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55"/>
      <c r="B27" s="156"/>
      <c r="C27" s="185" t="s">
        <v>197</v>
      </c>
      <c r="D27" s="178"/>
      <c r="E27" s="179">
        <v>10.48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180</v>
      </c>
      <c r="AH27" s="148">
        <v>2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185" t="s">
        <v>198</v>
      </c>
      <c r="D28" s="178"/>
      <c r="E28" s="179">
        <v>45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180</v>
      </c>
      <c r="AH28" s="148">
        <v>2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55"/>
      <c r="B29" s="156"/>
      <c r="C29" s="185" t="s">
        <v>199</v>
      </c>
      <c r="D29" s="178"/>
      <c r="E29" s="179">
        <v>32.185000000000002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180</v>
      </c>
      <c r="AH29" s="148">
        <v>2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185" t="s">
        <v>200</v>
      </c>
      <c r="D30" s="178"/>
      <c r="E30" s="179">
        <v>21.36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180</v>
      </c>
      <c r="AH30" s="148">
        <v>2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5"/>
      <c r="B31" s="156"/>
      <c r="C31" s="185" t="s">
        <v>201</v>
      </c>
      <c r="D31" s="178"/>
      <c r="E31" s="179">
        <v>20.724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180</v>
      </c>
      <c r="AH31" s="148">
        <v>2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/>
      <c r="B32" s="156"/>
      <c r="C32" s="185" t="s">
        <v>202</v>
      </c>
      <c r="D32" s="178"/>
      <c r="E32" s="179">
        <v>36.119999999999997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180</v>
      </c>
      <c r="AH32" s="148">
        <v>2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55"/>
      <c r="B33" s="156"/>
      <c r="C33" s="185" t="s">
        <v>203</v>
      </c>
      <c r="D33" s="178"/>
      <c r="E33" s="179">
        <v>266.60000000000002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180</v>
      </c>
      <c r="AH33" s="148">
        <v>2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55"/>
      <c r="B34" s="156"/>
      <c r="C34" s="185" t="s">
        <v>204</v>
      </c>
      <c r="D34" s="178"/>
      <c r="E34" s="179">
        <v>19.2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180</v>
      </c>
      <c r="AH34" s="148">
        <v>2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55"/>
      <c r="B35" s="156"/>
      <c r="C35" s="185" t="s">
        <v>205</v>
      </c>
      <c r="D35" s="178"/>
      <c r="E35" s="179">
        <v>15.6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180</v>
      </c>
      <c r="AH35" s="148">
        <v>2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55"/>
      <c r="B36" s="156"/>
      <c r="C36" s="185" t="s">
        <v>206</v>
      </c>
      <c r="D36" s="178"/>
      <c r="E36" s="179">
        <v>6.28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180</v>
      </c>
      <c r="AH36" s="148">
        <v>2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5"/>
      <c r="B37" s="156"/>
      <c r="C37" s="185" t="s">
        <v>207</v>
      </c>
      <c r="D37" s="178"/>
      <c r="E37" s="179">
        <v>69.08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180</v>
      </c>
      <c r="AH37" s="148">
        <v>2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55"/>
      <c r="B38" s="156"/>
      <c r="C38" s="185" t="s">
        <v>208</v>
      </c>
      <c r="D38" s="178"/>
      <c r="E38" s="179">
        <v>77.2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180</v>
      </c>
      <c r="AH38" s="148">
        <v>2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55"/>
      <c r="B39" s="156"/>
      <c r="C39" s="185" t="s">
        <v>209</v>
      </c>
      <c r="D39" s="178"/>
      <c r="E39" s="179">
        <v>263.44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180</v>
      </c>
      <c r="AH39" s="148">
        <v>2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185" t="s">
        <v>210</v>
      </c>
      <c r="D40" s="178"/>
      <c r="E40" s="179">
        <v>30.8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180</v>
      </c>
      <c r="AH40" s="148">
        <v>2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55"/>
      <c r="B41" s="156"/>
      <c r="C41" s="185" t="s">
        <v>211</v>
      </c>
      <c r="D41" s="178"/>
      <c r="E41" s="179">
        <v>5.2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180</v>
      </c>
      <c r="AH41" s="148">
        <v>2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55"/>
      <c r="B42" s="156"/>
      <c r="C42" s="185" t="s">
        <v>212</v>
      </c>
      <c r="D42" s="178"/>
      <c r="E42" s="179">
        <v>6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180</v>
      </c>
      <c r="AH42" s="148">
        <v>2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55"/>
      <c r="B43" s="156"/>
      <c r="C43" s="185" t="s">
        <v>213</v>
      </c>
      <c r="D43" s="178"/>
      <c r="E43" s="179">
        <v>3.3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180</v>
      </c>
      <c r="AH43" s="148">
        <v>2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55"/>
      <c r="B44" s="156"/>
      <c r="C44" s="185" t="s">
        <v>214</v>
      </c>
      <c r="D44" s="178"/>
      <c r="E44" s="179">
        <v>3.4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180</v>
      </c>
      <c r="AH44" s="148">
        <v>2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186" t="s">
        <v>215</v>
      </c>
      <c r="D45" s="180"/>
      <c r="E45" s="181">
        <v>2925.7071999999998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180</v>
      </c>
      <c r="AH45" s="148">
        <v>3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55"/>
      <c r="B46" s="156"/>
      <c r="C46" s="184" t="s">
        <v>216</v>
      </c>
      <c r="D46" s="178"/>
      <c r="E46" s="179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180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55"/>
      <c r="B47" s="156"/>
      <c r="C47" s="187" t="s">
        <v>217</v>
      </c>
      <c r="D47" s="182"/>
      <c r="E47" s="183">
        <v>5851.4143999999997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180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55"/>
      <c r="B48" s="156"/>
      <c r="C48" s="299"/>
      <c r="D48" s="300"/>
      <c r="E48" s="300"/>
      <c r="F48" s="300"/>
      <c r="G48" s="300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162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x14ac:dyDescent="0.2">
      <c r="A49" s="159" t="s">
        <v>153</v>
      </c>
      <c r="B49" s="160" t="s">
        <v>72</v>
      </c>
      <c r="C49" s="173" t="s">
        <v>73</v>
      </c>
      <c r="D49" s="161"/>
      <c r="E49" s="162"/>
      <c r="F49" s="163"/>
      <c r="G49" s="163">
        <f>SUMIF(AG50:AG80,"&lt;&gt;NOR",G50:G80)</f>
        <v>0</v>
      </c>
      <c r="H49" s="163"/>
      <c r="I49" s="163">
        <f>SUM(I50:I80)</f>
        <v>253384.2</v>
      </c>
      <c r="J49" s="163"/>
      <c r="K49" s="163">
        <f>SUM(K50:K80)</f>
        <v>137640.79999999999</v>
      </c>
      <c r="L49" s="163"/>
      <c r="M49" s="163">
        <f>SUM(M50:M80)</f>
        <v>0</v>
      </c>
      <c r="N49" s="163"/>
      <c r="O49" s="163">
        <f>SUM(O50:O80)</f>
        <v>4.67</v>
      </c>
      <c r="P49" s="163"/>
      <c r="Q49" s="163">
        <f>SUM(Q50:Q80)</f>
        <v>0</v>
      </c>
      <c r="R49" s="163"/>
      <c r="S49" s="163"/>
      <c r="T49" s="164"/>
      <c r="U49" s="158"/>
      <c r="V49" s="158">
        <f>SUM(V50:V80)</f>
        <v>165.79</v>
      </c>
      <c r="W49" s="158"/>
      <c r="X49" s="158"/>
      <c r="AG49" t="s">
        <v>154</v>
      </c>
    </row>
    <row r="50" spans="1:60" ht="22.5" outlineLevel="1" x14ac:dyDescent="0.2">
      <c r="A50" s="165">
        <v>2</v>
      </c>
      <c r="B50" s="166" t="s">
        <v>218</v>
      </c>
      <c r="C50" s="174" t="s">
        <v>219</v>
      </c>
      <c r="D50" s="167" t="s">
        <v>175</v>
      </c>
      <c r="E50" s="168">
        <v>312.82</v>
      </c>
      <c r="F50" s="169"/>
      <c r="G50" s="170">
        <f>ROUND(E50*F50,2)</f>
        <v>0</v>
      </c>
      <c r="H50" s="169">
        <v>810</v>
      </c>
      <c r="I50" s="170">
        <f>ROUND(E50*H50,2)</f>
        <v>253384.2</v>
      </c>
      <c r="J50" s="169">
        <v>440</v>
      </c>
      <c r="K50" s="170">
        <f>ROUND(E50*J50,2)</f>
        <v>137640.79999999999</v>
      </c>
      <c r="L50" s="170">
        <v>21</v>
      </c>
      <c r="M50" s="170">
        <f>G50*(1+L50/100)</f>
        <v>0</v>
      </c>
      <c r="N50" s="170">
        <v>1.4930000000000001E-2</v>
      </c>
      <c r="O50" s="170">
        <f>ROUND(E50*N50,2)</f>
        <v>4.67</v>
      </c>
      <c r="P50" s="170">
        <v>0</v>
      </c>
      <c r="Q50" s="170">
        <f>ROUND(E50*P50,2)</f>
        <v>0</v>
      </c>
      <c r="R50" s="170"/>
      <c r="S50" s="170" t="s">
        <v>167</v>
      </c>
      <c r="T50" s="171" t="s">
        <v>159</v>
      </c>
      <c r="U50" s="157">
        <v>0.53</v>
      </c>
      <c r="V50" s="157">
        <f>ROUND(E50*U50,2)</f>
        <v>165.79</v>
      </c>
      <c r="W50" s="157"/>
      <c r="X50" s="157" t="s">
        <v>177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178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55"/>
      <c r="B51" s="156"/>
      <c r="C51" s="187" t="s">
        <v>220</v>
      </c>
      <c r="D51" s="182"/>
      <c r="E51" s="183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180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187" t="s">
        <v>221</v>
      </c>
      <c r="D52" s="182"/>
      <c r="E52" s="183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180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55"/>
      <c r="B53" s="156"/>
      <c r="C53" s="187" t="s">
        <v>222</v>
      </c>
      <c r="D53" s="182"/>
      <c r="E53" s="183">
        <v>41.28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180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187" t="s">
        <v>223</v>
      </c>
      <c r="D54" s="182"/>
      <c r="E54" s="183">
        <v>52.44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180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55"/>
      <c r="B55" s="156"/>
      <c r="C55" s="187" t="s">
        <v>224</v>
      </c>
      <c r="D55" s="182"/>
      <c r="E55" s="183">
        <v>7.44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8"/>
      <c r="Z55" s="148"/>
      <c r="AA55" s="148"/>
      <c r="AB55" s="148"/>
      <c r="AC55" s="148"/>
      <c r="AD55" s="148"/>
      <c r="AE55" s="148"/>
      <c r="AF55" s="148"/>
      <c r="AG55" s="148" t="s">
        <v>180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55"/>
      <c r="B56" s="156"/>
      <c r="C56" s="187" t="s">
        <v>225</v>
      </c>
      <c r="D56" s="182"/>
      <c r="E56" s="183">
        <v>7.44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180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55"/>
      <c r="B57" s="156"/>
      <c r="C57" s="187" t="s">
        <v>226</v>
      </c>
      <c r="D57" s="182"/>
      <c r="E57" s="183">
        <v>52.64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180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55"/>
      <c r="B58" s="156"/>
      <c r="C58" s="187" t="s">
        <v>227</v>
      </c>
      <c r="D58" s="182"/>
      <c r="E58" s="183">
        <v>22.8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180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55"/>
      <c r="B59" s="156"/>
      <c r="C59" s="187" t="s">
        <v>228</v>
      </c>
      <c r="D59" s="182"/>
      <c r="E59" s="183">
        <v>12.16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180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/>
      <c r="B60" s="156"/>
      <c r="C60" s="187" t="s">
        <v>229</v>
      </c>
      <c r="D60" s="182"/>
      <c r="E60" s="183">
        <v>1.32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180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55"/>
      <c r="B61" s="156"/>
      <c r="C61" s="187" t="s">
        <v>230</v>
      </c>
      <c r="D61" s="182"/>
      <c r="E61" s="183">
        <v>1.02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180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55"/>
      <c r="B62" s="156"/>
      <c r="C62" s="187" t="s">
        <v>231</v>
      </c>
      <c r="D62" s="182"/>
      <c r="E62" s="183">
        <v>0.77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180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55"/>
      <c r="B63" s="156"/>
      <c r="C63" s="187" t="s">
        <v>232</v>
      </c>
      <c r="D63" s="182"/>
      <c r="E63" s="183">
        <v>3.84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180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55"/>
      <c r="B64" s="156"/>
      <c r="C64" s="187" t="s">
        <v>233</v>
      </c>
      <c r="D64" s="182"/>
      <c r="E64" s="183">
        <v>3.68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180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55"/>
      <c r="B65" s="156"/>
      <c r="C65" s="187" t="s">
        <v>234</v>
      </c>
      <c r="D65" s="182"/>
      <c r="E65" s="183">
        <v>10.25</v>
      </c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48"/>
      <c r="Z65" s="148"/>
      <c r="AA65" s="148"/>
      <c r="AB65" s="148"/>
      <c r="AC65" s="148"/>
      <c r="AD65" s="148"/>
      <c r="AE65" s="148"/>
      <c r="AF65" s="148"/>
      <c r="AG65" s="148" t="s">
        <v>180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55"/>
      <c r="B66" s="156"/>
      <c r="C66" s="187" t="s">
        <v>235</v>
      </c>
      <c r="D66" s="182"/>
      <c r="E66" s="183">
        <v>6.6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180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55"/>
      <c r="B67" s="156"/>
      <c r="C67" s="187" t="s">
        <v>236</v>
      </c>
      <c r="D67" s="182"/>
      <c r="E67" s="183">
        <v>4.62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8"/>
      <c r="Z67" s="148"/>
      <c r="AA67" s="148"/>
      <c r="AB67" s="148"/>
      <c r="AC67" s="148"/>
      <c r="AD67" s="148"/>
      <c r="AE67" s="148"/>
      <c r="AF67" s="148"/>
      <c r="AG67" s="148" t="s">
        <v>180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55"/>
      <c r="B68" s="156"/>
      <c r="C68" s="187" t="s">
        <v>237</v>
      </c>
      <c r="D68" s="182"/>
      <c r="E68" s="183">
        <v>34.1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180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55"/>
      <c r="B69" s="156"/>
      <c r="C69" s="187" t="s">
        <v>238</v>
      </c>
      <c r="D69" s="182"/>
      <c r="E69" s="183">
        <v>1.8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180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55"/>
      <c r="B70" s="156"/>
      <c r="C70" s="187" t="s">
        <v>239</v>
      </c>
      <c r="D70" s="182"/>
      <c r="E70" s="183">
        <v>2.7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180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55"/>
      <c r="B71" s="156"/>
      <c r="C71" s="187" t="s">
        <v>240</v>
      </c>
      <c r="D71" s="182"/>
      <c r="E71" s="183">
        <v>1.48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 t="s">
        <v>180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/>
      <c r="B72" s="156"/>
      <c r="C72" s="187" t="s">
        <v>241</v>
      </c>
      <c r="D72" s="182"/>
      <c r="E72" s="183">
        <v>8.14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180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55"/>
      <c r="B73" s="156"/>
      <c r="C73" s="187" t="s">
        <v>242</v>
      </c>
      <c r="D73" s="182"/>
      <c r="E73" s="183">
        <v>7.6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 t="s">
        <v>180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55"/>
      <c r="B74" s="156"/>
      <c r="C74" s="187" t="s">
        <v>243</v>
      </c>
      <c r="D74" s="182"/>
      <c r="E74" s="183">
        <v>22.2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180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55"/>
      <c r="B75" s="156"/>
      <c r="C75" s="187" t="s">
        <v>244</v>
      </c>
      <c r="D75" s="182"/>
      <c r="E75" s="183">
        <v>2.1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180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55"/>
      <c r="B76" s="156"/>
      <c r="C76" s="187" t="s">
        <v>245</v>
      </c>
      <c r="D76" s="182"/>
      <c r="E76" s="183">
        <v>0.8</v>
      </c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8"/>
      <c r="Z76" s="148"/>
      <c r="AA76" s="148"/>
      <c r="AB76" s="148"/>
      <c r="AC76" s="148"/>
      <c r="AD76" s="148"/>
      <c r="AE76" s="148"/>
      <c r="AF76" s="148"/>
      <c r="AG76" s="148" t="s">
        <v>180</v>
      </c>
      <c r="AH76" s="148">
        <v>0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55"/>
      <c r="B77" s="156"/>
      <c r="C77" s="187" t="s">
        <v>246</v>
      </c>
      <c r="D77" s="182"/>
      <c r="E77" s="183">
        <v>1.5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180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55"/>
      <c r="B78" s="156"/>
      <c r="C78" s="187" t="s">
        <v>247</v>
      </c>
      <c r="D78" s="182"/>
      <c r="E78" s="183">
        <v>0.9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180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55"/>
      <c r="B79" s="156"/>
      <c r="C79" s="187" t="s">
        <v>248</v>
      </c>
      <c r="D79" s="182"/>
      <c r="E79" s="183">
        <v>1.2</v>
      </c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180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155"/>
      <c r="B80" s="156"/>
      <c r="C80" s="299"/>
      <c r="D80" s="300"/>
      <c r="E80" s="300"/>
      <c r="F80" s="300"/>
      <c r="G80" s="300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162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x14ac:dyDescent="0.2">
      <c r="A81" s="159" t="s">
        <v>153</v>
      </c>
      <c r="B81" s="160" t="s">
        <v>74</v>
      </c>
      <c r="C81" s="173" t="s">
        <v>75</v>
      </c>
      <c r="D81" s="161"/>
      <c r="E81" s="162"/>
      <c r="F81" s="163"/>
      <c r="G81" s="163">
        <f>SUMIF(AG82:AG224,"&lt;&gt;NOR",G82:G224)</f>
        <v>0</v>
      </c>
      <c r="H81" s="163"/>
      <c r="I81" s="163">
        <f>SUM(I82:I224)</f>
        <v>63588.57</v>
      </c>
      <c r="J81" s="163"/>
      <c r="K81" s="163">
        <f>SUM(K82:K224)</f>
        <v>657250.27</v>
      </c>
      <c r="L81" s="163"/>
      <c r="M81" s="163">
        <f>SUM(M82:M224)</f>
        <v>0</v>
      </c>
      <c r="N81" s="163"/>
      <c r="O81" s="163">
        <f>SUM(O82:O224)</f>
        <v>7.1999999999999993</v>
      </c>
      <c r="P81" s="163"/>
      <c r="Q81" s="163">
        <f>SUM(Q82:Q224)</f>
        <v>41.96</v>
      </c>
      <c r="R81" s="163"/>
      <c r="S81" s="163"/>
      <c r="T81" s="164"/>
      <c r="U81" s="158"/>
      <c r="V81" s="158">
        <f>SUM(V82:V224)</f>
        <v>1324.8799999999999</v>
      </c>
      <c r="W81" s="158"/>
      <c r="X81" s="158"/>
      <c r="AG81" t="s">
        <v>154</v>
      </c>
    </row>
    <row r="82" spans="1:60" ht="22.5" outlineLevel="1" x14ac:dyDescent="0.2">
      <c r="A82" s="165">
        <v>3</v>
      </c>
      <c r="B82" s="166" t="s">
        <v>249</v>
      </c>
      <c r="C82" s="174" t="s">
        <v>250</v>
      </c>
      <c r="D82" s="167" t="s">
        <v>251</v>
      </c>
      <c r="E82" s="168">
        <v>270</v>
      </c>
      <c r="F82" s="169"/>
      <c r="G82" s="170">
        <f>ROUND(E82*F82,2)</f>
        <v>0</v>
      </c>
      <c r="H82" s="169">
        <v>0.01</v>
      </c>
      <c r="I82" s="170">
        <f>ROUND(E82*H82,2)</f>
        <v>2.7</v>
      </c>
      <c r="J82" s="169">
        <v>72.89</v>
      </c>
      <c r="K82" s="170">
        <f>ROUND(E82*J82,2)</f>
        <v>19680.3</v>
      </c>
      <c r="L82" s="170">
        <v>21</v>
      </c>
      <c r="M82" s="170">
        <f>G82*(1+L82/100)</f>
        <v>0</v>
      </c>
      <c r="N82" s="170">
        <v>1.8380000000000001E-2</v>
      </c>
      <c r="O82" s="170">
        <f>ROUND(E82*N82,2)</f>
        <v>4.96</v>
      </c>
      <c r="P82" s="170">
        <v>0</v>
      </c>
      <c r="Q82" s="170">
        <f>ROUND(E82*P82,2)</f>
        <v>0</v>
      </c>
      <c r="R82" s="170" t="s">
        <v>252</v>
      </c>
      <c r="S82" s="170" t="s">
        <v>158</v>
      </c>
      <c r="T82" s="171" t="s">
        <v>158</v>
      </c>
      <c r="U82" s="157">
        <v>0.13900000000000001</v>
      </c>
      <c r="V82" s="157">
        <f>ROUND(E82*U82,2)</f>
        <v>37.53</v>
      </c>
      <c r="W82" s="157"/>
      <c r="X82" s="157" t="s">
        <v>177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178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55"/>
      <c r="B83" s="156"/>
      <c r="C83" s="301" t="s">
        <v>253</v>
      </c>
      <c r="D83" s="302"/>
      <c r="E83" s="302"/>
      <c r="F83" s="302"/>
      <c r="G83" s="302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254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55"/>
      <c r="B84" s="156"/>
      <c r="C84" s="187" t="s">
        <v>255</v>
      </c>
      <c r="D84" s="182"/>
      <c r="E84" s="183">
        <v>270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180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">
      <c r="A85" s="155"/>
      <c r="B85" s="156"/>
      <c r="C85" s="299"/>
      <c r="D85" s="300"/>
      <c r="E85" s="300"/>
      <c r="F85" s="300"/>
      <c r="G85" s="300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162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33.75" outlineLevel="1" x14ac:dyDescent="0.2">
      <c r="A86" s="165">
        <v>4</v>
      </c>
      <c r="B86" s="166" t="s">
        <v>256</v>
      </c>
      <c r="C86" s="174" t="s">
        <v>257</v>
      </c>
      <c r="D86" s="167" t="s">
        <v>251</v>
      </c>
      <c r="E86" s="168">
        <v>270</v>
      </c>
      <c r="F86" s="169"/>
      <c r="G86" s="170">
        <f>ROUND(E86*F86,2)</f>
        <v>0</v>
      </c>
      <c r="H86" s="169">
        <v>28.71</v>
      </c>
      <c r="I86" s="170">
        <f>ROUND(E86*H86,2)</f>
        <v>7751.7</v>
      </c>
      <c r="J86" s="169">
        <v>3.09</v>
      </c>
      <c r="K86" s="170">
        <f>ROUND(E86*J86,2)</f>
        <v>834.3</v>
      </c>
      <c r="L86" s="170">
        <v>21</v>
      </c>
      <c r="M86" s="170">
        <f>G86*(1+L86/100)</f>
        <v>0</v>
      </c>
      <c r="N86" s="170">
        <v>9.5E-4</v>
      </c>
      <c r="O86" s="170">
        <f>ROUND(E86*N86,2)</f>
        <v>0.26</v>
      </c>
      <c r="P86" s="170">
        <v>0</v>
      </c>
      <c r="Q86" s="170">
        <f>ROUND(E86*P86,2)</f>
        <v>0</v>
      </c>
      <c r="R86" s="170" t="s">
        <v>252</v>
      </c>
      <c r="S86" s="170" t="s">
        <v>158</v>
      </c>
      <c r="T86" s="171" t="s">
        <v>158</v>
      </c>
      <c r="U86" s="157">
        <v>7.0000000000000001E-3</v>
      </c>
      <c r="V86" s="157">
        <f>ROUND(E86*U86,2)</f>
        <v>1.89</v>
      </c>
      <c r="W86" s="157"/>
      <c r="X86" s="157" t="s">
        <v>177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178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55"/>
      <c r="B87" s="156"/>
      <c r="C87" s="301" t="s">
        <v>253</v>
      </c>
      <c r="D87" s="302"/>
      <c r="E87" s="302"/>
      <c r="F87" s="302"/>
      <c r="G87" s="302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254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55"/>
      <c r="B88" s="156"/>
      <c r="C88" s="299"/>
      <c r="D88" s="300"/>
      <c r="E88" s="300"/>
      <c r="F88" s="300"/>
      <c r="G88" s="300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8"/>
      <c r="Z88" s="148"/>
      <c r="AA88" s="148"/>
      <c r="AB88" s="148"/>
      <c r="AC88" s="148"/>
      <c r="AD88" s="148"/>
      <c r="AE88" s="148"/>
      <c r="AF88" s="148"/>
      <c r="AG88" s="148" t="s">
        <v>162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ht="22.5" outlineLevel="1" x14ac:dyDescent="0.2">
      <c r="A89" s="165">
        <v>5</v>
      </c>
      <c r="B89" s="166" t="s">
        <v>258</v>
      </c>
      <c r="C89" s="174" t="s">
        <v>259</v>
      </c>
      <c r="D89" s="167" t="s">
        <v>251</v>
      </c>
      <c r="E89" s="168">
        <v>270</v>
      </c>
      <c r="F89" s="169"/>
      <c r="G89" s="170">
        <f>ROUND(E89*F89,2)</f>
        <v>0</v>
      </c>
      <c r="H89" s="169">
        <v>0</v>
      </c>
      <c r="I89" s="170">
        <f>ROUND(E89*H89,2)</f>
        <v>0</v>
      </c>
      <c r="J89" s="169">
        <v>62.6</v>
      </c>
      <c r="K89" s="170">
        <f>ROUND(E89*J89,2)</f>
        <v>16902</v>
      </c>
      <c r="L89" s="170">
        <v>21</v>
      </c>
      <c r="M89" s="170">
        <f>G89*(1+L89/100)</f>
        <v>0</v>
      </c>
      <c r="N89" s="170">
        <v>0</v>
      </c>
      <c r="O89" s="170">
        <f>ROUND(E89*N89,2)</f>
        <v>0</v>
      </c>
      <c r="P89" s="170">
        <v>0</v>
      </c>
      <c r="Q89" s="170">
        <f>ROUND(E89*P89,2)</f>
        <v>0</v>
      </c>
      <c r="R89" s="170" t="s">
        <v>252</v>
      </c>
      <c r="S89" s="170" t="s">
        <v>158</v>
      </c>
      <c r="T89" s="171" t="s">
        <v>158</v>
      </c>
      <c r="U89" s="157">
        <v>0.11700000000000001</v>
      </c>
      <c r="V89" s="157">
        <f>ROUND(E89*U89,2)</f>
        <v>31.59</v>
      </c>
      <c r="W89" s="157"/>
      <c r="X89" s="157" t="s">
        <v>177</v>
      </c>
      <c r="Y89" s="148"/>
      <c r="Z89" s="148"/>
      <c r="AA89" s="148"/>
      <c r="AB89" s="148"/>
      <c r="AC89" s="148"/>
      <c r="AD89" s="148"/>
      <c r="AE89" s="148"/>
      <c r="AF89" s="148"/>
      <c r="AG89" s="148" t="s">
        <v>178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155"/>
      <c r="B90" s="156"/>
      <c r="C90" s="290"/>
      <c r="D90" s="291"/>
      <c r="E90" s="291"/>
      <c r="F90" s="291"/>
      <c r="G90" s="291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48"/>
      <c r="Z90" s="148"/>
      <c r="AA90" s="148"/>
      <c r="AB90" s="148"/>
      <c r="AC90" s="148"/>
      <c r="AD90" s="148"/>
      <c r="AE90" s="148"/>
      <c r="AF90" s="148"/>
      <c r="AG90" s="148" t="s">
        <v>162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165">
        <v>6</v>
      </c>
      <c r="B91" s="166" t="s">
        <v>260</v>
      </c>
      <c r="C91" s="174" t="s">
        <v>261</v>
      </c>
      <c r="D91" s="167" t="s">
        <v>251</v>
      </c>
      <c r="E91" s="168">
        <v>759.6</v>
      </c>
      <c r="F91" s="169"/>
      <c r="G91" s="170">
        <f>ROUND(E91*F91,2)</f>
        <v>0</v>
      </c>
      <c r="H91" s="169">
        <v>47.32</v>
      </c>
      <c r="I91" s="170">
        <f>ROUND(E91*H91,2)</f>
        <v>35944.269999999997</v>
      </c>
      <c r="J91" s="169">
        <v>85.68</v>
      </c>
      <c r="K91" s="170">
        <f>ROUND(E91*J91,2)</f>
        <v>65082.53</v>
      </c>
      <c r="L91" s="170">
        <v>21</v>
      </c>
      <c r="M91" s="170">
        <f>G91*(1+L91/100)</f>
        <v>0</v>
      </c>
      <c r="N91" s="170">
        <v>1.58E-3</v>
      </c>
      <c r="O91" s="170">
        <f>ROUND(E91*N91,2)</f>
        <v>1.2</v>
      </c>
      <c r="P91" s="170">
        <v>0</v>
      </c>
      <c r="Q91" s="170">
        <f>ROUND(E91*P91,2)</f>
        <v>0</v>
      </c>
      <c r="R91" s="170" t="s">
        <v>252</v>
      </c>
      <c r="S91" s="170" t="s">
        <v>158</v>
      </c>
      <c r="T91" s="171" t="s">
        <v>158</v>
      </c>
      <c r="U91" s="157">
        <v>0.214</v>
      </c>
      <c r="V91" s="157">
        <f>ROUND(E91*U91,2)</f>
        <v>162.55000000000001</v>
      </c>
      <c r="W91" s="157"/>
      <c r="X91" s="157" t="s">
        <v>177</v>
      </c>
      <c r="Y91" s="148"/>
      <c r="Z91" s="148"/>
      <c r="AA91" s="148"/>
      <c r="AB91" s="148"/>
      <c r="AC91" s="148"/>
      <c r="AD91" s="148"/>
      <c r="AE91" s="148"/>
      <c r="AF91" s="148"/>
      <c r="AG91" s="148" t="s">
        <v>178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55"/>
      <c r="B92" s="156"/>
      <c r="C92" s="187" t="s">
        <v>262</v>
      </c>
      <c r="D92" s="182"/>
      <c r="E92" s="183">
        <v>744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180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55"/>
      <c r="B93" s="156"/>
      <c r="C93" s="187" t="s">
        <v>263</v>
      </c>
      <c r="D93" s="182"/>
      <c r="E93" s="183">
        <v>4.8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180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155"/>
      <c r="B94" s="156"/>
      <c r="C94" s="187" t="s">
        <v>264</v>
      </c>
      <c r="D94" s="182"/>
      <c r="E94" s="183">
        <v>10.8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8"/>
      <c r="Z94" s="148"/>
      <c r="AA94" s="148"/>
      <c r="AB94" s="148"/>
      <c r="AC94" s="148"/>
      <c r="AD94" s="148"/>
      <c r="AE94" s="148"/>
      <c r="AF94" s="148"/>
      <c r="AG94" s="148" t="s">
        <v>180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155"/>
      <c r="B95" s="156"/>
      <c r="C95" s="299"/>
      <c r="D95" s="300"/>
      <c r="E95" s="300"/>
      <c r="F95" s="300"/>
      <c r="G95" s="300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162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65">
        <v>7</v>
      </c>
      <c r="B96" s="166" t="s">
        <v>265</v>
      </c>
      <c r="C96" s="174" t="s">
        <v>266</v>
      </c>
      <c r="D96" s="167" t="s">
        <v>251</v>
      </c>
      <c r="E96" s="168">
        <v>270</v>
      </c>
      <c r="F96" s="169"/>
      <c r="G96" s="170">
        <f>ROUND(E96*F96,2)</f>
        <v>0</v>
      </c>
      <c r="H96" s="169">
        <v>0</v>
      </c>
      <c r="I96" s="170">
        <f>ROUND(E96*H96,2)</f>
        <v>0</v>
      </c>
      <c r="J96" s="169">
        <v>13.4</v>
      </c>
      <c r="K96" s="170">
        <f>ROUND(E96*J96,2)</f>
        <v>3618</v>
      </c>
      <c r="L96" s="170">
        <v>21</v>
      </c>
      <c r="M96" s="170">
        <f>G96*(1+L96/100)</f>
        <v>0</v>
      </c>
      <c r="N96" s="170">
        <v>0</v>
      </c>
      <c r="O96" s="170">
        <f>ROUND(E96*N96,2)</f>
        <v>0</v>
      </c>
      <c r="P96" s="170">
        <v>0</v>
      </c>
      <c r="Q96" s="170">
        <f>ROUND(E96*P96,2)</f>
        <v>0</v>
      </c>
      <c r="R96" s="170" t="s">
        <v>252</v>
      </c>
      <c r="S96" s="170" t="s">
        <v>158</v>
      </c>
      <c r="T96" s="171" t="s">
        <v>158</v>
      </c>
      <c r="U96" s="157">
        <v>3.0300000000000001E-2</v>
      </c>
      <c r="V96" s="157">
        <f>ROUND(E96*U96,2)</f>
        <v>8.18</v>
      </c>
      <c r="W96" s="157"/>
      <c r="X96" s="157" t="s">
        <v>177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178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55"/>
      <c r="B97" s="156"/>
      <c r="C97" s="290"/>
      <c r="D97" s="291"/>
      <c r="E97" s="291"/>
      <c r="F97" s="291"/>
      <c r="G97" s="291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162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ht="33.75" outlineLevel="1" x14ac:dyDescent="0.2">
      <c r="A98" s="165">
        <v>8</v>
      </c>
      <c r="B98" s="166" t="s">
        <v>267</v>
      </c>
      <c r="C98" s="174" t="s">
        <v>268</v>
      </c>
      <c r="D98" s="167" t="s">
        <v>251</v>
      </c>
      <c r="E98" s="168">
        <v>270</v>
      </c>
      <c r="F98" s="169"/>
      <c r="G98" s="170">
        <f>ROUND(E98*F98,2)</f>
        <v>0</v>
      </c>
      <c r="H98" s="169">
        <v>7.7</v>
      </c>
      <c r="I98" s="170">
        <f>ROUND(E98*H98,2)</f>
        <v>2079</v>
      </c>
      <c r="J98" s="169">
        <v>0</v>
      </c>
      <c r="K98" s="170">
        <f>ROUND(E98*J98,2)</f>
        <v>0</v>
      </c>
      <c r="L98" s="170">
        <v>21</v>
      </c>
      <c r="M98" s="170">
        <f>G98*(1+L98/100)</f>
        <v>0</v>
      </c>
      <c r="N98" s="170">
        <v>5.0000000000000002E-5</v>
      </c>
      <c r="O98" s="170">
        <f>ROUND(E98*N98,2)</f>
        <v>0.01</v>
      </c>
      <c r="P98" s="170">
        <v>0</v>
      </c>
      <c r="Q98" s="170">
        <f>ROUND(E98*P98,2)</f>
        <v>0</v>
      </c>
      <c r="R98" s="170" t="s">
        <v>252</v>
      </c>
      <c r="S98" s="170" t="s">
        <v>158</v>
      </c>
      <c r="T98" s="171" t="s">
        <v>158</v>
      </c>
      <c r="U98" s="157">
        <v>0</v>
      </c>
      <c r="V98" s="157">
        <f>ROUND(E98*U98,2)</f>
        <v>0</v>
      </c>
      <c r="W98" s="157"/>
      <c r="X98" s="157" t="s">
        <v>177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178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55"/>
      <c r="B99" s="156"/>
      <c r="C99" s="290"/>
      <c r="D99" s="291"/>
      <c r="E99" s="291"/>
      <c r="F99" s="291"/>
      <c r="G99" s="291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162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65">
        <v>9</v>
      </c>
      <c r="B100" s="166" t="s">
        <v>269</v>
      </c>
      <c r="C100" s="174" t="s">
        <v>270</v>
      </c>
      <c r="D100" s="167" t="s">
        <v>251</v>
      </c>
      <c r="E100" s="168">
        <v>270</v>
      </c>
      <c r="F100" s="169"/>
      <c r="G100" s="170">
        <f>ROUND(E100*F100,2)</f>
        <v>0</v>
      </c>
      <c r="H100" s="169">
        <v>0</v>
      </c>
      <c r="I100" s="170">
        <f>ROUND(E100*H100,2)</f>
        <v>0</v>
      </c>
      <c r="J100" s="169">
        <v>8</v>
      </c>
      <c r="K100" s="170">
        <f>ROUND(E100*J100,2)</f>
        <v>2160</v>
      </c>
      <c r="L100" s="170">
        <v>21</v>
      </c>
      <c r="M100" s="170">
        <f>G100*(1+L100/100)</f>
        <v>0</v>
      </c>
      <c r="N100" s="170">
        <v>0</v>
      </c>
      <c r="O100" s="170">
        <f>ROUND(E100*N100,2)</f>
        <v>0</v>
      </c>
      <c r="P100" s="170">
        <v>0</v>
      </c>
      <c r="Q100" s="170">
        <f>ROUND(E100*P100,2)</f>
        <v>0</v>
      </c>
      <c r="R100" s="170" t="s">
        <v>252</v>
      </c>
      <c r="S100" s="170" t="s">
        <v>158</v>
      </c>
      <c r="T100" s="171" t="s">
        <v>158</v>
      </c>
      <c r="U100" s="157">
        <v>1.7999999999999999E-2</v>
      </c>
      <c r="V100" s="157">
        <f>ROUND(E100*U100,2)</f>
        <v>4.8600000000000003</v>
      </c>
      <c r="W100" s="157"/>
      <c r="X100" s="157" t="s">
        <v>177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178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55"/>
      <c r="B101" s="156"/>
      <c r="C101" s="290"/>
      <c r="D101" s="291"/>
      <c r="E101" s="291"/>
      <c r="F101" s="291"/>
      <c r="G101" s="291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162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65">
        <v>10</v>
      </c>
      <c r="B102" s="166" t="s">
        <v>271</v>
      </c>
      <c r="C102" s="174" t="s">
        <v>272</v>
      </c>
      <c r="D102" s="167" t="s">
        <v>251</v>
      </c>
      <c r="E102" s="168">
        <v>219.41522000000001</v>
      </c>
      <c r="F102" s="169"/>
      <c r="G102" s="170">
        <f>ROUND(E102*F102,2)</f>
        <v>0</v>
      </c>
      <c r="H102" s="169">
        <v>0</v>
      </c>
      <c r="I102" s="170">
        <f>ROUND(E102*H102,2)</f>
        <v>0</v>
      </c>
      <c r="J102" s="169">
        <v>12.7</v>
      </c>
      <c r="K102" s="170">
        <f>ROUND(E102*J102,2)</f>
        <v>2786.57</v>
      </c>
      <c r="L102" s="170">
        <v>21</v>
      </c>
      <c r="M102" s="170">
        <f>G102*(1+L102/100)</f>
        <v>0</v>
      </c>
      <c r="N102" s="170">
        <v>0</v>
      </c>
      <c r="O102" s="170">
        <f>ROUND(E102*N102,2)</f>
        <v>0</v>
      </c>
      <c r="P102" s="170">
        <v>4.0000000000000001E-3</v>
      </c>
      <c r="Q102" s="170">
        <f>ROUND(E102*P102,2)</f>
        <v>0.88</v>
      </c>
      <c r="R102" s="170" t="s">
        <v>273</v>
      </c>
      <c r="S102" s="170" t="s">
        <v>158</v>
      </c>
      <c r="T102" s="171" t="s">
        <v>158</v>
      </c>
      <c r="U102" s="157">
        <v>3.9E-2</v>
      </c>
      <c r="V102" s="157">
        <f>ROUND(E102*U102,2)</f>
        <v>8.56</v>
      </c>
      <c r="W102" s="157"/>
      <c r="X102" s="157" t="s">
        <v>177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178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55"/>
      <c r="B103" s="156"/>
      <c r="C103" s="301" t="s">
        <v>274</v>
      </c>
      <c r="D103" s="302"/>
      <c r="E103" s="302"/>
      <c r="F103" s="302"/>
      <c r="G103" s="302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254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55"/>
      <c r="B104" s="156"/>
      <c r="C104" s="187" t="s">
        <v>221</v>
      </c>
      <c r="D104" s="182"/>
      <c r="E104" s="183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180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55"/>
      <c r="B105" s="156"/>
      <c r="C105" s="187" t="s">
        <v>275</v>
      </c>
      <c r="D105" s="182"/>
      <c r="E105" s="183">
        <v>29.664000000000001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180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55"/>
      <c r="B106" s="156"/>
      <c r="C106" s="187" t="s">
        <v>276</v>
      </c>
      <c r="D106" s="182"/>
      <c r="E106" s="183">
        <v>43.091999999999999</v>
      </c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48"/>
      <c r="Z106" s="148"/>
      <c r="AA106" s="148"/>
      <c r="AB106" s="148"/>
      <c r="AC106" s="148"/>
      <c r="AD106" s="148"/>
      <c r="AE106" s="148"/>
      <c r="AF106" s="148"/>
      <c r="AG106" s="148" t="s">
        <v>180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55"/>
      <c r="B107" s="156"/>
      <c r="C107" s="187" t="s">
        <v>277</v>
      </c>
      <c r="D107" s="182"/>
      <c r="E107" s="183">
        <v>5.7960000000000003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180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55"/>
      <c r="B108" s="156"/>
      <c r="C108" s="187" t="s">
        <v>278</v>
      </c>
      <c r="D108" s="182"/>
      <c r="E108" s="183">
        <v>5.76</v>
      </c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180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55"/>
      <c r="B109" s="156"/>
      <c r="C109" s="187" t="s">
        <v>279</v>
      </c>
      <c r="D109" s="182"/>
      <c r="E109" s="183">
        <v>29.531040000000001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8"/>
      <c r="Z109" s="148"/>
      <c r="AA109" s="148"/>
      <c r="AB109" s="148"/>
      <c r="AC109" s="148"/>
      <c r="AD109" s="148"/>
      <c r="AE109" s="148"/>
      <c r="AF109" s="148"/>
      <c r="AG109" s="148" t="s">
        <v>180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">
      <c r="A110" s="155"/>
      <c r="B110" s="156"/>
      <c r="C110" s="187" t="s">
        <v>280</v>
      </c>
      <c r="D110" s="182"/>
      <c r="E110" s="183">
        <v>16.649999999999999</v>
      </c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180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55"/>
      <c r="B111" s="156"/>
      <c r="C111" s="187" t="s">
        <v>281</v>
      </c>
      <c r="D111" s="182"/>
      <c r="E111" s="183">
        <v>8.1359999999999992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180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55"/>
      <c r="B112" s="156"/>
      <c r="C112" s="187" t="s">
        <v>282</v>
      </c>
      <c r="D112" s="182"/>
      <c r="E112" s="183">
        <v>1.1759999999999999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180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55"/>
      <c r="B113" s="156"/>
      <c r="C113" s="187" t="s">
        <v>283</v>
      </c>
      <c r="D113" s="182"/>
      <c r="E113" s="183">
        <v>3.762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180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55"/>
      <c r="B114" s="156"/>
      <c r="C114" s="187" t="s">
        <v>284</v>
      </c>
      <c r="D114" s="182"/>
      <c r="E114" s="183">
        <v>2.0070000000000001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 t="s">
        <v>180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">
      <c r="A115" s="155"/>
      <c r="B115" s="156"/>
      <c r="C115" s="187" t="s">
        <v>285</v>
      </c>
      <c r="D115" s="182"/>
      <c r="E115" s="183">
        <v>2.8620000000000001</v>
      </c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8"/>
      <c r="Z115" s="148"/>
      <c r="AA115" s="148"/>
      <c r="AB115" s="148"/>
      <c r="AC115" s="148"/>
      <c r="AD115" s="148"/>
      <c r="AE115" s="148"/>
      <c r="AF115" s="148"/>
      <c r="AG115" s="148" t="s">
        <v>180</v>
      </c>
      <c r="AH115" s="148">
        <v>0</v>
      </c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55"/>
      <c r="B116" s="156"/>
      <c r="C116" s="187" t="s">
        <v>286</v>
      </c>
      <c r="D116" s="182"/>
      <c r="E116" s="183">
        <v>1.431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180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55"/>
      <c r="B117" s="156"/>
      <c r="C117" s="187" t="s">
        <v>287</v>
      </c>
      <c r="D117" s="182"/>
      <c r="E117" s="183">
        <v>1.3560000000000001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180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55"/>
      <c r="B118" s="156"/>
      <c r="C118" s="187" t="s">
        <v>288</v>
      </c>
      <c r="D118" s="182"/>
      <c r="E118" s="183">
        <v>2.3519999999999999</v>
      </c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180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55"/>
      <c r="B119" s="156"/>
      <c r="C119" s="187" t="s">
        <v>289</v>
      </c>
      <c r="D119" s="182"/>
      <c r="E119" s="183">
        <v>1.5720000000000001</v>
      </c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180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55"/>
      <c r="B120" s="156"/>
      <c r="C120" s="187" t="s">
        <v>290</v>
      </c>
      <c r="D120" s="182"/>
      <c r="E120" s="183">
        <v>3.375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180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55"/>
      <c r="B121" s="156"/>
      <c r="C121" s="187" t="s">
        <v>291</v>
      </c>
      <c r="D121" s="182"/>
      <c r="E121" s="183">
        <v>2.4138799999999998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180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55"/>
      <c r="B122" s="156"/>
      <c r="C122" s="187" t="s">
        <v>292</v>
      </c>
      <c r="D122" s="182"/>
      <c r="E122" s="183">
        <v>1.6020000000000001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180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55"/>
      <c r="B123" s="156"/>
      <c r="C123" s="187" t="s">
        <v>293</v>
      </c>
      <c r="D123" s="182"/>
      <c r="E123" s="183">
        <v>1.5543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180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">
      <c r="A124" s="155"/>
      <c r="B124" s="156"/>
      <c r="C124" s="187" t="s">
        <v>294</v>
      </c>
      <c r="D124" s="182"/>
      <c r="E124" s="183">
        <v>2.7090000000000001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180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55"/>
      <c r="B125" s="156"/>
      <c r="C125" s="187" t="s">
        <v>295</v>
      </c>
      <c r="D125" s="182"/>
      <c r="E125" s="183">
        <v>21.285</v>
      </c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8"/>
      <c r="Z125" s="148"/>
      <c r="AA125" s="148"/>
      <c r="AB125" s="148"/>
      <c r="AC125" s="148"/>
      <c r="AD125" s="148"/>
      <c r="AE125" s="148"/>
      <c r="AF125" s="148"/>
      <c r="AG125" s="148" t="s">
        <v>180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55"/>
      <c r="B126" s="156"/>
      <c r="C126" s="187" t="s">
        <v>296</v>
      </c>
      <c r="D126" s="182"/>
      <c r="E126" s="183">
        <v>0.94199999999999995</v>
      </c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180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55"/>
      <c r="B127" s="156"/>
      <c r="C127" s="187" t="s">
        <v>297</v>
      </c>
      <c r="D127" s="182"/>
      <c r="E127" s="183">
        <v>3.2970000000000002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180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55"/>
      <c r="B128" s="156"/>
      <c r="C128" s="187" t="s">
        <v>298</v>
      </c>
      <c r="D128" s="182"/>
      <c r="E128" s="183">
        <v>4.6319999999999997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180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55"/>
      <c r="B129" s="156"/>
      <c r="C129" s="187" t="s">
        <v>299</v>
      </c>
      <c r="D129" s="182"/>
      <c r="E129" s="183">
        <v>19.757999999999999</v>
      </c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180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55"/>
      <c r="B130" s="156"/>
      <c r="C130" s="187" t="s">
        <v>300</v>
      </c>
      <c r="D130" s="182"/>
      <c r="E130" s="183">
        <v>2.31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180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55"/>
      <c r="B131" s="156"/>
      <c r="C131" s="187" t="s">
        <v>301</v>
      </c>
      <c r="D131" s="182"/>
      <c r="E131" s="183">
        <v>0.39</v>
      </c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180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">
      <c r="A132" s="155"/>
      <c r="B132" s="156"/>
      <c r="C132" s="299"/>
      <c r="D132" s="300"/>
      <c r="E132" s="300"/>
      <c r="F132" s="300"/>
      <c r="G132" s="300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48"/>
      <c r="Z132" s="148"/>
      <c r="AA132" s="148"/>
      <c r="AB132" s="148"/>
      <c r="AC132" s="148"/>
      <c r="AD132" s="148"/>
      <c r="AE132" s="148"/>
      <c r="AF132" s="148"/>
      <c r="AG132" s="148" t="s">
        <v>162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">
      <c r="A133" s="165">
        <v>11</v>
      </c>
      <c r="B133" s="166" t="s">
        <v>302</v>
      </c>
      <c r="C133" s="174" t="s">
        <v>303</v>
      </c>
      <c r="D133" s="167" t="s">
        <v>175</v>
      </c>
      <c r="E133" s="168">
        <v>306.04000000000002</v>
      </c>
      <c r="F133" s="169"/>
      <c r="G133" s="170">
        <f>ROUND(E133*F133,2)</f>
        <v>0</v>
      </c>
      <c r="H133" s="169">
        <v>0</v>
      </c>
      <c r="I133" s="170">
        <f>ROUND(E133*H133,2)</f>
        <v>0</v>
      </c>
      <c r="J133" s="169">
        <v>44</v>
      </c>
      <c r="K133" s="170">
        <f>ROUND(E133*J133,2)</f>
        <v>13465.76</v>
      </c>
      <c r="L133" s="170">
        <v>21</v>
      </c>
      <c r="M133" s="170">
        <f>G133*(1+L133/100)</f>
        <v>0</v>
      </c>
      <c r="N133" s="170">
        <v>0</v>
      </c>
      <c r="O133" s="170">
        <f>ROUND(E133*N133,2)</f>
        <v>0</v>
      </c>
      <c r="P133" s="170">
        <v>1.507E-2</v>
      </c>
      <c r="Q133" s="170">
        <f>ROUND(E133*P133,2)</f>
        <v>4.6100000000000003</v>
      </c>
      <c r="R133" s="170" t="s">
        <v>273</v>
      </c>
      <c r="S133" s="170" t="s">
        <v>158</v>
      </c>
      <c r="T133" s="171" t="s">
        <v>158</v>
      </c>
      <c r="U133" s="157">
        <v>0.11</v>
      </c>
      <c r="V133" s="157">
        <f>ROUND(E133*U133,2)</f>
        <v>33.659999999999997</v>
      </c>
      <c r="W133" s="157"/>
      <c r="X133" s="157" t="s">
        <v>177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178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">
      <c r="A134" s="155"/>
      <c r="B134" s="156"/>
      <c r="C134" s="187" t="s">
        <v>220</v>
      </c>
      <c r="D134" s="182"/>
      <c r="E134" s="183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8"/>
      <c r="Z134" s="148"/>
      <c r="AA134" s="148"/>
      <c r="AB134" s="148"/>
      <c r="AC134" s="148"/>
      <c r="AD134" s="148"/>
      <c r="AE134" s="148"/>
      <c r="AF134" s="148"/>
      <c r="AG134" s="148" t="s">
        <v>180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55"/>
      <c r="B135" s="156"/>
      <c r="C135" s="187" t="s">
        <v>221</v>
      </c>
      <c r="D135" s="182"/>
      <c r="E135" s="183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180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">
      <c r="A136" s="155"/>
      <c r="B136" s="156"/>
      <c r="C136" s="187" t="s">
        <v>222</v>
      </c>
      <c r="D136" s="182"/>
      <c r="E136" s="183">
        <v>41.28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8"/>
      <c r="Z136" s="148"/>
      <c r="AA136" s="148"/>
      <c r="AB136" s="148"/>
      <c r="AC136" s="148"/>
      <c r="AD136" s="148"/>
      <c r="AE136" s="148"/>
      <c r="AF136" s="148"/>
      <c r="AG136" s="148" t="s">
        <v>180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55"/>
      <c r="B137" s="156"/>
      <c r="C137" s="187" t="s">
        <v>223</v>
      </c>
      <c r="D137" s="182"/>
      <c r="E137" s="183">
        <v>52.44</v>
      </c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180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55"/>
      <c r="B138" s="156"/>
      <c r="C138" s="187" t="s">
        <v>224</v>
      </c>
      <c r="D138" s="182"/>
      <c r="E138" s="183">
        <v>7.44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8"/>
      <c r="Z138" s="148"/>
      <c r="AA138" s="148"/>
      <c r="AB138" s="148"/>
      <c r="AC138" s="148"/>
      <c r="AD138" s="148"/>
      <c r="AE138" s="148"/>
      <c r="AF138" s="148"/>
      <c r="AG138" s="148" t="s">
        <v>180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55"/>
      <c r="B139" s="156"/>
      <c r="C139" s="187" t="s">
        <v>225</v>
      </c>
      <c r="D139" s="182"/>
      <c r="E139" s="183">
        <v>7.44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180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55"/>
      <c r="B140" s="156"/>
      <c r="C140" s="187" t="s">
        <v>226</v>
      </c>
      <c r="D140" s="182"/>
      <c r="E140" s="183">
        <v>52.64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180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55"/>
      <c r="B141" s="156"/>
      <c r="C141" s="187" t="s">
        <v>227</v>
      </c>
      <c r="D141" s="182"/>
      <c r="E141" s="183">
        <v>22.8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180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55"/>
      <c r="B142" s="156"/>
      <c r="C142" s="187" t="s">
        <v>228</v>
      </c>
      <c r="D142" s="182"/>
      <c r="E142" s="183">
        <v>12.16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48"/>
      <c r="Z142" s="148"/>
      <c r="AA142" s="148"/>
      <c r="AB142" s="148"/>
      <c r="AC142" s="148"/>
      <c r="AD142" s="148"/>
      <c r="AE142" s="148"/>
      <c r="AF142" s="148"/>
      <c r="AG142" s="148" t="s">
        <v>180</v>
      </c>
      <c r="AH142" s="148">
        <v>0</v>
      </c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55"/>
      <c r="B143" s="156"/>
      <c r="C143" s="187" t="s">
        <v>229</v>
      </c>
      <c r="D143" s="182"/>
      <c r="E143" s="183">
        <v>1.32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180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55"/>
      <c r="B144" s="156"/>
      <c r="C144" s="187" t="s">
        <v>230</v>
      </c>
      <c r="D144" s="182"/>
      <c r="E144" s="183">
        <v>1.02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48"/>
      <c r="Z144" s="148"/>
      <c r="AA144" s="148"/>
      <c r="AB144" s="148"/>
      <c r="AC144" s="148"/>
      <c r="AD144" s="148"/>
      <c r="AE144" s="148"/>
      <c r="AF144" s="148"/>
      <c r="AG144" s="148" t="s">
        <v>180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55"/>
      <c r="B145" s="156"/>
      <c r="C145" s="187" t="s">
        <v>231</v>
      </c>
      <c r="D145" s="182"/>
      <c r="E145" s="183">
        <v>0.77</v>
      </c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180</v>
      </c>
      <c r="AH145" s="148">
        <v>0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">
      <c r="A146" s="155"/>
      <c r="B146" s="156"/>
      <c r="C146" s="187" t="s">
        <v>232</v>
      </c>
      <c r="D146" s="182"/>
      <c r="E146" s="183">
        <v>3.84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8"/>
      <c r="Z146" s="148"/>
      <c r="AA146" s="148"/>
      <c r="AB146" s="148"/>
      <c r="AC146" s="148"/>
      <c r="AD146" s="148"/>
      <c r="AE146" s="148"/>
      <c r="AF146" s="148"/>
      <c r="AG146" s="148" t="s">
        <v>180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">
      <c r="A147" s="155"/>
      <c r="B147" s="156"/>
      <c r="C147" s="187" t="s">
        <v>233</v>
      </c>
      <c r="D147" s="182"/>
      <c r="E147" s="183">
        <v>3.68</v>
      </c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 t="s">
        <v>180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">
      <c r="A148" s="155"/>
      <c r="B148" s="156"/>
      <c r="C148" s="187" t="s">
        <v>234</v>
      </c>
      <c r="D148" s="182"/>
      <c r="E148" s="183">
        <v>10.25</v>
      </c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48"/>
      <c r="Z148" s="148"/>
      <c r="AA148" s="148"/>
      <c r="AB148" s="148"/>
      <c r="AC148" s="148"/>
      <c r="AD148" s="148"/>
      <c r="AE148" s="148"/>
      <c r="AF148" s="148"/>
      <c r="AG148" s="148" t="s">
        <v>180</v>
      </c>
      <c r="AH148" s="148">
        <v>0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">
      <c r="A149" s="155"/>
      <c r="B149" s="156"/>
      <c r="C149" s="187" t="s">
        <v>235</v>
      </c>
      <c r="D149" s="182"/>
      <c r="E149" s="183">
        <v>6.6</v>
      </c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180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">
      <c r="A150" s="155"/>
      <c r="B150" s="156"/>
      <c r="C150" s="187" t="s">
        <v>236</v>
      </c>
      <c r="D150" s="182"/>
      <c r="E150" s="183">
        <v>4.62</v>
      </c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48"/>
      <c r="Z150" s="148"/>
      <c r="AA150" s="148"/>
      <c r="AB150" s="148"/>
      <c r="AC150" s="148"/>
      <c r="AD150" s="148"/>
      <c r="AE150" s="148"/>
      <c r="AF150" s="148"/>
      <c r="AG150" s="148" t="s">
        <v>180</v>
      </c>
      <c r="AH150" s="148">
        <v>0</v>
      </c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">
      <c r="A151" s="155"/>
      <c r="B151" s="156"/>
      <c r="C151" s="187" t="s">
        <v>304</v>
      </c>
      <c r="D151" s="182"/>
      <c r="E151" s="183">
        <v>36.299999999999997</v>
      </c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180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">
      <c r="A152" s="155"/>
      <c r="B152" s="156"/>
      <c r="C152" s="187" t="s">
        <v>240</v>
      </c>
      <c r="D152" s="182"/>
      <c r="E152" s="183">
        <v>1.48</v>
      </c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48"/>
      <c r="Z152" s="148"/>
      <c r="AA152" s="148"/>
      <c r="AB152" s="148"/>
      <c r="AC152" s="148"/>
      <c r="AD152" s="148"/>
      <c r="AE152" s="148"/>
      <c r="AF152" s="148"/>
      <c r="AG152" s="148" t="s">
        <v>180</v>
      </c>
      <c r="AH152" s="148">
        <v>0</v>
      </c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55"/>
      <c r="B153" s="156"/>
      <c r="C153" s="187" t="s">
        <v>305</v>
      </c>
      <c r="D153" s="182"/>
      <c r="E153" s="183">
        <v>5.18</v>
      </c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48"/>
      <c r="Z153" s="148"/>
      <c r="AA153" s="148"/>
      <c r="AB153" s="148"/>
      <c r="AC153" s="148"/>
      <c r="AD153" s="148"/>
      <c r="AE153" s="148"/>
      <c r="AF153" s="148"/>
      <c r="AG153" s="148" t="s">
        <v>180</v>
      </c>
      <c r="AH153" s="148">
        <v>0</v>
      </c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155"/>
      <c r="B154" s="156"/>
      <c r="C154" s="187" t="s">
        <v>306</v>
      </c>
      <c r="D154" s="182"/>
      <c r="E154" s="183">
        <v>6.08</v>
      </c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48"/>
      <c r="Z154" s="148"/>
      <c r="AA154" s="148"/>
      <c r="AB154" s="148"/>
      <c r="AC154" s="148"/>
      <c r="AD154" s="148"/>
      <c r="AE154" s="148"/>
      <c r="AF154" s="148"/>
      <c r="AG154" s="148" t="s">
        <v>180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55"/>
      <c r="B155" s="156"/>
      <c r="C155" s="187" t="s">
        <v>243</v>
      </c>
      <c r="D155" s="182"/>
      <c r="E155" s="183">
        <v>22.2</v>
      </c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180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155"/>
      <c r="B156" s="156"/>
      <c r="C156" s="187" t="s">
        <v>244</v>
      </c>
      <c r="D156" s="182"/>
      <c r="E156" s="183">
        <v>2.1</v>
      </c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48"/>
      <c r="Z156" s="148"/>
      <c r="AA156" s="148"/>
      <c r="AB156" s="148"/>
      <c r="AC156" s="148"/>
      <c r="AD156" s="148"/>
      <c r="AE156" s="148"/>
      <c r="AF156" s="148"/>
      <c r="AG156" s="148" t="s">
        <v>180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155"/>
      <c r="B157" s="156"/>
      <c r="C157" s="187" t="s">
        <v>245</v>
      </c>
      <c r="D157" s="182"/>
      <c r="E157" s="183">
        <v>0.8</v>
      </c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 t="s">
        <v>180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">
      <c r="A158" s="155"/>
      <c r="B158" s="156"/>
      <c r="C158" s="187" t="s">
        <v>246</v>
      </c>
      <c r="D158" s="182"/>
      <c r="E158" s="183">
        <v>1.5</v>
      </c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8"/>
      <c r="Z158" s="148"/>
      <c r="AA158" s="148"/>
      <c r="AB158" s="148"/>
      <c r="AC158" s="148"/>
      <c r="AD158" s="148"/>
      <c r="AE158" s="148"/>
      <c r="AF158" s="148"/>
      <c r="AG158" s="148" t="s">
        <v>180</v>
      </c>
      <c r="AH158" s="148">
        <v>0</v>
      </c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">
      <c r="A159" s="155"/>
      <c r="B159" s="156"/>
      <c r="C159" s="187" t="s">
        <v>247</v>
      </c>
      <c r="D159" s="182"/>
      <c r="E159" s="183">
        <v>0.9</v>
      </c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48"/>
      <c r="Z159" s="148"/>
      <c r="AA159" s="148"/>
      <c r="AB159" s="148"/>
      <c r="AC159" s="148"/>
      <c r="AD159" s="148"/>
      <c r="AE159" s="148"/>
      <c r="AF159" s="148"/>
      <c r="AG159" s="148" t="s">
        <v>180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">
      <c r="A160" s="155"/>
      <c r="B160" s="156"/>
      <c r="C160" s="187" t="s">
        <v>248</v>
      </c>
      <c r="D160" s="182"/>
      <c r="E160" s="183">
        <v>1.2</v>
      </c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 t="s">
        <v>180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55"/>
      <c r="B161" s="156"/>
      <c r="C161" s="299"/>
      <c r="D161" s="300"/>
      <c r="E161" s="300"/>
      <c r="F161" s="300"/>
      <c r="G161" s="300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48"/>
      <c r="Z161" s="148"/>
      <c r="AA161" s="148"/>
      <c r="AB161" s="148"/>
      <c r="AC161" s="148"/>
      <c r="AD161" s="148"/>
      <c r="AE161" s="148"/>
      <c r="AF161" s="148"/>
      <c r="AG161" s="148" t="s">
        <v>162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">
      <c r="A162" s="165">
        <v>12</v>
      </c>
      <c r="B162" s="166" t="s">
        <v>307</v>
      </c>
      <c r="C162" s="174" t="s">
        <v>308</v>
      </c>
      <c r="D162" s="167" t="s">
        <v>251</v>
      </c>
      <c r="E162" s="168">
        <v>2296</v>
      </c>
      <c r="F162" s="169"/>
      <c r="G162" s="170">
        <f>ROUND(E162*F162,2)</f>
        <v>0</v>
      </c>
      <c r="H162" s="169">
        <v>0</v>
      </c>
      <c r="I162" s="170">
        <f>ROUND(E162*H162,2)</f>
        <v>0</v>
      </c>
      <c r="J162" s="169">
        <v>110</v>
      </c>
      <c r="K162" s="170">
        <f>ROUND(E162*J162,2)</f>
        <v>252560</v>
      </c>
      <c r="L162" s="170">
        <v>21</v>
      </c>
      <c r="M162" s="170">
        <f>G162*(1+L162/100)</f>
        <v>0</v>
      </c>
      <c r="N162" s="170">
        <v>4.0000000000000003E-5</v>
      </c>
      <c r="O162" s="170">
        <f>ROUND(E162*N162,2)</f>
        <v>0.09</v>
      </c>
      <c r="P162" s="170">
        <v>0</v>
      </c>
      <c r="Q162" s="170">
        <f>ROUND(E162*P162,2)</f>
        <v>0</v>
      </c>
      <c r="R162" s="170"/>
      <c r="S162" s="170" t="s">
        <v>167</v>
      </c>
      <c r="T162" s="171" t="s">
        <v>309</v>
      </c>
      <c r="U162" s="157">
        <v>0.308</v>
      </c>
      <c r="V162" s="157">
        <f>ROUND(E162*U162,2)</f>
        <v>707.17</v>
      </c>
      <c r="W162" s="157"/>
      <c r="X162" s="157" t="s">
        <v>177</v>
      </c>
      <c r="Y162" s="148"/>
      <c r="Z162" s="148"/>
      <c r="AA162" s="148"/>
      <c r="AB162" s="148"/>
      <c r="AC162" s="148"/>
      <c r="AD162" s="148"/>
      <c r="AE162" s="148"/>
      <c r="AF162" s="148"/>
      <c r="AG162" s="148" t="s">
        <v>178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">
      <c r="A163" s="155"/>
      <c r="B163" s="156"/>
      <c r="C163" s="187" t="s">
        <v>310</v>
      </c>
      <c r="D163" s="182"/>
      <c r="E163" s="183">
        <v>2296</v>
      </c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180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">
      <c r="A164" s="155"/>
      <c r="B164" s="156"/>
      <c r="C164" s="299"/>
      <c r="D164" s="300"/>
      <c r="E164" s="300"/>
      <c r="F164" s="300"/>
      <c r="G164" s="300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 t="s">
        <v>162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">
      <c r="A165" s="165">
        <v>13</v>
      </c>
      <c r="B165" s="166" t="s">
        <v>311</v>
      </c>
      <c r="C165" s="174" t="s">
        <v>312</v>
      </c>
      <c r="D165" s="167" t="s">
        <v>251</v>
      </c>
      <c r="E165" s="168">
        <v>2.2633999999999999</v>
      </c>
      <c r="F165" s="169"/>
      <c r="G165" s="170">
        <f>ROUND(E165*F165,2)</f>
        <v>0</v>
      </c>
      <c r="H165" s="169">
        <v>57</v>
      </c>
      <c r="I165" s="170">
        <f>ROUND(E165*H165,2)</f>
        <v>129.01</v>
      </c>
      <c r="J165" s="169">
        <v>205</v>
      </c>
      <c r="K165" s="170">
        <f>ROUND(E165*J165,2)</f>
        <v>464</v>
      </c>
      <c r="L165" s="170">
        <v>21</v>
      </c>
      <c r="M165" s="170">
        <f>G165*(1+L165/100)</f>
        <v>0</v>
      </c>
      <c r="N165" s="170">
        <v>2.1900000000000001E-3</v>
      </c>
      <c r="O165" s="170">
        <f>ROUND(E165*N165,2)</f>
        <v>0</v>
      </c>
      <c r="P165" s="170">
        <v>4.1000000000000002E-2</v>
      </c>
      <c r="Q165" s="170">
        <f>ROUND(E165*P165,2)</f>
        <v>0.09</v>
      </c>
      <c r="R165" s="170"/>
      <c r="S165" s="170" t="s">
        <v>167</v>
      </c>
      <c r="T165" s="171" t="s">
        <v>159</v>
      </c>
      <c r="U165" s="157">
        <v>0.52</v>
      </c>
      <c r="V165" s="157">
        <f>ROUND(E165*U165,2)</f>
        <v>1.18</v>
      </c>
      <c r="W165" s="157"/>
      <c r="X165" s="157" t="s">
        <v>177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178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">
      <c r="A166" s="155"/>
      <c r="B166" s="156"/>
      <c r="C166" s="187" t="s">
        <v>221</v>
      </c>
      <c r="D166" s="182"/>
      <c r="E166" s="183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180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">
      <c r="A167" s="155"/>
      <c r="B167" s="156"/>
      <c r="C167" s="187" t="s">
        <v>313</v>
      </c>
      <c r="D167" s="182"/>
      <c r="E167" s="183">
        <v>1.2283999999999999</v>
      </c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48"/>
      <c r="Z167" s="148"/>
      <c r="AA167" s="148"/>
      <c r="AB167" s="148"/>
      <c r="AC167" s="148"/>
      <c r="AD167" s="148"/>
      <c r="AE167" s="148"/>
      <c r="AF167" s="148"/>
      <c r="AG167" s="148" t="s">
        <v>180</v>
      </c>
      <c r="AH167" s="148">
        <v>0</v>
      </c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55"/>
      <c r="B168" s="156"/>
      <c r="C168" s="187" t="s">
        <v>314</v>
      </c>
      <c r="D168" s="182"/>
      <c r="E168" s="183">
        <v>0.67500000000000004</v>
      </c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180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">
      <c r="A169" s="155"/>
      <c r="B169" s="156"/>
      <c r="C169" s="187" t="s">
        <v>315</v>
      </c>
      <c r="D169" s="182"/>
      <c r="E169" s="183">
        <v>0.36</v>
      </c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48"/>
      <c r="Z169" s="148"/>
      <c r="AA169" s="148"/>
      <c r="AB169" s="148"/>
      <c r="AC169" s="148"/>
      <c r="AD169" s="148"/>
      <c r="AE169" s="148"/>
      <c r="AF169" s="148"/>
      <c r="AG169" s="148" t="s">
        <v>180</v>
      </c>
      <c r="AH169" s="148">
        <v>0</v>
      </c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">
      <c r="A170" s="155"/>
      <c r="B170" s="156"/>
      <c r="C170" s="299"/>
      <c r="D170" s="300"/>
      <c r="E170" s="300"/>
      <c r="F170" s="300"/>
      <c r="G170" s="300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162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">
      <c r="A171" s="165">
        <v>14</v>
      </c>
      <c r="B171" s="166" t="s">
        <v>316</v>
      </c>
      <c r="C171" s="174" t="s">
        <v>317</v>
      </c>
      <c r="D171" s="167" t="s">
        <v>251</v>
      </c>
      <c r="E171" s="168">
        <v>2.2750599999999999</v>
      </c>
      <c r="F171" s="169"/>
      <c r="G171" s="170">
        <f>ROUND(E171*F171,2)</f>
        <v>0</v>
      </c>
      <c r="H171" s="169">
        <v>26</v>
      </c>
      <c r="I171" s="170">
        <f>ROUND(E171*H171,2)</f>
        <v>59.15</v>
      </c>
      <c r="J171" s="169">
        <v>129</v>
      </c>
      <c r="K171" s="170">
        <f>ROUND(E171*J171,2)</f>
        <v>293.48</v>
      </c>
      <c r="L171" s="170">
        <v>21</v>
      </c>
      <c r="M171" s="170">
        <f>G171*(1+L171/100)</f>
        <v>0</v>
      </c>
      <c r="N171" s="170">
        <v>1E-3</v>
      </c>
      <c r="O171" s="170">
        <f>ROUND(E171*N171,2)</f>
        <v>0</v>
      </c>
      <c r="P171" s="170">
        <v>3.1E-2</v>
      </c>
      <c r="Q171" s="170">
        <f>ROUND(E171*P171,2)</f>
        <v>7.0000000000000007E-2</v>
      </c>
      <c r="R171" s="170"/>
      <c r="S171" s="170" t="s">
        <v>167</v>
      </c>
      <c r="T171" s="171" t="s">
        <v>159</v>
      </c>
      <c r="U171" s="157">
        <v>0.33100000000000002</v>
      </c>
      <c r="V171" s="157">
        <f>ROUND(E171*U171,2)</f>
        <v>0.75</v>
      </c>
      <c r="W171" s="157"/>
      <c r="X171" s="157" t="s">
        <v>177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178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">
      <c r="A172" s="155"/>
      <c r="B172" s="156"/>
      <c r="C172" s="187" t="s">
        <v>221</v>
      </c>
      <c r="D172" s="182"/>
      <c r="E172" s="183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 t="s">
        <v>180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55"/>
      <c r="B173" s="156"/>
      <c r="C173" s="187" t="s">
        <v>318</v>
      </c>
      <c r="D173" s="182"/>
      <c r="E173" s="183">
        <v>1.03816</v>
      </c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48"/>
      <c r="Z173" s="148"/>
      <c r="AA173" s="148"/>
      <c r="AB173" s="148"/>
      <c r="AC173" s="148"/>
      <c r="AD173" s="148"/>
      <c r="AE173" s="148"/>
      <c r="AF173" s="148"/>
      <c r="AG173" s="148" t="s">
        <v>180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 x14ac:dyDescent="0.2">
      <c r="A174" s="155"/>
      <c r="B174" s="156"/>
      <c r="C174" s="187" t="s">
        <v>319</v>
      </c>
      <c r="D174" s="182"/>
      <c r="E174" s="183">
        <v>1.2369000000000001</v>
      </c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8"/>
      <c r="Z174" s="148"/>
      <c r="AA174" s="148"/>
      <c r="AB174" s="148"/>
      <c r="AC174" s="148"/>
      <c r="AD174" s="148"/>
      <c r="AE174" s="148"/>
      <c r="AF174" s="148"/>
      <c r="AG174" s="148" t="s">
        <v>180</v>
      </c>
      <c r="AH174" s="148">
        <v>0</v>
      </c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">
      <c r="A175" s="155"/>
      <c r="B175" s="156"/>
      <c r="C175" s="299"/>
      <c r="D175" s="300"/>
      <c r="E175" s="300"/>
      <c r="F175" s="300"/>
      <c r="G175" s="300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48"/>
      <c r="Z175" s="148"/>
      <c r="AA175" s="148"/>
      <c r="AB175" s="148"/>
      <c r="AC175" s="148"/>
      <c r="AD175" s="148"/>
      <c r="AE175" s="148"/>
      <c r="AF175" s="148"/>
      <c r="AG175" s="148" t="s">
        <v>162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65">
        <v>15</v>
      </c>
      <c r="B176" s="166" t="s">
        <v>320</v>
      </c>
      <c r="C176" s="174" t="s">
        <v>321</v>
      </c>
      <c r="D176" s="167" t="s">
        <v>251</v>
      </c>
      <c r="E176" s="168">
        <v>21.003</v>
      </c>
      <c r="F176" s="169"/>
      <c r="G176" s="170">
        <f>ROUND(E176*F176,2)</f>
        <v>0</v>
      </c>
      <c r="H176" s="169">
        <v>24</v>
      </c>
      <c r="I176" s="170">
        <f>ROUND(E176*H176,2)</f>
        <v>504.07</v>
      </c>
      <c r="J176" s="169">
        <v>103</v>
      </c>
      <c r="K176" s="170">
        <f>ROUND(E176*J176,2)</f>
        <v>2163.31</v>
      </c>
      <c r="L176" s="170">
        <v>21</v>
      </c>
      <c r="M176" s="170">
        <f>G176*(1+L176/100)</f>
        <v>0</v>
      </c>
      <c r="N176" s="170">
        <v>9.2000000000000003E-4</v>
      </c>
      <c r="O176" s="170">
        <f>ROUND(E176*N176,2)</f>
        <v>0.02</v>
      </c>
      <c r="P176" s="170">
        <v>2.7E-2</v>
      </c>
      <c r="Q176" s="170">
        <f>ROUND(E176*P176,2)</f>
        <v>0.56999999999999995</v>
      </c>
      <c r="R176" s="170"/>
      <c r="S176" s="170" t="s">
        <v>167</v>
      </c>
      <c r="T176" s="171" t="s">
        <v>159</v>
      </c>
      <c r="U176" s="157">
        <v>0.26300000000000001</v>
      </c>
      <c r="V176" s="157">
        <f>ROUND(E176*U176,2)</f>
        <v>5.52</v>
      </c>
      <c r="W176" s="157"/>
      <c r="X176" s="157" t="s">
        <v>177</v>
      </c>
      <c r="Y176" s="148"/>
      <c r="Z176" s="148"/>
      <c r="AA176" s="148"/>
      <c r="AB176" s="148"/>
      <c r="AC176" s="148"/>
      <c r="AD176" s="148"/>
      <c r="AE176" s="148"/>
      <c r="AF176" s="148"/>
      <c r="AG176" s="148" t="s">
        <v>178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">
      <c r="A177" s="155"/>
      <c r="B177" s="156"/>
      <c r="C177" s="187" t="s">
        <v>221</v>
      </c>
      <c r="D177" s="182"/>
      <c r="E177" s="183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48"/>
      <c r="Z177" s="148"/>
      <c r="AA177" s="148"/>
      <c r="AB177" s="148"/>
      <c r="AC177" s="148"/>
      <c r="AD177" s="148"/>
      <c r="AE177" s="148"/>
      <c r="AF177" s="148"/>
      <c r="AG177" s="148" t="s">
        <v>180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">
      <c r="A178" s="155"/>
      <c r="B178" s="156"/>
      <c r="C178" s="187" t="s">
        <v>322</v>
      </c>
      <c r="D178" s="182"/>
      <c r="E178" s="183">
        <v>11.371499999999999</v>
      </c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48"/>
      <c r="Z178" s="148"/>
      <c r="AA178" s="148"/>
      <c r="AB178" s="148"/>
      <c r="AC178" s="148"/>
      <c r="AD178" s="148"/>
      <c r="AE178" s="148"/>
      <c r="AF178" s="148"/>
      <c r="AG178" s="148" t="s">
        <v>180</v>
      </c>
      <c r="AH178" s="148">
        <v>0</v>
      </c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55"/>
      <c r="B179" s="156"/>
      <c r="C179" s="187" t="s">
        <v>323</v>
      </c>
      <c r="D179" s="182"/>
      <c r="E179" s="183">
        <v>7.3815</v>
      </c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48"/>
      <c r="Z179" s="148"/>
      <c r="AA179" s="148"/>
      <c r="AB179" s="148"/>
      <c r="AC179" s="148"/>
      <c r="AD179" s="148"/>
      <c r="AE179" s="148"/>
      <c r="AF179" s="148"/>
      <c r="AG179" s="148" t="s">
        <v>180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">
      <c r="A180" s="155"/>
      <c r="B180" s="156"/>
      <c r="C180" s="187" t="s">
        <v>324</v>
      </c>
      <c r="D180" s="182"/>
      <c r="E180" s="183">
        <v>2.25</v>
      </c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8"/>
      <c r="Z180" s="148"/>
      <c r="AA180" s="148"/>
      <c r="AB180" s="148"/>
      <c r="AC180" s="148"/>
      <c r="AD180" s="148"/>
      <c r="AE180" s="148"/>
      <c r="AF180" s="148"/>
      <c r="AG180" s="148" t="s">
        <v>180</v>
      </c>
      <c r="AH180" s="148">
        <v>0</v>
      </c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">
      <c r="A181" s="155"/>
      <c r="B181" s="156"/>
      <c r="C181" s="299"/>
      <c r="D181" s="300"/>
      <c r="E181" s="300"/>
      <c r="F181" s="300"/>
      <c r="G181" s="300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48"/>
      <c r="Z181" s="148"/>
      <c r="AA181" s="148"/>
      <c r="AB181" s="148"/>
      <c r="AC181" s="148"/>
      <c r="AD181" s="148"/>
      <c r="AE181" s="148"/>
      <c r="AF181" s="148"/>
      <c r="AG181" s="148" t="s">
        <v>162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">
      <c r="A182" s="165">
        <v>16</v>
      </c>
      <c r="B182" s="166" t="s">
        <v>325</v>
      </c>
      <c r="C182" s="174" t="s">
        <v>326</v>
      </c>
      <c r="D182" s="167" t="s">
        <v>251</v>
      </c>
      <c r="E182" s="168">
        <v>6.992</v>
      </c>
      <c r="F182" s="169"/>
      <c r="G182" s="170">
        <f>ROUND(E182*F182,2)</f>
        <v>0</v>
      </c>
      <c r="H182" s="169">
        <v>22</v>
      </c>
      <c r="I182" s="170">
        <f>ROUND(E182*H182,2)</f>
        <v>153.82</v>
      </c>
      <c r="J182" s="169">
        <v>84</v>
      </c>
      <c r="K182" s="170">
        <f>ROUND(E182*J182,2)</f>
        <v>587.33000000000004</v>
      </c>
      <c r="L182" s="170">
        <v>21</v>
      </c>
      <c r="M182" s="170">
        <f>G182*(1+L182/100)</f>
        <v>0</v>
      </c>
      <c r="N182" s="170">
        <v>8.1999999999999998E-4</v>
      </c>
      <c r="O182" s="170">
        <f>ROUND(E182*N182,2)</f>
        <v>0.01</v>
      </c>
      <c r="P182" s="170">
        <v>2.3E-2</v>
      </c>
      <c r="Q182" s="170">
        <f>ROUND(E182*P182,2)</f>
        <v>0.16</v>
      </c>
      <c r="R182" s="170"/>
      <c r="S182" s="170" t="s">
        <v>167</v>
      </c>
      <c r="T182" s="171" t="s">
        <v>159</v>
      </c>
      <c r="U182" s="157">
        <v>0.215</v>
      </c>
      <c r="V182" s="157">
        <f>ROUND(E182*U182,2)</f>
        <v>1.5</v>
      </c>
      <c r="W182" s="157"/>
      <c r="X182" s="157" t="s">
        <v>177</v>
      </c>
      <c r="Y182" s="148"/>
      <c r="Z182" s="148"/>
      <c r="AA182" s="148"/>
      <c r="AB182" s="148"/>
      <c r="AC182" s="148"/>
      <c r="AD182" s="148"/>
      <c r="AE182" s="148"/>
      <c r="AF182" s="148"/>
      <c r="AG182" s="148" t="s">
        <v>178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">
      <c r="A183" s="155"/>
      <c r="B183" s="156"/>
      <c r="C183" s="187" t="s">
        <v>221</v>
      </c>
      <c r="D183" s="182"/>
      <c r="E183" s="183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48"/>
      <c r="Z183" s="148"/>
      <c r="AA183" s="148"/>
      <c r="AB183" s="148"/>
      <c r="AC183" s="148"/>
      <c r="AD183" s="148"/>
      <c r="AE183" s="148"/>
      <c r="AF183" s="148"/>
      <c r="AG183" s="148" t="s">
        <v>180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 x14ac:dyDescent="0.2">
      <c r="A184" s="155"/>
      <c r="B184" s="156"/>
      <c r="C184" s="187" t="s">
        <v>327</v>
      </c>
      <c r="D184" s="182"/>
      <c r="E184" s="183">
        <v>6.992</v>
      </c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8"/>
      <c r="Z184" s="148"/>
      <c r="AA184" s="148"/>
      <c r="AB184" s="148"/>
      <c r="AC184" s="148"/>
      <c r="AD184" s="148"/>
      <c r="AE184" s="148"/>
      <c r="AF184" s="148"/>
      <c r="AG184" s="148" t="s">
        <v>180</v>
      </c>
      <c r="AH184" s="148">
        <v>0</v>
      </c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55"/>
      <c r="B185" s="156"/>
      <c r="C185" s="299"/>
      <c r="D185" s="300"/>
      <c r="E185" s="300"/>
      <c r="F185" s="300"/>
      <c r="G185" s="300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48"/>
      <c r="Z185" s="148"/>
      <c r="AA185" s="148"/>
      <c r="AB185" s="148"/>
      <c r="AC185" s="148"/>
      <c r="AD185" s="148"/>
      <c r="AE185" s="148"/>
      <c r="AF185" s="148"/>
      <c r="AG185" s="148" t="s">
        <v>162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">
      <c r="A186" s="165">
        <v>17</v>
      </c>
      <c r="B186" s="166" t="s">
        <v>328</v>
      </c>
      <c r="C186" s="174" t="s">
        <v>329</v>
      </c>
      <c r="D186" s="167" t="s">
        <v>251</v>
      </c>
      <c r="E186" s="168">
        <v>40.768999999999998</v>
      </c>
      <c r="F186" s="169"/>
      <c r="G186" s="170">
        <f>ROUND(E186*F186,2)</f>
        <v>0</v>
      </c>
      <c r="H186" s="169">
        <v>57</v>
      </c>
      <c r="I186" s="170">
        <f>ROUND(E186*H186,2)</f>
        <v>2323.83</v>
      </c>
      <c r="J186" s="169">
        <v>368</v>
      </c>
      <c r="K186" s="170">
        <f>ROUND(E186*J186,2)</f>
        <v>15002.99</v>
      </c>
      <c r="L186" s="170">
        <v>21</v>
      </c>
      <c r="M186" s="170">
        <f>G186*(1+L186/100)</f>
        <v>0</v>
      </c>
      <c r="N186" s="170">
        <v>2.1900000000000001E-3</v>
      </c>
      <c r="O186" s="170">
        <f>ROUND(E186*N186,2)</f>
        <v>0.09</v>
      </c>
      <c r="P186" s="170">
        <v>7.4999999999999997E-2</v>
      </c>
      <c r="Q186" s="170">
        <f>ROUND(E186*P186,2)</f>
        <v>3.06</v>
      </c>
      <c r="R186" s="170"/>
      <c r="S186" s="170" t="s">
        <v>167</v>
      </c>
      <c r="T186" s="171" t="s">
        <v>159</v>
      </c>
      <c r="U186" s="157">
        <v>0.95499999999999996</v>
      </c>
      <c r="V186" s="157">
        <f>ROUND(E186*U186,2)</f>
        <v>38.93</v>
      </c>
      <c r="W186" s="157"/>
      <c r="X186" s="157" t="s">
        <v>177</v>
      </c>
      <c r="Y186" s="148"/>
      <c r="Z186" s="148"/>
      <c r="AA186" s="148"/>
      <c r="AB186" s="148"/>
      <c r="AC186" s="148"/>
      <c r="AD186" s="148"/>
      <c r="AE186" s="148"/>
      <c r="AF186" s="148"/>
      <c r="AG186" s="148" t="s">
        <v>178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">
      <c r="A187" s="155"/>
      <c r="B187" s="156"/>
      <c r="C187" s="187" t="s">
        <v>221</v>
      </c>
      <c r="D187" s="182"/>
      <c r="E187" s="183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48"/>
      <c r="Z187" s="148"/>
      <c r="AA187" s="148"/>
      <c r="AB187" s="148"/>
      <c r="AC187" s="148"/>
      <c r="AD187" s="148"/>
      <c r="AE187" s="148"/>
      <c r="AF187" s="148"/>
      <c r="AG187" s="148" t="s">
        <v>180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">
      <c r="A188" s="155"/>
      <c r="B188" s="156"/>
      <c r="C188" s="187" t="s">
        <v>330</v>
      </c>
      <c r="D188" s="182"/>
      <c r="E188" s="183">
        <v>4.2994000000000003</v>
      </c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8"/>
      <c r="Z188" s="148"/>
      <c r="AA188" s="148"/>
      <c r="AB188" s="148"/>
      <c r="AC188" s="148"/>
      <c r="AD188" s="148"/>
      <c r="AE188" s="148"/>
      <c r="AF188" s="148"/>
      <c r="AG188" s="148" t="s">
        <v>180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">
      <c r="A189" s="155"/>
      <c r="B189" s="156"/>
      <c r="C189" s="187" t="s">
        <v>331</v>
      </c>
      <c r="D189" s="182"/>
      <c r="E189" s="183">
        <v>7.1135999999999999</v>
      </c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8"/>
      <c r="Z189" s="148"/>
      <c r="AA189" s="148"/>
      <c r="AB189" s="148"/>
      <c r="AC189" s="148"/>
      <c r="AD189" s="148"/>
      <c r="AE189" s="148"/>
      <c r="AF189" s="148"/>
      <c r="AG189" s="148" t="s">
        <v>180</v>
      </c>
      <c r="AH189" s="148">
        <v>0</v>
      </c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">
      <c r="A190" s="155"/>
      <c r="B190" s="156"/>
      <c r="C190" s="187" t="s">
        <v>332</v>
      </c>
      <c r="D190" s="182"/>
      <c r="E190" s="183">
        <v>26.196000000000002</v>
      </c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48"/>
      <c r="Z190" s="148"/>
      <c r="AA190" s="148"/>
      <c r="AB190" s="148"/>
      <c r="AC190" s="148"/>
      <c r="AD190" s="148"/>
      <c r="AE190" s="148"/>
      <c r="AF190" s="148"/>
      <c r="AG190" s="148" t="s">
        <v>180</v>
      </c>
      <c r="AH190" s="148">
        <v>0</v>
      </c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">
      <c r="A191" s="155"/>
      <c r="B191" s="156"/>
      <c r="C191" s="187" t="s">
        <v>333</v>
      </c>
      <c r="D191" s="182"/>
      <c r="E191" s="183">
        <v>1.68</v>
      </c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8"/>
      <c r="Z191" s="148"/>
      <c r="AA191" s="148"/>
      <c r="AB191" s="148"/>
      <c r="AC191" s="148"/>
      <c r="AD191" s="148"/>
      <c r="AE191" s="148"/>
      <c r="AF191" s="148"/>
      <c r="AG191" s="148" t="s">
        <v>180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55"/>
      <c r="B192" s="156"/>
      <c r="C192" s="187" t="s">
        <v>334</v>
      </c>
      <c r="D192" s="182"/>
      <c r="E192" s="183">
        <v>0.4</v>
      </c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48"/>
      <c r="Z192" s="148"/>
      <c r="AA192" s="148"/>
      <c r="AB192" s="148"/>
      <c r="AC192" s="148"/>
      <c r="AD192" s="148"/>
      <c r="AE192" s="148"/>
      <c r="AF192" s="148"/>
      <c r="AG192" s="148" t="s">
        <v>180</v>
      </c>
      <c r="AH192" s="148">
        <v>0</v>
      </c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55"/>
      <c r="B193" s="156"/>
      <c r="C193" s="187" t="s">
        <v>335</v>
      </c>
      <c r="D193" s="182"/>
      <c r="E193" s="183">
        <v>1.08</v>
      </c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48"/>
      <c r="Z193" s="148"/>
      <c r="AA193" s="148"/>
      <c r="AB193" s="148"/>
      <c r="AC193" s="148"/>
      <c r="AD193" s="148"/>
      <c r="AE193" s="148"/>
      <c r="AF193" s="148"/>
      <c r="AG193" s="148" t="s">
        <v>180</v>
      </c>
      <c r="AH193" s="148">
        <v>0</v>
      </c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55"/>
      <c r="B194" s="156"/>
      <c r="C194" s="299"/>
      <c r="D194" s="300"/>
      <c r="E194" s="300"/>
      <c r="F194" s="300"/>
      <c r="G194" s="300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48"/>
      <c r="Z194" s="148"/>
      <c r="AA194" s="148"/>
      <c r="AB194" s="148"/>
      <c r="AC194" s="148"/>
      <c r="AD194" s="148"/>
      <c r="AE194" s="148"/>
      <c r="AF194" s="148"/>
      <c r="AG194" s="148" t="s">
        <v>162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">
      <c r="A195" s="165">
        <v>18</v>
      </c>
      <c r="B195" s="166" t="s">
        <v>336</v>
      </c>
      <c r="C195" s="174" t="s">
        <v>337</v>
      </c>
      <c r="D195" s="167" t="s">
        <v>251</v>
      </c>
      <c r="E195" s="168">
        <v>38.505000000000003</v>
      </c>
      <c r="F195" s="169"/>
      <c r="G195" s="170">
        <f>ROUND(E195*F195,2)</f>
        <v>0</v>
      </c>
      <c r="H195" s="169">
        <v>26</v>
      </c>
      <c r="I195" s="170">
        <f>ROUND(E195*H195,2)</f>
        <v>1001.13</v>
      </c>
      <c r="J195" s="169">
        <v>234</v>
      </c>
      <c r="K195" s="170">
        <f>ROUND(E195*J195,2)</f>
        <v>9010.17</v>
      </c>
      <c r="L195" s="170">
        <v>21</v>
      </c>
      <c r="M195" s="170">
        <f>G195*(1+L195/100)</f>
        <v>0</v>
      </c>
      <c r="N195" s="170">
        <v>1E-3</v>
      </c>
      <c r="O195" s="170">
        <f>ROUND(E195*N195,2)</f>
        <v>0.04</v>
      </c>
      <c r="P195" s="170">
        <v>6.2E-2</v>
      </c>
      <c r="Q195" s="170">
        <f>ROUND(E195*P195,2)</f>
        <v>2.39</v>
      </c>
      <c r="R195" s="170"/>
      <c r="S195" s="170" t="s">
        <v>167</v>
      </c>
      <c r="T195" s="171" t="s">
        <v>159</v>
      </c>
      <c r="U195" s="157">
        <v>0.61199999999999999</v>
      </c>
      <c r="V195" s="157">
        <f>ROUND(E195*U195,2)</f>
        <v>23.57</v>
      </c>
      <c r="W195" s="157"/>
      <c r="X195" s="157" t="s">
        <v>177</v>
      </c>
      <c r="Y195" s="148"/>
      <c r="Z195" s="148"/>
      <c r="AA195" s="148"/>
      <c r="AB195" s="148"/>
      <c r="AC195" s="148"/>
      <c r="AD195" s="148"/>
      <c r="AE195" s="148"/>
      <c r="AF195" s="148"/>
      <c r="AG195" s="148" t="s">
        <v>178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55"/>
      <c r="B196" s="156"/>
      <c r="C196" s="187" t="s">
        <v>221</v>
      </c>
      <c r="D196" s="182"/>
      <c r="E196" s="183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48"/>
      <c r="Z196" s="148"/>
      <c r="AA196" s="148"/>
      <c r="AB196" s="148"/>
      <c r="AC196" s="148"/>
      <c r="AD196" s="148"/>
      <c r="AE196" s="148"/>
      <c r="AF196" s="148"/>
      <c r="AG196" s="148" t="s">
        <v>180</v>
      </c>
      <c r="AH196" s="148">
        <v>0</v>
      </c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 x14ac:dyDescent="0.2">
      <c r="A197" s="155"/>
      <c r="B197" s="156"/>
      <c r="C197" s="187" t="s">
        <v>338</v>
      </c>
      <c r="D197" s="182"/>
      <c r="E197" s="183">
        <v>35.805</v>
      </c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48"/>
      <c r="Z197" s="148"/>
      <c r="AA197" s="148"/>
      <c r="AB197" s="148"/>
      <c r="AC197" s="148"/>
      <c r="AD197" s="148"/>
      <c r="AE197" s="148"/>
      <c r="AF197" s="148"/>
      <c r="AG197" s="148" t="s">
        <v>180</v>
      </c>
      <c r="AH197" s="148">
        <v>0</v>
      </c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55"/>
      <c r="B198" s="156"/>
      <c r="C198" s="187" t="s">
        <v>339</v>
      </c>
      <c r="D198" s="182"/>
      <c r="E198" s="183">
        <v>2.7</v>
      </c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8"/>
      <c r="Z198" s="148"/>
      <c r="AA198" s="148"/>
      <c r="AB198" s="148"/>
      <c r="AC198" s="148"/>
      <c r="AD198" s="148"/>
      <c r="AE198" s="148"/>
      <c r="AF198" s="148"/>
      <c r="AG198" s="148" t="s">
        <v>180</v>
      </c>
      <c r="AH198" s="148">
        <v>0</v>
      </c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">
      <c r="A199" s="155"/>
      <c r="B199" s="156"/>
      <c r="C199" s="299"/>
      <c r="D199" s="300"/>
      <c r="E199" s="300"/>
      <c r="F199" s="300"/>
      <c r="G199" s="300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 t="s">
        <v>162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 x14ac:dyDescent="0.2">
      <c r="A200" s="165">
        <v>19</v>
      </c>
      <c r="B200" s="166" t="s">
        <v>340</v>
      </c>
      <c r="C200" s="174" t="s">
        <v>341</v>
      </c>
      <c r="D200" s="167" t="s">
        <v>251</v>
      </c>
      <c r="E200" s="168">
        <v>361.2174</v>
      </c>
      <c r="F200" s="169"/>
      <c r="G200" s="170">
        <f>ROUND(E200*F200,2)</f>
        <v>0</v>
      </c>
      <c r="H200" s="169">
        <v>24</v>
      </c>
      <c r="I200" s="170">
        <f>ROUND(E200*H200,2)</f>
        <v>8669.2199999999993</v>
      </c>
      <c r="J200" s="169">
        <v>178</v>
      </c>
      <c r="K200" s="170">
        <f>ROUND(E200*J200,2)</f>
        <v>64296.7</v>
      </c>
      <c r="L200" s="170">
        <v>21</v>
      </c>
      <c r="M200" s="170">
        <f>G200*(1+L200/100)</f>
        <v>0</v>
      </c>
      <c r="N200" s="170">
        <v>9.2000000000000003E-4</v>
      </c>
      <c r="O200" s="170">
        <f>ROUND(E200*N200,2)</f>
        <v>0.33</v>
      </c>
      <c r="P200" s="170">
        <v>5.3999999999999999E-2</v>
      </c>
      <c r="Q200" s="170">
        <f>ROUND(E200*P200,2)</f>
        <v>19.510000000000002</v>
      </c>
      <c r="R200" s="170"/>
      <c r="S200" s="170" t="s">
        <v>167</v>
      </c>
      <c r="T200" s="171" t="s">
        <v>159</v>
      </c>
      <c r="U200" s="157">
        <v>0.46500000000000002</v>
      </c>
      <c r="V200" s="157">
        <f>ROUND(E200*U200,2)</f>
        <v>167.97</v>
      </c>
      <c r="W200" s="157"/>
      <c r="X200" s="157" t="s">
        <v>177</v>
      </c>
      <c r="Y200" s="148"/>
      <c r="Z200" s="148"/>
      <c r="AA200" s="148"/>
      <c r="AB200" s="148"/>
      <c r="AC200" s="148"/>
      <c r="AD200" s="148"/>
      <c r="AE200" s="148"/>
      <c r="AF200" s="148"/>
      <c r="AG200" s="148" t="s">
        <v>178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">
      <c r="A201" s="155"/>
      <c r="B201" s="156"/>
      <c r="C201" s="187" t="s">
        <v>221</v>
      </c>
      <c r="D201" s="182"/>
      <c r="E201" s="183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8"/>
      <c r="Z201" s="148"/>
      <c r="AA201" s="148"/>
      <c r="AB201" s="148"/>
      <c r="AC201" s="148"/>
      <c r="AD201" s="148"/>
      <c r="AE201" s="148"/>
      <c r="AF201" s="148"/>
      <c r="AG201" s="148" t="s">
        <v>180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">
      <c r="A202" s="155"/>
      <c r="B202" s="156"/>
      <c r="C202" s="187" t="s">
        <v>342</v>
      </c>
      <c r="D202" s="182"/>
      <c r="E202" s="183">
        <v>125.85599999999999</v>
      </c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8"/>
      <c r="Z202" s="148"/>
      <c r="AA202" s="148"/>
      <c r="AB202" s="148"/>
      <c r="AC202" s="148"/>
      <c r="AD202" s="148"/>
      <c r="AE202" s="148"/>
      <c r="AF202" s="148"/>
      <c r="AG202" s="148" t="s">
        <v>180</v>
      </c>
      <c r="AH202" s="148">
        <v>0</v>
      </c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">
      <c r="A203" s="155"/>
      <c r="B203" s="156"/>
      <c r="C203" s="187" t="s">
        <v>343</v>
      </c>
      <c r="D203" s="182"/>
      <c r="E203" s="183">
        <v>14.731199999999999</v>
      </c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48"/>
      <c r="Z203" s="148"/>
      <c r="AA203" s="148"/>
      <c r="AB203" s="148"/>
      <c r="AC203" s="148"/>
      <c r="AD203" s="148"/>
      <c r="AE203" s="148"/>
      <c r="AF203" s="148"/>
      <c r="AG203" s="148" t="s">
        <v>180</v>
      </c>
      <c r="AH203" s="148">
        <v>0</v>
      </c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">
      <c r="A204" s="155"/>
      <c r="B204" s="156"/>
      <c r="C204" s="187" t="s">
        <v>344</v>
      </c>
      <c r="D204" s="182"/>
      <c r="E204" s="183">
        <v>14.731199999999999</v>
      </c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8"/>
      <c r="Z204" s="148"/>
      <c r="AA204" s="148"/>
      <c r="AB204" s="148"/>
      <c r="AC204" s="148"/>
      <c r="AD204" s="148"/>
      <c r="AE204" s="148"/>
      <c r="AF204" s="148"/>
      <c r="AG204" s="148" t="s">
        <v>180</v>
      </c>
      <c r="AH204" s="148">
        <v>0</v>
      </c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 x14ac:dyDescent="0.2">
      <c r="A205" s="155"/>
      <c r="B205" s="156"/>
      <c r="C205" s="187" t="s">
        <v>345</v>
      </c>
      <c r="D205" s="182"/>
      <c r="E205" s="183">
        <v>98.436800000000005</v>
      </c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48"/>
      <c r="Z205" s="148"/>
      <c r="AA205" s="148"/>
      <c r="AB205" s="148"/>
      <c r="AC205" s="148"/>
      <c r="AD205" s="148"/>
      <c r="AE205" s="148"/>
      <c r="AF205" s="148"/>
      <c r="AG205" s="148" t="s">
        <v>180</v>
      </c>
      <c r="AH205" s="148">
        <v>0</v>
      </c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">
      <c r="A206" s="155"/>
      <c r="B206" s="156"/>
      <c r="C206" s="187" t="s">
        <v>346</v>
      </c>
      <c r="D206" s="182"/>
      <c r="E206" s="183">
        <v>49.704000000000001</v>
      </c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8"/>
      <c r="Z206" s="148"/>
      <c r="AA206" s="148"/>
      <c r="AB206" s="148"/>
      <c r="AC206" s="148"/>
      <c r="AD206" s="148"/>
      <c r="AE206" s="148"/>
      <c r="AF206" s="148"/>
      <c r="AG206" s="148" t="s">
        <v>180</v>
      </c>
      <c r="AH206" s="148">
        <v>0</v>
      </c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">
      <c r="A207" s="155"/>
      <c r="B207" s="156"/>
      <c r="C207" s="187" t="s">
        <v>347</v>
      </c>
      <c r="D207" s="182"/>
      <c r="E207" s="183">
        <v>22.7392</v>
      </c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48"/>
      <c r="Z207" s="148"/>
      <c r="AA207" s="148"/>
      <c r="AB207" s="148"/>
      <c r="AC207" s="148"/>
      <c r="AD207" s="148"/>
      <c r="AE207" s="148"/>
      <c r="AF207" s="148"/>
      <c r="AG207" s="148" t="s">
        <v>180</v>
      </c>
      <c r="AH207" s="148">
        <v>0</v>
      </c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 x14ac:dyDescent="0.2">
      <c r="A208" s="155"/>
      <c r="B208" s="156"/>
      <c r="C208" s="187" t="s">
        <v>348</v>
      </c>
      <c r="D208" s="182"/>
      <c r="E208" s="183">
        <v>3.6480000000000001</v>
      </c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48"/>
      <c r="Z208" s="148"/>
      <c r="AA208" s="148"/>
      <c r="AB208" s="148"/>
      <c r="AC208" s="148"/>
      <c r="AD208" s="148"/>
      <c r="AE208" s="148"/>
      <c r="AF208" s="148"/>
      <c r="AG208" s="148" t="s">
        <v>180</v>
      </c>
      <c r="AH208" s="148">
        <v>0</v>
      </c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">
      <c r="A209" s="155"/>
      <c r="B209" s="156"/>
      <c r="C209" s="187" t="s">
        <v>349</v>
      </c>
      <c r="D209" s="182"/>
      <c r="E209" s="183">
        <v>3.8250000000000002</v>
      </c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48"/>
      <c r="Z209" s="148"/>
      <c r="AA209" s="148"/>
      <c r="AB209" s="148"/>
      <c r="AC209" s="148"/>
      <c r="AD209" s="148"/>
      <c r="AE209" s="148"/>
      <c r="AF209" s="148"/>
      <c r="AG209" s="148" t="s">
        <v>180</v>
      </c>
      <c r="AH209" s="148">
        <v>0</v>
      </c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 x14ac:dyDescent="0.2">
      <c r="A210" s="155"/>
      <c r="B210" s="156"/>
      <c r="C210" s="187" t="s">
        <v>350</v>
      </c>
      <c r="D210" s="182"/>
      <c r="E210" s="183">
        <v>2.8875000000000002</v>
      </c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48"/>
      <c r="Z210" s="148"/>
      <c r="AA210" s="148"/>
      <c r="AB210" s="148"/>
      <c r="AC210" s="148"/>
      <c r="AD210" s="148"/>
      <c r="AE210" s="148"/>
      <c r="AF210" s="148"/>
      <c r="AG210" s="148" t="s">
        <v>180</v>
      </c>
      <c r="AH210" s="148">
        <v>0</v>
      </c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1" x14ac:dyDescent="0.2">
      <c r="A211" s="155"/>
      <c r="B211" s="156"/>
      <c r="C211" s="187" t="s">
        <v>351</v>
      </c>
      <c r="D211" s="182"/>
      <c r="E211" s="183">
        <v>7.68</v>
      </c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48"/>
      <c r="Z211" s="148"/>
      <c r="AA211" s="148"/>
      <c r="AB211" s="148"/>
      <c r="AC211" s="148"/>
      <c r="AD211" s="148"/>
      <c r="AE211" s="148"/>
      <c r="AF211" s="148"/>
      <c r="AG211" s="148" t="s">
        <v>180</v>
      </c>
      <c r="AH211" s="148">
        <v>0</v>
      </c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">
      <c r="A212" s="155"/>
      <c r="B212" s="156"/>
      <c r="C212" s="187" t="s">
        <v>352</v>
      </c>
      <c r="D212" s="182"/>
      <c r="E212" s="183">
        <v>4.4880000000000004</v>
      </c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8"/>
      <c r="Z212" s="148"/>
      <c r="AA212" s="148"/>
      <c r="AB212" s="148"/>
      <c r="AC212" s="148"/>
      <c r="AD212" s="148"/>
      <c r="AE212" s="148"/>
      <c r="AF212" s="148"/>
      <c r="AG212" s="148" t="s">
        <v>180</v>
      </c>
      <c r="AH212" s="148">
        <v>0</v>
      </c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">
      <c r="A213" s="155"/>
      <c r="B213" s="156"/>
      <c r="C213" s="187" t="s">
        <v>353</v>
      </c>
      <c r="D213" s="182"/>
      <c r="E213" s="183">
        <v>5.6990999999999996</v>
      </c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48"/>
      <c r="Z213" s="148"/>
      <c r="AA213" s="148"/>
      <c r="AB213" s="148"/>
      <c r="AC213" s="148"/>
      <c r="AD213" s="148"/>
      <c r="AE213" s="148"/>
      <c r="AF213" s="148"/>
      <c r="AG213" s="148" t="s">
        <v>180</v>
      </c>
      <c r="AH213" s="148">
        <v>0</v>
      </c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 x14ac:dyDescent="0.2">
      <c r="A214" s="155"/>
      <c r="B214" s="156"/>
      <c r="C214" s="187" t="s">
        <v>354</v>
      </c>
      <c r="D214" s="182"/>
      <c r="E214" s="183">
        <v>6.7914000000000003</v>
      </c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48"/>
      <c r="Z214" s="148"/>
      <c r="AA214" s="148"/>
      <c r="AB214" s="148"/>
      <c r="AC214" s="148"/>
      <c r="AD214" s="148"/>
      <c r="AE214" s="148"/>
      <c r="AF214" s="148"/>
      <c r="AG214" s="148" t="s">
        <v>180</v>
      </c>
      <c r="AH214" s="148">
        <v>0</v>
      </c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outlineLevel="1" x14ac:dyDescent="0.2">
      <c r="A215" s="155"/>
      <c r="B215" s="156"/>
      <c r="C215" s="299"/>
      <c r="D215" s="300"/>
      <c r="E215" s="300"/>
      <c r="F215" s="300"/>
      <c r="G215" s="300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48"/>
      <c r="Z215" s="148"/>
      <c r="AA215" s="148"/>
      <c r="AB215" s="148"/>
      <c r="AC215" s="148"/>
      <c r="AD215" s="148"/>
      <c r="AE215" s="148"/>
      <c r="AF215" s="148"/>
      <c r="AG215" s="148" t="s">
        <v>162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">
      <c r="A216" s="165">
        <v>20</v>
      </c>
      <c r="B216" s="166" t="s">
        <v>355</v>
      </c>
      <c r="C216" s="174" t="s">
        <v>356</v>
      </c>
      <c r="D216" s="167" t="s">
        <v>251</v>
      </c>
      <c r="E216" s="168">
        <v>225.93966</v>
      </c>
      <c r="F216" s="169"/>
      <c r="G216" s="170">
        <f>ROUND(E216*F216,2)</f>
        <v>0</v>
      </c>
      <c r="H216" s="169">
        <v>22</v>
      </c>
      <c r="I216" s="170">
        <f>ROUND(E216*H216,2)</f>
        <v>4970.67</v>
      </c>
      <c r="J216" s="169">
        <v>152</v>
      </c>
      <c r="K216" s="170">
        <f>ROUND(E216*J216,2)</f>
        <v>34342.83</v>
      </c>
      <c r="L216" s="170">
        <v>21</v>
      </c>
      <c r="M216" s="170">
        <f>G216*(1+L216/100)</f>
        <v>0</v>
      </c>
      <c r="N216" s="170">
        <v>8.1999999999999998E-4</v>
      </c>
      <c r="O216" s="170">
        <f>ROUND(E216*N216,2)</f>
        <v>0.19</v>
      </c>
      <c r="P216" s="170">
        <v>4.7E-2</v>
      </c>
      <c r="Q216" s="170">
        <f>ROUND(E216*P216,2)</f>
        <v>10.62</v>
      </c>
      <c r="R216" s="170"/>
      <c r="S216" s="170" t="s">
        <v>167</v>
      </c>
      <c r="T216" s="171" t="s">
        <v>159</v>
      </c>
      <c r="U216" s="157">
        <v>0.39600000000000002</v>
      </c>
      <c r="V216" s="157">
        <f>ROUND(E216*U216,2)</f>
        <v>89.47</v>
      </c>
      <c r="W216" s="157"/>
      <c r="X216" s="157" t="s">
        <v>177</v>
      </c>
      <c r="Y216" s="148"/>
      <c r="Z216" s="148"/>
      <c r="AA216" s="148"/>
      <c r="AB216" s="148"/>
      <c r="AC216" s="148"/>
      <c r="AD216" s="148"/>
      <c r="AE216" s="148"/>
      <c r="AF216" s="148"/>
      <c r="AG216" s="148" t="s">
        <v>178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outlineLevel="1" x14ac:dyDescent="0.2">
      <c r="A217" s="155"/>
      <c r="B217" s="156"/>
      <c r="C217" s="187" t="s">
        <v>221</v>
      </c>
      <c r="D217" s="182"/>
      <c r="E217" s="183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48"/>
      <c r="Z217" s="148"/>
      <c r="AA217" s="148"/>
      <c r="AB217" s="148"/>
      <c r="AC217" s="148"/>
      <c r="AD217" s="148"/>
      <c r="AE217" s="148"/>
      <c r="AF217" s="148"/>
      <c r="AG217" s="148" t="s">
        <v>180</v>
      </c>
      <c r="AH217" s="148">
        <v>0</v>
      </c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 x14ac:dyDescent="0.2">
      <c r="A218" s="155"/>
      <c r="B218" s="156"/>
      <c r="C218" s="187" t="s">
        <v>357</v>
      </c>
      <c r="D218" s="182"/>
      <c r="E218" s="183">
        <v>198.14400000000001</v>
      </c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48"/>
      <c r="Z218" s="148"/>
      <c r="AA218" s="148"/>
      <c r="AB218" s="148"/>
      <c r="AC218" s="148"/>
      <c r="AD218" s="148"/>
      <c r="AE218" s="148"/>
      <c r="AF218" s="148"/>
      <c r="AG218" s="148" t="s">
        <v>180</v>
      </c>
      <c r="AH218" s="148">
        <v>0</v>
      </c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">
      <c r="A219" s="155"/>
      <c r="B219" s="156"/>
      <c r="C219" s="187" t="s">
        <v>327</v>
      </c>
      <c r="D219" s="182"/>
      <c r="E219" s="183">
        <v>6.992</v>
      </c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48"/>
      <c r="Z219" s="148"/>
      <c r="AA219" s="148"/>
      <c r="AB219" s="148"/>
      <c r="AC219" s="148"/>
      <c r="AD219" s="148"/>
      <c r="AE219" s="148"/>
      <c r="AF219" s="148"/>
      <c r="AG219" s="148" t="s">
        <v>180</v>
      </c>
      <c r="AH219" s="148">
        <v>0</v>
      </c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">
      <c r="A220" s="155"/>
      <c r="B220" s="156"/>
      <c r="C220" s="187" t="s">
        <v>358</v>
      </c>
      <c r="D220" s="182"/>
      <c r="E220" s="183">
        <v>12.55625</v>
      </c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48"/>
      <c r="Z220" s="148"/>
      <c r="AA220" s="148"/>
      <c r="AB220" s="148"/>
      <c r="AC220" s="148"/>
      <c r="AD220" s="148"/>
      <c r="AE220" s="148"/>
      <c r="AF220" s="148"/>
      <c r="AG220" s="148" t="s">
        <v>180</v>
      </c>
      <c r="AH220" s="148">
        <v>0</v>
      </c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">
      <c r="A221" s="155"/>
      <c r="B221" s="156"/>
      <c r="C221" s="187" t="s">
        <v>359</v>
      </c>
      <c r="D221" s="182"/>
      <c r="E221" s="183">
        <v>8.2474100000000004</v>
      </c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48"/>
      <c r="Z221" s="148"/>
      <c r="AA221" s="148"/>
      <c r="AB221" s="148"/>
      <c r="AC221" s="148"/>
      <c r="AD221" s="148"/>
      <c r="AE221" s="148"/>
      <c r="AF221" s="148"/>
      <c r="AG221" s="148" t="s">
        <v>180</v>
      </c>
      <c r="AH221" s="148">
        <v>0</v>
      </c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">
      <c r="A222" s="155"/>
      <c r="B222" s="156"/>
      <c r="C222" s="299"/>
      <c r="D222" s="300"/>
      <c r="E222" s="300"/>
      <c r="F222" s="300"/>
      <c r="G222" s="300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48"/>
      <c r="Z222" s="148"/>
      <c r="AA222" s="148"/>
      <c r="AB222" s="148"/>
      <c r="AC222" s="148"/>
      <c r="AD222" s="148"/>
      <c r="AE222" s="148"/>
      <c r="AF222" s="148"/>
      <c r="AG222" s="148" t="s">
        <v>162</v>
      </c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ht="56.25" outlineLevel="1" x14ac:dyDescent="0.2">
      <c r="A223" s="165">
        <v>21</v>
      </c>
      <c r="B223" s="166" t="s">
        <v>360</v>
      </c>
      <c r="C223" s="174" t="s">
        <v>1063</v>
      </c>
      <c r="D223" s="167" t="s">
        <v>157</v>
      </c>
      <c r="E223" s="168">
        <v>22</v>
      </c>
      <c r="F223" s="169"/>
      <c r="G223" s="170">
        <f>ROUND(E223*F223,2)</f>
        <v>0</v>
      </c>
      <c r="H223" s="169">
        <v>0</v>
      </c>
      <c r="I223" s="170">
        <f>ROUND(E223*H223,2)</f>
        <v>0</v>
      </c>
      <c r="J223" s="169">
        <v>7000</v>
      </c>
      <c r="K223" s="170">
        <f>ROUND(E223*J223,2)</f>
        <v>154000</v>
      </c>
      <c r="L223" s="170">
        <v>21</v>
      </c>
      <c r="M223" s="170">
        <f>G223*(1+L223/100)</f>
        <v>0</v>
      </c>
      <c r="N223" s="170">
        <v>0</v>
      </c>
      <c r="O223" s="170">
        <f>ROUND(E223*N223,2)</f>
        <v>0</v>
      </c>
      <c r="P223" s="170">
        <v>0</v>
      </c>
      <c r="Q223" s="170">
        <f>ROUND(E223*P223,2)</f>
        <v>0</v>
      </c>
      <c r="R223" s="170"/>
      <c r="S223" s="170" t="s">
        <v>167</v>
      </c>
      <c r="T223" s="171" t="s">
        <v>159</v>
      </c>
      <c r="U223" s="157">
        <v>0</v>
      </c>
      <c r="V223" s="157">
        <f>ROUND(E223*U223,2)</f>
        <v>0</v>
      </c>
      <c r="W223" s="157"/>
      <c r="X223" s="157" t="s">
        <v>177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178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 x14ac:dyDescent="0.2">
      <c r="A224" s="155"/>
      <c r="B224" s="156"/>
      <c r="C224" s="290"/>
      <c r="D224" s="291"/>
      <c r="E224" s="291"/>
      <c r="F224" s="291"/>
      <c r="G224" s="291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48"/>
      <c r="Z224" s="148"/>
      <c r="AA224" s="148"/>
      <c r="AB224" s="148"/>
      <c r="AC224" s="148"/>
      <c r="AD224" s="148"/>
      <c r="AE224" s="148"/>
      <c r="AF224" s="148"/>
      <c r="AG224" s="148" t="s">
        <v>162</v>
      </c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x14ac:dyDescent="0.2">
      <c r="A225" s="159" t="s">
        <v>153</v>
      </c>
      <c r="B225" s="160" t="s">
        <v>76</v>
      </c>
      <c r="C225" s="173" t="s">
        <v>77</v>
      </c>
      <c r="D225" s="161"/>
      <c r="E225" s="162"/>
      <c r="F225" s="163"/>
      <c r="G225" s="163">
        <f>SUMIF(AG226:AG231,"&lt;&gt;NOR",G226:G231)</f>
        <v>0</v>
      </c>
      <c r="H225" s="163"/>
      <c r="I225" s="163">
        <f>SUM(I226:I231)</f>
        <v>0</v>
      </c>
      <c r="J225" s="163"/>
      <c r="K225" s="163">
        <f>SUM(K226:K231)</f>
        <v>56241.91</v>
      </c>
      <c r="L225" s="163"/>
      <c r="M225" s="163">
        <f>SUM(M226:M231)</f>
        <v>0</v>
      </c>
      <c r="N225" s="163"/>
      <c r="O225" s="163">
        <f>SUM(O226:O231)</f>
        <v>0</v>
      </c>
      <c r="P225" s="163"/>
      <c r="Q225" s="163">
        <f>SUM(Q226:Q231)</f>
        <v>0</v>
      </c>
      <c r="R225" s="163"/>
      <c r="S225" s="163"/>
      <c r="T225" s="164"/>
      <c r="U225" s="158"/>
      <c r="V225" s="158">
        <f>SUM(V226:V231)</f>
        <v>141.88999999999999</v>
      </c>
      <c r="W225" s="158"/>
      <c r="X225" s="158"/>
      <c r="AG225" t="s">
        <v>154</v>
      </c>
    </row>
    <row r="226" spans="1:60" ht="33.75" outlineLevel="1" x14ac:dyDescent="0.2">
      <c r="A226" s="165">
        <v>22</v>
      </c>
      <c r="B226" s="166" t="s">
        <v>361</v>
      </c>
      <c r="C226" s="174" t="s">
        <v>362</v>
      </c>
      <c r="D226" s="167" t="s">
        <v>363</v>
      </c>
      <c r="E226" s="168">
        <v>25.799040000000002</v>
      </c>
      <c r="F226" s="169"/>
      <c r="G226" s="170">
        <f>ROUND(E226*F226,2)</f>
        <v>0</v>
      </c>
      <c r="H226" s="169">
        <v>0</v>
      </c>
      <c r="I226" s="170">
        <f>ROUND(E226*H226,2)</f>
        <v>0</v>
      </c>
      <c r="J226" s="169">
        <v>2180</v>
      </c>
      <c r="K226" s="170">
        <f>ROUND(E226*J226,2)</f>
        <v>56241.91</v>
      </c>
      <c r="L226" s="170">
        <v>21</v>
      </c>
      <c r="M226" s="170">
        <f>G226*(1+L226/100)</f>
        <v>0</v>
      </c>
      <c r="N226" s="170">
        <v>0</v>
      </c>
      <c r="O226" s="170">
        <f>ROUND(E226*N226,2)</f>
        <v>0</v>
      </c>
      <c r="P226" s="170">
        <v>0</v>
      </c>
      <c r="Q226" s="170">
        <f>ROUND(E226*P226,2)</f>
        <v>0</v>
      </c>
      <c r="R226" s="170" t="s">
        <v>176</v>
      </c>
      <c r="S226" s="170" t="s">
        <v>158</v>
      </c>
      <c r="T226" s="171" t="s">
        <v>158</v>
      </c>
      <c r="U226" s="157">
        <v>5.5</v>
      </c>
      <c r="V226" s="157">
        <f>ROUND(E226*U226,2)</f>
        <v>141.88999999999999</v>
      </c>
      <c r="W226" s="157"/>
      <c r="X226" s="157" t="s">
        <v>364</v>
      </c>
      <c r="Y226" s="148"/>
      <c r="Z226" s="148"/>
      <c r="AA226" s="148"/>
      <c r="AB226" s="148"/>
      <c r="AC226" s="148"/>
      <c r="AD226" s="148"/>
      <c r="AE226" s="148"/>
      <c r="AF226" s="148"/>
      <c r="AG226" s="148" t="s">
        <v>365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 x14ac:dyDescent="0.2">
      <c r="A227" s="155"/>
      <c r="B227" s="156"/>
      <c r="C227" s="301" t="s">
        <v>366</v>
      </c>
      <c r="D227" s="302"/>
      <c r="E227" s="302"/>
      <c r="F227" s="302"/>
      <c r="G227" s="302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48"/>
      <c r="Z227" s="148"/>
      <c r="AA227" s="148"/>
      <c r="AB227" s="148"/>
      <c r="AC227" s="148"/>
      <c r="AD227" s="148"/>
      <c r="AE227" s="148"/>
      <c r="AF227" s="148"/>
      <c r="AG227" s="148" t="s">
        <v>254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">
      <c r="A228" s="155"/>
      <c r="B228" s="156"/>
      <c r="C228" s="187" t="s">
        <v>367</v>
      </c>
      <c r="D228" s="182"/>
      <c r="E228" s="183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48"/>
      <c r="Z228" s="148"/>
      <c r="AA228" s="148"/>
      <c r="AB228" s="148"/>
      <c r="AC228" s="148"/>
      <c r="AD228" s="148"/>
      <c r="AE228" s="148"/>
      <c r="AF228" s="148"/>
      <c r="AG228" s="148" t="s">
        <v>180</v>
      </c>
      <c r="AH228" s="148">
        <v>0</v>
      </c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1" x14ac:dyDescent="0.2">
      <c r="A229" s="155"/>
      <c r="B229" s="156"/>
      <c r="C229" s="187" t="s">
        <v>368</v>
      </c>
      <c r="D229" s="182"/>
      <c r="E229" s="183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48"/>
      <c r="Z229" s="148"/>
      <c r="AA229" s="148"/>
      <c r="AB229" s="148"/>
      <c r="AC229" s="148"/>
      <c r="AD229" s="148"/>
      <c r="AE229" s="148"/>
      <c r="AF229" s="148"/>
      <c r="AG229" s="148" t="s">
        <v>180</v>
      </c>
      <c r="AH229" s="148">
        <v>0</v>
      </c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 x14ac:dyDescent="0.2">
      <c r="A230" s="155"/>
      <c r="B230" s="156"/>
      <c r="C230" s="187" t="s">
        <v>369</v>
      </c>
      <c r="D230" s="182"/>
      <c r="E230" s="183">
        <v>25.799040000000002</v>
      </c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8"/>
      <c r="Z230" s="148"/>
      <c r="AA230" s="148"/>
      <c r="AB230" s="148"/>
      <c r="AC230" s="148"/>
      <c r="AD230" s="148"/>
      <c r="AE230" s="148"/>
      <c r="AF230" s="148"/>
      <c r="AG230" s="148" t="s">
        <v>180</v>
      </c>
      <c r="AH230" s="148">
        <v>0</v>
      </c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 x14ac:dyDescent="0.2">
      <c r="A231" s="155"/>
      <c r="B231" s="156"/>
      <c r="C231" s="299"/>
      <c r="D231" s="300"/>
      <c r="E231" s="300"/>
      <c r="F231" s="300"/>
      <c r="G231" s="300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48"/>
      <c r="Z231" s="148"/>
      <c r="AA231" s="148"/>
      <c r="AB231" s="148"/>
      <c r="AC231" s="148"/>
      <c r="AD231" s="148"/>
      <c r="AE231" s="148"/>
      <c r="AF231" s="148"/>
      <c r="AG231" s="148" t="s">
        <v>162</v>
      </c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x14ac:dyDescent="0.2">
      <c r="A232" s="159" t="s">
        <v>153</v>
      </c>
      <c r="B232" s="160" t="s">
        <v>78</v>
      </c>
      <c r="C232" s="173" t="s">
        <v>79</v>
      </c>
      <c r="D232" s="161"/>
      <c r="E232" s="162"/>
      <c r="F232" s="163"/>
      <c r="G232" s="163">
        <f>SUMIF(AG233:AG250,"&lt;&gt;NOR",G233:G250)</f>
        <v>0</v>
      </c>
      <c r="H232" s="163"/>
      <c r="I232" s="163">
        <f>SUM(I233:I250)</f>
        <v>598413.64</v>
      </c>
      <c r="J232" s="163"/>
      <c r="K232" s="163">
        <f>SUM(K233:K250)</f>
        <v>143586.29999999999</v>
      </c>
      <c r="L232" s="163"/>
      <c r="M232" s="163">
        <f>SUM(M233:M250)</f>
        <v>0</v>
      </c>
      <c r="N232" s="163"/>
      <c r="O232" s="163">
        <f>SUM(O233:O250)</f>
        <v>12.7</v>
      </c>
      <c r="P232" s="163"/>
      <c r="Q232" s="163">
        <f>SUM(Q233:Q250)</f>
        <v>0</v>
      </c>
      <c r="R232" s="163"/>
      <c r="S232" s="163"/>
      <c r="T232" s="164"/>
      <c r="U232" s="158"/>
      <c r="V232" s="158">
        <f>SUM(V233:V250)</f>
        <v>291.95</v>
      </c>
      <c r="W232" s="158"/>
      <c r="X232" s="158"/>
      <c r="AG232" t="s">
        <v>154</v>
      </c>
    </row>
    <row r="233" spans="1:60" outlineLevel="1" x14ac:dyDescent="0.2">
      <c r="A233" s="165">
        <v>23</v>
      </c>
      <c r="B233" s="166" t="s">
        <v>370</v>
      </c>
      <c r="C233" s="174" t="s">
        <v>371</v>
      </c>
      <c r="D233" s="167" t="s">
        <v>251</v>
      </c>
      <c r="E233" s="168">
        <v>1401.62</v>
      </c>
      <c r="F233" s="169"/>
      <c r="G233" s="170">
        <f>ROUND(E233*F233,2)</f>
        <v>0</v>
      </c>
      <c r="H233" s="169">
        <v>0</v>
      </c>
      <c r="I233" s="170">
        <f>ROUND(E233*H233,2)</f>
        <v>0</v>
      </c>
      <c r="J233" s="169">
        <v>86.2</v>
      </c>
      <c r="K233" s="170">
        <f>ROUND(E233*J233,2)</f>
        <v>120819.64</v>
      </c>
      <c r="L233" s="170">
        <v>21</v>
      </c>
      <c r="M233" s="170">
        <f>G233*(1+L233/100)</f>
        <v>0</v>
      </c>
      <c r="N233" s="170">
        <v>0</v>
      </c>
      <c r="O233" s="170">
        <f>ROUND(E233*N233,2)</f>
        <v>0</v>
      </c>
      <c r="P233" s="170">
        <v>0</v>
      </c>
      <c r="Q233" s="170">
        <f>ROUND(E233*P233,2)</f>
        <v>0</v>
      </c>
      <c r="R233" s="170" t="s">
        <v>372</v>
      </c>
      <c r="S233" s="170" t="s">
        <v>158</v>
      </c>
      <c r="T233" s="171" t="s">
        <v>158</v>
      </c>
      <c r="U233" s="157">
        <v>0.18</v>
      </c>
      <c r="V233" s="157">
        <f>ROUND(E233*U233,2)</f>
        <v>252.29</v>
      </c>
      <c r="W233" s="157"/>
      <c r="X233" s="157" t="s">
        <v>177</v>
      </c>
      <c r="Y233" s="148"/>
      <c r="Z233" s="148"/>
      <c r="AA233" s="148"/>
      <c r="AB233" s="148"/>
      <c r="AC233" s="148"/>
      <c r="AD233" s="148"/>
      <c r="AE233" s="148"/>
      <c r="AF233" s="148"/>
      <c r="AG233" s="148" t="s">
        <v>178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outlineLevel="1" x14ac:dyDescent="0.2">
      <c r="A234" s="155"/>
      <c r="B234" s="156"/>
      <c r="C234" s="187" t="s">
        <v>373</v>
      </c>
      <c r="D234" s="182"/>
      <c r="E234" s="183">
        <v>1401.62</v>
      </c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48"/>
      <c r="Z234" s="148"/>
      <c r="AA234" s="148"/>
      <c r="AB234" s="148"/>
      <c r="AC234" s="148"/>
      <c r="AD234" s="148"/>
      <c r="AE234" s="148"/>
      <c r="AF234" s="148"/>
      <c r="AG234" s="148" t="s">
        <v>180</v>
      </c>
      <c r="AH234" s="148">
        <v>0</v>
      </c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1" x14ac:dyDescent="0.2">
      <c r="A235" s="155"/>
      <c r="B235" s="156"/>
      <c r="C235" s="299"/>
      <c r="D235" s="300"/>
      <c r="E235" s="300"/>
      <c r="F235" s="300"/>
      <c r="G235" s="300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48"/>
      <c r="Z235" s="148"/>
      <c r="AA235" s="148"/>
      <c r="AB235" s="148"/>
      <c r="AC235" s="148"/>
      <c r="AD235" s="148"/>
      <c r="AE235" s="148"/>
      <c r="AF235" s="148"/>
      <c r="AG235" s="148" t="s">
        <v>162</v>
      </c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 x14ac:dyDescent="0.2">
      <c r="A236" s="165">
        <v>24</v>
      </c>
      <c r="B236" s="166" t="s">
        <v>374</v>
      </c>
      <c r="C236" s="174" t="s">
        <v>375</v>
      </c>
      <c r="D236" s="167" t="s">
        <v>376</v>
      </c>
      <c r="E236" s="168">
        <v>18.376799999999999</v>
      </c>
      <c r="F236" s="169"/>
      <c r="G236" s="170">
        <f>ROUND(E236*F236,2)</f>
        <v>0</v>
      </c>
      <c r="H236" s="169">
        <v>864.86</v>
      </c>
      <c r="I236" s="170">
        <f>ROUND(E236*H236,2)</f>
        <v>15893.36</v>
      </c>
      <c r="J236" s="169">
        <v>487.14</v>
      </c>
      <c r="K236" s="170">
        <f>ROUND(E236*J236,2)</f>
        <v>8952.07</v>
      </c>
      <c r="L236" s="170">
        <v>21</v>
      </c>
      <c r="M236" s="170">
        <f>G236*(1+L236/100)</f>
        <v>0</v>
      </c>
      <c r="N236" s="170">
        <v>5.7750000000000003E-2</v>
      </c>
      <c r="O236" s="170">
        <f>ROUND(E236*N236,2)</f>
        <v>1.06</v>
      </c>
      <c r="P236" s="170">
        <v>0</v>
      </c>
      <c r="Q236" s="170">
        <f>ROUND(E236*P236,2)</f>
        <v>0</v>
      </c>
      <c r="R236" s="170" t="s">
        <v>372</v>
      </c>
      <c r="S236" s="170" t="s">
        <v>158</v>
      </c>
      <c r="T236" s="171" t="s">
        <v>158</v>
      </c>
      <c r="U236" s="157">
        <v>0.8</v>
      </c>
      <c r="V236" s="157">
        <f>ROUND(E236*U236,2)</f>
        <v>14.7</v>
      </c>
      <c r="W236" s="157"/>
      <c r="X236" s="157" t="s">
        <v>177</v>
      </c>
      <c r="Y236" s="148"/>
      <c r="Z236" s="148"/>
      <c r="AA236" s="148"/>
      <c r="AB236" s="148"/>
      <c r="AC236" s="148"/>
      <c r="AD236" s="148"/>
      <c r="AE236" s="148"/>
      <c r="AF236" s="148"/>
      <c r="AG236" s="148" t="s">
        <v>178</v>
      </c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1" x14ac:dyDescent="0.2">
      <c r="A237" s="155"/>
      <c r="B237" s="156"/>
      <c r="C237" s="187" t="s">
        <v>377</v>
      </c>
      <c r="D237" s="182"/>
      <c r="E237" s="183">
        <v>18.376799999999999</v>
      </c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48"/>
      <c r="Z237" s="148"/>
      <c r="AA237" s="148"/>
      <c r="AB237" s="148"/>
      <c r="AC237" s="148"/>
      <c r="AD237" s="148"/>
      <c r="AE237" s="148"/>
      <c r="AF237" s="148"/>
      <c r="AG237" s="148" t="s">
        <v>180</v>
      </c>
      <c r="AH237" s="148">
        <v>0</v>
      </c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outlineLevel="1" x14ac:dyDescent="0.2">
      <c r="A238" s="155"/>
      <c r="B238" s="156"/>
      <c r="C238" s="299"/>
      <c r="D238" s="300"/>
      <c r="E238" s="300"/>
      <c r="F238" s="300"/>
      <c r="G238" s="300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48"/>
      <c r="Z238" s="148"/>
      <c r="AA238" s="148"/>
      <c r="AB238" s="148"/>
      <c r="AC238" s="148"/>
      <c r="AD238" s="148"/>
      <c r="AE238" s="148"/>
      <c r="AF238" s="148"/>
      <c r="AG238" s="148" t="s">
        <v>162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 x14ac:dyDescent="0.2">
      <c r="A239" s="165">
        <v>25</v>
      </c>
      <c r="B239" s="166" t="s">
        <v>378</v>
      </c>
      <c r="C239" s="174" t="s">
        <v>1047</v>
      </c>
      <c r="D239" s="167" t="s">
        <v>251</v>
      </c>
      <c r="E239" s="168">
        <v>1443.6686</v>
      </c>
      <c r="F239" s="169"/>
      <c r="G239" s="170">
        <f>ROUND(E239*F239,2)</f>
        <v>0</v>
      </c>
      <c r="H239" s="169">
        <v>186.5</v>
      </c>
      <c r="I239" s="170">
        <f>ROUND(E239*H239,2)</f>
        <v>269244.19</v>
      </c>
      <c r="J239" s="169">
        <v>0</v>
      </c>
      <c r="K239" s="170">
        <f>ROUND(E239*J239,2)</f>
        <v>0</v>
      </c>
      <c r="L239" s="170">
        <v>21</v>
      </c>
      <c r="M239" s="170">
        <f>G239*(1+L239/100)</f>
        <v>0</v>
      </c>
      <c r="N239" s="170">
        <v>3.7200000000000002E-3</v>
      </c>
      <c r="O239" s="170">
        <f>ROUND(E239*N239,2)</f>
        <v>5.37</v>
      </c>
      <c r="P239" s="170">
        <v>0</v>
      </c>
      <c r="Q239" s="170">
        <f>ROUND(E239*P239,2)</f>
        <v>0</v>
      </c>
      <c r="R239" s="170"/>
      <c r="S239" s="170" t="s">
        <v>167</v>
      </c>
      <c r="T239" s="171" t="s">
        <v>309</v>
      </c>
      <c r="U239" s="157">
        <v>0</v>
      </c>
      <c r="V239" s="157">
        <f>ROUND(E239*U239,2)</f>
        <v>0</v>
      </c>
      <c r="W239" s="157"/>
      <c r="X239" s="157" t="s">
        <v>379</v>
      </c>
      <c r="Y239" s="148"/>
      <c r="Z239" s="148"/>
      <c r="AA239" s="148"/>
      <c r="AB239" s="148"/>
      <c r="AC239" s="148"/>
      <c r="AD239" s="148"/>
      <c r="AE239" s="148"/>
      <c r="AF239" s="148"/>
      <c r="AG239" s="148" t="s">
        <v>380</v>
      </c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 x14ac:dyDescent="0.2">
      <c r="A240" s="155"/>
      <c r="B240" s="156"/>
      <c r="C240" s="187" t="s">
        <v>381</v>
      </c>
      <c r="D240" s="182"/>
      <c r="E240" s="183">
        <v>1443.6686</v>
      </c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48"/>
      <c r="Z240" s="148"/>
      <c r="AA240" s="148"/>
      <c r="AB240" s="148"/>
      <c r="AC240" s="148"/>
      <c r="AD240" s="148"/>
      <c r="AE240" s="148"/>
      <c r="AF240" s="148"/>
      <c r="AG240" s="148" t="s">
        <v>180</v>
      </c>
      <c r="AH240" s="148">
        <v>0</v>
      </c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 x14ac:dyDescent="0.2">
      <c r="A241" s="155"/>
      <c r="B241" s="156"/>
      <c r="C241" s="299"/>
      <c r="D241" s="300"/>
      <c r="E241" s="300"/>
      <c r="F241" s="300"/>
      <c r="G241" s="300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48"/>
      <c r="Z241" s="148"/>
      <c r="AA241" s="148"/>
      <c r="AB241" s="148"/>
      <c r="AC241" s="148"/>
      <c r="AD241" s="148"/>
      <c r="AE241" s="148"/>
      <c r="AF241" s="148"/>
      <c r="AG241" s="148" t="s">
        <v>162</v>
      </c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1" x14ac:dyDescent="0.2">
      <c r="A242" s="165">
        <v>26</v>
      </c>
      <c r="B242" s="166" t="s">
        <v>382</v>
      </c>
      <c r="C242" s="174" t="s">
        <v>383</v>
      </c>
      <c r="D242" s="167" t="s">
        <v>251</v>
      </c>
      <c r="E242" s="168">
        <v>1443.6686</v>
      </c>
      <c r="F242" s="169"/>
      <c r="G242" s="170">
        <f>ROUND(E242*F242,2)</f>
        <v>0</v>
      </c>
      <c r="H242" s="169">
        <v>217</v>
      </c>
      <c r="I242" s="170">
        <f>ROUND(E242*H242,2)</f>
        <v>313276.09000000003</v>
      </c>
      <c r="J242" s="169">
        <v>0</v>
      </c>
      <c r="K242" s="170">
        <f>ROUND(E242*J242,2)</f>
        <v>0</v>
      </c>
      <c r="L242" s="170">
        <v>21</v>
      </c>
      <c r="M242" s="170">
        <f>G242*(1+L242/100)</f>
        <v>0</v>
      </c>
      <c r="N242" s="170">
        <v>4.3400000000000001E-3</v>
      </c>
      <c r="O242" s="170">
        <f>ROUND(E242*N242,2)</f>
        <v>6.27</v>
      </c>
      <c r="P242" s="170">
        <v>0</v>
      </c>
      <c r="Q242" s="170">
        <f>ROUND(E242*P242,2)</f>
        <v>0</v>
      </c>
      <c r="R242" s="170"/>
      <c r="S242" s="170" t="s">
        <v>167</v>
      </c>
      <c r="T242" s="171" t="s">
        <v>309</v>
      </c>
      <c r="U242" s="157">
        <v>0</v>
      </c>
      <c r="V242" s="157">
        <f>ROUND(E242*U242,2)</f>
        <v>0</v>
      </c>
      <c r="W242" s="157"/>
      <c r="X242" s="157" t="s">
        <v>379</v>
      </c>
      <c r="Y242" s="148"/>
      <c r="Z242" s="148"/>
      <c r="AA242" s="148"/>
      <c r="AB242" s="148"/>
      <c r="AC242" s="148"/>
      <c r="AD242" s="148"/>
      <c r="AE242" s="148"/>
      <c r="AF242" s="148"/>
      <c r="AG242" s="148" t="s">
        <v>380</v>
      </c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outlineLevel="1" x14ac:dyDescent="0.2">
      <c r="A243" s="155"/>
      <c r="B243" s="156"/>
      <c r="C243" s="187" t="s">
        <v>381</v>
      </c>
      <c r="D243" s="182"/>
      <c r="E243" s="183">
        <v>1443.6686</v>
      </c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48"/>
      <c r="Z243" s="148"/>
      <c r="AA243" s="148"/>
      <c r="AB243" s="148"/>
      <c r="AC243" s="148"/>
      <c r="AD243" s="148"/>
      <c r="AE243" s="148"/>
      <c r="AF243" s="148"/>
      <c r="AG243" s="148" t="s">
        <v>180</v>
      </c>
      <c r="AH243" s="148">
        <v>0</v>
      </c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outlineLevel="1" x14ac:dyDescent="0.2">
      <c r="A244" s="155"/>
      <c r="B244" s="156"/>
      <c r="C244" s="299"/>
      <c r="D244" s="300"/>
      <c r="E244" s="300"/>
      <c r="F244" s="300"/>
      <c r="G244" s="300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48"/>
      <c r="Z244" s="148"/>
      <c r="AA244" s="148"/>
      <c r="AB244" s="148"/>
      <c r="AC244" s="148"/>
      <c r="AD244" s="148"/>
      <c r="AE244" s="148"/>
      <c r="AF244" s="148"/>
      <c r="AG244" s="148" t="s">
        <v>162</v>
      </c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1" x14ac:dyDescent="0.2">
      <c r="A245" s="165">
        <v>27</v>
      </c>
      <c r="B245" s="166" t="s">
        <v>384</v>
      </c>
      <c r="C245" s="174" t="s">
        <v>385</v>
      </c>
      <c r="D245" s="167" t="s">
        <v>363</v>
      </c>
      <c r="E245" s="168">
        <v>12.697229999999999</v>
      </c>
      <c r="F245" s="169"/>
      <c r="G245" s="170">
        <f>ROUND(E245*F245,2)</f>
        <v>0</v>
      </c>
      <c r="H245" s="169">
        <v>0</v>
      </c>
      <c r="I245" s="170">
        <f>ROUND(E245*H245,2)</f>
        <v>0</v>
      </c>
      <c r="J245" s="169">
        <v>1088</v>
      </c>
      <c r="K245" s="170">
        <f>ROUND(E245*J245,2)</f>
        <v>13814.59</v>
      </c>
      <c r="L245" s="170">
        <v>21</v>
      </c>
      <c r="M245" s="170">
        <f>G245*(1+L245/100)</f>
        <v>0</v>
      </c>
      <c r="N245" s="170">
        <v>0</v>
      </c>
      <c r="O245" s="170">
        <f>ROUND(E245*N245,2)</f>
        <v>0</v>
      </c>
      <c r="P245" s="170">
        <v>0</v>
      </c>
      <c r="Q245" s="170">
        <f>ROUND(E245*P245,2)</f>
        <v>0</v>
      </c>
      <c r="R245" s="170" t="s">
        <v>372</v>
      </c>
      <c r="S245" s="170" t="s">
        <v>158</v>
      </c>
      <c r="T245" s="171" t="s">
        <v>158</v>
      </c>
      <c r="U245" s="157">
        <v>1.966</v>
      </c>
      <c r="V245" s="157">
        <f>ROUND(E245*U245,2)</f>
        <v>24.96</v>
      </c>
      <c r="W245" s="157"/>
      <c r="X245" s="157" t="s">
        <v>364</v>
      </c>
      <c r="Y245" s="148"/>
      <c r="Z245" s="148"/>
      <c r="AA245" s="148"/>
      <c r="AB245" s="148"/>
      <c r="AC245" s="148"/>
      <c r="AD245" s="148"/>
      <c r="AE245" s="148"/>
      <c r="AF245" s="148"/>
      <c r="AG245" s="148" t="s">
        <v>365</v>
      </c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outlineLevel="1" x14ac:dyDescent="0.2">
      <c r="A246" s="155"/>
      <c r="B246" s="156"/>
      <c r="C246" s="301" t="s">
        <v>386</v>
      </c>
      <c r="D246" s="302"/>
      <c r="E246" s="302"/>
      <c r="F246" s="302"/>
      <c r="G246" s="302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48"/>
      <c r="Z246" s="148"/>
      <c r="AA246" s="148"/>
      <c r="AB246" s="148"/>
      <c r="AC246" s="148"/>
      <c r="AD246" s="148"/>
      <c r="AE246" s="148"/>
      <c r="AF246" s="148"/>
      <c r="AG246" s="148" t="s">
        <v>254</v>
      </c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1" x14ac:dyDescent="0.2">
      <c r="A247" s="155"/>
      <c r="B247" s="156"/>
      <c r="C247" s="187" t="s">
        <v>367</v>
      </c>
      <c r="D247" s="182"/>
      <c r="E247" s="183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48"/>
      <c r="Z247" s="148"/>
      <c r="AA247" s="148"/>
      <c r="AB247" s="148"/>
      <c r="AC247" s="148"/>
      <c r="AD247" s="148"/>
      <c r="AE247" s="148"/>
      <c r="AF247" s="148"/>
      <c r="AG247" s="148" t="s">
        <v>180</v>
      </c>
      <c r="AH247" s="148">
        <v>0</v>
      </c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1" x14ac:dyDescent="0.2">
      <c r="A248" s="155"/>
      <c r="B248" s="156"/>
      <c r="C248" s="187" t="s">
        <v>387</v>
      </c>
      <c r="D248" s="182"/>
      <c r="E248" s="183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48"/>
      <c r="Z248" s="148"/>
      <c r="AA248" s="148"/>
      <c r="AB248" s="148"/>
      <c r="AC248" s="148"/>
      <c r="AD248" s="148"/>
      <c r="AE248" s="148"/>
      <c r="AF248" s="148"/>
      <c r="AG248" s="148" t="s">
        <v>180</v>
      </c>
      <c r="AH248" s="148">
        <v>0</v>
      </c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1" x14ac:dyDescent="0.2">
      <c r="A249" s="155"/>
      <c r="B249" s="156"/>
      <c r="C249" s="187" t="s">
        <v>388</v>
      </c>
      <c r="D249" s="182"/>
      <c r="E249" s="183">
        <v>12.697229999999999</v>
      </c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48"/>
      <c r="Z249" s="148"/>
      <c r="AA249" s="148"/>
      <c r="AB249" s="148"/>
      <c r="AC249" s="148"/>
      <c r="AD249" s="148"/>
      <c r="AE249" s="148"/>
      <c r="AF249" s="148"/>
      <c r="AG249" s="148" t="s">
        <v>180</v>
      </c>
      <c r="AH249" s="148">
        <v>0</v>
      </c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outlineLevel="1" x14ac:dyDescent="0.2">
      <c r="A250" s="155"/>
      <c r="B250" s="156"/>
      <c r="C250" s="299"/>
      <c r="D250" s="300"/>
      <c r="E250" s="300"/>
      <c r="F250" s="300"/>
      <c r="G250" s="300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48"/>
      <c r="Z250" s="148"/>
      <c r="AA250" s="148"/>
      <c r="AB250" s="148"/>
      <c r="AC250" s="148"/>
      <c r="AD250" s="148"/>
      <c r="AE250" s="148"/>
      <c r="AF250" s="148"/>
      <c r="AG250" s="148" t="s">
        <v>162</v>
      </c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x14ac:dyDescent="0.2">
      <c r="A251" s="159" t="s">
        <v>153</v>
      </c>
      <c r="B251" s="160" t="s">
        <v>94</v>
      </c>
      <c r="C251" s="173" t="s">
        <v>95</v>
      </c>
      <c r="D251" s="161"/>
      <c r="E251" s="162"/>
      <c r="F251" s="163"/>
      <c r="G251" s="163">
        <f>SUMIF(AG252:AG276,"&lt;&gt;NOR",G252:G276)</f>
        <v>0</v>
      </c>
      <c r="H251" s="163"/>
      <c r="I251" s="163">
        <f>SUM(I252:I276)</f>
        <v>5875.46</v>
      </c>
      <c r="J251" s="163"/>
      <c r="K251" s="163">
        <f>SUM(K252:K276)</f>
        <v>14310.58</v>
      </c>
      <c r="L251" s="163"/>
      <c r="M251" s="163">
        <f>SUM(M252:M276)</f>
        <v>0</v>
      </c>
      <c r="N251" s="163"/>
      <c r="O251" s="163">
        <f>SUM(O252:O276)</f>
        <v>0.36</v>
      </c>
      <c r="P251" s="163"/>
      <c r="Q251" s="163">
        <f>SUM(Q252:Q276)</f>
        <v>0</v>
      </c>
      <c r="R251" s="163"/>
      <c r="S251" s="163"/>
      <c r="T251" s="164"/>
      <c r="U251" s="158"/>
      <c r="V251" s="158">
        <f>SUM(V252:V276)</f>
        <v>7.2899999999999991</v>
      </c>
      <c r="W251" s="158"/>
      <c r="X251" s="158"/>
      <c r="AG251" t="s">
        <v>154</v>
      </c>
    </row>
    <row r="252" spans="1:60" ht="22.5" outlineLevel="1" x14ac:dyDescent="0.2">
      <c r="A252" s="165">
        <v>28</v>
      </c>
      <c r="B252" s="166" t="s">
        <v>389</v>
      </c>
      <c r="C252" s="174" t="s">
        <v>390</v>
      </c>
      <c r="D252" s="167" t="s">
        <v>251</v>
      </c>
      <c r="E252" s="168">
        <v>10</v>
      </c>
      <c r="F252" s="169"/>
      <c r="G252" s="170">
        <f>ROUND(E252*F252,2)</f>
        <v>0</v>
      </c>
      <c r="H252" s="169">
        <v>0</v>
      </c>
      <c r="I252" s="170">
        <f>ROUND(E252*H252,2)</f>
        <v>0</v>
      </c>
      <c r="J252" s="169">
        <v>156</v>
      </c>
      <c r="K252" s="170">
        <f>ROUND(E252*J252,2)</f>
        <v>1560</v>
      </c>
      <c r="L252" s="170">
        <v>21</v>
      </c>
      <c r="M252" s="170">
        <f>G252*(1+L252/100)</f>
        <v>0</v>
      </c>
      <c r="N252" s="170">
        <v>0</v>
      </c>
      <c r="O252" s="170">
        <f>ROUND(E252*N252,2)</f>
        <v>0</v>
      </c>
      <c r="P252" s="170">
        <v>0</v>
      </c>
      <c r="Q252" s="170">
        <f>ROUND(E252*P252,2)</f>
        <v>0</v>
      </c>
      <c r="R252" s="170" t="s">
        <v>391</v>
      </c>
      <c r="S252" s="170" t="s">
        <v>158</v>
      </c>
      <c r="T252" s="171" t="s">
        <v>158</v>
      </c>
      <c r="U252" s="157">
        <v>0.30099999999999999</v>
      </c>
      <c r="V252" s="157">
        <f>ROUND(E252*U252,2)</f>
        <v>3.01</v>
      </c>
      <c r="W252" s="157"/>
      <c r="X252" s="157" t="s">
        <v>177</v>
      </c>
      <c r="Y252" s="148"/>
      <c r="Z252" s="148"/>
      <c r="AA252" s="148"/>
      <c r="AB252" s="148"/>
      <c r="AC252" s="148"/>
      <c r="AD252" s="148"/>
      <c r="AE252" s="148"/>
      <c r="AF252" s="148"/>
      <c r="AG252" s="148" t="s">
        <v>178</v>
      </c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outlineLevel="1" x14ac:dyDescent="0.2">
      <c r="A253" s="155"/>
      <c r="B253" s="156"/>
      <c r="C253" s="290"/>
      <c r="D253" s="291"/>
      <c r="E253" s="291"/>
      <c r="F253" s="291"/>
      <c r="G253" s="291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48"/>
      <c r="Z253" s="148"/>
      <c r="AA253" s="148"/>
      <c r="AB253" s="148"/>
      <c r="AC253" s="148"/>
      <c r="AD253" s="148"/>
      <c r="AE253" s="148"/>
      <c r="AF253" s="148"/>
      <c r="AG253" s="148" t="s">
        <v>162</v>
      </c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 x14ac:dyDescent="0.2">
      <c r="A254" s="165">
        <v>29</v>
      </c>
      <c r="B254" s="166" t="s">
        <v>392</v>
      </c>
      <c r="C254" s="174" t="s">
        <v>393</v>
      </c>
      <c r="D254" s="167" t="s">
        <v>376</v>
      </c>
      <c r="E254" s="168">
        <v>0.38</v>
      </c>
      <c r="F254" s="169"/>
      <c r="G254" s="170">
        <f>ROUND(E254*F254,2)</f>
        <v>0</v>
      </c>
      <c r="H254" s="169">
        <v>192.5</v>
      </c>
      <c r="I254" s="170">
        <f>ROUND(E254*H254,2)</f>
        <v>73.150000000000006</v>
      </c>
      <c r="J254" s="169">
        <v>0</v>
      </c>
      <c r="K254" s="170">
        <f>ROUND(E254*J254,2)</f>
        <v>0</v>
      </c>
      <c r="L254" s="170">
        <v>21</v>
      </c>
      <c r="M254" s="170">
        <f>G254*(1+L254/100)</f>
        <v>0</v>
      </c>
      <c r="N254" s="170">
        <v>2.9499999999999999E-3</v>
      </c>
      <c r="O254" s="170">
        <f>ROUND(E254*N254,2)</f>
        <v>0</v>
      </c>
      <c r="P254" s="170">
        <v>0</v>
      </c>
      <c r="Q254" s="170">
        <f>ROUND(E254*P254,2)</f>
        <v>0</v>
      </c>
      <c r="R254" s="170" t="s">
        <v>391</v>
      </c>
      <c r="S254" s="170" t="s">
        <v>158</v>
      </c>
      <c r="T254" s="171" t="s">
        <v>158</v>
      </c>
      <c r="U254" s="157">
        <v>0</v>
      </c>
      <c r="V254" s="157">
        <f>ROUND(E254*U254,2)</f>
        <v>0</v>
      </c>
      <c r="W254" s="157"/>
      <c r="X254" s="157" t="s">
        <v>177</v>
      </c>
      <c r="Y254" s="148"/>
      <c r="Z254" s="148"/>
      <c r="AA254" s="148"/>
      <c r="AB254" s="148"/>
      <c r="AC254" s="148"/>
      <c r="AD254" s="148"/>
      <c r="AE254" s="148"/>
      <c r="AF254" s="148"/>
      <c r="AG254" s="148" t="s">
        <v>178</v>
      </c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 x14ac:dyDescent="0.2">
      <c r="A255" s="155"/>
      <c r="B255" s="156"/>
      <c r="C255" s="187" t="s">
        <v>394</v>
      </c>
      <c r="D255" s="182"/>
      <c r="E255" s="183">
        <v>0.38</v>
      </c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48"/>
      <c r="Z255" s="148"/>
      <c r="AA255" s="148"/>
      <c r="AB255" s="148"/>
      <c r="AC255" s="148"/>
      <c r="AD255" s="148"/>
      <c r="AE255" s="148"/>
      <c r="AF255" s="148"/>
      <c r="AG255" s="148" t="s">
        <v>180</v>
      </c>
      <c r="AH255" s="148">
        <v>0</v>
      </c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">
      <c r="A256" s="155"/>
      <c r="B256" s="156"/>
      <c r="C256" s="299"/>
      <c r="D256" s="300"/>
      <c r="E256" s="300"/>
      <c r="F256" s="300"/>
      <c r="G256" s="300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48"/>
      <c r="Z256" s="148"/>
      <c r="AA256" s="148"/>
      <c r="AB256" s="148"/>
      <c r="AC256" s="148"/>
      <c r="AD256" s="148"/>
      <c r="AE256" s="148"/>
      <c r="AF256" s="148"/>
      <c r="AG256" s="148" t="s">
        <v>162</v>
      </c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 x14ac:dyDescent="0.2">
      <c r="A257" s="165">
        <v>30</v>
      </c>
      <c r="B257" s="166" t="s">
        <v>395</v>
      </c>
      <c r="C257" s="174" t="s">
        <v>396</v>
      </c>
      <c r="D257" s="167" t="s">
        <v>376</v>
      </c>
      <c r="E257" s="168">
        <v>0.216</v>
      </c>
      <c r="F257" s="169"/>
      <c r="G257" s="170">
        <f>ROUND(E257*F257,2)</f>
        <v>0</v>
      </c>
      <c r="H257" s="169">
        <v>181</v>
      </c>
      <c r="I257" s="170">
        <f>ROUND(E257*H257,2)</f>
        <v>39.1</v>
      </c>
      <c r="J257" s="169">
        <v>0</v>
      </c>
      <c r="K257" s="170">
        <f>ROUND(E257*J257,2)</f>
        <v>0</v>
      </c>
      <c r="L257" s="170">
        <v>21</v>
      </c>
      <c r="M257" s="170">
        <f>G257*(1+L257/100)</f>
        <v>0</v>
      </c>
      <c r="N257" s="170">
        <v>3.1099999999999999E-3</v>
      </c>
      <c r="O257" s="170">
        <f>ROUND(E257*N257,2)</f>
        <v>0</v>
      </c>
      <c r="P257" s="170">
        <v>0</v>
      </c>
      <c r="Q257" s="170">
        <f>ROUND(E257*P257,2)</f>
        <v>0</v>
      </c>
      <c r="R257" s="170" t="s">
        <v>391</v>
      </c>
      <c r="S257" s="170" t="s">
        <v>158</v>
      </c>
      <c r="T257" s="171" t="s">
        <v>158</v>
      </c>
      <c r="U257" s="157">
        <v>0</v>
      </c>
      <c r="V257" s="157">
        <f>ROUND(E257*U257,2)</f>
        <v>0</v>
      </c>
      <c r="W257" s="157"/>
      <c r="X257" s="157" t="s">
        <v>177</v>
      </c>
      <c r="Y257" s="148"/>
      <c r="Z257" s="148"/>
      <c r="AA257" s="148"/>
      <c r="AB257" s="148"/>
      <c r="AC257" s="148"/>
      <c r="AD257" s="148"/>
      <c r="AE257" s="148"/>
      <c r="AF257" s="148"/>
      <c r="AG257" s="148" t="s">
        <v>178</v>
      </c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 x14ac:dyDescent="0.2">
      <c r="A258" s="155"/>
      <c r="B258" s="156"/>
      <c r="C258" s="187" t="s">
        <v>397</v>
      </c>
      <c r="D258" s="182"/>
      <c r="E258" s="183">
        <v>0.216</v>
      </c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48"/>
      <c r="Z258" s="148"/>
      <c r="AA258" s="148"/>
      <c r="AB258" s="148"/>
      <c r="AC258" s="148"/>
      <c r="AD258" s="148"/>
      <c r="AE258" s="148"/>
      <c r="AF258" s="148"/>
      <c r="AG258" s="148" t="s">
        <v>180</v>
      </c>
      <c r="AH258" s="148">
        <v>0</v>
      </c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 x14ac:dyDescent="0.2">
      <c r="A259" s="155"/>
      <c r="B259" s="156"/>
      <c r="C259" s="299"/>
      <c r="D259" s="300"/>
      <c r="E259" s="300"/>
      <c r="F259" s="300"/>
      <c r="G259" s="300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48"/>
      <c r="Z259" s="148"/>
      <c r="AA259" s="148"/>
      <c r="AB259" s="148"/>
      <c r="AC259" s="148"/>
      <c r="AD259" s="148"/>
      <c r="AE259" s="148"/>
      <c r="AF259" s="148"/>
      <c r="AG259" s="148" t="s">
        <v>162</v>
      </c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 x14ac:dyDescent="0.2">
      <c r="A260" s="165">
        <v>31</v>
      </c>
      <c r="B260" s="166" t="s">
        <v>398</v>
      </c>
      <c r="C260" s="174" t="s">
        <v>399</v>
      </c>
      <c r="D260" s="167" t="s">
        <v>175</v>
      </c>
      <c r="E260" s="168">
        <v>30</v>
      </c>
      <c r="F260" s="169"/>
      <c r="G260" s="170">
        <f>ROUND(E260*F260,2)</f>
        <v>0</v>
      </c>
      <c r="H260" s="169">
        <v>0</v>
      </c>
      <c r="I260" s="170">
        <f>ROUND(E260*H260,2)</f>
        <v>0</v>
      </c>
      <c r="J260" s="169">
        <v>60.3</v>
      </c>
      <c r="K260" s="170">
        <f>ROUND(E260*J260,2)</f>
        <v>1809</v>
      </c>
      <c r="L260" s="170">
        <v>21</v>
      </c>
      <c r="M260" s="170">
        <f>G260*(1+L260/100)</f>
        <v>0</v>
      </c>
      <c r="N260" s="170">
        <v>1.6000000000000001E-4</v>
      </c>
      <c r="O260" s="170">
        <f>ROUND(E260*N260,2)</f>
        <v>0</v>
      </c>
      <c r="P260" s="170">
        <v>0</v>
      </c>
      <c r="Q260" s="170">
        <f>ROUND(E260*P260,2)</f>
        <v>0</v>
      </c>
      <c r="R260" s="170"/>
      <c r="S260" s="170" t="s">
        <v>167</v>
      </c>
      <c r="T260" s="171" t="s">
        <v>309</v>
      </c>
      <c r="U260" s="157">
        <v>0.12</v>
      </c>
      <c r="V260" s="157">
        <f>ROUND(E260*U260,2)</f>
        <v>3.6</v>
      </c>
      <c r="W260" s="157"/>
      <c r="X260" s="157" t="s">
        <v>177</v>
      </c>
      <c r="Y260" s="148"/>
      <c r="Z260" s="148"/>
      <c r="AA260" s="148"/>
      <c r="AB260" s="148"/>
      <c r="AC260" s="148"/>
      <c r="AD260" s="148"/>
      <c r="AE260" s="148"/>
      <c r="AF260" s="148"/>
      <c r="AG260" s="148" t="s">
        <v>178</v>
      </c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outlineLevel="1" x14ac:dyDescent="0.2">
      <c r="A261" s="155"/>
      <c r="B261" s="156"/>
      <c r="C261" s="187" t="s">
        <v>400</v>
      </c>
      <c r="D261" s="182"/>
      <c r="E261" s="183">
        <v>30</v>
      </c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48"/>
      <c r="Z261" s="148"/>
      <c r="AA261" s="148"/>
      <c r="AB261" s="148"/>
      <c r="AC261" s="148"/>
      <c r="AD261" s="148"/>
      <c r="AE261" s="148"/>
      <c r="AF261" s="148"/>
      <c r="AG261" s="148" t="s">
        <v>180</v>
      </c>
      <c r="AH261" s="148">
        <v>0</v>
      </c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outlineLevel="1" x14ac:dyDescent="0.2">
      <c r="A262" s="155"/>
      <c r="B262" s="156"/>
      <c r="C262" s="299"/>
      <c r="D262" s="300"/>
      <c r="E262" s="300"/>
      <c r="F262" s="300"/>
      <c r="G262" s="300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48"/>
      <c r="Z262" s="148"/>
      <c r="AA262" s="148"/>
      <c r="AB262" s="148"/>
      <c r="AC262" s="148"/>
      <c r="AD262" s="148"/>
      <c r="AE262" s="148"/>
      <c r="AF262" s="148"/>
      <c r="AG262" s="148" t="s">
        <v>162</v>
      </c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 x14ac:dyDescent="0.2">
      <c r="A263" s="165">
        <v>32</v>
      </c>
      <c r="B263" s="166" t="s">
        <v>401</v>
      </c>
      <c r="C263" s="174" t="s">
        <v>402</v>
      </c>
      <c r="D263" s="167" t="s">
        <v>175</v>
      </c>
      <c r="E263" s="168">
        <v>20</v>
      </c>
      <c r="F263" s="169"/>
      <c r="G263" s="170">
        <f>ROUND(E263*F263,2)</f>
        <v>0</v>
      </c>
      <c r="H263" s="169">
        <v>0</v>
      </c>
      <c r="I263" s="170">
        <f>ROUND(E263*H263,2)</f>
        <v>0</v>
      </c>
      <c r="J263" s="169">
        <v>520</v>
      </c>
      <c r="K263" s="170">
        <f>ROUND(E263*J263,2)</f>
        <v>10400</v>
      </c>
      <c r="L263" s="170">
        <v>21</v>
      </c>
      <c r="M263" s="170">
        <f>G263*(1+L263/100)</f>
        <v>0</v>
      </c>
      <c r="N263" s="170">
        <v>0</v>
      </c>
      <c r="O263" s="170">
        <f>ROUND(E263*N263,2)</f>
        <v>0</v>
      </c>
      <c r="P263" s="170">
        <v>0</v>
      </c>
      <c r="Q263" s="170">
        <f>ROUND(E263*P263,2)</f>
        <v>0</v>
      </c>
      <c r="R263" s="170"/>
      <c r="S263" s="170" t="s">
        <v>167</v>
      </c>
      <c r="T263" s="171" t="s">
        <v>159</v>
      </c>
      <c r="U263" s="157">
        <v>0</v>
      </c>
      <c r="V263" s="157">
        <f>ROUND(E263*U263,2)</f>
        <v>0</v>
      </c>
      <c r="W263" s="157"/>
      <c r="X263" s="157" t="s">
        <v>177</v>
      </c>
      <c r="Y263" s="148"/>
      <c r="Z263" s="148"/>
      <c r="AA263" s="148"/>
      <c r="AB263" s="148"/>
      <c r="AC263" s="148"/>
      <c r="AD263" s="148"/>
      <c r="AE263" s="148"/>
      <c r="AF263" s="148"/>
      <c r="AG263" s="148" t="s">
        <v>178</v>
      </c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outlineLevel="1" x14ac:dyDescent="0.2">
      <c r="A264" s="155"/>
      <c r="B264" s="156"/>
      <c r="C264" s="290"/>
      <c r="D264" s="291"/>
      <c r="E264" s="291"/>
      <c r="F264" s="291"/>
      <c r="G264" s="291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48"/>
      <c r="Z264" s="148"/>
      <c r="AA264" s="148"/>
      <c r="AB264" s="148"/>
      <c r="AC264" s="148"/>
      <c r="AD264" s="148"/>
      <c r="AE264" s="148"/>
      <c r="AF264" s="148"/>
      <c r="AG264" s="148" t="s">
        <v>162</v>
      </c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 x14ac:dyDescent="0.2">
      <c r="A265" s="165">
        <v>33</v>
      </c>
      <c r="B265" s="166" t="s">
        <v>403</v>
      </c>
      <c r="C265" s="174" t="s">
        <v>404</v>
      </c>
      <c r="D265" s="167" t="s">
        <v>376</v>
      </c>
      <c r="E265" s="168">
        <v>0.41799999999999998</v>
      </c>
      <c r="F265" s="169"/>
      <c r="G265" s="170">
        <f>ROUND(E265*F265,2)</f>
        <v>0</v>
      </c>
      <c r="H265" s="169">
        <v>10090</v>
      </c>
      <c r="I265" s="170">
        <f>ROUND(E265*H265,2)</f>
        <v>4217.62</v>
      </c>
      <c r="J265" s="169">
        <v>0</v>
      </c>
      <c r="K265" s="170">
        <f>ROUND(E265*J265,2)</f>
        <v>0</v>
      </c>
      <c r="L265" s="170">
        <v>21</v>
      </c>
      <c r="M265" s="170">
        <f>G265*(1+L265/100)</f>
        <v>0</v>
      </c>
      <c r="N265" s="170">
        <v>0.55000000000000004</v>
      </c>
      <c r="O265" s="170">
        <f>ROUND(E265*N265,2)</f>
        <v>0.23</v>
      </c>
      <c r="P265" s="170">
        <v>0</v>
      </c>
      <c r="Q265" s="170">
        <f>ROUND(E265*P265,2)</f>
        <v>0</v>
      </c>
      <c r="R265" s="170" t="s">
        <v>405</v>
      </c>
      <c r="S265" s="170" t="s">
        <v>158</v>
      </c>
      <c r="T265" s="171" t="s">
        <v>158</v>
      </c>
      <c r="U265" s="157">
        <v>0</v>
      </c>
      <c r="V265" s="157">
        <f>ROUND(E265*U265,2)</f>
        <v>0</v>
      </c>
      <c r="W265" s="157"/>
      <c r="X265" s="157" t="s">
        <v>379</v>
      </c>
      <c r="Y265" s="148"/>
      <c r="Z265" s="148"/>
      <c r="AA265" s="148"/>
      <c r="AB265" s="148"/>
      <c r="AC265" s="148"/>
      <c r="AD265" s="148"/>
      <c r="AE265" s="148"/>
      <c r="AF265" s="148"/>
      <c r="AG265" s="148" t="s">
        <v>380</v>
      </c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outlineLevel="1" x14ac:dyDescent="0.2">
      <c r="A266" s="155"/>
      <c r="B266" s="156"/>
      <c r="C266" s="187" t="s">
        <v>406</v>
      </c>
      <c r="D266" s="182"/>
      <c r="E266" s="183">
        <v>0.41799999999999998</v>
      </c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48"/>
      <c r="Z266" s="148"/>
      <c r="AA266" s="148"/>
      <c r="AB266" s="148"/>
      <c r="AC266" s="148"/>
      <c r="AD266" s="148"/>
      <c r="AE266" s="148"/>
      <c r="AF266" s="148"/>
      <c r="AG266" s="148" t="s">
        <v>180</v>
      </c>
      <c r="AH266" s="148">
        <v>0</v>
      </c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 x14ac:dyDescent="0.2">
      <c r="A267" s="155"/>
      <c r="B267" s="156"/>
      <c r="C267" s="299"/>
      <c r="D267" s="300"/>
      <c r="E267" s="300"/>
      <c r="F267" s="300"/>
      <c r="G267" s="300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48"/>
      <c r="Z267" s="148"/>
      <c r="AA267" s="148"/>
      <c r="AB267" s="148"/>
      <c r="AC267" s="148"/>
      <c r="AD267" s="148"/>
      <c r="AE267" s="148"/>
      <c r="AF267" s="148"/>
      <c r="AG267" s="148" t="s">
        <v>162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 x14ac:dyDescent="0.2">
      <c r="A268" s="165">
        <v>34</v>
      </c>
      <c r="B268" s="166" t="s">
        <v>407</v>
      </c>
      <c r="C268" s="174" t="s">
        <v>408</v>
      </c>
      <c r="D268" s="167" t="s">
        <v>376</v>
      </c>
      <c r="E268" s="168">
        <v>0.23760000000000001</v>
      </c>
      <c r="F268" s="169"/>
      <c r="G268" s="170">
        <f>ROUND(E268*F268,2)</f>
        <v>0</v>
      </c>
      <c r="H268" s="169">
        <v>6505</v>
      </c>
      <c r="I268" s="170">
        <f>ROUND(E268*H268,2)</f>
        <v>1545.59</v>
      </c>
      <c r="J268" s="169">
        <v>0</v>
      </c>
      <c r="K268" s="170">
        <f>ROUND(E268*J268,2)</f>
        <v>0</v>
      </c>
      <c r="L268" s="170">
        <v>21</v>
      </c>
      <c r="M268" s="170">
        <f>G268*(1+L268/100)</f>
        <v>0</v>
      </c>
      <c r="N268" s="170">
        <v>0.55000000000000004</v>
      </c>
      <c r="O268" s="170">
        <f>ROUND(E268*N268,2)</f>
        <v>0.13</v>
      </c>
      <c r="P268" s="170">
        <v>0</v>
      </c>
      <c r="Q268" s="170">
        <f>ROUND(E268*P268,2)</f>
        <v>0</v>
      </c>
      <c r="R268" s="170" t="s">
        <v>405</v>
      </c>
      <c r="S268" s="170" t="s">
        <v>158</v>
      </c>
      <c r="T268" s="171" t="s">
        <v>158</v>
      </c>
      <c r="U268" s="157">
        <v>0</v>
      </c>
      <c r="V268" s="157">
        <f>ROUND(E268*U268,2)</f>
        <v>0</v>
      </c>
      <c r="W268" s="157"/>
      <c r="X268" s="157" t="s">
        <v>379</v>
      </c>
      <c r="Y268" s="148"/>
      <c r="Z268" s="148"/>
      <c r="AA268" s="148"/>
      <c r="AB268" s="148"/>
      <c r="AC268" s="148"/>
      <c r="AD268" s="148"/>
      <c r="AE268" s="148"/>
      <c r="AF268" s="148"/>
      <c r="AG268" s="148" t="s">
        <v>380</v>
      </c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 x14ac:dyDescent="0.2">
      <c r="A269" s="155"/>
      <c r="B269" s="156"/>
      <c r="C269" s="187" t="s">
        <v>409</v>
      </c>
      <c r="D269" s="182"/>
      <c r="E269" s="183">
        <v>0.23760000000000001</v>
      </c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48"/>
      <c r="Z269" s="148"/>
      <c r="AA269" s="148"/>
      <c r="AB269" s="148"/>
      <c r="AC269" s="148"/>
      <c r="AD269" s="148"/>
      <c r="AE269" s="148"/>
      <c r="AF269" s="148"/>
      <c r="AG269" s="148" t="s">
        <v>180</v>
      </c>
      <c r="AH269" s="148">
        <v>0</v>
      </c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 x14ac:dyDescent="0.2">
      <c r="A270" s="155"/>
      <c r="B270" s="156"/>
      <c r="C270" s="299"/>
      <c r="D270" s="300"/>
      <c r="E270" s="300"/>
      <c r="F270" s="300"/>
      <c r="G270" s="300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48"/>
      <c r="Z270" s="148"/>
      <c r="AA270" s="148"/>
      <c r="AB270" s="148"/>
      <c r="AC270" s="148"/>
      <c r="AD270" s="148"/>
      <c r="AE270" s="148"/>
      <c r="AF270" s="148"/>
      <c r="AG270" s="148" t="s">
        <v>162</v>
      </c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 x14ac:dyDescent="0.2">
      <c r="A271" s="165">
        <v>35</v>
      </c>
      <c r="B271" s="166" t="s">
        <v>410</v>
      </c>
      <c r="C271" s="174" t="s">
        <v>411</v>
      </c>
      <c r="D271" s="167" t="s">
        <v>363</v>
      </c>
      <c r="E271" s="168">
        <v>0.36717</v>
      </c>
      <c r="F271" s="169"/>
      <c r="G271" s="170">
        <f>ROUND(E271*F271,2)</f>
        <v>0</v>
      </c>
      <c r="H271" s="169">
        <v>0</v>
      </c>
      <c r="I271" s="170">
        <f>ROUND(E271*H271,2)</f>
        <v>0</v>
      </c>
      <c r="J271" s="169">
        <v>1475</v>
      </c>
      <c r="K271" s="170">
        <f>ROUND(E271*J271,2)</f>
        <v>541.58000000000004</v>
      </c>
      <c r="L271" s="170">
        <v>21</v>
      </c>
      <c r="M271" s="170">
        <f>G271*(1+L271/100)</f>
        <v>0</v>
      </c>
      <c r="N271" s="170">
        <v>0</v>
      </c>
      <c r="O271" s="170">
        <f>ROUND(E271*N271,2)</f>
        <v>0</v>
      </c>
      <c r="P271" s="170">
        <v>0</v>
      </c>
      <c r="Q271" s="170">
        <f>ROUND(E271*P271,2)</f>
        <v>0</v>
      </c>
      <c r="R271" s="170" t="s">
        <v>391</v>
      </c>
      <c r="S271" s="170" t="s">
        <v>158</v>
      </c>
      <c r="T271" s="171" t="s">
        <v>158</v>
      </c>
      <c r="U271" s="157">
        <v>1.863</v>
      </c>
      <c r="V271" s="157">
        <f>ROUND(E271*U271,2)</f>
        <v>0.68</v>
      </c>
      <c r="W271" s="157"/>
      <c r="X271" s="157" t="s">
        <v>364</v>
      </c>
      <c r="Y271" s="148"/>
      <c r="Z271" s="148"/>
      <c r="AA271" s="148"/>
      <c r="AB271" s="148"/>
      <c r="AC271" s="148"/>
      <c r="AD271" s="148"/>
      <c r="AE271" s="148"/>
      <c r="AF271" s="148"/>
      <c r="AG271" s="148" t="s">
        <v>365</v>
      </c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 x14ac:dyDescent="0.2">
      <c r="A272" s="155"/>
      <c r="B272" s="156"/>
      <c r="C272" s="301" t="s">
        <v>386</v>
      </c>
      <c r="D272" s="302"/>
      <c r="E272" s="302"/>
      <c r="F272" s="302"/>
      <c r="G272" s="302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48"/>
      <c r="Z272" s="148"/>
      <c r="AA272" s="148"/>
      <c r="AB272" s="148"/>
      <c r="AC272" s="148"/>
      <c r="AD272" s="148"/>
      <c r="AE272" s="148"/>
      <c r="AF272" s="148"/>
      <c r="AG272" s="148" t="s">
        <v>254</v>
      </c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 x14ac:dyDescent="0.2">
      <c r="A273" s="155"/>
      <c r="B273" s="156"/>
      <c r="C273" s="187" t="s">
        <v>367</v>
      </c>
      <c r="D273" s="182"/>
      <c r="E273" s="183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48"/>
      <c r="Z273" s="148"/>
      <c r="AA273" s="148"/>
      <c r="AB273" s="148"/>
      <c r="AC273" s="148"/>
      <c r="AD273" s="148"/>
      <c r="AE273" s="148"/>
      <c r="AF273" s="148"/>
      <c r="AG273" s="148" t="s">
        <v>180</v>
      </c>
      <c r="AH273" s="148">
        <v>0</v>
      </c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outlineLevel="1" x14ac:dyDescent="0.2">
      <c r="A274" s="155"/>
      <c r="B274" s="156"/>
      <c r="C274" s="187" t="s">
        <v>412</v>
      </c>
      <c r="D274" s="182"/>
      <c r="E274" s="183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48"/>
      <c r="Z274" s="148"/>
      <c r="AA274" s="148"/>
      <c r="AB274" s="148"/>
      <c r="AC274" s="148"/>
      <c r="AD274" s="148"/>
      <c r="AE274" s="148"/>
      <c r="AF274" s="148"/>
      <c r="AG274" s="148" t="s">
        <v>180</v>
      </c>
      <c r="AH274" s="148">
        <v>0</v>
      </c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outlineLevel="1" x14ac:dyDescent="0.2">
      <c r="A275" s="155"/>
      <c r="B275" s="156"/>
      <c r="C275" s="187" t="s">
        <v>413</v>
      </c>
      <c r="D275" s="182"/>
      <c r="E275" s="183">
        <v>0.36717</v>
      </c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48"/>
      <c r="Z275" s="148"/>
      <c r="AA275" s="148"/>
      <c r="AB275" s="148"/>
      <c r="AC275" s="148"/>
      <c r="AD275" s="148"/>
      <c r="AE275" s="148"/>
      <c r="AF275" s="148"/>
      <c r="AG275" s="148" t="s">
        <v>180</v>
      </c>
      <c r="AH275" s="148">
        <v>0</v>
      </c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 x14ac:dyDescent="0.2">
      <c r="A276" s="155"/>
      <c r="B276" s="156"/>
      <c r="C276" s="299"/>
      <c r="D276" s="300"/>
      <c r="E276" s="300"/>
      <c r="F276" s="300"/>
      <c r="G276" s="300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48"/>
      <c r="Z276" s="148"/>
      <c r="AA276" s="148"/>
      <c r="AB276" s="148"/>
      <c r="AC276" s="148"/>
      <c r="AD276" s="148"/>
      <c r="AE276" s="148"/>
      <c r="AF276" s="148"/>
      <c r="AG276" s="148" t="s">
        <v>162</v>
      </c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x14ac:dyDescent="0.2">
      <c r="A277" s="159" t="s">
        <v>153</v>
      </c>
      <c r="B277" s="160" t="s">
        <v>96</v>
      </c>
      <c r="C277" s="173" t="s">
        <v>97</v>
      </c>
      <c r="D277" s="161"/>
      <c r="E277" s="162"/>
      <c r="F277" s="163"/>
      <c r="G277" s="163">
        <f>SUMIF(AG278:AG320,"&lt;&gt;NOR",G278:G320)</f>
        <v>0</v>
      </c>
      <c r="H277" s="163"/>
      <c r="I277" s="163">
        <f>SUM(I278:I320)</f>
        <v>50780.56</v>
      </c>
      <c r="J277" s="163"/>
      <c r="K277" s="163">
        <f>SUM(K278:K320)</f>
        <v>153523.38</v>
      </c>
      <c r="L277" s="163"/>
      <c r="M277" s="163">
        <f>SUM(M278:M320)</f>
        <v>0</v>
      </c>
      <c r="N277" s="163"/>
      <c r="O277" s="163">
        <f>SUM(O278:O320)</f>
        <v>0.85</v>
      </c>
      <c r="P277" s="163"/>
      <c r="Q277" s="163">
        <f>SUM(Q278:Q320)</f>
        <v>0.4</v>
      </c>
      <c r="R277" s="163"/>
      <c r="S277" s="163"/>
      <c r="T277" s="164"/>
      <c r="U277" s="158"/>
      <c r="V277" s="158">
        <f>SUM(V278:V320)</f>
        <v>240.92</v>
      </c>
      <c r="W277" s="158"/>
      <c r="X277" s="158"/>
      <c r="AG277" t="s">
        <v>154</v>
      </c>
    </row>
    <row r="278" spans="1:60" ht="22.5" outlineLevel="1" x14ac:dyDescent="0.2">
      <c r="A278" s="165">
        <v>36</v>
      </c>
      <c r="B278" s="166" t="s">
        <v>414</v>
      </c>
      <c r="C278" s="174" t="s">
        <v>415</v>
      </c>
      <c r="D278" s="167" t="s">
        <v>175</v>
      </c>
      <c r="E278" s="168">
        <v>299.27249999999998</v>
      </c>
      <c r="F278" s="169"/>
      <c r="G278" s="170">
        <f>ROUND(E278*F278,2)</f>
        <v>0</v>
      </c>
      <c r="H278" s="169">
        <v>169.68</v>
      </c>
      <c r="I278" s="170">
        <f>ROUND(E278*H278,2)</f>
        <v>50780.56</v>
      </c>
      <c r="J278" s="169">
        <v>455.32</v>
      </c>
      <c r="K278" s="170">
        <f>ROUND(E278*J278,2)</f>
        <v>136264.75</v>
      </c>
      <c r="L278" s="170">
        <v>21</v>
      </c>
      <c r="M278" s="170">
        <f>G278*(1+L278/100)</f>
        <v>0</v>
      </c>
      <c r="N278" s="170">
        <v>2.8400000000000001E-3</v>
      </c>
      <c r="O278" s="170">
        <f>ROUND(E278*N278,2)</f>
        <v>0.85</v>
      </c>
      <c r="P278" s="170">
        <v>0</v>
      </c>
      <c r="Q278" s="170">
        <f>ROUND(E278*P278,2)</f>
        <v>0</v>
      </c>
      <c r="R278" s="170" t="s">
        <v>416</v>
      </c>
      <c r="S278" s="170" t="s">
        <v>158</v>
      </c>
      <c r="T278" s="171" t="s">
        <v>158</v>
      </c>
      <c r="U278" s="157">
        <v>0.71099999999999997</v>
      </c>
      <c r="V278" s="157">
        <f>ROUND(E278*U278,2)</f>
        <v>212.78</v>
      </c>
      <c r="W278" s="157"/>
      <c r="X278" s="157" t="s">
        <v>177</v>
      </c>
      <c r="Y278" s="148"/>
      <c r="Z278" s="148"/>
      <c r="AA278" s="148"/>
      <c r="AB278" s="148"/>
      <c r="AC278" s="148"/>
      <c r="AD278" s="148"/>
      <c r="AE278" s="148"/>
      <c r="AF278" s="148"/>
      <c r="AG278" s="148" t="s">
        <v>178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outlineLevel="1" x14ac:dyDescent="0.2">
      <c r="A279" s="155"/>
      <c r="B279" s="156"/>
      <c r="C279" s="301" t="s">
        <v>417</v>
      </c>
      <c r="D279" s="302"/>
      <c r="E279" s="302"/>
      <c r="F279" s="302"/>
      <c r="G279" s="302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48"/>
      <c r="Z279" s="148"/>
      <c r="AA279" s="148"/>
      <c r="AB279" s="148"/>
      <c r="AC279" s="148"/>
      <c r="AD279" s="148"/>
      <c r="AE279" s="148"/>
      <c r="AF279" s="148"/>
      <c r="AG279" s="148" t="s">
        <v>254</v>
      </c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outlineLevel="1" x14ac:dyDescent="0.2">
      <c r="A280" s="155"/>
      <c r="B280" s="156"/>
      <c r="C280" s="187" t="s">
        <v>221</v>
      </c>
      <c r="D280" s="182"/>
      <c r="E280" s="183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48"/>
      <c r="Z280" s="148"/>
      <c r="AA280" s="148"/>
      <c r="AB280" s="148"/>
      <c r="AC280" s="148"/>
      <c r="AD280" s="148"/>
      <c r="AE280" s="148"/>
      <c r="AF280" s="148"/>
      <c r="AG280" s="148" t="s">
        <v>180</v>
      </c>
      <c r="AH280" s="148">
        <v>0</v>
      </c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</row>
    <row r="281" spans="1:60" outlineLevel="1" x14ac:dyDescent="0.2">
      <c r="A281" s="155"/>
      <c r="B281" s="156"/>
      <c r="C281" s="187" t="s">
        <v>222</v>
      </c>
      <c r="D281" s="182"/>
      <c r="E281" s="183">
        <v>41.28</v>
      </c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48"/>
      <c r="Z281" s="148"/>
      <c r="AA281" s="148"/>
      <c r="AB281" s="148"/>
      <c r="AC281" s="148"/>
      <c r="AD281" s="148"/>
      <c r="AE281" s="148"/>
      <c r="AF281" s="148"/>
      <c r="AG281" s="148" t="s">
        <v>180</v>
      </c>
      <c r="AH281" s="148">
        <v>0</v>
      </c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outlineLevel="1" x14ac:dyDescent="0.2">
      <c r="A282" s="155"/>
      <c r="B282" s="156"/>
      <c r="C282" s="187" t="s">
        <v>223</v>
      </c>
      <c r="D282" s="182"/>
      <c r="E282" s="183">
        <v>52.44</v>
      </c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48"/>
      <c r="Z282" s="148"/>
      <c r="AA282" s="148"/>
      <c r="AB282" s="148"/>
      <c r="AC282" s="148"/>
      <c r="AD282" s="148"/>
      <c r="AE282" s="148"/>
      <c r="AF282" s="148"/>
      <c r="AG282" s="148" t="s">
        <v>180</v>
      </c>
      <c r="AH282" s="148">
        <v>0</v>
      </c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outlineLevel="1" x14ac:dyDescent="0.2">
      <c r="A283" s="155"/>
      <c r="B283" s="156"/>
      <c r="C283" s="187" t="s">
        <v>224</v>
      </c>
      <c r="D283" s="182"/>
      <c r="E283" s="183">
        <v>7.44</v>
      </c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48"/>
      <c r="Z283" s="148"/>
      <c r="AA283" s="148"/>
      <c r="AB283" s="148"/>
      <c r="AC283" s="148"/>
      <c r="AD283" s="148"/>
      <c r="AE283" s="148"/>
      <c r="AF283" s="148"/>
      <c r="AG283" s="148" t="s">
        <v>180</v>
      </c>
      <c r="AH283" s="148">
        <v>0</v>
      </c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</row>
    <row r="284" spans="1:60" outlineLevel="1" x14ac:dyDescent="0.2">
      <c r="A284" s="155"/>
      <c r="B284" s="156"/>
      <c r="C284" s="187" t="s">
        <v>225</v>
      </c>
      <c r="D284" s="182"/>
      <c r="E284" s="183">
        <v>7.44</v>
      </c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48"/>
      <c r="Z284" s="148"/>
      <c r="AA284" s="148"/>
      <c r="AB284" s="148"/>
      <c r="AC284" s="148"/>
      <c r="AD284" s="148"/>
      <c r="AE284" s="148"/>
      <c r="AF284" s="148"/>
      <c r="AG284" s="148" t="s">
        <v>180</v>
      </c>
      <c r="AH284" s="148">
        <v>0</v>
      </c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outlineLevel="1" x14ac:dyDescent="0.2">
      <c r="A285" s="155"/>
      <c r="B285" s="156"/>
      <c r="C285" s="187" t="s">
        <v>226</v>
      </c>
      <c r="D285" s="182"/>
      <c r="E285" s="183">
        <v>52.64</v>
      </c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48"/>
      <c r="Z285" s="148"/>
      <c r="AA285" s="148"/>
      <c r="AB285" s="148"/>
      <c r="AC285" s="148"/>
      <c r="AD285" s="148"/>
      <c r="AE285" s="148"/>
      <c r="AF285" s="148"/>
      <c r="AG285" s="148" t="s">
        <v>180</v>
      </c>
      <c r="AH285" s="148">
        <v>0</v>
      </c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outlineLevel="1" x14ac:dyDescent="0.2">
      <c r="A286" s="155"/>
      <c r="B286" s="156"/>
      <c r="C286" s="187" t="s">
        <v>418</v>
      </c>
      <c r="D286" s="182"/>
      <c r="E286" s="183">
        <v>1.5215000000000001</v>
      </c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48"/>
      <c r="Z286" s="148"/>
      <c r="AA286" s="148"/>
      <c r="AB286" s="148"/>
      <c r="AC286" s="148"/>
      <c r="AD286" s="148"/>
      <c r="AE286" s="148"/>
      <c r="AF286" s="148"/>
      <c r="AG286" s="148" t="s">
        <v>180</v>
      </c>
      <c r="AH286" s="148">
        <v>0</v>
      </c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outlineLevel="1" x14ac:dyDescent="0.2">
      <c r="A287" s="155"/>
      <c r="B287" s="156"/>
      <c r="C287" s="187" t="s">
        <v>228</v>
      </c>
      <c r="D287" s="182"/>
      <c r="E287" s="183">
        <v>12.16</v>
      </c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48"/>
      <c r="Z287" s="148"/>
      <c r="AA287" s="148"/>
      <c r="AB287" s="148"/>
      <c r="AC287" s="148"/>
      <c r="AD287" s="148"/>
      <c r="AE287" s="148"/>
      <c r="AF287" s="148"/>
      <c r="AG287" s="148" t="s">
        <v>180</v>
      </c>
      <c r="AH287" s="148">
        <v>0</v>
      </c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outlineLevel="1" x14ac:dyDescent="0.2">
      <c r="A288" s="155"/>
      <c r="B288" s="156"/>
      <c r="C288" s="187" t="s">
        <v>419</v>
      </c>
      <c r="D288" s="182"/>
      <c r="E288" s="183">
        <v>1.52</v>
      </c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48"/>
      <c r="Z288" s="148"/>
      <c r="AA288" s="148"/>
      <c r="AB288" s="148"/>
      <c r="AC288" s="148"/>
      <c r="AD288" s="148"/>
      <c r="AE288" s="148"/>
      <c r="AF288" s="148"/>
      <c r="AG288" s="148" t="s">
        <v>180</v>
      </c>
      <c r="AH288" s="148">
        <v>0</v>
      </c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</row>
    <row r="289" spans="1:60" outlineLevel="1" x14ac:dyDescent="0.2">
      <c r="A289" s="155"/>
      <c r="B289" s="156"/>
      <c r="C289" s="187" t="s">
        <v>420</v>
      </c>
      <c r="D289" s="182"/>
      <c r="E289" s="183">
        <v>2.0409999999999999</v>
      </c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48"/>
      <c r="Z289" s="148"/>
      <c r="AA289" s="148"/>
      <c r="AB289" s="148"/>
      <c r="AC289" s="148"/>
      <c r="AD289" s="148"/>
      <c r="AE289" s="148"/>
      <c r="AF289" s="148"/>
      <c r="AG289" s="148" t="s">
        <v>180</v>
      </c>
      <c r="AH289" s="148">
        <v>0</v>
      </c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</row>
    <row r="290" spans="1:60" outlineLevel="1" x14ac:dyDescent="0.2">
      <c r="A290" s="155"/>
      <c r="B290" s="156"/>
      <c r="C290" s="187" t="s">
        <v>421</v>
      </c>
      <c r="D290" s="182"/>
      <c r="E290" s="183">
        <v>3.99</v>
      </c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48"/>
      <c r="Z290" s="148"/>
      <c r="AA290" s="148"/>
      <c r="AB290" s="148"/>
      <c r="AC290" s="148"/>
      <c r="AD290" s="148"/>
      <c r="AE290" s="148"/>
      <c r="AF290" s="148"/>
      <c r="AG290" s="148" t="s">
        <v>180</v>
      </c>
      <c r="AH290" s="148">
        <v>0</v>
      </c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</row>
    <row r="291" spans="1:60" outlineLevel="1" x14ac:dyDescent="0.2">
      <c r="A291" s="155"/>
      <c r="B291" s="156"/>
      <c r="C291" s="187" t="s">
        <v>422</v>
      </c>
      <c r="D291" s="182"/>
      <c r="E291" s="183">
        <v>3.99</v>
      </c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48"/>
      <c r="Z291" s="148"/>
      <c r="AA291" s="148"/>
      <c r="AB291" s="148"/>
      <c r="AC291" s="148"/>
      <c r="AD291" s="148"/>
      <c r="AE291" s="148"/>
      <c r="AF291" s="148"/>
      <c r="AG291" s="148" t="s">
        <v>180</v>
      </c>
      <c r="AH291" s="148">
        <v>0</v>
      </c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 x14ac:dyDescent="0.2">
      <c r="A292" s="155"/>
      <c r="B292" s="156"/>
      <c r="C292" s="187" t="s">
        <v>423</v>
      </c>
      <c r="D292" s="182"/>
      <c r="E292" s="183">
        <v>3.99</v>
      </c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48"/>
      <c r="Z292" s="148"/>
      <c r="AA292" s="148"/>
      <c r="AB292" s="148"/>
      <c r="AC292" s="148"/>
      <c r="AD292" s="148"/>
      <c r="AE292" s="148"/>
      <c r="AF292" s="148"/>
      <c r="AG292" s="148" t="s">
        <v>180</v>
      </c>
      <c r="AH292" s="148">
        <v>0</v>
      </c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 x14ac:dyDescent="0.2">
      <c r="A293" s="155"/>
      <c r="B293" s="156"/>
      <c r="C293" s="187" t="s">
        <v>230</v>
      </c>
      <c r="D293" s="182"/>
      <c r="E293" s="183">
        <v>1.02</v>
      </c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48"/>
      <c r="Z293" s="148"/>
      <c r="AA293" s="148"/>
      <c r="AB293" s="148"/>
      <c r="AC293" s="148"/>
      <c r="AD293" s="148"/>
      <c r="AE293" s="148"/>
      <c r="AF293" s="148"/>
      <c r="AG293" s="148" t="s">
        <v>180</v>
      </c>
      <c r="AH293" s="148">
        <v>0</v>
      </c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outlineLevel="1" x14ac:dyDescent="0.2">
      <c r="A294" s="155"/>
      <c r="B294" s="156"/>
      <c r="C294" s="187" t="s">
        <v>231</v>
      </c>
      <c r="D294" s="182"/>
      <c r="E294" s="183">
        <v>0.77</v>
      </c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48"/>
      <c r="Z294" s="148"/>
      <c r="AA294" s="148"/>
      <c r="AB294" s="148"/>
      <c r="AC294" s="148"/>
      <c r="AD294" s="148"/>
      <c r="AE294" s="148"/>
      <c r="AF294" s="148"/>
      <c r="AG294" s="148" t="s">
        <v>180</v>
      </c>
      <c r="AH294" s="148">
        <v>0</v>
      </c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</row>
    <row r="295" spans="1:60" outlineLevel="1" x14ac:dyDescent="0.2">
      <c r="A295" s="155"/>
      <c r="B295" s="156"/>
      <c r="C295" s="187" t="s">
        <v>424</v>
      </c>
      <c r="D295" s="182"/>
      <c r="E295" s="183">
        <v>1.84</v>
      </c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48"/>
      <c r="Z295" s="148"/>
      <c r="AA295" s="148"/>
      <c r="AB295" s="148"/>
      <c r="AC295" s="148"/>
      <c r="AD295" s="148"/>
      <c r="AE295" s="148"/>
      <c r="AF295" s="148"/>
      <c r="AG295" s="148" t="s">
        <v>180</v>
      </c>
      <c r="AH295" s="148">
        <v>0</v>
      </c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 x14ac:dyDescent="0.2">
      <c r="A296" s="155"/>
      <c r="B296" s="156"/>
      <c r="C296" s="187" t="s">
        <v>233</v>
      </c>
      <c r="D296" s="182"/>
      <c r="E296" s="183">
        <v>3.68</v>
      </c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48"/>
      <c r="Z296" s="148"/>
      <c r="AA296" s="148"/>
      <c r="AB296" s="148"/>
      <c r="AC296" s="148"/>
      <c r="AD296" s="148"/>
      <c r="AE296" s="148"/>
      <c r="AF296" s="148"/>
      <c r="AG296" s="148" t="s">
        <v>180</v>
      </c>
      <c r="AH296" s="148">
        <v>0</v>
      </c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 x14ac:dyDescent="0.2">
      <c r="A297" s="155"/>
      <c r="B297" s="156"/>
      <c r="C297" s="187" t="s">
        <v>234</v>
      </c>
      <c r="D297" s="182"/>
      <c r="E297" s="183">
        <v>10.25</v>
      </c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48"/>
      <c r="Z297" s="148"/>
      <c r="AA297" s="148"/>
      <c r="AB297" s="148"/>
      <c r="AC297" s="148"/>
      <c r="AD297" s="148"/>
      <c r="AE297" s="148"/>
      <c r="AF297" s="148"/>
      <c r="AG297" s="148" t="s">
        <v>180</v>
      </c>
      <c r="AH297" s="148">
        <v>0</v>
      </c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outlineLevel="1" x14ac:dyDescent="0.2">
      <c r="A298" s="155"/>
      <c r="B298" s="156"/>
      <c r="C298" s="187" t="s">
        <v>235</v>
      </c>
      <c r="D298" s="182"/>
      <c r="E298" s="183">
        <v>6.6</v>
      </c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48"/>
      <c r="Z298" s="148"/>
      <c r="AA298" s="148"/>
      <c r="AB298" s="148"/>
      <c r="AC298" s="148"/>
      <c r="AD298" s="148"/>
      <c r="AE298" s="148"/>
      <c r="AF298" s="148"/>
      <c r="AG298" s="148" t="s">
        <v>180</v>
      </c>
      <c r="AH298" s="148">
        <v>0</v>
      </c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</row>
    <row r="299" spans="1:60" outlineLevel="1" x14ac:dyDescent="0.2">
      <c r="A299" s="155"/>
      <c r="B299" s="156"/>
      <c r="C299" s="187" t="s">
        <v>236</v>
      </c>
      <c r="D299" s="182"/>
      <c r="E299" s="183">
        <v>4.62</v>
      </c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48"/>
      <c r="Z299" s="148"/>
      <c r="AA299" s="148"/>
      <c r="AB299" s="148"/>
      <c r="AC299" s="148"/>
      <c r="AD299" s="148"/>
      <c r="AE299" s="148"/>
      <c r="AF299" s="148"/>
      <c r="AG299" s="148" t="s">
        <v>180</v>
      </c>
      <c r="AH299" s="148">
        <v>0</v>
      </c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outlineLevel="1" x14ac:dyDescent="0.2">
      <c r="A300" s="155"/>
      <c r="B300" s="156"/>
      <c r="C300" s="187" t="s">
        <v>237</v>
      </c>
      <c r="D300" s="182"/>
      <c r="E300" s="183">
        <v>34.1</v>
      </c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48"/>
      <c r="Z300" s="148"/>
      <c r="AA300" s="148"/>
      <c r="AB300" s="148"/>
      <c r="AC300" s="148"/>
      <c r="AD300" s="148"/>
      <c r="AE300" s="148"/>
      <c r="AF300" s="148"/>
      <c r="AG300" s="148" t="s">
        <v>180</v>
      </c>
      <c r="AH300" s="148">
        <v>0</v>
      </c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</row>
    <row r="301" spans="1:60" outlineLevel="1" x14ac:dyDescent="0.2">
      <c r="A301" s="155"/>
      <c r="B301" s="156"/>
      <c r="C301" s="187" t="s">
        <v>425</v>
      </c>
      <c r="D301" s="182"/>
      <c r="E301" s="183">
        <v>1.8</v>
      </c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48"/>
      <c r="Z301" s="148"/>
      <c r="AA301" s="148"/>
      <c r="AB301" s="148"/>
      <c r="AC301" s="148"/>
      <c r="AD301" s="148"/>
      <c r="AE301" s="148"/>
      <c r="AF301" s="148"/>
      <c r="AG301" s="148" t="s">
        <v>180</v>
      </c>
      <c r="AH301" s="148">
        <v>0</v>
      </c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</row>
    <row r="302" spans="1:60" outlineLevel="1" x14ac:dyDescent="0.2">
      <c r="A302" s="155"/>
      <c r="B302" s="156"/>
      <c r="C302" s="187" t="s">
        <v>239</v>
      </c>
      <c r="D302" s="182"/>
      <c r="E302" s="183">
        <v>2.7</v>
      </c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48"/>
      <c r="Z302" s="148"/>
      <c r="AA302" s="148"/>
      <c r="AB302" s="148"/>
      <c r="AC302" s="148"/>
      <c r="AD302" s="148"/>
      <c r="AE302" s="148"/>
      <c r="AF302" s="148"/>
      <c r="AG302" s="148" t="s">
        <v>180</v>
      </c>
      <c r="AH302" s="148">
        <v>0</v>
      </c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</row>
    <row r="303" spans="1:60" outlineLevel="1" x14ac:dyDescent="0.2">
      <c r="A303" s="155"/>
      <c r="B303" s="156"/>
      <c r="C303" s="187" t="s">
        <v>240</v>
      </c>
      <c r="D303" s="182"/>
      <c r="E303" s="183">
        <v>1.48</v>
      </c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48"/>
      <c r="Z303" s="148"/>
      <c r="AA303" s="148"/>
      <c r="AB303" s="148"/>
      <c r="AC303" s="148"/>
      <c r="AD303" s="148"/>
      <c r="AE303" s="148"/>
      <c r="AF303" s="148"/>
      <c r="AG303" s="148" t="s">
        <v>180</v>
      </c>
      <c r="AH303" s="148">
        <v>0</v>
      </c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outlineLevel="1" x14ac:dyDescent="0.2">
      <c r="A304" s="155"/>
      <c r="B304" s="156"/>
      <c r="C304" s="187" t="s">
        <v>305</v>
      </c>
      <c r="D304" s="182"/>
      <c r="E304" s="183">
        <v>5.18</v>
      </c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48"/>
      <c r="Z304" s="148"/>
      <c r="AA304" s="148"/>
      <c r="AB304" s="148"/>
      <c r="AC304" s="148"/>
      <c r="AD304" s="148"/>
      <c r="AE304" s="148"/>
      <c r="AF304" s="148"/>
      <c r="AG304" s="148" t="s">
        <v>180</v>
      </c>
      <c r="AH304" s="148">
        <v>0</v>
      </c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</row>
    <row r="305" spans="1:60" outlineLevel="1" x14ac:dyDescent="0.2">
      <c r="A305" s="155"/>
      <c r="B305" s="156"/>
      <c r="C305" s="187" t="s">
        <v>306</v>
      </c>
      <c r="D305" s="182"/>
      <c r="E305" s="183">
        <v>6.08</v>
      </c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48"/>
      <c r="Z305" s="148"/>
      <c r="AA305" s="148"/>
      <c r="AB305" s="148"/>
      <c r="AC305" s="148"/>
      <c r="AD305" s="148"/>
      <c r="AE305" s="148"/>
      <c r="AF305" s="148"/>
      <c r="AG305" s="148" t="s">
        <v>180</v>
      </c>
      <c r="AH305" s="148">
        <v>0</v>
      </c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 x14ac:dyDescent="0.2">
      <c r="A306" s="155"/>
      <c r="B306" s="156"/>
      <c r="C306" s="187" t="s">
        <v>243</v>
      </c>
      <c r="D306" s="182"/>
      <c r="E306" s="183">
        <v>22.2</v>
      </c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48"/>
      <c r="Z306" s="148"/>
      <c r="AA306" s="148"/>
      <c r="AB306" s="148"/>
      <c r="AC306" s="148"/>
      <c r="AD306" s="148"/>
      <c r="AE306" s="148"/>
      <c r="AF306" s="148"/>
      <c r="AG306" s="148" t="s">
        <v>180</v>
      </c>
      <c r="AH306" s="148">
        <v>0</v>
      </c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outlineLevel="1" x14ac:dyDescent="0.2">
      <c r="A307" s="155"/>
      <c r="B307" s="156"/>
      <c r="C307" s="187" t="s">
        <v>244</v>
      </c>
      <c r="D307" s="182"/>
      <c r="E307" s="183">
        <v>2.1</v>
      </c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48"/>
      <c r="Z307" s="148"/>
      <c r="AA307" s="148"/>
      <c r="AB307" s="148"/>
      <c r="AC307" s="148"/>
      <c r="AD307" s="148"/>
      <c r="AE307" s="148"/>
      <c r="AF307" s="148"/>
      <c r="AG307" s="148" t="s">
        <v>180</v>
      </c>
      <c r="AH307" s="148">
        <v>0</v>
      </c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</row>
    <row r="308" spans="1:60" outlineLevel="1" x14ac:dyDescent="0.2">
      <c r="A308" s="155"/>
      <c r="B308" s="156"/>
      <c r="C308" s="187" t="s">
        <v>245</v>
      </c>
      <c r="D308" s="182"/>
      <c r="E308" s="183">
        <v>0.8</v>
      </c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48"/>
      <c r="Z308" s="148"/>
      <c r="AA308" s="148"/>
      <c r="AB308" s="148"/>
      <c r="AC308" s="148"/>
      <c r="AD308" s="148"/>
      <c r="AE308" s="148"/>
      <c r="AF308" s="148"/>
      <c r="AG308" s="148" t="s">
        <v>180</v>
      </c>
      <c r="AH308" s="148">
        <v>0</v>
      </c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</row>
    <row r="309" spans="1:60" outlineLevel="1" x14ac:dyDescent="0.2">
      <c r="A309" s="155"/>
      <c r="B309" s="156"/>
      <c r="C309" s="187" t="s">
        <v>246</v>
      </c>
      <c r="D309" s="182"/>
      <c r="E309" s="183">
        <v>1.5</v>
      </c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48"/>
      <c r="Z309" s="148"/>
      <c r="AA309" s="148"/>
      <c r="AB309" s="148"/>
      <c r="AC309" s="148"/>
      <c r="AD309" s="148"/>
      <c r="AE309" s="148"/>
      <c r="AF309" s="148"/>
      <c r="AG309" s="148" t="s">
        <v>180</v>
      </c>
      <c r="AH309" s="148">
        <v>0</v>
      </c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</row>
    <row r="310" spans="1:60" outlineLevel="1" x14ac:dyDescent="0.2">
      <c r="A310" s="155"/>
      <c r="B310" s="156"/>
      <c r="C310" s="187" t="s">
        <v>247</v>
      </c>
      <c r="D310" s="182"/>
      <c r="E310" s="183">
        <v>0.9</v>
      </c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48"/>
      <c r="Z310" s="148"/>
      <c r="AA310" s="148"/>
      <c r="AB310" s="148"/>
      <c r="AC310" s="148"/>
      <c r="AD310" s="148"/>
      <c r="AE310" s="148"/>
      <c r="AF310" s="148"/>
      <c r="AG310" s="148" t="s">
        <v>180</v>
      </c>
      <c r="AH310" s="148">
        <v>0</v>
      </c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outlineLevel="1" x14ac:dyDescent="0.2">
      <c r="A311" s="155"/>
      <c r="B311" s="156"/>
      <c r="C311" s="187" t="s">
        <v>248</v>
      </c>
      <c r="D311" s="182"/>
      <c r="E311" s="183">
        <v>1.2</v>
      </c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48"/>
      <c r="Z311" s="148"/>
      <c r="AA311" s="148"/>
      <c r="AB311" s="148"/>
      <c r="AC311" s="148"/>
      <c r="AD311" s="148"/>
      <c r="AE311" s="148"/>
      <c r="AF311" s="148"/>
      <c r="AG311" s="148" t="s">
        <v>180</v>
      </c>
      <c r="AH311" s="148">
        <v>0</v>
      </c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outlineLevel="1" x14ac:dyDescent="0.2">
      <c r="A312" s="155"/>
      <c r="B312" s="156"/>
      <c r="C312" s="299"/>
      <c r="D312" s="300"/>
      <c r="E312" s="300"/>
      <c r="F312" s="300"/>
      <c r="G312" s="300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48"/>
      <c r="Z312" s="148"/>
      <c r="AA312" s="148"/>
      <c r="AB312" s="148"/>
      <c r="AC312" s="148"/>
      <c r="AD312" s="148"/>
      <c r="AE312" s="148"/>
      <c r="AF312" s="148"/>
      <c r="AG312" s="148" t="s">
        <v>162</v>
      </c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outlineLevel="1" x14ac:dyDescent="0.2">
      <c r="A313" s="165">
        <v>37</v>
      </c>
      <c r="B313" s="166" t="s">
        <v>426</v>
      </c>
      <c r="C313" s="174" t="s">
        <v>427</v>
      </c>
      <c r="D313" s="167" t="s">
        <v>175</v>
      </c>
      <c r="E313" s="168">
        <v>299.27249999999998</v>
      </c>
      <c r="F313" s="169"/>
      <c r="G313" s="170">
        <f>ROUND(E313*F313,2)</f>
        <v>0</v>
      </c>
      <c r="H313" s="169">
        <v>0</v>
      </c>
      <c r="I313" s="170">
        <f>ROUND(E313*H313,2)</f>
        <v>0</v>
      </c>
      <c r="J313" s="169">
        <v>52</v>
      </c>
      <c r="K313" s="170">
        <f>ROUND(E313*J313,2)</f>
        <v>15562.17</v>
      </c>
      <c r="L313" s="170">
        <v>21</v>
      </c>
      <c r="M313" s="170">
        <f>G313*(1+L313/100)</f>
        <v>0</v>
      </c>
      <c r="N313" s="170">
        <v>0</v>
      </c>
      <c r="O313" s="170">
        <f>ROUND(E313*N313,2)</f>
        <v>0</v>
      </c>
      <c r="P313" s="170">
        <v>1.3500000000000001E-3</v>
      </c>
      <c r="Q313" s="170">
        <f>ROUND(E313*P313,2)</f>
        <v>0.4</v>
      </c>
      <c r="R313" s="170" t="s">
        <v>416</v>
      </c>
      <c r="S313" s="170" t="s">
        <v>158</v>
      </c>
      <c r="T313" s="171" t="s">
        <v>158</v>
      </c>
      <c r="U313" s="157">
        <v>0.08</v>
      </c>
      <c r="V313" s="157">
        <f>ROUND(E313*U313,2)</f>
        <v>23.94</v>
      </c>
      <c r="W313" s="157"/>
      <c r="X313" s="157" t="s">
        <v>177</v>
      </c>
      <c r="Y313" s="148"/>
      <c r="Z313" s="148"/>
      <c r="AA313" s="148"/>
      <c r="AB313" s="148"/>
      <c r="AC313" s="148"/>
      <c r="AD313" s="148"/>
      <c r="AE313" s="148"/>
      <c r="AF313" s="148"/>
      <c r="AG313" s="148" t="s">
        <v>178</v>
      </c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outlineLevel="1" x14ac:dyDescent="0.2">
      <c r="A314" s="155"/>
      <c r="B314" s="156"/>
      <c r="C314" s="290"/>
      <c r="D314" s="291"/>
      <c r="E314" s="291"/>
      <c r="F314" s="291"/>
      <c r="G314" s="291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48"/>
      <c r="Z314" s="148"/>
      <c r="AA314" s="148"/>
      <c r="AB314" s="148"/>
      <c r="AC314" s="148"/>
      <c r="AD314" s="148"/>
      <c r="AE314" s="148"/>
      <c r="AF314" s="148"/>
      <c r="AG314" s="148" t="s">
        <v>162</v>
      </c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outlineLevel="1" x14ac:dyDescent="0.2">
      <c r="A315" s="165">
        <v>38</v>
      </c>
      <c r="B315" s="166" t="s">
        <v>428</v>
      </c>
      <c r="C315" s="174" t="s">
        <v>429</v>
      </c>
      <c r="D315" s="167" t="s">
        <v>363</v>
      </c>
      <c r="E315" s="168">
        <v>0.84992999999999996</v>
      </c>
      <c r="F315" s="169"/>
      <c r="G315" s="170">
        <f>ROUND(E315*F315,2)</f>
        <v>0</v>
      </c>
      <c r="H315" s="169">
        <v>0</v>
      </c>
      <c r="I315" s="170">
        <f>ROUND(E315*H315,2)</f>
        <v>0</v>
      </c>
      <c r="J315" s="169">
        <v>1996</v>
      </c>
      <c r="K315" s="170">
        <f>ROUND(E315*J315,2)</f>
        <v>1696.46</v>
      </c>
      <c r="L315" s="170">
        <v>21</v>
      </c>
      <c r="M315" s="170">
        <f>G315*(1+L315/100)</f>
        <v>0</v>
      </c>
      <c r="N315" s="170">
        <v>0</v>
      </c>
      <c r="O315" s="170">
        <f>ROUND(E315*N315,2)</f>
        <v>0</v>
      </c>
      <c r="P315" s="170">
        <v>0</v>
      </c>
      <c r="Q315" s="170">
        <f>ROUND(E315*P315,2)</f>
        <v>0</v>
      </c>
      <c r="R315" s="170" t="s">
        <v>416</v>
      </c>
      <c r="S315" s="170" t="s">
        <v>158</v>
      </c>
      <c r="T315" s="171" t="s">
        <v>158</v>
      </c>
      <c r="U315" s="157">
        <v>4.9470000000000001</v>
      </c>
      <c r="V315" s="157">
        <f>ROUND(E315*U315,2)</f>
        <v>4.2</v>
      </c>
      <c r="W315" s="157"/>
      <c r="X315" s="157" t="s">
        <v>364</v>
      </c>
      <c r="Y315" s="148"/>
      <c r="Z315" s="148"/>
      <c r="AA315" s="148"/>
      <c r="AB315" s="148"/>
      <c r="AC315" s="148"/>
      <c r="AD315" s="148"/>
      <c r="AE315" s="148"/>
      <c r="AF315" s="148"/>
      <c r="AG315" s="148" t="s">
        <v>365</v>
      </c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outlineLevel="1" x14ac:dyDescent="0.2">
      <c r="A316" s="155"/>
      <c r="B316" s="156"/>
      <c r="C316" s="301" t="s">
        <v>386</v>
      </c>
      <c r="D316" s="302"/>
      <c r="E316" s="302"/>
      <c r="F316" s="302"/>
      <c r="G316" s="302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48"/>
      <c r="Z316" s="148"/>
      <c r="AA316" s="148"/>
      <c r="AB316" s="148"/>
      <c r="AC316" s="148"/>
      <c r="AD316" s="148"/>
      <c r="AE316" s="148"/>
      <c r="AF316" s="148"/>
      <c r="AG316" s="148" t="s">
        <v>254</v>
      </c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</row>
    <row r="317" spans="1:60" outlineLevel="1" x14ac:dyDescent="0.2">
      <c r="A317" s="155"/>
      <c r="B317" s="156"/>
      <c r="C317" s="187" t="s">
        <v>367</v>
      </c>
      <c r="D317" s="182"/>
      <c r="E317" s="183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48"/>
      <c r="Z317" s="148"/>
      <c r="AA317" s="148"/>
      <c r="AB317" s="148"/>
      <c r="AC317" s="148"/>
      <c r="AD317" s="148"/>
      <c r="AE317" s="148"/>
      <c r="AF317" s="148"/>
      <c r="AG317" s="148" t="s">
        <v>180</v>
      </c>
      <c r="AH317" s="148">
        <v>0</v>
      </c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outlineLevel="1" x14ac:dyDescent="0.2">
      <c r="A318" s="155"/>
      <c r="B318" s="156"/>
      <c r="C318" s="187" t="s">
        <v>430</v>
      </c>
      <c r="D318" s="182"/>
      <c r="E318" s="183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48"/>
      <c r="Z318" s="148"/>
      <c r="AA318" s="148"/>
      <c r="AB318" s="148"/>
      <c r="AC318" s="148"/>
      <c r="AD318" s="148"/>
      <c r="AE318" s="148"/>
      <c r="AF318" s="148"/>
      <c r="AG318" s="148" t="s">
        <v>180</v>
      </c>
      <c r="AH318" s="148">
        <v>0</v>
      </c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outlineLevel="1" x14ac:dyDescent="0.2">
      <c r="A319" s="155"/>
      <c r="B319" s="156"/>
      <c r="C319" s="187" t="s">
        <v>431</v>
      </c>
      <c r="D319" s="182"/>
      <c r="E319" s="183">
        <v>0.84992999999999996</v>
      </c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48"/>
      <c r="Z319" s="148"/>
      <c r="AA319" s="148"/>
      <c r="AB319" s="148"/>
      <c r="AC319" s="148"/>
      <c r="AD319" s="148"/>
      <c r="AE319" s="148"/>
      <c r="AF319" s="148"/>
      <c r="AG319" s="148" t="s">
        <v>180</v>
      </c>
      <c r="AH319" s="148">
        <v>0</v>
      </c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outlineLevel="1" x14ac:dyDescent="0.2">
      <c r="A320" s="155"/>
      <c r="B320" s="156"/>
      <c r="C320" s="299"/>
      <c r="D320" s="300"/>
      <c r="E320" s="300"/>
      <c r="F320" s="300"/>
      <c r="G320" s="300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48"/>
      <c r="Z320" s="148"/>
      <c r="AA320" s="148"/>
      <c r="AB320" s="148"/>
      <c r="AC320" s="148"/>
      <c r="AD320" s="148"/>
      <c r="AE320" s="148"/>
      <c r="AF320" s="148"/>
      <c r="AG320" s="148" t="s">
        <v>162</v>
      </c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</row>
    <row r="321" spans="1:60" x14ac:dyDescent="0.2">
      <c r="A321" s="159" t="s">
        <v>153</v>
      </c>
      <c r="B321" s="160" t="s">
        <v>98</v>
      </c>
      <c r="C321" s="173" t="s">
        <v>99</v>
      </c>
      <c r="D321" s="161"/>
      <c r="E321" s="162"/>
      <c r="F321" s="163"/>
      <c r="G321" s="163">
        <f>SUMIF(AG322:AG496,"&lt;&gt;NOR",G322:G496)</f>
        <v>0</v>
      </c>
      <c r="H321" s="163"/>
      <c r="I321" s="163">
        <f>SUM(I322:I496)</f>
        <v>8449908.5199999996</v>
      </c>
      <c r="J321" s="163"/>
      <c r="K321" s="163">
        <f>SUM(K322:K496)</f>
        <v>772173.16999999993</v>
      </c>
      <c r="L321" s="163"/>
      <c r="M321" s="163">
        <f>SUM(M322:M496)</f>
        <v>0</v>
      </c>
      <c r="N321" s="163"/>
      <c r="O321" s="163">
        <f>SUM(O322:O496)</f>
        <v>16.73</v>
      </c>
      <c r="P321" s="163"/>
      <c r="Q321" s="163">
        <f>SUM(Q322:Q496)</f>
        <v>0</v>
      </c>
      <c r="R321" s="163"/>
      <c r="S321" s="163"/>
      <c r="T321" s="164"/>
      <c r="U321" s="158"/>
      <c r="V321" s="158">
        <f>SUM(V322:V496)</f>
        <v>1666.23</v>
      </c>
      <c r="W321" s="158"/>
      <c r="X321" s="158"/>
      <c r="AG321" t="s">
        <v>154</v>
      </c>
    </row>
    <row r="322" spans="1:60" outlineLevel="1" x14ac:dyDescent="0.2">
      <c r="A322" s="165">
        <v>39</v>
      </c>
      <c r="B322" s="166" t="s">
        <v>432</v>
      </c>
      <c r="C322" s="174" t="s">
        <v>433</v>
      </c>
      <c r="D322" s="167" t="s">
        <v>251</v>
      </c>
      <c r="E322" s="168">
        <v>223.77722</v>
      </c>
      <c r="F322" s="169"/>
      <c r="G322" s="170">
        <f>ROUND(E322*F322,2)</f>
        <v>0</v>
      </c>
      <c r="H322" s="169">
        <v>3.83</v>
      </c>
      <c r="I322" s="170">
        <f>ROUND(E322*H322,2)</f>
        <v>857.07</v>
      </c>
      <c r="J322" s="169">
        <v>547.16999999999996</v>
      </c>
      <c r="K322" s="170">
        <f>ROUND(E322*J322,2)</f>
        <v>122444.18</v>
      </c>
      <c r="L322" s="170">
        <v>21</v>
      </c>
      <c r="M322" s="170">
        <f>G322*(1+L322/100)</f>
        <v>0</v>
      </c>
      <c r="N322" s="170">
        <v>1.6000000000000001E-4</v>
      </c>
      <c r="O322" s="170">
        <f>ROUND(E322*N322,2)</f>
        <v>0.04</v>
      </c>
      <c r="P322" s="170">
        <v>0</v>
      </c>
      <c r="Q322" s="170">
        <f>ROUND(E322*P322,2)</f>
        <v>0</v>
      </c>
      <c r="R322" s="170" t="s">
        <v>434</v>
      </c>
      <c r="S322" s="170" t="s">
        <v>158</v>
      </c>
      <c r="T322" s="171" t="s">
        <v>158</v>
      </c>
      <c r="U322" s="157">
        <v>1.145</v>
      </c>
      <c r="V322" s="157">
        <f>ROUND(E322*U322,2)</f>
        <v>256.22000000000003</v>
      </c>
      <c r="W322" s="157"/>
      <c r="X322" s="157" t="s">
        <v>177</v>
      </c>
      <c r="Y322" s="148"/>
      <c r="Z322" s="148"/>
      <c r="AA322" s="148"/>
      <c r="AB322" s="148"/>
      <c r="AC322" s="148"/>
      <c r="AD322" s="148"/>
      <c r="AE322" s="148"/>
      <c r="AF322" s="148"/>
      <c r="AG322" s="148" t="s">
        <v>178</v>
      </c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 x14ac:dyDescent="0.2">
      <c r="A323" s="155"/>
      <c r="B323" s="156"/>
      <c r="C323" s="187" t="s">
        <v>221</v>
      </c>
      <c r="D323" s="182"/>
      <c r="E323" s="183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48"/>
      <c r="Z323" s="148"/>
      <c r="AA323" s="148"/>
      <c r="AB323" s="148"/>
      <c r="AC323" s="148"/>
      <c r="AD323" s="148"/>
      <c r="AE323" s="148"/>
      <c r="AF323" s="148"/>
      <c r="AG323" s="148" t="s">
        <v>180</v>
      </c>
      <c r="AH323" s="148">
        <v>0</v>
      </c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outlineLevel="1" x14ac:dyDescent="0.2">
      <c r="A324" s="155"/>
      <c r="B324" s="156"/>
      <c r="C324" s="187" t="s">
        <v>275</v>
      </c>
      <c r="D324" s="182"/>
      <c r="E324" s="183">
        <v>29.664000000000001</v>
      </c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48"/>
      <c r="Z324" s="148"/>
      <c r="AA324" s="148"/>
      <c r="AB324" s="148"/>
      <c r="AC324" s="148"/>
      <c r="AD324" s="148"/>
      <c r="AE324" s="148"/>
      <c r="AF324" s="148"/>
      <c r="AG324" s="148" t="s">
        <v>180</v>
      </c>
      <c r="AH324" s="148">
        <v>0</v>
      </c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outlineLevel="1" x14ac:dyDescent="0.2">
      <c r="A325" s="155"/>
      <c r="B325" s="156"/>
      <c r="C325" s="187" t="s">
        <v>276</v>
      </c>
      <c r="D325" s="182"/>
      <c r="E325" s="183">
        <v>43.091999999999999</v>
      </c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48"/>
      <c r="Z325" s="148"/>
      <c r="AA325" s="148"/>
      <c r="AB325" s="148"/>
      <c r="AC325" s="148"/>
      <c r="AD325" s="148"/>
      <c r="AE325" s="148"/>
      <c r="AF325" s="148"/>
      <c r="AG325" s="148" t="s">
        <v>180</v>
      </c>
      <c r="AH325" s="148">
        <v>0</v>
      </c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</row>
    <row r="326" spans="1:60" outlineLevel="1" x14ac:dyDescent="0.2">
      <c r="A326" s="155"/>
      <c r="B326" s="156"/>
      <c r="C326" s="187" t="s">
        <v>277</v>
      </c>
      <c r="D326" s="182"/>
      <c r="E326" s="183">
        <v>5.7960000000000003</v>
      </c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48"/>
      <c r="Z326" s="148"/>
      <c r="AA326" s="148"/>
      <c r="AB326" s="148"/>
      <c r="AC326" s="148"/>
      <c r="AD326" s="148"/>
      <c r="AE326" s="148"/>
      <c r="AF326" s="148"/>
      <c r="AG326" s="148" t="s">
        <v>180</v>
      </c>
      <c r="AH326" s="148">
        <v>0</v>
      </c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outlineLevel="1" x14ac:dyDescent="0.2">
      <c r="A327" s="155"/>
      <c r="B327" s="156"/>
      <c r="C327" s="187" t="s">
        <v>278</v>
      </c>
      <c r="D327" s="182"/>
      <c r="E327" s="183">
        <v>5.76</v>
      </c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48"/>
      <c r="Z327" s="148"/>
      <c r="AA327" s="148"/>
      <c r="AB327" s="148"/>
      <c r="AC327" s="148"/>
      <c r="AD327" s="148"/>
      <c r="AE327" s="148"/>
      <c r="AF327" s="148"/>
      <c r="AG327" s="148" t="s">
        <v>180</v>
      </c>
      <c r="AH327" s="148">
        <v>0</v>
      </c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 x14ac:dyDescent="0.2">
      <c r="A328" s="155"/>
      <c r="B328" s="156"/>
      <c r="C328" s="187" t="s">
        <v>279</v>
      </c>
      <c r="D328" s="182"/>
      <c r="E328" s="183">
        <v>29.531040000000001</v>
      </c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48"/>
      <c r="Z328" s="148"/>
      <c r="AA328" s="148"/>
      <c r="AB328" s="148"/>
      <c r="AC328" s="148"/>
      <c r="AD328" s="148"/>
      <c r="AE328" s="148"/>
      <c r="AF328" s="148"/>
      <c r="AG328" s="148" t="s">
        <v>180</v>
      </c>
      <c r="AH328" s="148">
        <v>0</v>
      </c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 x14ac:dyDescent="0.2">
      <c r="A329" s="155"/>
      <c r="B329" s="156"/>
      <c r="C329" s="187" t="s">
        <v>280</v>
      </c>
      <c r="D329" s="182"/>
      <c r="E329" s="183">
        <v>16.649999999999999</v>
      </c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48"/>
      <c r="Z329" s="148"/>
      <c r="AA329" s="148"/>
      <c r="AB329" s="148"/>
      <c r="AC329" s="148"/>
      <c r="AD329" s="148"/>
      <c r="AE329" s="148"/>
      <c r="AF329" s="148"/>
      <c r="AG329" s="148" t="s">
        <v>180</v>
      </c>
      <c r="AH329" s="148">
        <v>0</v>
      </c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 x14ac:dyDescent="0.2">
      <c r="A330" s="155"/>
      <c r="B330" s="156"/>
      <c r="C330" s="187" t="s">
        <v>281</v>
      </c>
      <c r="D330" s="182"/>
      <c r="E330" s="183">
        <v>8.1359999999999992</v>
      </c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48"/>
      <c r="Z330" s="148"/>
      <c r="AA330" s="148"/>
      <c r="AB330" s="148"/>
      <c r="AC330" s="148"/>
      <c r="AD330" s="148"/>
      <c r="AE330" s="148"/>
      <c r="AF330" s="148"/>
      <c r="AG330" s="148" t="s">
        <v>180</v>
      </c>
      <c r="AH330" s="148">
        <v>0</v>
      </c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outlineLevel="1" x14ac:dyDescent="0.2">
      <c r="A331" s="155"/>
      <c r="B331" s="156"/>
      <c r="C331" s="187" t="s">
        <v>282</v>
      </c>
      <c r="D331" s="182"/>
      <c r="E331" s="183">
        <v>1.1759999999999999</v>
      </c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48"/>
      <c r="Z331" s="148"/>
      <c r="AA331" s="148"/>
      <c r="AB331" s="148"/>
      <c r="AC331" s="148"/>
      <c r="AD331" s="148"/>
      <c r="AE331" s="148"/>
      <c r="AF331" s="148"/>
      <c r="AG331" s="148" t="s">
        <v>180</v>
      </c>
      <c r="AH331" s="148">
        <v>0</v>
      </c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outlineLevel="1" x14ac:dyDescent="0.2">
      <c r="A332" s="155"/>
      <c r="B332" s="156"/>
      <c r="C332" s="187" t="s">
        <v>283</v>
      </c>
      <c r="D332" s="182"/>
      <c r="E332" s="183">
        <v>3.762</v>
      </c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48"/>
      <c r="Z332" s="148"/>
      <c r="AA332" s="148"/>
      <c r="AB332" s="148"/>
      <c r="AC332" s="148"/>
      <c r="AD332" s="148"/>
      <c r="AE332" s="148"/>
      <c r="AF332" s="148"/>
      <c r="AG332" s="148" t="s">
        <v>180</v>
      </c>
      <c r="AH332" s="148">
        <v>0</v>
      </c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</row>
    <row r="333" spans="1:60" outlineLevel="1" x14ac:dyDescent="0.2">
      <c r="A333" s="155"/>
      <c r="B333" s="156"/>
      <c r="C333" s="187" t="s">
        <v>284</v>
      </c>
      <c r="D333" s="182"/>
      <c r="E333" s="183">
        <v>2.0070000000000001</v>
      </c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48"/>
      <c r="Z333" s="148"/>
      <c r="AA333" s="148"/>
      <c r="AB333" s="148"/>
      <c r="AC333" s="148"/>
      <c r="AD333" s="148"/>
      <c r="AE333" s="148"/>
      <c r="AF333" s="148"/>
      <c r="AG333" s="148" t="s">
        <v>180</v>
      </c>
      <c r="AH333" s="148">
        <v>0</v>
      </c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</row>
    <row r="334" spans="1:60" outlineLevel="1" x14ac:dyDescent="0.2">
      <c r="A334" s="155"/>
      <c r="B334" s="156"/>
      <c r="C334" s="187" t="s">
        <v>285</v>
      </c>
      <c r="D334" s="182"/>
      <c r="E334" s="183">
        <v>2.8620000000000001</v>
      </c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48"/>
      <c r="Z334" s="148"/>
      <c r="AA334" s="148"/>
      <c r="AB334" s="148"/>
      <c r="AC334" s="148"/>
      <c r="AD334" s="148"/>
      <c r="AE334" s="148"/>
      <c r="AF334" s="148"/>
      <c r="AG334" s="148" t="s">
        <v>180</v>
      </c>
      <c r="AH334" s="148">
        <v>0</v>
      </c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</row>
    <row r="335" spans="1:60" outlineLevel="1" x14ac:dyDescent="0.2">
      <c r="A335" s="155"/>
      <c r="B335" s="156"/>
      <c r="C335" s="187" t="s">
        <v>286</v>
      </c>
      <c r="D335" s="182"/>
      <c r="E335" s="183">
        <v>1.431</v>
      </c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48"/>
      <c r="Z335" s="148"/>
      <c r="AA335" s="148"/>
      <c r="AB335" s="148"/>
      <c r="AC335" s="148"/>
      <c r="AD335" s="148"/>
      <c r="AE335" s="148"/>
      <c r="AF335" s="148"/>
      <c r="AG335" s="148" t="s">
        <v>180</v>
      </c>
      <c r="AH335" s="148">
        <v>0</v>
      </c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</row>
    <row r="336" spans="1:60" outlineLevel="1" x14ac:dyDescent="0.2">
      <c r="A336" s="155"/>
      <c r="B336" s="156"/>
      <c r="C336" s="187" t="s">
        <v>287</v>
      </c>
      <c r="D336" s="182"/>
      <c r="E336" s="183">
        <v>1.3560000000000001</v>
      </c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48"/>
      <c r="Z336" s="148"/>
      <c r="AA336" s="148"/>
      <c r="AB336" s="148"/>
      <c r="AC336" s="148"/>
      <c r="AD336" s="148"/>
      <c r="AE336" s="148"/>
      <c r="AF336" s="148"/>
      <c r="AG336" s="148" t="s">
        <v>180</v>
      </c>
      <c r="AH336" s="148">
        <v>0</v>
      </c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</row>
    <row r="337" spans="1:60" outlineLevel="1" x14ac:dyDescent="0.2">
      <c r="A337" s="155"/>
      <c r="B337" s="156"/>
      <c r="C337" s="187" t="s">
        <v>288</v>
      </c>
      <c r="D337" s="182"/>
      <c r="E337" s="183">
        <v>2.3519999999999999</v>
      </c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48"/>
      <c r="Z337" s="148"/>
      <c r="AA337" s="148"/>
      <c r="AB337" s="148"/>
      <c r="AC337" s="148"/>
      <c r="AD337" s="148"/>
      <c r="AE337" s="148"/>
      <c r="AF337" s="148"/>
      <c r="AG337" s="148" t="s">
        <v>180</v>
      </c>
      <c r="AH337" s="148">
        <v>0</v>
      </c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</row>
    <row r="338" spans="1:60" outlineLevel="1" x14ac:dyDescent="0.2">
      <c r="A338" s="155"/>
      <c r="B338" s="156"/>
      <c r="C338" s="187" t="s">
        <v>289</v>
      </c>
      <c r="D338" s="182"/>
      <c r="E338" s="183">
        <v>1.5720000000000001</v>
      </c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48"/>
      <c r="Z338" s="148"/>
      <c r="AA338" s="148"/>
      <c r="AB338" s="148"/>
      <c r="AC338" s="148"/>
      <c r="AD338" s="148"/>
      <c r="AE338" s="148"/>
      <c r="AF338" s="148"/>
      <c r="AG338" s="148" t="s">
        <v>180</v>
      </c>
      <c r="AH338" s="148">
        <v>0</v>
      </c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</row>
    <row r="339" spans="1:60" outlineLevel="1" x14ac:dyDescent="0.2">
      <c r="A339" s="155"/>
      <c r="B339" s="156"/>
      <c r="C339" s="187" t="s">
        <v>290</v>
      </c>
      <c r="D339" s="182"/>
      <c r="E339" s="183">
        <v>3.375</v>
      </c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48"/>
      <c r="Z339" s="148"/>
      <c r="AA339" s="148"/>
      <c r="AB339" s="148"/>
      <c r="AC339" s="148"/>
      <c r="AD339" s="148"/>
      <c r="AE339" s="148"/>
      <c r="AF339" s="148"/>
      <c r="AG339" s="148" t="s">
        <v>180</v>
      </c>
      <c r="AH339" s="148">
        <v>0</v>
      </c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</row>
    <row r="340" spans="1:60" outlineLevel="1" x14ac:dyDescent="0.2">
      <c r="A340" s="155"/>
      <c r="B340" s="156"/>
      <c r="C340" s="187" t="s">
        <v>291</v>
      </c>
      <c r="D340" s="182"/>
      <c r="E340" s="183">
        <v>2.4138799999999998</v>
      </c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48"/>
      <c r="Z340" s="148"/>
      <c r="AA340" s="148"/>
      <c r="AB340" s="148"/>
      <c r="AC340" s="148"/>
      <c r="AD340" s="148"/>
      <c r="AE340" s="148"/>
      <c r="AF340" s="148"/>
      <c r="AG340" s="148" t="s">
        <v>180</v>
      </c>
      <c r="AH340" s="148">
        <v>0</v>
      </c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</row>
    <row r="341" spans="1:60" outlineLevel="1" x14ac:dyDescent="0.2">
      <c r="A341" s="155"/>
      <c r="B341" s="156"/>
      <c r="C341" s="187" t="s">
        <v>292</v>
      </c>
      <c r="D341" s="182"/>
      <c r="E341" s="183">
        <v>1.6020000000000001</v>
      </c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48"/>
      <c r="Z341" s="148"/>
      <c r="AA341" s="148"/>
      <c r="AB341" s="148"/>
      <c r="AC341" s="148"/>
      <c r="AD341" s="148"/>
      <c r="AE341" s="148"/>
      <c r="AF341" s="148"/>
      <c r="AG341" s="148" t="s">
        <v>180</v>
      </c>
      <c r="AH341" s="148">
        <v>0</v>
      </c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</row>
    <row r="342" spans="1:60" outlineLevel="1" x14ac:dyDescent="0.2">
      <c r="A342" s="155"/>
      <c r="B342" s="156"/>
      <c r="C342" s="187" t="s">
        <v>293</v>
      </c>
      <c r="D342" s="182"/>
      <c r="E342" s="183">
        <v>1.5543</v>
      </c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48"/>
      <c r="Z342" s="148"/>
      <c r="AA342" s="148"/>
      <c r="AB342" s="148"/>
      <c r="AC342" s="148"/>
      <c r="AD342" s="148"/>
      <c r="AE342" s="148"/>
      <c r="AF342" s="148"/>
      <c r="AG342" s="148" t="s">
        <v>180</v>
      </c>
      <c r="AH342" s="148">
        <v>0</v>
      </c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</row>
    <row r="343" spans="1:60" outlineLevel="1" x14ac:dyDescent="0.2">
      <c r="A343" s="155"/>
      <c r="B343" s="156"/>
      <c r="C343" s="187" t="s">
        <v>294</v>
      </c>
      <c r="D343" s="182"/>
      <c r="E343" s="183">
        <v>2.7090000000000001</v>
      </c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48"/>
      <c r="Z343" s="148"/>
      <c r="AA343" s="148"/>
      <c r="AB343" s="148"/>
      <c r="AC343" s="148"/>
      <c r="AD343" s="148"/>
      <c r="AE343" s="148"/>
      <c r="AF343" s="148"/>
      <c r="AG343" s="148" t="s">
        <v>180</v>
      </c>
      <c r="AH343" s="148">
        <v>0</v>
      </c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</row>
    <row r="344" spans="1:60" outlineLevel="1" x14ac:dyDescent="0.2">
      <c r="A344" s="155"/>
      <c r="B344" s="156"/>
      <c r="C344" s="187" t="s">
        <v>435</v>
      </c>
      <c r="D344" s="182"/>
      <c r="E344" s="183">
        <v>19.995000000000001</v>
      </c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48"/>
      <c r="Z344" s="148"/>
      <c r="AA344" s="148"/>
      <c r="AB344" s="148"/>
      <c r="AC344" s="148"/>
      <c r="AD344" s="148"/>
      <c r="AE344" s="148"/>
      <c r="AF344" s="148"/>
      <c r="AG344" s="148" t="s">
        <v>180</v>
      </c>
      <c r="AH344" s="148">
        <v>0</v>
      </c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</row>
    <row r="345" spans="1:60" outlineLevel="1" x14ac:dyDescent="0.2">
      <c r="A345" s="155"/>
      <c r="B345" s="156"/>
      <c r="C345" s="187" t="s">
        <v>436</v>
      </c>
      <c r="D345" s="182"/>
      <c r="E345" s="183">
        <v>1.44</v>
      </c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48"/>
      <c r="Z345" s="148"/>
      <c r="AA345" s="148"/>
      <c r="AB345" s="148"/>
      <c r="AC345" s="148"/>
      <c r="AD345" s="148"/>
      <c r="AE345" s="148"/>
      <c r="AF345" s="148"/>
      <c r="AG345" s="148" t="s">
        <v>180</v>
      </c>
      <c r="AH345" s="148">
        <v>0</v>
      </c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</row>
    <row r="346" spans="1:60" outlineLevel="1" x14ac:dyDescent="0.2">
      <c r="A346" s="155"/>
      <c r="B346" s="156"/>
      <c r="C346" s="187" t="s">
        <v>437</v>
      </c>
      <c r="D346" s="182"/>
      <c r="E346" s="183">
        <v>1.17</v>
      </c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48"/>
      <c r="Z346" s="148"/>
      <c r="AA346" s="148"/>
      <c r="AB346" s="148"/>
      <c r="AC346" s="148"/>
      <c r="AD346" s="148"/>
      <c r="AE346" s="148"/>
      <c r="AF346" s="148"/>
      <c r="AG346" s="148" t="s">
        <v>180</v>
      </c>
      <c r="AH346" s="148">
        <v>0</v>
      </c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</row>
    <row r="347" spans="1:60" outlineLevel="1" x14ac:dyDescent="0.2">
      <c r="A347" s="155"/>
      <c r="B347" s="156"/>
      <c r="C347" s="187" t="s">
        <v>296</v>
      </c>
      <c r="D347" s="182"/>
      <c r="E347" s="183">
        <v>0.94199999999999995</v>
      </c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48"/>
      <c r="Z347" s="148"/>
      <c r="AA347" s="148"/>
      <c r="AB347" s="148"/>
      <c r="AC347" s="148"/>
      <c r="AD347" s="148"/>
      <c r="AE347" s="148"/>
      <c r="AF347" s="148"/>
      <c r="AG347" s="148" t="s">
        <v>180</v>
      </c>
      <c r="AH347" s="148">
        <v>0</v>
      </c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</row>
    <row r="348" spans="1:60" outlineLevel="1" x14ac:dyDescent="0.2">
      <c r="A348" s="155"/>
      <c r="B348" s="156"/>
      <c r="C348" s="187" t="s">
        <v>438</v>
      </c>
      <c r="D348" s="182"/>
      <c r="E348" s="183">
        <v>5.181</v>
      </c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48"/>
      <c r="Z348" s="148"/>
      <c r="AA348" s="148"/>
      <c r="AB348" s="148"/>
      <c r="AC348" s="148"/>
      <c r="AD348" s="148"/>
      <c r="AE348" s="148"/>
      <c r="AF348" s="148"/>
      <c r="AG348" s="148" t="s">
        <v>180</v>
      </c>
      <c r="AH348" s="148">
        <v>0</v>
      </c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</row>
    <row r="349" spans="1:60" outlineLevel="1" x14ac:dyDescent="0.2">
      <c r="A349" s="155"/>
      <c r="B349" s="156"/>
      <c r="C349" s="187" t="s">
        <v>439</v>
      </c>
      <c r="D349" s="182"/>
      <c r="E349" s="183">
        <v>5.79</v>
      </c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48"/>
      <c r="Z349" s="148"/>
      <c r="AA349" s="148"/>
      <c r="AB349" s="148"/>
      <c r="AC349" s="148"/>
      <c r="AD349" s="148"/>
      <c r="AE349" s="148"/>
      <c r="AF349" s="148"/>
      <c r="AG349" s="148" t="s">
        <v>180</v>
      </c>
      <c r="AH349" s="148">
        <v>0</v>
      </c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</row>
    <row r="350" spans="1:60" outlineLevel="1" x14ac:dyDescent="0.2">
      <c r="A350" s="155"/>
      <c r="B350" s="156"/>
      <c r="C350" s="187" t="s">
        <v>299</v>
      </c>
      <c r="D350" s="182"/>
      <c r="E350" s="183">
        <v>19.757999999999999</v>
      </c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48"/>
      <c r="Z350" s="148"/>
      <c r="AA350" s="148"/>
      <c r="AB350" s="148"/>
      <c r="AC350" s="148"/>
      <c r="AD350" s="148"/>
      <c r="AE350" s="148"/>
      <c r="AF350" s="148"/>
      <c r="AG350" s="148" t="s">
        <v>180</v>
      </c>
      <c r="AH350" s="148">
        <v>0</v>
      </c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</row>
    <row r="351" spans="1:60" outlineLevel="1" x14ac:dyDescent="0.2">
      <c r="A351" s="155"/>
      <c r="B351" s="156"/>
      <c r="C351" s="187" t="s">
        <v>300</v>
      </c>
      <c r="D351" s="182"/>
      <c r="E351" s="183">
        <v>2.31</v>
      </c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48"/>
      <c r="Z351" s="148"/>
      <c r="AA351" s="148"/>
      <c r="AB351" s="148"/>
      <c r="AC351" s="148"/>
      <c r="AD351" s="148"/>
      <c r="AE351" s="148"/>
      <c r="AF351" s="148"/>
      <c r="AG351" s="148" t="s">
        <v>180</v>
      </c>
      <c r="AH351" s="148">
        <v>0</v>
      </c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</row>
    <row r="352" spans="1:60" outlineLevel="1" x14ac:dyDescent="0.2">
      <c r="A352" s="155"/>
      <c r="B352" s="156"/>
      <c r="C352" s="187" t="s">
        <v>301</v>
      </c>
      <c r="D352" s="182"/>
      <c r="E352" s="183">
        <v>0.39</v>
      </c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48"/>
      <c r="Z352" s="148"/>
      <c r="AA352" s="148"/>
      <c r="AB352" s="148"/>
      <c r="AC352" s="148"/>
      <c r="AD352" s="148"/>
      <c r="AE352" s="148"/>
      <c r="AF352" s="148"/>
      <c r="AG352" s="148" t="s">
        <v>180</v>
      </c>
      <c r="AH352" s="148">
        <v>0</v>
      </c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</row>
    <row r="353" spans="1:60" outlineLevel="1" x14ac:dyDescent="0.2">
      <c r="A353" s="155"/>
      <c r="B353" s="156"/>
      <c r="C353" s="299"/>
      <c r="D353" s="300"/>
      <c r="E353" s="300"/>
      <c r="F353" s="300"/>
      <c r="G353" s="300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48"/>
      <c r="Z353" s="148"/>
      <c r="AA353" s="148"/>
      <c r="AB353" s="148"/>
      <c r="AC353" s="148"/>
      <c r="AD353" s="148"/>
      <c r="AE353" s="148"/>
      <c r="AF353" s="148"/>
      <c r="AG353" s="148" t="s">
        <v>162</v>
      </c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</row>
    <row r="354" spans="1:60" outlineLevel="1" x14ac:dyDescent="0.2">
      <c r="A354" s="165">
        <v>40</v>
      </c>
      <c r="B354" s="166" t="s">
        <v>440</v>
      </c>
      <c r="C354" s="174" t="s">
        <v>1072</v>
      </c>
      <c r="D354" s="167" t="s">
        <v>175</v>
      </c>
      <c r="E354" s="168">
        <v>2925.7071999999998</v>
      </c>
      <c r="F354" s="169"/>
      <c r="G354" s="170">
        <f>ROUND(E354*F354,2)</f>
        <v>0</v>
      </c>
      <c r="H354" s="169">
        <v>16.350000000000001</v>
      </c>
      <c r="I354" s="170">
        <f>ROUND(E354*H354,2)</f>
        <v>47835.31</v>
      </c>
      <c r="J354" s="169">
        <v>215.65</v>
      </c>
      <c r="K354" s="170">
        <f>ROUND(E354*J354,2)</f>
        <v>630928.76</v>
      </c>
      <c r="L354" s="170">
        <v>21</v>
      </c>
      <c r="M354" s="170">
        <f>G354*(1+L354/100)</f>
        <v>0</v>
      </c>
      <c r="N354" s="170">
        <v>2.0000000000000002E-5</v>
      </c>
      <c r="O354" s="170">
        <f>ROUND(E354*N354,2)</f>
        <v>0.06</v>
      </c>
      <c r="P354" s="170">
        <v>0</v>
      </c>
      <c r="Q354" s="170">
        <f>ROUND(E354*P354,2)</f>
        <v>0</v>
      </c>
      <c r="R354" s="170" t="s">
        <v>434</v>
      </c>
      <c r="S354" s="170" t="s">
        <v>158</v>
      </c>
      <c r="T354" s="171" t="s">
        <v>309</v>
      </c>
      <c r="U354" s="157">
        <v>0.46800000000000003</v>
      </c>
      <c r="V354" s="157">
        <f>ROUND(E354*U354,2)</f>
        <v>1369.23</v>
      </c>
      <c r="W354" s="157"/>
      <c r="X354" s="157" t="s">
        <v>177</v>
      </c>
      <c r="Y354" s="148"/>
      <c r="Z354" s="148"/>
      <c r="AA354" s="148"/>
      <c r="AB354" s="148"/>
      <c r="AC354" s="148"/>
      <c r="AD354" s="148"/>
      <c r="AE354" s="148"/>
      <c r="AF354" s="148"/>
      <c r="AG354" s="148" t="s">
        <v>178</v>
      </c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</row>
    <row r="355" spans="1:60" outlineLevel="1" x14ac:dyDescent="0.2">
      <c r="A355" s="155"/>
      <c r="B355" s="156"/>
      <c r="C355" s="187" t="s">
        <v>221</v>
      </c>
      <c r="D355" s="182"/>
      <c r="E355" s="183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48"/>
      <c r="Z355" s="148"/>
      <c r="AA355" s="148"/>
      <c r="AB355" s="148"/>
      <c r="AC355" s="148"/>
      <c r="AD355" s="148"/>
      <c r="AE355" s="148"/>
      <c r="AF355" s="148"/>
      <c r="AG355" s="148" t="s">
        <v>180</v>
      </c>
      <c r="AH355" s="148">
        <v>0</v>
      </c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</row>
    <row r="356" spans="1:60" outlineLevel="1" x14ac:dyDescent="0.2">
      <c r="A356" s="155"/>
      <c r="B356" s="156"/>
      <c r="C356" s="187" t="s">
        <v>441</v>
      </c>
      <c r="D356" s="182"/>
      <c r="E356" s="183">
        <v>395.52</v>
      </c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48"/>
      <c r="Z356" s="148"/>
      <c r="AA356" s="148"/>
      <c r="AB356" s="148"/>
      <c r="AC356" s="148"/>
      <c r="AD356" s="148"/>
      <c r="AE356" s="148"/>
      <c r="AF356" s="148"/>
      <c r="AG356" s="148" t="s">
        <v>180</v>
      </c>
      <c r="AH356" s="148">
        <v>0</v>
      </c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</row>
    <row r="357" spans="1:60" outlineLevel="1" x14ac:dyDescent="0.2">
      <c r="A357" s="155"/>
      <c r="B357" s="156"/>
      <c r="C357" s="187" t="s">
        <v>442</v>
      </c>
      <c r="D357" s="182"/>
      <c r="E357" s="183">
        <v>574.55999999999995</v>
      </c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48"/>
      <c r="Z357" s="148"/>
      <c r="AA357" s="148"/>
      <c r="AB357" s="148"/>
      <c r="AC357" s="148"/>
      <c r="AD357" s="148"/>
      <c r="AE357" s="148"/>
      <c r="AF357" s="148"/>
      <c r="AG357" s="148" t="s">
        <v>180</v>
      </c>
      <c r="AH357" s="148">
        <v>0</v>
      </c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</row>
    <row r="358" spans="1:60" outlineLevel="1" x14ac:dyDescent="0.2">
      <c r="A358" s="155"/>
      <c r="B358" s="156"/>
      <c r="C358" s="187" t="s">
        <v>443</v>
      </c>
      <c r="D358" s="182"/>
      <c r="E358" s="183">
        <v>77.28</v>
      </c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48"/>
      <c r="Z358" s="148"/>
      <c r="AA358" s="148"/>
      <c r="AB358" s="148"/>
      <c r="AC358" s="148"/>
      <c r="AD358" s="148"/>
      <c r="AE358" s="148"/>
      <c r="AF358" s="148"/>
      <c r="AG358" s="148" t="s">
        <v>180</v>
      </c>
      <c r="AH358" s="148">
        <v>0</v>
      </c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</row>
    <row r="359" spans="1:60" outlineLevel="1" x14ac:dyDescent="0.2">
      <c r="A359" s="155"/>
      <c r="B359" s="156"/>
      <c r="C359" s="187" t="s">
        <v>444</v>
      </c>
      <c r="D359" s="182"/>
      <c r="E359" s="183">
        <v>76.8</v>
      </c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48"/>
      <c r="Z359" s="148"/>
      <c r="AA359" s="148"/>
      <c r="AB359" s="148"/>
      <c r="AC359" s="148"/>
      <c r="AD359" s="148"/>
      <c r="AE359" s="148"/>
      <c r="AF359" s="148"/>
      <c r="AG359" s="148" t="s">
        <v>180</v>
      </c>
      <c r="AH359" s="148">
        <v>0</v>
      </c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</row>
    <row r="360" spans="1:60" outlineLevel="1" x14ac:dyDescent="0.2">
      <c r="A360" s="155"/>
      <c r="B360" s="156"/>
      <c r="C360" s="187" t="s">
        <v>445</v>
      </c>
      <c r="D360" s="182"/>
      <c r="E360" s="183">
        <v>393.74720000000002</v>
      </c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48"/>
      <c r="Z360" s="148"/>
      <c r="AA360" s="148"/>
      <c r="AB360" s="148"/>
      <c r="AC360" s="148"/>
      <c r="AD360" s="148"/>
      <c r="AE360" s="148"/>
      <c r="AF360" s="148"/>
      <c r="AG360" s="148" t="s">
        <v>180</v>
      </c>
      <c r="AH360" s="148">
        <v>0</v>
      </c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</row>
    <row r="361" spans="1:60" outlineLevel="1" x14ac:dyDescent="0.2">
      <c r="A361" s="155"/>
      <c r="B361" s="156"/>
      <c r="C361" s="187" t="s">
        <v>446</v>
      </c>
      <c r="D361" s="182"/>
      <c r="E361" s="183">
        <v>222</v>
      </c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48"/>
      <c r="Z361" s="148"/>
      <c r="AA361" s="148"/>
      <c r="AB361" s="148"/>
      <c r="AC361" s="148"/>
      <c r="AD361" s="148"/>
      <c r="AE361" s="148"/>
      <c r="AF361" s="148"/>
      <c r="AG361" s="148" t="s">
        <v>180</v>
      </c>
      <c r="AH361" s="148">
        <v>0</v>
      </c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</row>
    <row r="362" spans="1:60" outlineLevel="1" x14ac:dyDescent="0.2">
      <c r="A362" s="155"/>
      <c r="B362" s="156"/>
      <c r="C362" s="187" t="s">
        <v>447</v>
      </c>
      <c r="D362" s="182"/>
      <c r="E362" s="183">
        <v>108.48</v>
      </c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48"/>
      <c r="Z362" s="148"/>
      <c r="AA362" s="148"/>
      <c r="AB362" s="148"/>
      <c r="AC362" s="148"/>
      <c r="AD362" s="148"/>
      <c r="AE362" s="148"/>
      <c r="AF362" s="148"/>
      <c r="AG362" s="148" t="s">
        <v>180</v>
      </c>
      <c r="AH362" s="148">
        <v>0</v>
      </c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</row>
    <row r="363" spans="1:60" outlineLevel="1" x14ac:dyDescent="0.2">
      <c r="A363" s="155"/>
      <c r="B363" s="156"/>
      <c r="C363" s="187" t="s">
        <v>448</v>
      </c>
      <c r="D363" s="182"/>
      <c r="E363" s="183">
        <v>15.68</v>
      </c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48"/>
      <c r="Z363" s="148"/>
      <c r="AA363" s="148"/>
      <c r="AB363" s="148"/>
      <c r="AC363" s="148"/>
      <c r="AD363" s="148"/>
      <c r="AE363" s="148"/>
      <c r="AF363" s="148"/>
      <c r="AG363" s="148" t="s">
        <v>180</v>
      </c>
      <c r="AH363" s="148">
        <v>0</v>
      </c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</row>
    <row r="364" spans="1:60" outlineLevel="1" x14ac:dyDescent="0.2">
      <c r="A364" s="155"/>
      <c r="B364" s="156"/>
      <c r="C364" s="187" t="s">
        <v>449</v>
      </c>
      <c r="D364" s="182"/>
      <c r="E364" s="183">
        <v>3.6110000000000002</v>
      </c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48"/>
      <c r="Z364" s="148"/>
      <c r="AA364" s="148"/>
      <c r="AB364" s="148"/>
      <c r="AC364" s="148"/>
      <c r="AD364" s="148"/>
      <c r="AE364" s="148"/>
      <c r="AF364" s="148"/>
      <c r="AG364" s="148" t="s">
        <v>180</v>
      </c>
      <c r="AH364" s="148">
        <v>0</v>
      </c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</row>
    <row r="365" spans="1:60" outlineLevel="1" x14ac:dyDescent="0.2">
      <c r="A365" s="155"/>
      <c r="B365" s="156"/>
      <c r="C365" s="187" t="s">
        <v>450</v>
      </c>
      <c r="D365" s="182"/>
      <c r="E365" s="183">
        <v>25.08</v>
      </c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48"/>
      <c r="Z365" s="148"/>
      <c r="AA365" s="148"/>
      <c r="AB365" s="148"/>
      <c r="AC365" s="148"/>
      <c r="AD365" s="148"/>
      <c r="AE365" s="148"/>
      <c r="AF365" s="148"/>
      <c r="AG365" s="148" t="s">
        <v>180</v>
      </c>
      <c r="AH365" s="148">
        <v>0</v>
      </c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</row>
    <row r="366" spans="1:60" outlineLevel="1" x14ac:dyDescent="0.2">
      <c r="A366" s="155"/>
      <c r="B366" s="156"/>
      <c r="C366" s="187" t="s">
        <v>451</v>
      </c>
      <c r="D366" s="182"/>
      <c r="E366" s="183">
        <v>13.38</v>
      </c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48"/>
      <c r="Z366" s="148"/>
      <c r="AA366" s="148"/>
      <c r="AB366" s="148"/>
      <c r="AC366" s="148"/>
      <c r="AD366" s="148"/>
      <c r="AE366" s="148"/>
      <c r="AF366" s="148"/>
      <c r="AG366" s="148" t="s">
        <v>180</v>
      </c>
      <c r="AH366" s="148">
        <v>0</v>
      </c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</row>
    <row r="367" spans="1:60" outlineLevel="1" x14ac:dyDescent="0.2">
      <c r="A367" s="155"/>
      <c r="B367" s="156"/>
      <c r="C367" s="187" t="s">
        <v>452</v>
      </c>
      <c r="D367" s="182"/>
      <c r="E367" s="183">
        <v>19.079999999999998</v>
      </c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48"/>
      <c r="Z367" s="148"/>
      <c r="AA367" s="148"/>
      <c r="AB367" s="148"/>
      <c r="AC367" s="148"/>
      <c r="AD367" s="148"/>
      <c r="AE367" s="148"/>
      <c r="AF367" s="148"/>
      <c r="AG367" s="148" t="s">
        <v>180</v>
      </c>
      <c r="AH367" s="148">
        <v>0</v>
      </c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</row>
    <row r="368" spans="1:60" outlineLevel="1" x14ac:dyDescent="0.2">
      <c r="A368" s="155"/>
      <c r="B368" s="156"/>
      <c r="C368" s="187" t="s">
        <v>453</v>
      </c>
      <c r="D368" s="182"/>
      <c r="E368" s="183">
        <v>19.079999999999998</v>
      </c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48"/>
      <c r="Z368" s="148"/>
      <c r="AA368" s="148"/>
      <c r="AB368" s="148"/>
      <c r="AC368" s="148"/>
      <c r="AD368" s="148"/>
      <c r="AE368" s="148"/>
      <c r="AF368" s="148"/>
      <c r="AG368" s="148" t="s">
        <v>180</v>
      </c>
      <c r="AH368" s="148">
        <v>0</v>
      </c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</row>
    <row r="369" spans="1:60" outlineLevel="1" x14ac:dyDescent="0.2">
      <c r="A369" s="155"/>
      <c r="B369" s="156"/>
      <c r="C369" s="187" t="s">
        <v>454</v>
      </c>
      <c r="D369" s="182"/>
      <c r="E369" s="183">
        <v>18.079999999999998</v>
      </c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48"/>
      <c r="Z369" s="148"/>
      <c r="AA369" s="148"/>
      <c r="AB369" s="148"/>
      <c r="AC369" s="148"/>
      <c r="AD369" s="148"/>
      <c r="AE369" s="148"/>
      <c r="AF369" s="148"/>
      <c r="AG369" s="148" t="s">
        <v>180</v>
      </c>
      <c r="AH369" s="148">
        <v>0</v>
      </c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</row>
    <row r="370" spans="1:60" outlineLevel="1" x14ac:dyDescent="0.2">
      <c r="A370" s="155"/>
      <c r="B370" s="156"/>
      <c r="C370" s="187" t="s">
        <v>455</v>
      </c>
      <c r="D370" s="182"/>
      <c r="E370" s="183">
        <v>31.36</v>
      </c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48"/>
      <c r="Z370" s="148"/>
      <c r="AA370" s="148"/>
      <c r="AB370" s="148"/>
      <c r="AC370" s="148"/>
      <c r="AD370" s="148"/>
      <c r="AE370" s="148"/>
      <c r="AF370" s="148"/>
      <c r="AG370" s="148" t="s">
        <v>180</v>
      </c>
      <c r="AH370" s="148">
        <v>0</v>
      </c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</row>
    <row r="371" spans="1:60" outlineLevel="1" x14ac:dyDescent="0.2">
      <c r="A371" s="155"/>
      <c r="B371" s="156"/>
      <c r="C371" s="187" t="s">
        <v>456</v>
      </c>
      <c r="D371" s="182"/>
      <c r="E371" s="183">
        <v>10.48</v>
      </c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48"/>
      <c r="Z371" s="148"/>
      <c r="AA371" s="148"/>
      <c r="AB371" s="148"/>
      <c r="AC371" s="148"/>
      <c r="AD371" s="148"/>
      <c r="AE371" s="148"/>
      <c r="AF371" s="148"/>
      <c r="AG371" s="148" t="s">
        <v>180</v>
      </c>
      <c r="AH371" s="148">
        <v>0</v>
      </c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</row>
    <row r="372" spans="1:60" outlineLevel="1" x14ac:dyDescent="0.2">
      <c r="A372" s="155"/>
      <c r="B372" s="156"/>
      <c r="C372" s="187" t="s">
        <v>457</v>
      </c>
      <c r="D372" s="182"/>
      <c r="E372" s="183">
        <v>45</v>
      </c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48"/>
      <c r="Z372" s="148"/>
      <c r="AA372" s="148"/>
      <c r="AB372" s="148"/>
      <c r="AC372" s="148"/>
      <c r="AD372" s="148"/>
      <c r="AE372" s="148"/>
      <c r="AF372" s="148"/>
      <c r="AG372" s="148" t="s">
        <v>180</v>
      </c>
      <c r="AH372" s="148">
        <v>0</v>
      </c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</row>
    <row r="373" spans="1:60" outlineLevel="1" x14ac:dyDescent="0.2">
      <c r="A373" s="155"/>
      <c r="B373" s="156"/>
      <c r="C373" s="187" t="s">
        <v>458</v>
      </c>
      <c r="D373" s="182"/>
      <c r="E373" s="183">
        <v>32.185000000000002</v>
      </c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48"/>
      <c r="Z373" s="148"/>
      <c r="AA373" s="148"/>
      <c r="AB373" s="148"/>
      <c r="AC373" s="148"/>
      <c r="AD373" s="148"/>
      <c r="AE373" s="148"/>
      <c r="AF373" s="148"/>
      <c r="AG373" s="148" t="s">
        <v>180</v>
      </c>
      <c r="AH373" s="148">
        <v>0</v>
      </c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</row>
    <row r="374" spans="1:60" outlineLevel="1" x14ac:dyDescent="0.2">
      <c r="A374" s="155"/>
      <c r="B374" s="156"/>
      <c r="C374" s="187" t="s">
        <v>459</v>
      </c>
      <c r="D374" s="182"/>
      <c r="E374" s="183">
        <v>21.36</v>
      </c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48"/>
      <c r="Z374" s="148"/>
      <c r="AA374" s="148"/>
      <c r="AB374" s="148"/>
      <c r="AC374" s="148"/>
      <c r="AD374" s="148"/>
      <c r="AE374" s="148"/>
      <c r="AF374" s="148"/>
      <c r="AG374" s="148" t="s">
        <v>180</v>
      </c>
      <c r="AH374" s="148">
        <v>0</v>
      </c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</row>
    <row r="375" spans="1:60" outlineLevel="1" x14ac:dyDescent="0.2">
      <c r="A375" s="155"/>
      <c r="B375" s="156"/>
      <c r="C375" s="187" t="s">
        <v>460</v>
      </c>
      <c r="D375" s="182"/>
      <c r="E375" s="183">
        <v>20.724</v>
      </c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48"/>
      <c r="Z375" s="148"/>
      <c r="AA375" s="148"/>
      <c r="AB375" s="148"/>
      <c r="AC375" s="148"/>
      <c r="AD375" s="148"/>
      <c r="AE375" s="148"/>
      <c r="AF375" s="148"/>
      <c r="AG375" s="148" t="s">
        <v>180</v>
      </c>
      <c r="AH375" s="148">
        <v>0</v>
      </c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</row>
    <row r="376" spans="1:60" outlineLevel="1" x14ac:dyDescent="0.2">
      <c r="A376" s="155"/>
      <c r="B376" s="156"/>
      <c r="C376" s="187" t="s">
        <v>461</v>
      </c>
      <c r="D376" s="182"/>
      <c r="E376" s="183">
        <v>36.119999999999997</v>
      </c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48"/>
      <c r="Z376" s="148"/>
      <c r="AA376" s="148"/>
      <c r="AB376" s="148"/>
      <c r="AC376" s="148"/>
      <c r="AD376" s="148"/>
      <c r="AE376" s="148"/>
      <c r="AF376" s="148"/>
      <c r="AG376" s="148" t="s">
        <v>180</v>
      </c>
      <c r="AH376" s="148">
        <v>0</v>
      </c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</row>
    <row r="377" spans="1:60" outlineLevel="1" x14ac:dyDescent="0.2">
      <c r="A377" s="155"/>
      <c r="B377" s="156"/>
      <c r="C377" s="187" t="s">
        <v>462</v>
      </c>
      <c r="D377" s="182"/>
      <c r="E377" s="183">
        <v>266.60000000000002</v>
      </c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48"/>
      <c r="Z377" s="148"/>
      <c r="AA377" s="148"/>
      <c r="AB377" s="148"/>
      <c r="AC377" s="148"/>
      <c r="AD377" s="148"/>
      <c r="AE377" s="148"/>
      <c r="AF377" s="148"/>
      <c r="AG377" s="148" t="s">
        <v>180</v>
      </c>
      <c r="AH377" s="148">
        <v>0</v>
      </c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</row>
    <row r="378" spans="1:60" outlineLevel="1" x14ac:dyDescent="0.2">
      <c r="A378" s="155"/>
      <c r="B378" s="156"/>
      <c r="C378" s="187" t="s">
        <v>463</v>
      </c>
      <c r="D378" s="182"/>
      <c r="E378" s="183">
        <v>19.2</v>
      </c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48"/>
      <c r="Z378" s="148"/>
      <c r="AA378" s="148"/>
      <c r="AB378" s="148"/>
      <c r="AC378" s="148"/>
      <c r="AD378" s="148"/>
      <c r="AE378" s="148"/>
      <c r="AF378" s="148"/>
      <c r="AG378" s="148" t="s">
        <v>180</v>
      </c>
      <c r="AH378" s="148">
        <v>0</v>
      </c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</row>
    <row r="379" spans="1:60" outlineLevel="1" x14ac:dyDescent="0.2">
      <c r="A379" s="155"/>
      <c r="B379" s="156"/>
      <c r="C379" s="187" t="s">
        <v>464</v>
      </c>
      <c r="D379" s="182"/>
      <c r="E379" s="183">
        <v>15.6</v>
      </c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48"/>
      <c r="Z379" s="148"/>
      <c r="AA379" s="148"/>
      <c r="AB379" s="148"/>
      <c r="AC379" s="148"/>
      <c r="AD379" s="148"/>
      <c r="AE379" s="148"/>
      <c r="AF379" s="148"/>
      <c r="AG379" s="148" t="s">
        <v>180</v>
      </c>
      <c r="AH379" s="148">
        <v>0</v>
      </c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</row>
    <row r="380" spans="1:60" outlineLevel="1" x14ac:dyDescent="0.2">
      <c r="A380" s="155"/>
      <c r="B380" s="156"/>
      <c r="C380" s="187" t="s">
        <v>465</v>
      </c>
      <c r="D380" s="182"/>
      <c r="E380" s="183">
        <v>6.28</v>
      </c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48"/>
      <c r="Z380" s="148"/>
      <c r="AA380" s="148"/>
      <c r="AB380" s="148"/>
      <c r="AC380" s="148"/>
      <c r="AD380" s="148"/>
      <c r="AE380" s="148"/>
      <c r="AF380" s="148"/>
      <c r="AG380" s="148" t="s">
        <v>180</v>
      </c>
      <c r="AH380" s="148">
        <v>0</v>
      </c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</row>
    <row r="381" spans="1:60" outlineLevel="1" x14ac:dyDescent="0.2">
      <c r="A381" s="155"/>
      <c r="B381" s="156"/>
      <c r="C381" s="187" t="s">
        <v>466</v>
      </c>
      <c r="D381" s="182"/>
      <c r="E381" s="183">
        <v>69.08</v>
      </c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48"/>
      <c r="Z381" s="148"/>
      <c r="AA381" s="148"/>
      <c r="AB381" s="148"/>
      <c r="AC381" s="148"/>
      <c r="AD381" s="148"/>
      <c r="AE381" s="148"/>
      <c r="AF381" s="148"/>
      <c r="AG381" s="148" t="s">
        <v>180</v>
      </c>
      <c r="AH381" s="148">
        <v>0</v>
      </c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</row>
    <row r="382" spans="1:60" outlineLevel="1" x14ac:dyDescent="0.2">
      <c r="A382" s="155"/>
      <c r="B382" s="156"/>
      <c r="C382" s="187" t="s">
        <v>467</v>
      </c>
      <c r="D382" s="182"/>
      <c r="E382" s="183">
        <v>77.2</v>
      </c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48"/>
      <c r="Z382" s="148"/>
      <c r="AA382" s="148"/>
      <c r="AB382" s="148"/>
      <c r="AC382" s="148"/>
      <c r="AD382" s="148"/>
      <c r="AE382" s="148"/>
      <c r="AF382" s="148"/>
      <c r="AG382" s="148" t="s">
        <v>180</v>
      </c>
      <c r="AH382" s="148">
        <v>0</v>
      </c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</row>
    <row r="383" spans="1:60" outlineLevel="1" x14ac:dyDescent="0.2">
      <c r="A383" s="155"/>
      <c r="B383" s="156"/>
      <c r="C383" s="187" t="s">
        <v>468</v>
      </c>
      <c r="D383" s="182"/>
      <c r="E383" s="183">
        <v>263.44</v>
      </c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48"/>
      <c r="Z383" s="148"/>
      <c r="AA383" s="148"/>
      <c r="AB383" s="148"/>
      <c r="AC383" s="148"/>
      <c r="AD383" s="148"/>
      <c r="AE383" s="148"/>
      <c r="AF383" s="148"/>
      <c r="AG383" s="148" t="s">
        <v>180</v>
      </c>
      <c r="AH383" s="148">
        <v>0</v>
      </c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</row>
    <row r="384" spans="1:60" outlineLevel="1" x14ac:dyDescent="0.2">
      <c r="A384" s="155"/>
      <c r="B384" s="156"/>
      <c r="C384" s="187" t="s">
        <v>469</v>
      </c>
      <c r="D384" s="182"/>
      <c r="E384" s="183">
        <v>30.8</v>
      </c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48"/>
      <c r="Z384" s="148"/>
      <c r="AA384" s="148"/>
      <c r="AB384" s="148"/>
      <c r="AC384" s="148"/>
      <c r="AD384" s="148"/>
      <c r="AE384" s="148"/>
      <c r="AF384" s="148"/>
      <c r="AG384" s="148" t="s">
        <v>180</v>
      </c>
      <c r="AH384" s="148">
        <v>0</v>
      </c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</row>
    <row r="385" spans="1:60" outlineLevel="1" x14ac:dyDescent="0.2">
      <c r="A385" s="155"/>
      <c r="B385" s="156"/>
      <c r="C385" s="187" t="s">
        <v>470</v>
      </c>
      <c r="D385" s="182"/>
      <c r="E385" s="183">
        <v>5.2</v>
      </c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48"/>
      <c r="Z385" s="148"/>
      <c r="AA385" s="148"/>
      <c r="AB385" s="148"/>
      <c r="AC385" s="148"/>
      <c r="AD385" s="148"/>
      <c r="AE385" s="148"/>
      <c r="AF385" s="148"/>
      <c r="AG385" s="148" t="s">
        <v>180</v>
      </c>
      <c r="AH385" s="148">
        <v>0</v>
      </c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</row>
    <row r="386" spans="1:60" outlineLevel="1" x14ac:dyDescent="0.2">
      <c r="A386" s="155"/>
      <c r="B386" s="156"/>
      <c r="C386" s="187" t="s">
        <v>471</v>
      </c>
      <c r="D386" s="182"/>
      <c r="E386" s="183">
        <v>6</v>
      </c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48"/>
      <c r="Z386" s="148"/>
      <c r="AA386" s="148"/>
      <c r="AB386" s="148"/>
      <c r="AC386" s="148"/>
      <c r="AD386" s="148"/>
      <c r="AE386" s="148"/>
      <c r="AF386" s="148"/>
      <c r="AG386" s="148" t="s">
        <v>180</v>
      </c>
      <c r="AH386" s="148">
        <v>0</v>
      </c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</row>
    <row r="387" spans="1:60" outlineLevel="1" x14ac:dyDescent="0.2">
      <c r="A387" s="155"/>
      <c r="B387" s="156"/>
      <c r="C387" s="187" t="s">
        <v>472</v>
      </c>
      <c r="D387" s="182"/>
      <c r="E387" s="183">
        <v>3.3</v>
      </c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48"/>
      <c r="Z387" s="148"/>
      <c r="AA387" s="148"/>
      <c r="AB387" s="148"/>
      <c r="AC387" s="148"/>
      <c r="AD387" s="148"/>
      <c r="AE387" s="148"/>
      <c r="AF387" s="148"/>
      <c r="AG387" s="148" t="s">
        <v>180</v>
      </c>
      <c r="AH387" s="148">
        <v>0</v>
      </c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</row>
    <row r="388" spans="1:60" outlineLevel="1" x14ac:dyDescent="0.2">
      <c r="A388" s="155"/>
      <c r="B388" s="156"/>
      <c r="C388" s="187" t="s">
        <v>473</v>
      </c>
      <c r="D388" s="182"/>
      <c r="E388" s="183">
        <v>3.4</v>
      </c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48"/>
      <c r="Z388" s="148"/>
      <c r="AA388" s="148"/>
      <c r="AB388" s="148"/>
      <c r="AC388" s="148"/>
      <c r="AD388" s="148"/>
      <c r="AE388" s="148"/>
      <c r="AF388" s="148"/>
      <c r="AG388" s="148" t="s">
        <v>180</v>
      </c>
      <c r="AH388" s="148">
        <v>0</v>
      </c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</row>
    <row r="389" spans="1:60" outlineLevel="1" x14ac:dyDescent="0.2">
      <c r="A389" s="155"/>
      <c r="B389" s="156"/>
      <c r="C389" s="299"/>
      <c r="D389" s="300"/>
      <c r="E389" s="300"/>
      <c r="F389" s="300"/>
      <c r="G389" s="300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48"/>
      <c r="Z389" s="148"/>
      <c r="AA389" s="148"/>
      <c r="AB389" s="148"/>
      <c r="AC389" s="148"/>
      <c r="AD389" s="148"/>
      <c r="AE389" s="148"/>
      <c r="AF389" s="148"/>
      <c r="AG389" s="148" t="s">
        <v>162</v>
      </c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</row>
    <row r="390" spans="1:60" outlineLevel="1" x14ac:dyDescent="0.2">
      <c r="A390" s="165">
        <v>41</v>
      </c>
      <c r="B390" s="166" t="s">
        <v>474</v>
      </c>
      <c r="C390" s="174" t="s">
        <v>1071</v>
      </c>
      <c r="D390" s="167" t="s">
        <v>251</v>
      </c>
      <c r="E390" s="168">
        <v>223.77722</v>
      </c>
      <c r="F390" s="169"/>
      <c r="G390" s="170">
        <f>ROUND(E390*F390,2)</f>
        <v>0</v>
      </c>
      <c r="H390" s="169">
        <v>1144</v>
      </c>
      <c r="I390" s="170">
        <f>ROUND(E390*H390,2)</f>
        <v>256001.14</v>
      </c>
      <c r="J390" s="169">
        <v>0</v>
      </c>
      <c r="K390" s="170">
        <f>ROUND(E390*J390,2)</f>
        <v>0</v>
      </c>
      <c r="L390" s="170">
        <v>21</v>
      </c>
      <c r="M390" s="170">
        <f>G390*(1+L390/100)</f>
        <v>0</v>
      </c>
      <c r="N390" s="170">
        <v>1.0999999999999999E-2</v>
      </c>
      <c r="O390" s="170">
        <f>ROUND(E390*N390,2)</f>
        <v>2.46</v>
      </c>
      <c r="P390" s="170">
        <v>0</v>
      </c>
      <c r="Q390" s="170">
        <f>ROUND(E390*P390,2)</f>
        <v>0</v>
      </c>
      <c r="R390" s="170"/>
      <c r="S390" s="170" t="s">
        <v>167</v>
      </c>
      <c r="T390" s="171" t="s">
        <v>159</v>
      </c>
      <c r="U390" s="157">
        <v>0</v>
      </c>
      <c r="V390" s="157">
        <f>ROUND(E390*U390,2)</f>
        <v>0</v>
      </c>
      <c r="W390" s="157"/>
      <c r="X390" s="157" t="s">
        <v>379</v>
      </c>
      <c r="Y390" s="148"/>
      <c r="Z390" s="148"/>
      <c r="AA390" s="148"/>
      <c r="AB390" s="148"/>
      <c r="AC390" s="148"/>
      <c r="AD390" s="148"/>
      <c r="AE390" s="148"/>
      <c r="AF390" s="148"/>
      <c r="AG390" s="148" t="s">
        <v>380</v>
      </c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</row>
    <row r="391" spans="1:60" outlineLevel="1" x14ac:dyDescent="0.2">
      <c r="A391" s="155"/>
      <c r="B391" s="156"/>
      <c r="C391" s="187" t="s">
        <v>221</v>
      </c>
      <c r="D391" s="182"/>
      <c r="E391" s="183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48"/>
      <c r="Z391" s="148"/>
      <c r="AA391" s="148"/>
      <c r="AB391" s="148"/>
      <c r="AC391" s="148"/>
      <c r="AD391" s="148"/>
      <c r="AE391" s="148"/>
      <c r="AF391" s="148"/>
      <c r="AG391" s="148" t="s">
        <v>180</v>
      </c>
      <c r="AH391" s="148">
        <v>0</v>
      </c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</row>
    <row r="392" spans="1:60" outlineLevel="1" x14ac:dyDescent="0.2">
      <c r="A392" s="155"/>
      <c r="B392" s="156"/>
      <c r="C392" s="187" t="s">
        <v>275</v>
      </c>
      <c r="D392" s="182"/>
      <c r="E392" s="183">
        <v>29.664000000000001</v>
      </c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48"/>
      <c r="Z392" s="148"/>
      <c r="AA392" s="148"/>
      <c r="AB392" s="148"/>
      <c r="AC392" s="148"/>
      <c r="AD392" s="148"/>
      <c r="AE392" s="148"/>
      <c r="AF392" s="148"/>
      <c r="AG392" s="148" t="s">
        <v>180</v>
      </c>
      <c r="AH392" s="148">
        <v>0</v>
      </c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</row>
    <row r="393" spans="1:60" outlineLevel="1" x14ac:dyDescent="0.2">
      <c r="A393" s="155"/>
      <c r="B393" s="156"/>
      <c r="C393" s="187" t="s">
        <v>276</v>
      </c>
      <c r="D393" s="182"/>
      <c r="E393" s="183">
        <v>43.091999999999999</v>
      </c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48"/>
      <c r="Z393" s="148"/>
      <c r="AA393" s="148"/>
      <c r="AB393" s="148"/>
      <c r="AC393" s="148"/>
      <c r="AD393" s="148"/>
      <c r="AE393" s="148"/>
      <c r="AF393" s="148"/>
      <c r="AG393" s="148" t="s">
        <v>180</v>
      </c>
      <c r="AH393" s="148">
        <v>0</v>
      </c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</row>
    <row r="394" spans="1:60" outlineLevel="1" x14ac:dyDescent="0.2">
      <c r="A394" s="155"/>
      <c r="B394" s="156"/>
      <c r="C394" s="187" t="s">
        <v>277</v>
      </c>
      <c r="D394" s="182"/>
      <c r="E394" s="183">
        <v>5.7960000000000003</v>
      </c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48"/>
      <c r="Z394" s="148"/>
      <c r="AA394" s="148"/>
      <c r="AB394" s="148"/>
      <c r="AC394" s="148"/>
      <c r="AD394" s="148"/>
      <c r="AE394" s="148"/>
      <c r="AF394" s="148"/>
      <c r="AG394" s="148" t="s">
        <v>180</v>
      </c>
      <c r="AH394" s="148">
        <v>0</v>
      </c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</row>
    <row r="395" spans="1:60" outlineLevel="1" x14ac:dyDescent="0.2">
      <c r="A395" s="155"/>
      <c r="B395" s="156"/>
      <c r="C395" s="187" t="s">
        <v>278</v>
      </c>
      <c r="D395" s="182"/>
      <c r="E395" s="183">
        <v>5.76</v>
      </c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48"/>
      <c r="Z395" s="148"/>
      <c r="AA395" s="148"/>
      <c r="AB395" s="148"/>
      <c r="AC395" s="148"/>
      <c r="AD395" s="148"/>
      <c r="AE395" s="148"/>
      <c r="AF395" s="148"/>
      <c r="AG395" s="148" t="s">
        <v>180</v>
      </c>
      <c r="AH395" s="148">
        <v>0</v>
      </c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</row>
    <row r="396" spans="1:60" outlineLevel="1" x14ac:dyDescent="0.2">
      <c r="A396" s="155"/>
      <c r="B396" s="156"/>
      <c r="C396" s="187" t="s">
        <v>279</v>
      </c>
      <c r="D396" s="182"/>
      <c r="E396" s="183">
        <v>29.531040000000001</v>
      </c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48"/>
      <c r="Z396" s="148"/>
      <c r="AA396" s="148"/>
      <c r="AB396" s="148"/>
      <c r="AC396" s="148"/>
      <c r="AD396" s="148"/>
      <c r="AE396" s="148"/>
      <c r="AF396" s="148"/>
      <c r="AG396" s="148" t="s">
        <v>180</v>
      </c>
      <c r="AH396" s="148">
        <v>0</v>
      </c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</row>
    <row r="397" spans="1:60" outlineLevel="1" x14ac:dyDescent="0.2">
      <c r="A397" s="155"/>
      <c r="B397" s="156"/>
      <c r="C397" s="187" t="s">
        <v>280</v>
      </c>
      <c r="D397" s="182"/>
      <c r="E397" s="183">
        <v>16.649999999999999</v>
      </c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48"/>
      <c r="Z397" s="148"/>
      <c r="AA397" s="148"/>
      <c r="AB397" s="148"/>
      <c r="AC397" s="148"/>
      <c r="AD397" s="148"/>
      <c r="AE397" s="148"/>
      <c r="AF397" s="148"/>
      <c r="AG397" s="148" t="s">
        <v>180</v>
      </c>
      <c r="AH397" s="148">
        <v>0</v>
      </c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</row>
    <row r="398" spans="1:60" outlineLevel="1" x14ac:dyDescent="0.2">
      <c r="A398" s="155"/>
      <c r="B398" s="156"/>
      <c r="C398" s="187" t="s">
        <v>281</v>
      </c>
      <c r="D398" s="182"/>
      <c r="E398" s="183">
        <v>8.1359999999999992</v>
      </c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48"/>
      <c r="Z398" s="148"/>
      <c r="AA398" s="148"/>
      <c r="AB398" s="148"/>
      <c r="AC398" s="148"/>
      <c r="AD398" s="148"/>
      <c r="AE398" s="148"/>
      <c r="AF398" s="148"/>
      <c r="AG398" s="148" t="s">
        <v>180</v>
      </c>
      <c r="AH398" s="148">
        <v>0</v>
      </c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</row>
    <row r="399" spans="1:60" outlineLevel="1" x14ac:dyDescent="0.2">
      <c r="A399" s="155"/>
      <c r="B399" s="156"/>
      <c r="C399" s="187" t="s">
        <v>282</v>
      </c>
      <c r="D399" s="182"/>
      <c r="E399" s="183">
        <v>1.1759999999999999</v>
      </c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48"/>
      <c r="Z399" s="148"/>
      <c r="AA399" s="148"/>
      <c r="AB399" s="148"/>
      <c r="AC399" s="148"/>
      <c r="AD399" s="148"/>
      <c r="AE399" s="148"/>
      <c r="AF399" s="148"/>
      <c r="AG399" s="148" t="s">
        <v>180</v>
      </c>
      <c r="AH399" s="148">
        <v>0</v>
      </c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</row>
    <row r="400" spans="1:60" outlineLevel="1" x14ac:dyDescent="0.2">
      <c r="A400" s="155"/>
      <c r="B400" s="156"/>
      <c r="C400" s="187" t="s">
        <v>283</v>
      </c>
      <c r="D400" s="182"/>
      <c r="E400" s="183">
        <v>3.762</v>
      </c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48"/>
      <c r="Z400" s="148"/>
      <c r="AA400" s="148"/>
      <c r="AB400" s="148"/>
      <c r="AC400" s="148"/>
      <c r="AD400" s="148"/>
      <c r="AE400" s="148"/>
      <c r="AF400" s="148"/>
      <c r="AG400" s="148" t="s">
        <v>180</v>
      </c>
      <c r="AH400" s="148">
        <v>0</v>
      </c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</row>
    <row r="401" spans="1:60" outlineLevel="1" x14ac:dyDescent="0.2">
      <c r="A401" s="155"/>
      <c r="B401" s="156"/>
      <c r="C401" s="187" t="s">
        <v>284</v>
      </c>
      <c r="D401" s="182"/>
      <c r="E401" s="183">
        <v>2.0070000000000001</v>
      </c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48"/>
      <c r="Z401" s="148"/>
      <c r="AA401" s="148"/>
      <c r="AB401" s="148"/>
      <c r="AC401" s="148"/>
      <c r="AD401" s="148"/>
      <c r="AE401" s="148"/>
      <c r="AF401" s="148"/>
      <c r="AG401" s="148" t="s">
        <v>180</v>
      </c>
      <c r="AH401" s="148">
        <v>0</v>
      </c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</row>
    <row r="402" spans="1:60" outlineLevel="1" x14ac:dyDescent="0.2">
      <c r="A402" s="155"/>
      <c r="B402" s="156"/>
      <c r="C402" s="187" t="s">
        <v>285</v>
      </c>
      <c r="D402" s="182"/>
      <c r="E402" s="183">
        <v>2.8620000000000001</v>
      </c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48"/>
      <c r="Z402" s="148"/>
      <c r="AA402" s="148"/>
      <c r="AB402" s="148"/>
      <c r="AC402" s="148"/>
      <c r="AD402" s="148"/>
      <c r="AE402" s="148"/>
      <c r="AF402" s="148"/>
      <c r="AG402" s="148" t="s">
        <v>180</v>
      </c>
      <c r="AH402" s="148">
        <v>0</v>
      </c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</row>
    <row r="403" spans="1:60" outlineLevel="1" x14ac:dyDescent="0.2">
      <c r="A403" s="155"/>
      <c r="B403" s="156"/>
      <c r="C403" s="187" t="s">
        <v>286</v>
      </c>
      <c r="D403" s="182"/>
      <c r="E403" s="183">
        <v>1.431</v>
      </c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48"/>
      <c r="Z403" s="148"/>
      <c r="AA403" s="148"/>
      <c r="AB403" s="148"/>
      <c r="AC403" s="148"/>
      <c r="AD403" s="148"/>
      <c r="AE403" s="148"/>
      <c r="AF403" s="148"/>
      <c r="AG403" s="148" t="s">
        <v>180</v>
      </c>
      <c r="AH403" s="148">
        <v>0</v>
      </c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</row>
    <row r="404" spans="1:60" outlineLevel="1" x14ac:dyDescent="0.2">
      <c r="A404" s="155"/>
      <c r="B404" s="156"/>
      <c r="C404" s="187" t="s">
        <v>287</v>
      </c>
      <c r="D404" s="182"/>
      <c r="E404" s="183">
        <v>1.3560000000000001</v>
      </c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48"/>
      <c r="Z404" s="148"/>
      <c r="AA404" s="148"/>
      <c r="AB404" s="148"/>
      <c r="AC404" s="148"/>
      <c r="AD404" s="148"/>
      <c r="AE404" s="148"/>
      <c r="AF404" s="148"/>
      <c r="AG404" s="148" t="s">
        <v>180</v>
      </c>
      <c r="AH404" s="148">
        <v>0</v>
      </c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</row>
    <row r="405" spans="1:60" outlineLevel="1" x14ac:dyDescent="0.2">
      <c r="A405" s="155"/>
      <c r="B405" s="156"/>
      <c r="C405" s="187" t="s">
        <v>288</v>
      </c>
      <c r="D405" s="182"/>
      <c r="E405" s="183">
        <v>2.3519999999999999</v>
      </c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48"/>
      <c r="Z405" s="148"/>
      <c r="AA405" s="148"/>
      <c r="AB405" s="148"/>
      <c r="AC405" s="148"/>
      <c r="AD405" s="148"/>
      <c r="AE405" s="148"/>
      <c r="AF405" s="148"/>
      <c r="AG405" s="148" t="s">
        <v>180</v>
      </c>
      <c r="AH405" s="148">
        <v>0</v>
      </c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</row>
    <row r="406" spans="1:60" outlineLevel="1" x14ac:dyDescent="0.2">
      <c r="A406" s="155"/>
      <c r="B406" s="156"/>
      <c r="C406" s="187" t="s">
        <v>289</v>
      </c>
      <c r="D406" s="182"/>
      <c r="E406" s="183">
        <v>1.5720000000000001</v>
      </c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48"/>
      <c r="Z406" s="148"/>
      <c r="AA406" s="148"/>
      <c r="AB406" s="148"/>
      <c r="AC406" s="148"/>
      <c r="AD406" s="148"/>
      <c r="AE406" s="148"/>
      <c r="AF406" s="148"/>
      <c r="AG406" s="148" t="s">
        <v>180</v>
      </c>
      <c r="AH406" s="148">
        <v>0</v>
      </c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</row>
    <row r="407" spans="1:60" outlineLevel="1" x14ac:dyDescent="0.2">
      <c r="A407" s="155"/>
      <c r="B407" s="156"/>
      <c r="C407" s="187" t="s">
        <v>290</v>
      </c>
      <c r="D407" s="182"/>
      <c r="E407" s="183">
        <v>3.375</v>
      </c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48"/>
      <c r="Z407" s="148"/>
      <c r="AA407" s="148"/>
      <c r="AB407" s="148"/>
      <c r="AC407" s="148"/>
      <c r="AD407" s="148"/>
      <c r="AE407" s="148"/>
      <c r="AF407" s="148"/>
      <c r="AG407" s="148" t="s">
        <v>180</v>
      </c>
      <c r="AH407" s="148">
        <v>0</v>
      </c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</row>
    <row r="408" spans="1:60" outlineLevel="1" x14ac:dyDescent="0.2">
      <c r="A408" s="155"/>
      <c r="B408" s="156"/>
      <c r="C408" s="187" t="s">
        <v>291</v>
      </c>
      <c r="D408" s="182"/>
      <c r="E408" s="183">
        <v>2.4138799999999998</v>
      </c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48"/>
      <c r="Z408" s="148"/>
      <c r="AA408" s="148"/>
      <c r="AB408" s="148"/>
      <c r="AC408" s="148"/>
      <c r="AD408" s="148"/>
      <c r="AE408" s="148"/>
      <c r="AF408" s="148"/>
      <c r="AG408" s="148" t="s">
        <v>180</v>
      </c>
      <c r="AH408" s="148">
        <v>0</v>
      </c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</row>
    <row r="409" spans="1:60" outlineLevel="1" x14ac:dyDescent="0.2">
      <c r="A409" s="155"/>
      <c r="B409" s="156"/>
      <c r="C409" s="187" t="s">
        <v>292</v>
      </c>
      <c r="D409" s="182"/>
      <c r="E409" s="183">
        <v>1.6020000000000001</v>
      </c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48"/>
      <c r="Z409" s="148"/>
      <c r="AA409" s="148"/>
      <c r="AB409" s="148"/>
      <c r="AC409" s="148"/>
      <c r="AD409" s="148"/>
      <c r="AE409" s="148"/>
      <c r="AF409" s="148"/>
      <c r="AG409" s="148" t="s">
        <v>180</v>
      </c>
      <c r="AH409" s="148">
        <v>0</v>
      </c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</row>
    <row r="410" spans="1:60" outlineLevel="1" x14ac:dyDescent="0.2">
      <c r="A410" s="155"/>
      <c r="B410" s="156"/>
      <c r="C410" s="187" t="s">
        <v>293</v>
      </c>
      <c r="D410" s="182"/>
      <c r="E410" s="183">
        <v>1.5543</v>
      </c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48"/>
      <c r="Z410" s="148"/>
      <c r="AA410" s="148"/>
      <c r="AB410" s="148"/>
      <c r="AC410" s="148"/>
      <c r="AD410" s="148"/>
      <c r="AE410" s="148"/>
      <c r="AF410" s="148"/>
      <c r="AG410" s="148" t="s">
        <v>180</v>
      </c>
      <c r="AH410" s="148">
        <v>0</v>
      </c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</row>
    <row r="411" spans="1:60" outlineLevel="1" x14ac:dyDescent="0.2">
      <c r="A411" s="155"/>
      <c r="B411" s="156"/>
      <c r="C411" s="187" t="s">
        <v>294</v>
      </c>
      <c r="D411" s="182"/>
      <c r="E411" s="183">
        <v>2.7090000000000001</v>
      </c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48"/>
      <c r="Z411" s="148"/>
      <c r="AA411" s="148"/>
      <c r="AB411" s="148"/>
      <c r="AC411" s="148"/>
      <c r="AD411" s="148"/>
      <c r="AE411" s="148"/>
      <c r="AF411" s="148"/>
      <c r="AG411" s="148" t="s">
        <v>180</v>
      </c>
      <c r="AH411" s="148">
        <v>0</v>
      </c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</row>
    <row r="412" spans="1:60" outlineLevel="1" x14ac:dyDescent="0.2">
      <c r="A412" s="155"/>
      <c r="B412" s="156"/>
      <c r="C412" s="187" t="s">
        <v>435</v>
      </c>
      <c r="D412" s="182"/>
      <c r="E412" s="183">
        <v>19.995000000000001</v>
      </c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48"/>
      <c r="Z412" s="148"/>
      <c r="AA412" s="148"/>
      <c r="AB412" s="148"/>
      <c r="AC412" s="148"/>
      <c r="AD412" s="148"/>
      <c r="AE412" s="148"/>
      <c r="AF412" s="148"/>
      <c r="AG412" s="148" t="s">
        <v>180</v>
      </c>
      <c r="AH412" s="148">
        <v>0</v>
      </c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</row>
    <row r="413" spans="1:60" outlineLevel="1" x14ac:dyDescent="0.2">
      <c r="A413" s="155"/>
      <c r="B413" s="156"/>
      <c r="C413" s="187" t="s">
        <v>436</v>
      </c>
      <c r="D413" s="182"/>
      <c r="E413" s="183">
        <v>1.44</v>
      </c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48"/>
      <c r="Z413" s="148"/>
      <c r="AA413" s="148"/>
      <c r="AB413" s="148"/>
      <c r="AC413" s="148"/>
      <c r="AD413" s="148"/>
      <c r="AE413" s="148"/>
      <c r="AF413" s="148"/>
      <c r="AG413" s="148" t="s">
        <v>180</v>
      </c>
      <c r="AH413" s="148">
        <v>0</v>
      </c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</row>
    <row r="414" spans="1:60" outlineLevel="1" x14ac:dyDescent="0.2">
      <c r="A414" s="155"/>
      <c r="B414" s="156"/>
      <c r="C414" s="187" t="s">
        <v>437</v>
      </c>
      <c r="D414" s="182"/>
      <c r="E414" s="183">
        <v>1.17</v>
      </c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48"/>
      <c r="Z414" s="148"/>
      <c r="AA414" s="148"/>
      <c r="AB414" s="148"/>
      <c r="AC414" s="148"/>
      <c r="AD414" s="148"/>
      <c r="AE414" s="148"/>
      <c r="AF414" s="148"/>
      <c r="AG414" s="148" t="s">
        <v>180</v>
      </c>
      <c r="AH414" s="148">
        <v>0</v>
      </c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</row>
    <row r="415" spans="1:60" outlineLevel="1" x14ac:dyDescent="0.2">
      <c r="A415" s="155"/>
      <c r="B415" s="156"/>
      <c r="C415" s="187" t="s">
        <v>296</v>
      </c>
      <c r="D415" s="182"/>
      <c r="E415" s="183">
        <v>0.94199999999999995</v>
      </c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48"/>
      <c r="Z415" s="148"/>
      <c r="AA415" s="148"/>
      <c r="AB415" s="148"/>
      <c r="AC415" s="148"/>
      <c r="AD415" s="148"/>
      <c r="AE415" s="148"/>
      <c r="AF415" s="148"/>
      <c r="AG415" s="148" t="s">
        <v>180</v>
      </c>
      <c r="AH415" s="148">
        <v>0</v>
      </c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</row>
    <row r="416" spans="1:60" outlineLevel="1" x14ac:dyDescent="0.2">
      <c r="A416" s="155"/>
      <c r="B416" s="156"/>
      <c r="C416" s="187" t="s">
        <v>438</v>
      </c>
      <c r="D416" s="182"/>
      <c r="E416" s="183">
        <v>5.181</v>
      </c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48"/>
      <c r="Z416" s="148"/>
      <c r="AA416" s="148"/>
      <c r="AB416" s="148"/>
      <c r="AC416" s="148"/>
      <c r="AD416" s="148"/>
      <c r="AE416" s="148"/>
      <c r="AF416" s="148"/>
      <c r="AG416" s="148" t="s">
        <v>180</v>
      </c>
      <c r="AH416" s="148">
        <v>0</v>
      </c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</row>
    <row r="417" spans="1:60" outlineLevel="1" x14ac:dyDescent="0.2">
      <c r="A417" s="155"/>
      <c r="B417" s="156"/>
      <c r="C417" s="187" t="s">
        <v>439</v>
      </c>
      <c r="D417" s="182"/>
      <c r="E417" s="183">
        <v>5.79</v>
      </c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48"/>
      <c r="Z417" s="148"/>
      <c r="AA417" s="148"/>
      <c r="AB417" s="148"/>
      <c r="AC417" s="148"/>
      <c r="AD417" s="148"/>
      <c r="AE417" s="148"/>
      <c r="AF417" s="148"/>
      <c r="AG417" s="148" t="s">
        <v>180</v>
      </c>
      <c r="AH417" s="148">
        <v>0</v>
      </c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</row>
    <row r="418" spans="1:60" outlineLevel="1" x14ac:dyDescent="0.2">
      <c r="A418" s="155"/>
      <c r="B418" s="156"/>
      <c r="C418" s="187" t="s">
        <v>299</v>
      </c>
      <c r="D418" s="182"/>
      <c r="E418" s="183">
        <v>19.757999999999999</v>
      </c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48"/>
      <c r="Z418" s="148"/>
      <c r="AA418" s="148"/>
      <c r="AB418" s="148"/>
      <c r="AC418" s="148"/>
      <c r="AD418" s="148"/>
      <c r="AE418" s="148"/>
      <c r="AF418" s="148"/>
      <c r="AG418" s="148" t="s">
        <v>180</v>
      </c>
      <c r="AH418" s="148">
        <v>0</v>
      </c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</row>
    <row r="419" spans="1:60" outlineLevel="1" x14ac:dyDescent="0.2">
      <c r="A419" s="155"/>
      <c r="B419" s="156"/>
      <c r="C419" s="187" t="s">
        <v>300</v>
      </c>
      <c r="D419" s="182"/>
      <c r="E419" s="183">
        <v>2.31</v>
      </c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48"/>
      <c r="Z419" s="148"/>
      <c r="AA419" s="148"/>
      <c r="AB419" s="148"/>
      <c r="AC419" s="148"/>
      <c r="AD419" s="148"/>
      <c r="AE419" s="148"/>
      <c r="AF419" s="148"/>
      <c r="AG419" s="148" t="s">
        <v>180</v>
      </c>
      <c r="AH419" s="148">
        <v>0</v>
      </c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</row>
    <row r="420" spans="1:60" outlineLevel="1" x14ac:dyDescent="0.2">
      <c r="A420" s="155"/>
      <c r="B420" s="156"/>
      <c r="C420" s="187" t="s">
        <v>301</v>
      </c>
      <c r="D420" s="182"/>
      <c r="E420" s="183">
        <v>0.39</v>
      </c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48"/>
      <c r="Z420" s="148"/>
      <c r="AA420" s="148"/>
      <c r="AB420" s="148"/>
      <c r="AC420" s="148"/>
      <c r="AD420" s="148"/>
      <c r="AE420" s="148"/>
      <c r="AF420" s="148"/>
      <c r="AG420" s="148" t="s">
        <v>180</v>
      </c>
      <c r="AH420" s="148">
        <v>0</v>
      </c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</row>
    <row r="421" spans="1:60" outlineLevel="1" x14ac:dyDescent="0.2">
      <c r="A421" s="155"/>
      <c r="B421" s="156"/>
      <c r="C421" s="299"/>
      <c r="D421" s="300"/>
      <c r="E421" s="300"/>
      <c r="F421" s="300"/>
      <c r="G421" s="300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48"/>
      <c r="Z421" s="148"/>
      <c r="AA421" s="148"/>
      <c r="AB421" s="148"/>
      <c r="AC421" s="148"/>
      <c r="AD421" s="148"/>
      <c r="AE421" s="148"/>
      <c r="AF421" s="148"/>
      <c r="AG421" s="148" t="s">
        <v>162</v>
      </c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</row>
    <row r="422" spans="1:60" ht="22.5" outlineLevel="1" x14ac:dyDescent="0.2">
      <c r="A422" s="165">
        <v>42</v>
      </c>
      <c r="B422" s="166" t="s">
        <v>475</v>
      </c>
      <c r="C422" s="218" t="s">
        <v>1073</v>
      </c>
      <c r="D422" s="167" t="s">
        <v>157</v>
      </c>
      <c r="E422" s="168">
        <v>6</v>
      </c>
      <c r="F422" s="169"/>
      <c r="G422" s="170">
        <f>ROUND(E422*F422,2)</f>
        <v>0</v>
      </c>
      <c r="H422" s="169">
        <v>16000</v>
      </c>
      <c r="I422" s="170">
        <f>ROUND(E422*H422,2)</f>
        <v>96000</v>
      </c>
      <c r="J422" s="169">
        <v>0</v>
      </c>
      <c r="K422" s="170">
        <f>ROUND(E422*J422,2)</f>
        <v>0</v>
      </c>
      <c r="L422" s="170">
        <v>21</v>
      </c>
      <c r="M422" s="170">
        <f>G422*(1+L422/100)</f>
        <v>0</v>
      </c>
      <c r="N422" s="170">
        <v>5.0000000000000001E-3</v>
      </c>
      <c r="O422" s="170">
        <f>ROUND(E422*N422,2)</f>
        <v>0.03</v>
      </c>
      <c r="P422" s="170">
        <v>0</v>
      </c>
      <c r="Q422" s="170">
        <f>ROUND(E422*P422,2)</f>
        <v>0</v>
      </c>
      <c r="R422" s="170"/>
      <c r="S422" s="170" t="s">
        <v>167</v>
      </c>
      <c r="T422" s="171" t="s">
        <v>159</v>
      </c>
      <c r="U422" s="157">
        <v>0</v>
      </c>
      <c r="V422" s="157">
        <f>ROUND(E422*U422,2)</f>
        <v>0</v>
      </c>
      <c r="W422" s="157"/>
      <c r="X422" s="157" t="s">
        <v>379</v>
      </c>
      <c r="Y422" s="148"/>
      <c r="Z422" s="148"/>
      <c r="AA422" s="148"/>
      <c r="AB422" s="148"/>
      <c r="AC422" s="148"/>
      <c r="AD422" s="148"/>
      <c r="AE422" s="148"/>
      <c r="AF422" s="148"/>
      <c r="AG422" s="148" t="s">
        <v>380</v>
      </c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</row>
    <row r="423" spans="1:60" outlineLevel="1" x14ac:dyDescent="0.2">
      <c r="A423" s="155"/>
      <c r="B423" s="156"/>
      <c r="C423" s="290"/>
      <c r="D423" s="291"/>
      <c r="E423" s="291"/>
      <c r="F423" s="291"/>
      <c r="G423" s="291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48"/>
      <c r="Z423" s="148"/>
      <c r="AA423" s="148"/>
      <c r="AB423" s="148"/>
      <c r="AC423" s="148"/>
      <c r="AD423" s="148"/>
      <c r="AE423" s="148"/>
      <c r="AF423" s="148"/>
      <c r="AG423" s="148" t="s">
        <v>162</v>
      </c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</row>
    <row r="424" spans="1:60" ht="33.75" outlineLevel="1" x14ac:dyDescent="0.2">
      <c r="A424" s="165" t="s">
        <v>1064</v>
      </c>
      <c r="B424" s="166" t="s">
        <v>475</v>
      </c>
      <c r="C424" s="218" t="s">
        <v>1085</v>
      </c>
      <c r="D424" s="167" t="s">
        <v>157</v>
      </c>
      <c r="E424" s="168">
        <v>12</v>
      </c>
      <c r="F424" s="169"/>
      <c r="G424" s="170">
        <f>ROUND(E424*F424,2)</f>
        <v>0</v>
      </c>
      <c r="H424" s="169">
        <v>16000</v>
      </c>
      <c r="I424" s="170">
        <f>ROUND(E424*H424,2)</f>
        <v>192000</v>
      </c>
      <c r="J424" s="169">
        <v>0</v>
      </c>
      <c r="K424" s="170">
        <f>ROUND(E424*J424,2)</f>
        <v>0</v>
      </c>
      <c r="L424" s="170">
        <v>21</v>
      </c>
      <c r="M424" s="170">
        <f>G424*(1+L424/100)</f>
        <v>0</v>
      </c>
      <c r="N424" s="170">
        <v>5.0000000000000001E-3</v>
      </c>
      <c r="O424" s="170">
        <f>ROUND(E424*N424,2)</f>
        <v>0.06</v>
      </c>
      <c r="P424" s="170">
        <v>0</v>
      </c>
      <c r="Q424" s="170">
        <f>ROUND(E424*P424,2)</f>
        <v>0</v>
      </c>
      <c r="R424" s="170"/>
      <c r="S424" s="170" t="s">
        <v>167</v>
      </c>
      <c r="T424" s="171" t="s">
        <v>159</v>
      </c>
      <c r="U424" s="157"/>
      <c r="V424" s="157"/>
      <c r="W424" s="157"/>
      <c r="X424" s="157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</row>
    <row r="425" spans="1:60" ht="33.75" outlineLevel="1" x14ac:dyDescent="0.2">
      <c r="A425" s="165">
        <v>43</v>
      </c>
      <c r="B425" s="166" t="s">
        <v>476</v>
      </c>
      <c r="C425" s="174" t="s">
        <v>1086</v>
      </c>
      <c r="D425" s="167" t="s">
        <v>157</v>
      </c>
      <c r="E425" s="168">
        <v>24</v>
      </c>
      <c r="F425" s="169"/>
      <c r="G425" s="170">
        <f>ROUND(E425*F425,2)</f>
        <v>0</v>
      </c>
      <c r="H425" s="169">
        <v>53128</v>
      </c>
      <c r="I425" s="170">
        <f>ROUND(E425*H425,2)</f>
        <v>1275072</v>
      </c>
      <c r="J425" s="169">
        <v>0</v>
      </c>
      <c r="K425" s="170">
        <f>ROUND(E425*J425,2)</f>
        <v>0</v>
      </c>
      <c r="L425" s="170">
        <v>21</v>
      </c>
      <c r="M425" s="170">
        <f>G425*(1+L425/100)</f>
        <v>0</v>
      </c>
      <c r="N425" s="170">
        <v>0.10299999999999999</v>
      </c>
      <c r="O425" s="170">
        <f>ROUND(E425*N425,2)</f>
        <v>2.4700000000000002</v>
      </c>
      <c r="P425" s="170">
        <v>0</v>
      </c>
      <c r="Q425" s="170">
        <f>ROUND(E425*P425,2)</f>
        <v>0</v>
      </c>
      <c r="R425" s="170"/>
      <c r="S425" s="170" t="s">
        <v>167</v>
      </c>
      <c r="T425" s="171" t="s">
        <v>159</v>
      </c>
      <c r="U425" s="157">
        <v>0</v>
      </c>
      <c r="V425" s="157">
        <f>ROUND(E425*U425,2)</f>
        <v>0</v>
      </c>
      <c r="W425" s="157"/>
      <c r="X425" s="157" t="s">
        <v>379</v>
      </c>
      <c r="Y425" s="148"/>
      <c r="Z425" s="148"/>
      <c r="AA425" s="148"/>
      <c r="AB425" s="148"/>
      <c r="AC425" s="148"/>
      <c r="AD425" s="148"/>
      <c r="AE425" s="148"/>
      <c r="AF425" s="148"/>
      <c r="AG425" s="148" t="s">
        <v>380</v>
      </c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</row>
    <row r="426" spans="1:60" outlineLevel="1" x14ac:dyDescent="0.2">
      <c r="A426" s="155"/>
      <c r="B426" s="156"/>
      <c r="C426" s="187" t="s">
        <v>477</v>
      </c>
      <c r="D426" s="182"/>
      <c r="E426" s="183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48"/>
      <c r="Z426" s="148"/>
      <c r="AA426" s="148"/>
      <c r="AB426" s="148"/>
      <c r="AC426" s="148"/>
      <c r="AD426" s="148"/>
      <c r="AE426" s="148"/>
      <c r="AF426" s="148"/>
      <c r="AG426" s="148" t="s">
        <v>180</v>
      </c>
      <c r="AH426" s="148">
        <v>0</v>
      </c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</row>
    <row r="427" spans="1:60" outlineLevel="1" x14ac:dyDescent="0.2">
      <c r="A427" s="155"/>
      <c r="B427" s="156"/>
      <c r="C427" s="187" t="s">
        <v>478</v>
      </c>
      <c r="D427" s="182"/>
      <c r="E427" s="183">
        <v>24</v>
      </c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48"/>
      <c r="Z427" s="148"/>
      <c r="AA427" s="148"/>
      <c r="AB427" s="148"/>
      <c r="AC427" s="148"/>
      <c r="AD427" s="148"/>
      <c r="AE427" s="148"/>
      <c r="AF427" s="148"/>
      <c r="AG427" s="148" t="s">
        <v>180</v>
      </c>
      <c r="AH427" s="148">
        <v>0</v>
      </c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</row>
    <row r="428" spans="1:60" outlineLevel="1" x14ac:dyDescent="0.2">
      <c r="A428" s="155"/>
      <c r="B428" s="156"/>
      <c r="C428" s="299"/>
      <c r="D428" s="300"/>
      <c r="E428" s="300"/>
      <c r="F428" s="300"/>
      <c r="G428" s="300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48"/>
      <c r="Z428" s="148"/>
      <c r="AA428" s="148"/>
      <c r="AB428" s="148"/>
      <c r="AC428" s="148"/>
      <c r="AD428" s="148"/>
      <c r="AE428" s="148"/>
      <c r="AF428" s="148"/>
      <c r="AG428" s="148" t="s">
        <v>162</v>
      </c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</row>
    <row r="429" spans="1:60" ht="33.75" outlineLevel="1" x14ac:dyDescent="0.2">
      <c r="A429" s="165">
        <v>44</v>
      </c>
      <c r="B429" s="166" t="s">
        <v>479</v>
      </c>
      <c r="C429" s="174" t="s">
        <v>1087</v>
      </c>
      <c r="D429" s="167" t="s">
        <v>157</v>
      </c>
      <c r="E429" s="168">
        <v>38</v>
      </c>
      <c r="F429" s="169"/>
      <c r="G429" s="170">
        <f>ROUND(E429*F429,2)</f>
        <v>0</v>
      </c>
      <c r="H429" s="169">
        <v>43572</v>
      </c>
      <c r="I429" s="170">
        <f>ROUND(E429*H429,2)</f>
        <v>1655736</v>
      </c>
      <c r="J429" s="169">
        <v>0</v>
      </c>
      <c r="K429" s="170">
        <f>ROUND(E429*J429,2)</f>
        <v>0</v>
      </c>
      <c r="L429" s="170">
        <v>21</v>
      </c>
      <c r="M429" s="170">
        <f>G429*(1+L429/100)</f>
        <v>0</v>
      </c>
      <c r="N429" s="170">
        <v>8.3000000000000004E-2</v>
      </c>
      <c r="O429" s="170">
        <f>ROUND(E429*N429,2)</f>
        <v>3.15</v>
      </c>
      <c r="P429" s="170">
        <v>0</v>
      </c>
      <c r="Q429" s="170">
        <f>ROUND(E429*P429,2)</f>
        <v>0</v>
      </c>
      <c r="R429" s="170"/>
      <c r="S429" s="170" t="s">
        <v>167</v>
      </c>
      <c r="T429" s="171" t="s">
        <v>159</v>
      </c>
      <c r="U429" s="157">
        <v>0</v>
      </c>
      <c r="V429" s="157">
        <f>ROUND(E429*U429,2)</f>
        <v>0</v>
      </c>
      <c r="W429" s="157"/>
      <c r="X429" s="157" t="s">
        <v>379</v>
      </c>
      <c r="Y429" s="148"/>
      <c r="Z429" s="148"/>
      <c r="AA429" s="148"/>
      <c r="AB429" s="148"/>
      <c r="AC429" s="148"/>
      <c r="AD429" s="148"/>
      <c r="AE429" s="148"/>
      <c r="AF429" s="148"/>
      <c r="AG429" s="148" t="s">
        <v>380</v>
      </c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</row>
    <row r="430" spans="1:60" outlineLevel="1" x14ac:dyDescent="0.2">
      <c r="A430" s="155"/>
      <c r="B430" s="156"/>
      <c r="C430" s="290"/>
      <c r="D430" s="291"/>
      <c r="E430" s="291"/>
      <c r="F430" s="291"/>
      <c r="G430" s="291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48"/>
      <c r="Z430" s="148"/>
      <c r="AA430" s="148"/>
      <c r="AB430" s="148"/>
      <c r="AC430" s="148"/>
      <c r="AD430" s="148"/>
      <c r="AE430" s="148"/>
      <c r="AF430" s="148"/>
      <c r="AG430" s="148" t="s">
        <v>162</v>
      </c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</row>
    <row r="431" spans="1:60" ht="33.75" outlineLevel="1" x14ac:dyDescent="0.2">
      <c r="A431" s="165">
        <v>45</v>
      </c>
      <c r="B431" s="166" t="s">
        <v>480</v>
      </c>
      <c r="C431" s="174" t="s">
        <v>1088</v>
      </c>
      <c r="D431" s="167" t="s">
        <v>157</v>
      </c>
      <c r="E431" s="168">
        <v>6</v>
      </c>
      <c r="F431" s="169"/>
      <c r="G431" s="170">
        <f>ROUND(E431*F431,2)</f>
        <v>0</v>
      </c>
      <c r="H431" s="169">
        <v>33353</v>
      </c>
      <c r="I431" s="170">
        <f>ROUND(E431*H431,2)</f>
        <v>200118</v>
      </c>
      <c r="J431" s="169">
        <v>0</v>
      </c>
      <c r="K431" s="170">
        <f>ROUND(E431*J431,2)</f>
        <v>0</v>
      </c>
      <c r="L431" s="170">
        <v>21</v>
      </c>
      <c r="M431" s="170">
        <f>G431*(1+L431/100)</f>
        <v>0</v>
      </c>
      <c r="N431" s="170">
        <v>6.0999999999999999E-2</v>
      </c>
      <c r="O431" s="170">
        <f>ROUND(E431*N431,2)</f>
        <v>0.37</v>
      </c>
      <c r="P431" s="170">
        <v>0</v>
      </c>
      <c r="Q431" s="170">
        <f>ROUND(E431*P431,2)</f>
        <v>0</v>
      </c>
      <c r="R431" s="170"/>
      <c r="S431" s="170" t="s">
        <v>167</v>
      </c>
      <c r="T431" s="171" t="s">
        <v>159</v>
      </c>
      <c r="U431" s="157">
        <v>0</v>
      </c>
      <c r="V431" s="157">
        <f>ROUND(E431*U431,2)</f>
        <v>0</v>
      </c>
      <c r="W431" s="157"/>
      <c r="X431" s="157" t="s">
        <v>379</v>
      </c>
      <c r="Y431" s="148"/>
      <c r="Z431" s="148"/>
      <c r="AA431" s="148"/>
      <c r="AB431" s="148"/>
      <c r="AC431" s="148"/>
      <c r="AD431" s="148"/>
      <c r="AE431" s="148"/>
      <c r="AF431" s="148"/>
      <c r="AG431" s="148" t="s">
        <v>380</v>
      </c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</row>
    <row r="432" spans="1:60" outlineLevel="1" x14ac:dyDescent="0.2">
      <c r="A432" s="155"/>
      <c r="B432" s="156"/>
      <c r="C432" s="290"/>
      <c r="D432" s="291"/>
      <c r="E432" s="291"/>
      <c r="F432" s="291"/>
      <c r="G432" s="291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48"/>
      <c r="Z432" s="148"/>
      <c r="AA432" s="148"/>
      <c r="AB432" s="148"/>
      <c r="AC432" s="148"/>
      <c r="AD432" s="148"/>
      <c r="AE432" s="148"/>
      <c r="AF432" s="148"/>
      <c r="AG432" s="148" t="s">
        <v>162</v>
      </c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</row>
    <row r="433" spans="1:60" ht="33.75" outlineLevel="1" x14ac:dyDescent="0.2">
      <c r="A433" s="165">
        <v>46</v>
      </c>
      <c r="B433" s="166" t="s">
        <v>481</v>
      </c>
      <c r="C433" s="174" t="s">
        <v>1089</v>
      </c>
      <c r="D433" s="167" t="s">
        <v>157</v>
      </c>
      <c r="E433" s="168">
        <v>6</v>
      </c>
      <c r="F433" s="169"/>
      <c r="G433" s="170">
        <f>ROUND(E433*F433,2)</f>
        <v>0</v>
      </c>
      <c r="H433" s="169">
        <v>33353</v>
      </c>
      <c r="I433" s="170">
        <f>ROUND(E433*H433,2)</f>
        <v>200118</v>
      </c>
      <c r="J433" s="169">
        <v>0</v>
      </c>
      <c r="K433" s="170">
        <f>ROUND(E433*J433,2)</f>
        <v>0</v>
      </c>
      <c r="L433" s="170">
        <v>21</v>
      </c>
      <c r="M433" s="170">
        <f>G433*(1+L433/100)</f>
        <v>0</v>
      </c>
      <c r="N433" s="170">
        <v>0</v>
      </c>
      <c r="O433" s="170">
        <f>ROUND(E433*N433,2)</f>
        <v>0</v>
      </c>
      <c r="P433" s="170">
        <v>0</v>
      </c>
      <c r="Q433" s="170">
        <f>ROUND(E433*P433,2)</f>
        <v>0</v>
      </c>
      <c r="R433" s="170"/>
      <c r="S433" s="170" t="s">
        <v>167</v>
      </c>
      <c r="T433" s="171" t="s">
        <v>159</v>
      </c>
      <c r="U433" s="157">
        <v>0</v>
      </c>
      <c r="V433" s="157">
        <f>ROUND(E433*U433,2)</f>
        <v>0</v>
      </c>
      <c r="W433" s="157"/>
      <c r="X433" s="157" t="s">
        <v>379</v>
      </c>
      <c r="Y433" s="148"/>
      <c r="Z433" s="148"/>
      <c r="AA433" s="148"/>
      <c r="AB433" s="148"/>
      <c r="AC433" s="148"/>
      <c r="AD433" s="148"/>
      <c r="AE433" s="148"/>
      <c r="AF433" s="148"/>
      <c r="AG433" s="148" t="s">
        <v>380</v>
      </c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</row>
    <row r="434" spans="1:60" outlineLevel="1" x14ac:dyDescent="0.2">
      <c r="A434" s="155"/>
      <c r="B434" s="156"/>
      <c r="C434" s="290"/>
      <c r="D434" s="291"/>
      <c r="E434" s="291"/>
      <c r="F434" s="291"/>
      <c r="G434" s="291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48"/>
      <c r="Z434" s="148"/>
      <c r="AA434" s="148"/>
      <c r="AB434" s="148"/>
      <c r="AC434" s="148"/>
      <c r="AD434" s="148"/>
      <c r="AE434" s="148"/>
      <c r="AF434" s="148"/>
      <c r="AG434" s="148" t="s">
        <v>162</v>
      </c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</row>
    <row r="435" spans="1:60" ht="33.75" outlineLevel="1" x14ac:dyDescent="0.2">
      <c r="A435" s="165">
        <v>47</v>
      </c>
      <c r="B435" s="166" t="s">
        <v>482</v>
      </c>
      <c r="C435" s="174" t="s">
        <v>1090</v>
      </c>
      <c r="D435" s="167" t="s">
        <v>157</v>
      </c>
      <c r="E435" s="168">
        <v>47</v>
      </c>
      <c r="F435" s="169"/>
      <c r="G435" s="170">
        <f>ROUND(E435*F435,2)</f>
        <v>0</v>
      </c>
      <c r="H435" s="169">
        <v>28752</v>
      </c>
      <c r="I435" s="170">
        <f>ROUND(E435*H435,2)</f>
        <v>1351344</v>
      </c>
      <c r="J435" s="169">
        <v>0</v>
      </c>
      <c r="K435" s="170">
        <f>ROUND(E435*J435,2)</f>
        <v>0</v>
      </c>
      <c r="L435" s="170">
        <v>21</v>
      </c>
      <c r="M435" s="170">
        <f>G435*(1+L435/100)</f>
        <v>0</v>
      </c>
      <c r="N435" s="170">
        <v>5.1999999999999998E-2</v>
      </c>
      <c r="O435" s="170">
        <f>ROUND(E435*N435,2)</f>
        <v>2.44</v>
      </c>
      <c r="P435" s="170">
        <v>0</v>
      </c>
      <c r="Q435" s="170">
        <f>ROUND(E435*P435,2)</f>
        <v>0</v>
      </c>
      <c r="R435" s="170"/>
      <c r="S435" s="170" t="s">
        <v>167</v>
      </c>
      <c r="T435" s="171" t="s">
        <v>159</v>
      </c>
      <c r="U435" s="157">
        <v>0</v>
      </c>
      <c r="V435" s="157">
        <f>ROUND(E435*U435,2)</f>
        <v>0</v>
      </c>
      <c r="W435" s="157"/>
      <c r="X435" s="157" t="s">
        <v>379</v>
      </c>
      <c r="Y435" s="148"/>
      <c r="Z435" s="148"/>
      <c r="AA435" s="148"/>
      <c r="AB435" s="148"/>
      <c r="AC435" s="148"/>
      <c r="AD435" s="148"/>
      <c r="AE435" s="148"/>
      <c r="AF435" s="148"/>
      <c r="AG435" s="148" t="s">
        <v>380</v>
      </c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</row>
    <row r="436" spans="1:60" outlineLevel="1" x14ac:dyDescent="0.2">
      <c r="A436" s="155"/>
      <c r="B436" s="156"/>
      <c r="C436" s="290"/>
      <c r="D436" s="291"/>
      <c r="E436" s="291"/>
      <c r="F436" s="291"/>
      <c r="G436" s="291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48"/>
      <c r="Z436" s="148"/>
      <c r="AA436" s="148"/>
      <c r="AB436" s="148"/>
      <c r="AC436" s="148"/>
      <c r="AD436" s="148"/>
      <c r="AE436" s="148"/>
      <c r="AF436" s="148"/>
      <c r="AG436" s="148" t="s">
        <v>162</v>
      </c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</row>
    <row r="437" spans="1:60" ht="33.75" outlineLevel="1" x14ac:dyDescent="0.2">
      <c r="A437" s="165">
        <v>48</v>
      </c>
      <c r="B437" s="166" t="s">
        <v>483</v>
      </c>
      <c r="C437" s="174" t="s">
        <v>1091</v>
      </c>
      <c r="D437" s="167" t="s">
        <v>157</v>
      </c>
      <c r="E437" s="168">
        <v>15</v>
      </c>
      <c r="F437" s="169"/>
      <c r="G437" s="170">
        <f>ROUND(E437*F437,2)</f>
        <v>0</v>
      </c>
      <c r="H437" s="169">
        <v>43594</v>
      </c>
      <c r="I437" s="170">
        <f>ROUND(E437*H437,2)</f>
        <v>653910</v>
      </c>
      <c r="J437" s="169">
        <v>0</v>
      </c>
      <c r="K437" s="170">
        <f>ROUND(E437*J437,2)</f>
        <v>0</v>
      </c>
      <c r="L437" s="170">
        <v>21</v>
      </c>
      <c r="M437" s="170">
        <f>G437*(1+L437/100)</f>
        <v>0</v>
      </c>
      <c r="N437" s="170">
        <v>8.3000000000000004E-2</v>
      </c>
      <c r="O437" s="170">
        <f>ROUND(E437*N437,2)</f>
        <v>1.25</v>
      </c>
      <c r="P437" s="170">
        <v>0</v>
      </c>
      <c r="Q437" s="170">
        <f>ROUND(E437*P437,2)</f>
        <v>0</v>
      </c>
      <c r="R437" s="170"/>
      <c r="S437" s="170" t="s">
        <v>167</v>
      </c>
      <c r="T437" s="171" t="s">
        <v>159</v>
      </c>
      <c r="U437" s="157">
        <v>0</v>
      </c>
      <c r="V437" s="157">
        <f>ROUND(E437*U437,2)</f>
        <v>0</v>
      </c>
      <c r="W437" s="157"/>
      <c r="X437" s="157" t="s">
        <v>379</v>
      </c>
      <c r="Y437" s="148"/>
      <c r="Z437" s="148"/>
      <c r="AA437" s="148"/>
      <c r="AB437" s="148"/>
      <c r="AC437" s="148"/>
      <c r="AD437" s="148"/>
      <c r="AE437" s="148"/>
      <c r="AF437" s="148"/>
      <c r="AG437" s="148" t="s">
        <v>380</v>
      </c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</row>
    <row r="438" spans="1:60" outlineLevel="1" x14ac:dyDescent="0.2">
      <c r="A438" s="155"/>
      <c r="B438" s="156"/>
      <c r="C438" s="290"/>
      <c r="D438" s="291"/>
      <c r="E438" s="291"/>
      <c r="F438" s="291"/>
      <c r="G438" s="291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48"/>
      <c r="Z438" s="148"/>
      <c r="AA438" s="148"/>
      <c r="AB438" s="148"/>
      <c r="AC438" s="148"/>
      <c r="AD438" s="148"/>
      <c r="AE438" s="148"/>
      <c r="AF438" s="148"/>
      <c r="AG438" s="148" t="s">
        <v>162</v>
      </c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</row>
    <row r="439" spans="1:60" ht="33.75" outlineLevel="1" x14ac:dyDescent="0.2">
      <c r="A439" s="165">
        <v>49</v>
      </c>
      <c r="B439" s="166" t="s">
        <v>484</v>
      </c>
      <c r="C439" s="174" t="s">
        <v>1092</v>
      </c>
      <c r="D439" s="167" t="s">
        <v>157</v>
      </c>
      <c r="E439" s="168">
        <v>8</v>
      </c>
      <c r="F439" s="169"/>
      <c r="G439" s="170">
        <f>ROUND(E439*F439,2)</f>
        <v>0</v>
      </c>
      <c r="H439" s="169">
        <v>37395</v>
      </c>
      <c r="I439" s="170">
        <f>ROUND(E439*H439,2)</f>
        <v>299160</v>
      </c>
      <c r="J439" s="169">
        <v>0</v>
      </c>
      <c r="K439" s="170">
        <f>ROUND(E439*J439,2)</f>
        <v>0</v>
      </c>
      <c r="L439" s="170">
        <v>21</v>
      </c>
      <c r="M439" s="170">
        <f>G439*(1+L439/100)</f>
        <v>0</v>
      </c>
      <c r="N439" s="170">
        <v>7.0999999999999994E-2</v>
      </c>
      <c r="O439" s="170">
        <f>ROUND(E439*N439,2)</f>
        <v>0.56999999999999995</v>
      </c>
      <c r="P439" s="170">
        <v>0</v>
      </c>
      <c r="Q439" s="170">
        <f>ROUND(E439*P439,2)</f>
        <v>0</v>
      </c>
      <c r="R439" s="170"/>
      <c r="S439" s="170" t="s">
        <v>167</v>
      </c>
      <c r="T439" s="171" t="s">
        <v>159</v>
      </c>
      <c r="U439" s="157">
        <v>0</v>
      </c>
      <c r="V439" s="157">
        <f>ROUND(E439*U439,2)</f>
        <v>0</v>
      </c>
      <c r="W439" s="157"/>
      <c r="X439" s="157" t="s">
        <v>379</v>
      </c>
      <c r="Y439" s="148"/>
      <c r="Z439" s="148"/>
      <c r="AA439" s="148"/>
      <c r="AB439" s="148"/>
      <c r="AC439" s="148"/>
      <c r="AD439" s="148"/>
      <c r="AE439" s="148"/>
      <c r="AF439" s="148"/>
      <c r="AG439" s="148" t="s">
        <v>380</v>
      </c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</row>
    <row r="440" spans="1:60" outlineLevel="1" x14ac:dyDescent="0.2">
      <c r="A440" s="155"/>
      <c r="B440" s="156"/>
      <c r="C440" s="290"/>
      <c r="D440" s="291"/>
      <c r="E440" s="291"/>
      <c r="F440" s="291"/>
      <c r="G440" s="291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48"/>
      <c r="Z440" s="148"/>
      <c r="AA440" s="148"/>
      <c r="AB440" s="148"/>
      <c r="AC440" s="148"/>
      <c r="AD440" s="148"/>
      <c r="AE440" s="148"/>
      <c r="AF440" s="148"/>
      <c r="AG440" s="148" t="s">
        <v>162</v>
      </c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</row>
    <row r="441" spans="1:60" outlineLevel="1" x14ac:dyDescent="0.2">
      <c r="A441" s="155"/>
      <c r="B441" s="156"/>
      <c r="C441" s="216"/>
      <c r="D441" s="217"/>
      <c r="E441" s="217"/>
      <c r="F441" s="217"/>
      <c r="G441" s="21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</row>
    <row r="442" spans="1:60" ht="33.75" outlineLevel="1" x14ac:dyDescent="0.2">
      <c r="A442" s="165">
        <v>50</v>
      </c>
      <c r="B442" s="166" t="s">
        <v>485</v>
      </c>
      <c r="C442" s="174" t="s">
        <v>1093</v>
      </c>
      <c r="D442" s="167" t="s">
        <v>157</v>
      </c>
      <c r="E442" s="168">
        <v>1</v>
      </c>
      <c r="F442" s="169"/>
      <c r="G442" s="170">
        <f>ROUND(E442*F442,2)</f>
        <v>0</v>
      </c>
      <c r="H442" s="169">
        <v>46950</v>
      </c>
      <c r="I442" s="170">
        <f>ROUND(E442*H442,2)</f>
        <v>46950</v>
      </c>
      <c r="J442" s="169">
        <v>0</v>
      </c>
      <c r="K442" s="170">
        <f>ROUND(E442*J442,2)</f>
        <v>0</v>
      </c>
      <c r="L442" s="170">
        <v>21</v>
      </c>
      <c r="M442" s="170">
        <f>G442*(1+L442/100)</f>
        <v>0</v>
      </c>
      <c r="N442" s="170">
        <v>9.0999999999999998E-2</v>
      </c>
      <c r="O442" s="170">
        <f>ROUND(E442*N442,2)</f>
        <v>0.09</v>
      </c>
      <c r="P442" s="170">
        <v>0</v>
      </c>
      <c r="Q442" s="170">
        <f>ROUND(E442*P442,2)</f>
        <v>0</v>
      </c>
      <c r="R442" s="170"/>
      <c r="S442" s="170" t="s">
        <v>167</v>
      </c>
      <c r="T442" s="171" t="s">
        <v>159</v>
      </c>
      <c r="U442" s="157">
        <v>0</v>
      </c>
      <c r="V442" s="157">
        <f>ROUND(E442*U442,2)</f>
        <v>0</v>
      </c>
      <c r="W442" s="157"/>
      <c r="X442" s="157" t="s">
        <v>379</v>
      </c>
      <c r="Y442" s="148"/>
      <c r="Z442" s="148"/>
      <c r="AA442" s="148"/>
      <c r="AB442" s="148"/>
      <c r="AC442" s="148"/>
      <c r="AD442" s="148"/>
      <c r="AE442" s="148"/>
      <c r="AF442" s="148"/>
      <c r="AG442" s="148" t="s">
        <v>380</v>
      </c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</row>
    <row r="443" spans="1:60" outlineLevel="1" x14ac:dyDescent="0.2">
      <c r="A443" s="155"/>
      <c r="B443" s="156"/>
      <c r="C443" s="290"/>
      <c r="D443" s="291"/>
      <c r="E443" s="291"/>
      <c r="F443" s="291"/>
      <c r="G443" s="291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48"/>
      <c r="Z443" s="148"/>
      <c r="AA443" s="148"/>
      <c r="AB443" s="148"/>
      <c r="AC443" s="148"/>
      <c r="AD443" s="148"/>
      <c r="AE443" s="148"/>
      <c r="AF443" s="148"/>
      <c r="AG443" s="148" t="s">
        <v>162</v>
      </c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</row>
    <row r="444" spans="1:60" ht="22.5" outlineLevel="1" x14ac:dyDescent="0.2">
      <c r="A444" s="165">
        <v>51</v>
      </c>
      <c r="B444" s="166" t="s">
        <v>486</v>
      </c>
      <c r="C444" s="174" t="s">
        <v>1076</v>
      </c>
      <c r="D444" s="167" t="s">
        <v>157</v>
      </c>
      <c r="E444" s="168">
        <v>1</v>
      </c>
      <c r="F444" s="169"/>
      <c r="G444" s="170">
        <f>ROUND(E444*F444,2)</f>
        <v>0</v>
      </c>
      <c r="H444" s="169">
        <v>17804</v>
      </c>
      <c r="I444" s="170">
        <f>ROUND(E444*H444,2)</f>
        <v>17804</v>
      </c>
      <c r="J444" s="169">
        <v>0</v>
      </c>
      <c r="K444" s="170">
        <f>ROUND(E444*J444,2)</f>
        <v>0</v>
      </c>
      <c r="L444" s="170">
        <v>21</v>
      </c>
      <c r="M444" s="170">
        <f>G444*(1+L444/100)</f>
        <v>0</v>
      </c>
      <c r="N444" s="170">
        <v>2.1000000000000001E-2</v>
      </c>
      <c r="O444" s="170">
        <f>ROUND(E444*N444,2)</f>
        <v>0.02</v>
      </c>
      <c r="P444" s="170">
        <v>0</v>
      </c>
      <c r="Q444" s="170">
        <f>ROUND(E444*P444,2)</f>
        <v>0</v>
      </c>
      <c r="R444" s="170"/>
      <c r="S444" s="170" t="s">
        <v>167</v>
      </c>
      <c r="T444" s="171" t="s">
        <v>159</v>
      </c>
      <c r="U444" s="157">
        <v>0</v>
      </c>
      <c r="V444" s="157">
        <f>ROUND(E444*U444,2)</f>
        <v>0</v>
      </c>
      <c r="W444" s="157"/>
      <c r="X444" s="157" t="s">
        <v>379</v>
      </c>
      <c r="Y444" s="148"/>
      <c r="Z444" s="148"/>
      <c r="AA444" s="148"/>
      <c r="AB444" s="148"/>
      <c r="AC444" s="148"/>
      <c r="AD444" s="148"/>
      <c r="AE444" s="148"/>
      <c r="AF444" s="148"/>
      <c r="AG444" s="148" t="s">
        <v>380</v>
      </c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</row>
    <row r="445" spans="1:60" outlineLevel="1" x14ac:dyDescent="0.2">
      <c r="A445" s="155"/>
      <c r="B445" s="156"/>
      <c r="C445" s="290"/>
      <c r="D445" s="291"/>
      <c r="E445" s="291"/>
      <c r="F445" s="291"/>
      <c r="G445" s="291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48"/>
      <c r="Z445" s="148"/>
      <c r="AA445" s="148"/>
      <c r="AB445" s="148"/>
      <c r="AC445" s="148"/>
      <c r="AD445" s="148"/>
      <c r="AE445" s="148"/>
      <c r="AF445" s="148"/>
      <c r="AG445" s="148" t="s">
        <v>162</v>
      </c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</row>
    <row r="446" spans="1:60" ht="33.75" outlineLevel="1" x14ac:dyDescent="0.2">
      <c r="A446" s="165">
        <v>52</v>
      </c>
      <c r="B446" s="166" t="s">
        <v>487</v>
      </c>
      <c r="C446" s="174" t="s">
        <v>1094</v>
      </c>
      <c r="D446" s="167" t="s">
        <v>157</v>
      </c>
      <c r="E446" s="168">
        <v>3</v>
      </c>
      <c r="F446" s="169"/>
      <c r="G446" s="170">
        <f>ROUND(E446*F446,2)</f>
        <v>0</v>
      </c>
      <c r="H446" s="169">
        <v>32523</v>
      </c>
      <c r="I446" s="170">
        <f>ROUND(E446*H446,2)</f>
        <v>97569</v>
      </c>
      <c r="J446" s="169">
        <v>0</v>
      </c>
      <c r="K446" s="170">
        <f>ROUND(E446*J446,2)</f>
        <v>0</v>
      </c>
      <c r="L446" s="170">
        <v>21</v>
      </c>
      <c r="M446" s="170">
        <f>G446*(1+L446/100)</f>
        <v>0</v>
      </c>
      <c r="N446" s="170">
        <v>4.9000000000000002E-2</v>
      </c>
      <c r="O446" s="170">
        <f>ROUND(E446*N446,2)</f>
        <v>0.15</v>
      </c>
      <c r="P446" s="170">
        <v>0</v>
      </c>
      <c r="Q446" s="170">
        <f>ROUND(E446*P446,2)</f>
        <v>0</v>
      </c>
      <c r="R446" s="170"/>
      <c r="S446" s="170" t="s">
        <v>167</v>
      </c>
      <c r="T446" s="171" t="s">
        <v>159</v>
      </c>
      <c r="U446" s="157">
        <v>0</v>
      </c>
      <c r="V446" s="157">
        <f>ROUND(E446*U446,2)</f>
        <v>0</v>
      </c>
      <c r="W446" s="157"/>
      <c r="X446" s="157" t="s">
        <v>379</v>
      </c>
      <c r="Y446" s="148"/>
      <c r="Z446" s="148"/>
      <c r="AA446" s="148"/>
      <c r="AB446" s="148"/>
      <c r="AC446" s="148"/>
      <c r="AD446" s="148"/>
      <c r="AE446" s="148"/>
      <c r="AF446" s="148"/>
      <c r="AG446" s="148" t="s">
        <v>380</v>
      </c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</row>
    <row r="447" spans="1:60" outlineLevel="1" x14ac:dyDescent="0.2">
      <c r="A447" s="155"/>
      <c r="B447" s="156"/>
      <c r="C447" s="290"/>
      <c r="D447" s="291"/>
      <c r="E447" s="291"/>
      <c r="F447" s="291"/>
      <c r="G447" s="291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48"/>
      <c r="Z447" s="148"/>
      <c r="AA447" s="148"/>
      <c r="AB447" s="148"/>
      <c r="AC447" s="148"/>
      <c r="AD447" s="148"/>
      <c r="AE447" s="148"/>
      <c r="AF447" s="148"/>
      <c r="AG447" s="148" t="s">
        <v>162</v>
      </c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</row>
    <row r="448" spans="1:60" ht="33.75" outlineLevel="1" x14ac:dyDescent="0.2">
      <c r="A448" s="165">
        <v>53</v>
      </c>
      <c r="B448" s="166" t="s">
        <v>488</v>
      </c>
      <c r="C448" s="174" t="s">
        <v>1095</v>
      </c>
      <c r="D448" s="167" t="s">
        <v>157</v>
      </c>
      <c r="E448" s="168">
        <v>3</v>
      </c>
      <c r="F448" s="169"/>
      <c r="G448" s="170">
        <f>ROUND(E448*F448,2)</f>
        <v>0</v>
      </c>
      <c r="H448" s="169">
        <v>11125</v>
      </c>
      <c r="I448" s="170">
        <f>ROUND(E448*H448,2)</f>
        <v>33375</v>
      </c>
      <c r="J448" s="169">
        <v>0</v>
      </c>
      <c r="K448" s="170">
        <f>ROUND(E448*J448,2)</f>
        <v>0</v>
      </c>
      <c r="L448" s="170">
        <v>21</v>
      </c>
      <c r="M448" s="170">
        <f>G448*(1+L448/100)</f>
        <v>0</v>
      </c>
      <c r="N448" s="170">
        <v>1.6E-2</v>
      </c>
      <c r="O448" s="170">
        <f>ROUND(E448*N448,2)</f>
        <v>0.05</v>
      </c>
      <c r="P448" s="170">
        <v>0</v>
      </c>
      <c r="Q448" s="170">
        <f>ROUND(E448*P448,2)</f>
        <v>0</v>
      </c>
      <c r="R448" s="170"/>
      <c r="S448" s="170" t="s">
        <v>167</v>
      </c>
      <c r="T448" s="171" t="s">
        <v>159</v>
      </c>
      <c r="U448" s="157">
        <v>0</v>
      </c>
      <c r="V448" s="157">
        <f>ROUND(E448*U448,2)</f>
        <v>0</v>
      </c>
      <c r="W448" s="157"/>
      <c r="X448" s="157" t="s">
        <v>379</v>
      </c>
      <c r="Y448" s="148"/>
      <c r="Z448" s="148"/>
      <c r="AA448" s="148"/>
      <c r="AB448" s="148"/>
      <c r="AC448" s="148"/>
      <c r="AD448" s="148"/>
      <c r="AE448" s="148"/>
      <c r="AF448" s="148"/>
      <c r="AG448" s="148" t="s">
        <v>380</v>
      </c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</row>
    <row r="449" spans="1:60" outlineLevel="1" x14ac:dyDescent="0.2">
      <c r="A449" s="155"/>
      <c r="B449" s="156"/>
      <c r="C449" s="290"/>
      <c r="D449" s="291"/>
      <c r="E449" s="291"/>
      <c r="F449" s="291"/>
      <c r="G449" s="291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48"/>
      <c r="Z449" s="148"/>
      <c r="AA449" s="148"/>
      <c r="AB449" s="148"/>
      <c r="AC449" s="148"/>
      <c r="AD449" s="148"/>
      <c r="AE449" s="148"/>
      <c r="AF449" s="148"/>
      <c r="AG449" s="148" t="s">
        <v>162</v>
      </c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</row>
    <row r="450" spans="1:60" ht="33.75" outlineLevel="1" x14ac:dyDescent="0.2">
      <c r="A450" s="165">
        <v>54</v>
      </c>
      <c r="B450" s="166" t="s">
        <v>489</v>
      </c>
      <c r="C450" s="174" t="s">
        <v>1096</v>
      </c>
      <c r="D450" s="167" t="s">
        <v>157</v>
      </c>
      <c r="E450" s="168">
        <v>3</v>
      </c>
      <c r="F450" s="169"/>
      <c r="G450" s="170">
        <f>ROUND(E450*F450,2)</f>
        <v>0</v>
      </c>
      <c r="H450" s="169">
        <v>21815</v>
      </c>
      <c r="I450" s="170">
        <f>ROUND(E450*H450,2)</f>
        <v>65445</v>
      </c>
      <c r="J450" s="169">
        <v>0</v>
      </c>
      <c r="K450" s="170">
        <f>ROUND(E450*J450,2)</f>
        <v>0</v>
      </c>
      <c r="L450" s="170">
        <v>21</v>
      </c>
      <c r="M450" s="170">
        <f>G450*(1+L450/100)</f>
        <v>0</v>
      </c>
      <c r="N450" s="170">
        <v>3.2000000000000001E-2</v>
      </c>
      <c r="O450" s="170">
        <f>ROUND(E450*N450,2)</f>
        <v>0.1</v>
      </c>
      <c r="P450" s="170">
        <v>0</v>
      </c>
      <c r="Q450" s="170">
        <f>ROUND(E450*P450,2)</f>
        <v>0</v>
      </c>
      <c r="R450" s="170"/>
      <c r="S450" s="170" t="s">
        <v>167</v>
      </c>
      <c r="T450" s="171" t="s">
        <v>159</v>
      </c>
      <c r="U450" s="157">
        <v>0</v>
      </c>
      <c r="V450" s="157">
        <f>ROUND(E450*U450,2)</f>
        <v>0</v>
      </c>
      <c r="W450" s="157"/>
      <c r="X450" s="157" t="s">
        <v>379</v>
      </c>
      <c r="Y450" s="148"/>
      <c r="Z450" s="148"/>
      <c r="AA450" s="148"/>
      <c r="AB450" s="148"/>
      <c r="AC450" s="148"/>
      <c r="AD450" s="148"/>
      <c r="AE450" s="148"/>
      <c r="AF450" s="148"/>
      <c r="AG450" s="148" t="s">
        <v>380</v>
      </c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</row>
    <row r="451" spans="1:60" outlineLevel="1" x14ac:dyDescent="0.2">
      <c r="A451" s="155"/>
      <c r="B451" s="156"/>
      <c r="C451" s="290"/>
      <c r="D451" s="291"/>
      <c r="E451" s="291"/>
      <c r="F451" s="291"/>
      <c r="G451" s="291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48"/>
      <c r="Z451" s="148"/>
      <c r="AA451" s="148"/>
      <c r="AB451" s="148"/>
      <c r="AC451" s="148"/>
      <c r="AD451" s="148"/>
      <c r="AE451" s="148"/>
      <c r="AF451" s="148"/>
      <c r="AG451" s="148" t="s">
        <v>162</v>
      </c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</row>
    <row r="452" spans="1:60" ht="33.75" outlineLevel="1" x14ac:dyDescent="0.2">
      <c r="A452" s="165">
        <v>55</v>
      </c>
      <c r="B452" s="166" t="s">
        <v>490</v>
      </c>
      <c r="C452" s="174" t="s">
        <v>1097</v>
      </c>
      <c r="D452" s="167" t="s">
        <v>157</v>
      </c>
      <c r="E452" s="168">
        <v>1</v>
      </c>
      <c r="F452" s="169"/>
      <c r="G452" s="170">
        <f>ROUND(E452*F452,2)</f>
        <v>0</v>
      </c>
      <c r="H452" s="169">
        <v>49228</v>
      </c>
      <c r="I452" s="170">
        <f>ROUND(E452*H452,2)</f>
        <v>49228</v>
      </c>
      <c r="J452" s="169">
        <v>0</v>
      </c>
      <c r="K452" s="170">
        <f>ROUND(E452*J452,2)</f>
        <v>0</v>
      </c>
      <c r="L452" s="170">
        <v>21</v>
      </c>
      <c r="M452" s="170">
        <f>G452*(1+L452/100)</f>
        <v>0</v>
      </c>
      <c r="N452" s="170">
        <v>9.6000000000000002E-2</v>
      </c>
      <c r="O452" s="170">
        <f>ROUND(E452*N452,2)</f>
        <v>0.1</v>
      </c>
      <c r="P452" s="170">
        <v>0</v>
      </c>
      <c r="Q452" s="170">
        <f>ROUND(E452*P452,2)</f>
        <v>0</v>
      </c>
      <c r="R452" s="170"/>
      <c r="S452" s="170" t="s">
        <v>167</v>
      </c>
      <c r="T452" s="171" t="s">
        <v>159</v>
      </c>
      <c r="U452" s="157">
        <v>0</v>
      </c>
      <c r="V452" s="157">
        <f>ROUND(E452*U452,2)</f>
        <v>0</v>
      </c>
      <c r="W452" s="157"/>
      <c r="X452" s="157" t="s">
        <v>379</v>
      </c>
      <c r="Y452" s="148"/>
      <c r="Z452" s="148"/>
      <c r="AA452" s="148"/>
      <c r="AB452" s="148"/>
      <c r="AC452" s="148"/>
      <c r="AD452" s="148"/>
      <c r="AE452" s="148"/>
      <c r="AF452" s="148"/>
      <c r="AG452" s="148" t="s">
        <v>380</v>
      </c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</row>
    <row r="453" spans="1:60" outlineLevel="1" x14ac:dyDescent="0.2">
      <c r="A453" s="155"/>
      <c r="B453" s="156"/>
      <c r="C453" s="290"/>
      <c r="D453" s="291"/>
      <c r="E453" s="291"/>
      <c r="F453" s="291"/>
      <c r="G453" s="291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48"/>
      <c r="Z453" s="148"/>
      <c r="AA453" s="148"/>
      <c r="AB453" s="148"/>
      <c r="AC453" s="148"/>
      <c r="AD453" s="148"/>
      <c r="AE453" s="148"/>
      <c r="AF453" s="148"/>
      <c r="AG453" s="148" t="s">
        <v>162</v>
      </c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</row>
    <row r="454" spans="1:60" ht="33.75" outlineLevel="1" x14ac:dyDescent="0.2">
      <c r="A454" s="165">
        <v>56</v>
      </c>
      <c r="B454" s="166" t="s">
        <v>491</v>
      </c>
      <c r="C454" s="174" t="s">
        <v>1098</v>
      </c>
      <c r="D454" s="167" t="s">
        <v>157</v>
      </c>
      <c r="E454" s="168">
        <v>1</v>
      </c>
      <c r="F454" s="169"/>
      <c r="G454" s="170">
        <f>ROUND(E454*F454,2)</f>
        <v>0</v>
      </c>
      <c r="H454" s="169">
        <v>37989</v>
      </c>
      <c r="I454" s="170">
        <f>ROUND(E454*H454,2)</f>
        <v>37989</v>
      </c>
      <c r="J454" s="169">
        <v>0</v>
      </c>
      <c r="K454" s="170">
        <f>ROUND(E454*J454,2)</f>
        <v>0</v>
      </c>
      <c r="L454" s="170">
        <v>21</v>
      </c>
      <c r="M454" s="170">
        <f>G454*(1+L454/100)</f>
        <v>0</v>
      </c>
      <c r="N454" s="170">
        <v>7.1999999999999995E-2</v>
      </c>
      <c r="O454" s="170">
        <f>ROUND(E454*N454,2)</f>
        <v>7.0000000000000007E-2</v>
      </c>
      <c r="P454" s="170">
        <v>0</v>
      </c>
      <c r="Q454" s="170">
        <f>ROUND(E454*P454,2)</f>
        <v>0</v>
      </c>
      <c r="R454" s="170"/>
      <c r="S454" s="170" t="s">
        <v>167</v>
      </c>
      <c r="T454" s="171" t="s">
        <v>159</v>
      </c>
      <c r="U454" s="157">
        <v>0</v>
      </c>
      <c r="V454" s="157">
        <f>ROUND(E454*U454,2)</f>
        <v>0</v>
      </c>
      <c r="W454" s="157"/>
      <c r="X454" s="157" t="s">
        <v>379</v>
      </c>
      <c r="Y454" s="148"/>
      <c r="Z454" s="148"/>
      <c r="AA454" s="148"/>
      <c r="AB454" s="148"/>
      <c r="AC454" s="148"/>
      <c r="AD454" s="148"/>
      <c r="AE454" s="148"/>
      <c r="AF454" s="148"/>
      <c r="AG454" s="148" t="s">
        <v>380</v>
      </c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</row>
    <row r="455" spans="1:60" outlineLevel="1" x14ac:dyDescent="0.2">
      <c r="A455" s="155"/>
      <c r="B455" s="156"/>
      <c r="C455" s="290"/>
      <c r="D455" s="291"/>
      <c r="E455" s="291"/>
      <c r="F455" s="291"/>
      <c r="G455" s="291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48"/>
      <c r="Z455" s="148"/>
      <c r="AA455" s="148"/>
      <c r="AB455" s="148"/>
      <c r="AC455" s="148"/>
      <c r="AD455" s="148"/>
      <c r="AE455" s="148"/>
      <c r="AF455" s="148"/>
      <c r="AG455" s="148" t="s">
        <v>162</v>
      </c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</row>
    <row r="456" spans="1:60" ht="33.75" outlineLevel="1" x14ac:dyDescent="0.2">
      <c r="A456" s="165">
        <v>57</v>
      </c>
      <c r="B456" s="166" t="s">
        <v>492</v>
      </c>
      <c r="C456" s="174" t="s">
        <v>1099</v>
      </c>
      <c r="D456" s="167" t="s">
        <v>157</v>
      </c>
      <c r="E456" s="168">
        <v>2</v>
      </c>
      <c r="F456" s="169"/>
      <c r="G456" s="170">
        <f>ROUND(E456*F456,2)</f>
        <v>0</v>
      </c>
      <c r="H456" s="169">
        <v>27713</v>
      </c>
      <c r="I456" s="170">
        <f>ROUND(E456*H456,2)</f>
        <v>55426</v>
      </c>
      <c r="J456" s="169">
        <v>0</v>
      </c>
      <c r="K456" s="170">
        <f>ROUND(E456*J456,2)</f>
        <v>0</v>
      </c>
      <c r="L456" s="170">
        <v>21</v>
      </c>
      <c r="M456" s="170">
        <f>G456*(1+L456/100)</f>
        <v>0</v>
      </c>
      <c r="N456" s="170">
        <v>5.0999999999999997E-2</v>
      </c>
      <c r="O456" s="170">
        <f>ROUND(E456*N456,2)</f>
        <v>0.1</v>
      </c>
      <c r="P456" s="170">
        <v>0</v>
      </c>
      <c r="Q456" s="170">
        <f>ROUND(E456*P456,2)</f>
        <v>0</v>
      </c>
      <c r="R456" s="170"/>
      <c r="S456" s="170" t="s">
        <v>167</v>
      </c>
      <c r="T456" s="171" t="s">
        <v>159</v>
      </c>
      <c r="U456" s="157">
        <v>0</v>
      </c>
      <c r="V456" s="157">
        <f>ROUND(E456*U456,2)</f>
        <v>0</v>
      </c>
      <c r="W456" s="157"/>
      <c r="X456" s="157" t="s">
        <v>379</v>
      </c>
      <c r="Y456" s="148"/>
      <c r="Z456" s="148"/>
      <c r="AA456" s="148"/>
      <c r="AB456" s="148"/>
      <c r="AC456" s="148"/>
      <c r="AD456" s="148"/>
      <c r="AE456" s="148"/>
      <c r="AF456" s="148"/>
      <c r="AG456" s="148" t="s">
        <v>380</v>
      </c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</row>
    <row r="457" spans="1:60" outlineLevel="1" x14ac:dyDescent="0.2">
      <c r="A457" s="155"/>
      <c r="B457" s="156"/>
      <c r="C457" s="290"/>
      <c r="D457" s="291"/>
      <c r="E457" s="291"/>
      <c r="F457" s="291"/>
      <c r="G457" s="291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48"/>
      <c r="Z457" s="148"/>
      <c r="AA457" s="148"/>
      <c r="AB457" s="148"/>
      <c r="AC457" s="148"/>
      <c r="AD457" s="148"/>
      <c r="AE457" s="148"/>
      <c r="AF457" s="148"/>
      <c r="AG457" s="148" t="s">
        <v>162</v>
      </c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</row>
    <row r="458" spans="1:60" ht="33.75" outlineLevel="1" x14ac:dyDescent="0.2">
      <c r="A458" s="165">
        <v>58</v>
      </c>
      <c r="B458" s="166" t="s">
        <v>493</v>
      </c>
      <c r="C458" s="174" t="s">
        <v>1100</v>
      </c>
      <c r="D458" s="167" t="s">
        <v>157</v>
      </c>
      <c r="E458" s="168">
        <v>1</v>
      </c>
      <c r="F458" s="169"/>
      <c r="G458" s="170">
        <f>ROUND(E458*F458,2)</f>
        <v>0</v>
      </c>
      <c r="H458" s="169">
        <v>68640</v>
      </c>
      <c r="I458" s="170">
        <f>ROUND(E458*H458,2)</f>
        <v>68640</v>
      </c>
      <c r="J458" s="169">
        <v>0</v>
      </c>
      <c r="K458" s="170">
        <f>ROUND(E458*J458,2)</f>
        <v>0</v>
      </c>
      <c r="L458" s="170">
        <v>21</v>
      </c>
      <c r="M458" s="170">
        <f>G458*(1+L458/100)</f>
        <v>0</v>
      </c>
      <c r="N458" s="170">
        <v>9.2999999999999999E-2</v>
      </c>
      <c r="O458" s="170">
        <f>ROUND(E458*N458,2)</f>
        <v>0.09</v>
      </c>
      <c r="P458" s="170">
        <v>0</v>
      </c>
      <c r="Q458" s="170">
        <f>ROUND(E458*P458,2)</f>
        <v>0</v>
      </c>
      <c r="R458" s="170"/>
      <c r="S458" s="170" t="s">
        <v>167</v>
      </c>
      <c r="T458" s="171" t="s">
        <v>159</v>
      </c>
      <c r="U458" s="157">
        <v>0</v>
      </c>
      <c r="V458" s="157">
        <f>ROUND(E458*U458,2)</f>
        <v>0</v>
      </c>
      <c r="W458" s="157"/>
      <c r="X458" s="157" t="s">
        <v>379</v>
      </c>
      <c r="Y458" s="148"/>
      <c r="Z458" s="148"/>
      <c r="AA458" s="148"/>
      <c r="AB458" s="148"/>
      <c r="AC458" s="148"/>
      <c r="AD458" s="148"/>
      <c r="AE458" s="148"/>
      <c r="AF458" s="148"/>
      <c r="AG458" s="148" t="s">
        <v>380</v>
      </c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</row>
    <row r="459" spans="1:60" outlineLevel="1" x14ac:dyDescent="0.2">
      <c r="A459" s="155"/>
      <c r="B459" s="156"/>
      <c r="C459" s="290"/>
      <c r="D459" s="291"/>
      <c r="E459" s="291"/>
      <c r="F459" s="291"/>
      <c r="G459" s="291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48"/>
      <c r="Z459" s="148"/>
      <c r="AA459" s="148"/>
      <c r="AB459" s="148"/>
      <c r="AC459" s="148"/>
      <c r="AD459" s="148"/>
      <c r="AE459" s="148"/>
      <c r="AF459" s="148"/>
      <c r="AG459" s="148" t="s">
        <v>162</v>
      </c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</row>
    <row r="460" spans="1:60" ht="33.75" outlineLevel="1" x14ac:dyDescent="0.2">
      <c r="A460" s="165">
        <v>59</v>
      </c>
      <c r="B460" s="166" t="s">
        <v>494</v>
      </c>
      <c r="C460" s="174" t="s">
        <v>1101</v>
      </c>
      <c r="D460" s="167" t="s">
        <v>157</v>
      </c>
      <c r="E460" s="168">
        <v>5</v>
      </c>
      <c r="F460" s="169"/>
      <c r="G460" s="170">
        <f>ROUND(E460*F460,2)</f>
        <v>0</v>
      </c>
      <c r="H460" s="169">
        <v>44273</v>
      </c>
      <c r="I460" s="170">
        <f>ROUND(E460*H460,2)</f>
        <v>221365</v>
      </c>
      <c r="J460" s="169">
        <v>0</v>
      </c>
      <c r="K460" s="170">
        <f>ROUND(E460*J460,2)</f>
        <v>0</v>
      </c>
      <c r="L460" s="170">
        <v>21</v>
      </c>
      <c r="M460" s="170">
        <f>G460*(1+L460/100)</f>
        <v>0</v>
      </c>
      <c r="N460" s="170">
        <v>7.6999999999999999E-2</v>
      </c>
      <c r="O460" s="170">
        <f>ROUND(E460*N460,2)</f>
        <v>0.39</v>
      </c>
      <c r="P460" s="170">
        <v>0</v>
      </c>
      <c r="Q460" s="170">
        <f>ROUND(E460*P460,2)</f>
        <v>0</v>
      </c>
      <c r="R460" s="170"/>
      <c r="S460" s="170" t="s">
        <v>167</v>
      </c>
      <c r="T460" s="171" t="s">
        <v>159</v>
      </c>
      <c r="U460" s="157">
        <v>0</v>
      </c>
      <c r="V460" s="157">
        <f>ROUND(E460*U460,2)</f>
        <v>0</v>
      </c>
      <c r="W460" s="157"/>
      <c r="X460" s="157" t="s">
        <v>379</v>
      </c>
      <c r="Y460" s="148"/>
      <c r="Z460" s="148"/>
      <c r="AA460" s="148"/>
      <c r="AB460" s="148"/>
      <c r="AC460" s="148"/>
      <c r="AD460" s="148"/>
      <c r="AE460" s="148"/>
      <c r="AF460" s="148"/>
      <c r="AG460" s="148" t="s">
        <v>380</v>
      </c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</row>
    <row r="461" spans="1:60" outlineLevel="1" x14ac:dyDescent="0.2">
      <c r="A461" s="155"/>
      <c r="B461" s="156"/>
      <c r="C461" s="290"/>
      <c r="D461" s="291"/>
      <c r="E461" s="291"/>
      <c r="F461" s="291"/>
      <c r="G461" s="291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48"/>
      <c r="Z461" s="148"/>
      <c r="AA461" s="148"/>
      <c r="AB461" s="148"/>
      <c r="AC461" s="148"/>
      <c r="AD461" s="148"/>
      <c r="AE461" s="148"/>
      <c r="AF461" s="148"/>
      <c r="AG461" s="148" t="s">
        <v>162</v>
      </c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</row>
    <row r="462" spans="1:60" ht="33.75" outlineLevel="1" x14ac:dyDescent="0.2">
      <c r="A462" s="165">
        <v>60</v>
      </c>
      <c r="B462" s="166" t="s">
        <v>495</v>
      </c>
      <c r="C462" s="174" t="s">
        <v>1077</v>
      </c>
      <c r="D462" s="167" t="s">
        <v>157</v>
      </c>
      <c r="E462" s="168">
        <v>3</v>
      </c>
      <c r="F462" s="169"/>
      <c r="G462" s="170">
        <f>ROUND(E462*F462,2)</f>
        <v>0</v>
      </c>
      <c r="H462" s="169">
        <v>48716</v>
      </c>
      <c r="I462" s="170">
        <f>ROUND(E462*H462,2)</f>
        <v>146148</v>
      </c>
      <c r="J462" s="169">
        <v>0</v>
      </c>
      <c r="K462" s="170">
        <f>ROUND(E462*J462,2)</f>
        <v>0</v>
      </c>
      <c r="L462" s="170">
        <v>21</v>
      </c>
      <c r="M462" s="170">
        <f>G462*(1+L462/100)</f>
        <v>0</v>
      </c>
      <c r="N462" s="170">
        <v>0.09</v>
      </c>
      <c r="O462" s="170">
        <f>ROUND(E462*N462,2)</f>
        <v>0.27</v>
      </c>
      <c r="P462" s="170">
        <v>0</v>
      </c>
      <c r="Q462" s="170">
        <f>ROUND(E462*P462,2)</f>
        <v>0</v>
      </c>
      <c r="R462" s="170"/>
      <c r="S462" s="170" t="s">
        <v>167</v>
      </c>
      <c r="T462" s="171" t="s">
        <v>159</v>
      </c>
      <c r="U462" s="157">
        <v>0</v>
      </c>
      <c r="V462" s="157">
        <f>ROUND(E462*U462,2)</f>
        <v>0</v>
      </c>
      <c r="W462" s="157"/>
      <c r="X462" s="157" t="s">
        <v>379</v>
      </c>
      <c r="Y462" s="148"/>
      <c r="Z462" s="148"/>
      <c r="AA462" s="148"/>
      <c r="AB462" s="148"/>
      <c r="AC462" s="148"/>
      <c r="AD462" s="148"/>
      <c r="AE462" s="148"/>
      <c r="AF462" s="148"/>
      <c r="AG462" s="148" t="s">
        <v>380</v>
      </c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</row>
    <row r="463" spans="1:60" outlineLevel="1" x14ac:dyDescent="0.2">
      <c r="A463" s="155"/>
      <c r="B463" s="156"/>
      <c r="C463" s="290"/>
      <c r="D463" s="291"/>
      <c r="E463" s="291"/>
      <c r="F463" s="291"/>
      <c r="G463" s="291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48"/>
      <c r="Z463" s="148"/>
      <c r="AA463" s="148"/>
      <c r="AB463" s="148"/>
      <c r="AC463" s="148"/>
      <c r="AD463" s="148"/>
      <c r="AE463" s="148"/>
      <c r="AF463" s="148"/>
      <c r="AG463" s="148" t="s">
        <v>162</v>
      </c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</row>
    <row r="464" spans="1:60" ht="33.75" outlineLevel="1" x14ac:dyDescent="0.2">
      <c r="A464" s="165">
        <v>61</v>
      </c>
      <c r="B464" s="166" t="s">
        <v>496</v>
      </c>
      <c r="C464" s="174" t="s">
        <v>1102</v>
      </c>
      <c r="D464" s="167" t="s">
        <v>157</v>
      </c>
      <c r="E464" s="168">
        <v>3</v>
      </c>
      <c r="F464" s="169"/>
      <c r="G464" s="170">
        <f>ROUND(E464*F464,2)</f>
        <v>0</v>
      </c>
      <c r="H464" s="169">
        <v>30754</v>
      </c>
      <c r="I464" s="170">
        <f>ROUND(E464*H464,2)</f>
        <v>92262</v>
      </c>
      <c r="J464" s="169">
        <v>0</v>
      </c>
      <c r="K464" s="170">
        <f>ROUND(E464*J464,2)</f>
        <v>0</v>
      </c>
      <c r="L464" s="170">
        <v>21</v>
      </c>
      <c r="M464" s="170">
        <f>G464*(1+L464/100)</f>
        <v>0</v>
      </c>
      <c r="N464" s="170">
        <v>5.7000000000000002E-2</v>
      </c>
      <c r="O464" s="170">
        <f>ROUND(E464*N464,2)</f>
        <v>0.17</v>
      </c>
      <c r="P464" s="170">
        <v>0</v>
      </c>
      <c r="Q464" s="170">
        <f>ROUND(E464*P464,2)</f>
        <v>0</v>
      </c>
      <c r="R464" s="170"/>
      <c r="S464" s="170" t="s">
        <v>167</v>
      </c>
      <c r="T464" s="171" t="s">
        <v>159</v>
      </c>
      <c r="U464" s="157">
        <v>0</v>
      </c>
      <c r="V464" s="157">
        <f>ROUND(E464*U464,2)</f>
        <v>0</v>
      </c>
      <c r="W464" s="157"/>
      <c r="X464" s="157" t="s">
        <v>379</v>
      </c>
      <c r="Y464" s="148"/>
      <c r="Z464" s="148"/>
      <c r="AA464" s="148"/>
      <c r="AB464" s="148"/>
      <c r="AC464" s="148"/>
      <c r="AD464" s="148"/>
      <c r="AE464" s="148"/>
      <c r="AF464" s="148"/>
      <c r="AG464" s="148" t="s">
        <v>380</v>
      </c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</row>
    <row r="465" spans="1:60" outlineLevel="1" x14ac:dyDescent="0.2">
      <c r="A465" s="155"/>
      <c r="B465" s="156"/>
      <c r="C465" s="290"/>
      <c r="D465" s="291"/>
      <c r="E465" s="291"/>
      <c r="F465" s="291"/>
      <c r="G465" s="291"/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48"/>
      <c r="Z465" s="148"/>
      <c r="AA465" s="148"/>
      <c r="AB465" s="148"/>
      <c r="AC465" s="148"/>
      <c r="AD465" s="148"/>
      <c r="AE465" s="148"/>
      <c r="AF465" s="148"/>
      <c r="AG465" s="148" t="s">
        <v>162</v>
      </c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</row>
    <row r="466" spans="1:60" ht="33.75" outlineLevel="1" x14ac:dyDescent="0.2">
      <c r="A466" s="165">
        <v>62</v>
      </c>
      <c r="B466" s="166" t="s">
        <v>497</v>
      </c>
      <c r="C466" s="174" t="s">
        <v>1103</v>
      </c>
      <c r="D466" s="167" t="s">
        <v>157</v>
      </c>
      <c r="E466" s="168">
        <v>31</v>
      </c>
      <c r="F466" s="169"/>
      <c r="G466" s="170">
        <f>ROUND(E466*F466,2)</f>
        <v>0</v>
      </c>
      <c r="H466" s="169">
        <v>14865</v>
      </c>
      <c r="I466" s="170">
        <f>ROUND(E466*H466,2)</f>
        <v>460815</v>
      </c>
      <c r="J466" s="169">
        <v>0</v>
      </c>
      <c r="K466" s="170">
        <f>ROUND(E466*J466,2)</f>
        <v>0</v>
      </c>
      <c r="L466" s="170">
        <v>21</v>
      </c>
      <c r="M466" s="170">
        <f>G466*(1+L466/100)</f>
        <v>0</v>
      </c>
      <c r="N466" s="170">
        <v>2.9000000000000001E-2</v>
      </c>
      <c r="O466" s="170">
        <f>ROUND(E466*N466,2)</f>
        <v>0.9</v>
      </c>
      <c r="P466" s="170">
        <v>0</v>
      </c>
      <c r="Q466" s="170">
        <f>ROUND(E466*P466,2)</f>
        <v>0</v>
      </c>
      <c r="R466" s="170"/>
      <c r="S466" s="170" t="s">
        <v>167</v>
      </c>
      <c r="T466" s="171" t="s">
        <v>159</v>
      </c>
      <c r="U466" s="157">
        <v>0</v>
      </c>
      <c r="V466" s="157">
        <f>ROUND(E466*U466,2)</f>
        <v>0</v>
      </c>
      <c r="W466" s="157"/>
      <c r="X466" s="157" t="s">
        <v>379</v>
      </c>
      <c r="Y466" s="148"/>
      <c r="Z466" s="148"/>
      <c r="AA466" s="148"/>
      <c r="AB466" s="148"/>
      <c r="AC466" s="148"/>
      <c r="AD466" s="148"/>
      <c r="AE466" s="148"/>
      <c r="AF466" s="148"/>
      <c r="AG466" s="148" t="s">
        <v>380</v>
      </c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</row>
    <row r="467" spans="1:60" outlineLevel="1" x14ac:dyDescent="0.2">
      <c r="A467" s="155"/>
      <c r="B467" s="156"/>
      <c r="C467" s="290"/>
      <c r="D467" s="291"/>
      <c r="E467" s="291"/>
      <c r="F467" s="291"/>
      <c r="G467" s="291"/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48"/>
      <c r="Z467" s="148"/>
      <c r="AA467" s="148"/>
      <c r="AB467" s="148"/>
      <c r="AC467" s="148"/>
      <c r="AD467" s="148"/>
      <c r="AE467" s="148"/>
      <c r="AF467" s="148"/>
      <c r="AG467" s="148" t="s">
        <v>162</v>
      </c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</row>
    <row r="468" spans="1:60" ht="33.75" outlineLevel="1" x14ac:dyDescent="0.2">
      <c r="A468" s="165">
        <v>63</v>
      </c>
      <c r="B468" s="166" t="s">
        <v>498</v>
      </c>
      <c r="C468" s="174" t="s">
        <v>1104</v>
      </c>
      <c r="D468" s="167" t="s">
        <v>157</v>
      </c>
      <c r="E468" s="168">
        <v>2</v>
      </c>
      <c r="F468" s="169"/>
      <c r="G468" s="170">
        <f>ROUND(E468*F468,2)</f>
        <v>0</v>
      </c>
      <c r="H468" s="169">
        <v>16875</v>
      </c>
      <c r="I468" s="170">
        <f>ROUND(E468*H468,2)</f>
        <v>33750</v>
      </c>
      <c r="J468" s="169">
        <v>0</v>
      </c>
      <c r="K468" s="170">
        <f>ROUND(E468*J468,2)</f>
        <v>0</v>
      </c>
      <c r="L468" s="170">
        <v>21</v>
      </c>
      <c r="M468" s="170">
        <f>G468*(1+L468/100)</f>
        <v>0</v>
      </c>
      <c r="N468" s="170">
        <v>3.4000000000000002E-2</v>
      </c>
      <c r="O468" s="170">
        <f>ROUND(E468*N468,2)</f>
        <v>7.0000000000000007E-2</v>
      </c>
      <c r="P468" s="170">
        <v>0</v>
      </c>
      <c r="Q468" s="170">
        <f>ROUND(E468*P468,2)</f>
        <v>0</v>
      </c>
      <c r="R468" s="170"/>
      <c r="S468" s="170" t="s">
        <v>167</v>
      </c>
      <c r="T468" s="171" t="s">
        <v>159</v>
      </c>
      <c r="U468" s="157">
        <v>0</v>
      </c>
      <c r="V468" s="157">
        <f>ROUND(E468*U468,2)</f>
        <v>0</v>
      </c>
      <c r="W468" s="157"/>
      <c r="X468" s="157" t="s">
        <v>379</v>
      </c>
      <c r="Y468" s="148"/>
      <c r="Z468" s="148"/>
      <c r="AA468" s="148"/>
      <c r="AB468" s="148"/>
      <c r="AC468" s="148"/>
      <c r="AD468" s="148"/>
      <c r="AE468" s="148"/>
      <c r="AF468" s="148"/>
      <c r="AG468" s="148" t="s">
        <v>380</v>
      </c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</row>
    <row r="469" spans="1:60" outlineLevel="1" x14ac:dyDescent="0.2">
      <c r="A469" s="155"/>
      <c r="B469" s="156"/>
      <c r="C469" s="290"/>
      <c r="D469" s="291"/>
      <c r="E469" s="291"/>
      <c r="F469" s="291"/>
      <c r="G469" s="291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48"/>
      <c r="Z469" s="148"/>
      <c r="AA469" s="148"/>
      <c r="AB469" s="148"/>
      <c r="AC469" s="148"/>
      <c r="AD469" s="148"/>
      <c r="AE469" s="148"/>
      <c r="AF469" s="148"/>
      <c r="AG469" s="148" t="s">
        <v>162</v>
      </c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</row>
    <row r="470" spans="1:60" ht="33.75" outlineLevel="1" x14ac:dyDescent="0.2">
      <c r="A470" s="165">
        <v>64</v>
      </c>
      <c r="B470" s="166" t="s">
        <v>499</v>
      </c>
      <c r="C470" s="174" t="s">
        <v>1078</v>
      </c>
      <c r="D470" s="167" t="s">
        <v>157</v>
      </c>
      <c r="E470" s="168">
        <v>3</v>
      </c>
      <c r="F470" s="169"/>
      <c r="G470" s="170">
        <f>ROUND(E470*F470,2)</f>
        <v>0</v>
      </c>
      <c r="H470" s="169">
        <v>5400</v>
      </c>
      <c r="I470" s="170">
        <f>ROUND(E470*H470,2)</f>
        <v>16200</v>
      </c>
      <c r="J470" s="169">
        <v>0</v>
      </c>
      <c r="K470" s="170">
        <f>ROUND(E470*J470,2)</f>
        <v>0</v>
      </c>
      <c r="L470" s="170">
        <v>21</v>
      </c>
      <c r="M470" s="170">
        <f>G470*(1+L470/100)</f>
        <v>0</v>
      </c>
      <c r="N470" s="170">
        <v>8.9999999999999993E-3</v>
      </c>
      <c r="O470" s="170">
        <f>ROUND(E470*N470,2)</f>
        <v>0.03</v>
      </c>
      <c r="P470" s="170">
        <v>0</v>
      </c>
      <c r="Q470" s="170">
        <f>ROUND(E470*P470,2)</f>
        <v>0</v>
      </c>
      <c r="R470" s="170"/>
      <c r="S470" s="170" t="s">
        <v>167</v>
      </c>
      <c r="T470" s="171" t="s">
        <v>159</v>
      </c>
      <c r="U470" s="157">
        <v>0</v>
      </c>
      <c r="V470" s="157">
        <f>ROUND(E470*U470,2)</f>
        <v>0</v>
      </c>
      <c r="W470" s="157"/>
      <c r="X470" s="157" t="s">
        <v>379</v>
      </c>
      <c r="Y470" s="148"/>
      <c r="Z470" s="148"/>
      <c r="AA470" s="148"/>
      <c r="AB470" s="148"/>
      <c r="AC470" s="148"/>
      <c r="AD470" s="148"/>
      <c r="AE470" s="148"/>
      <c r="AF470" s="148"/>
      <c r="AG470" s="148" t="s">
        <v>380</v>
      </c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</row>
    <row r="471" spans="1:60" outlineLevel="1" x14ac:dyDescent="0.2">
      <c r="A471" s="155"/>
      <c r="B471" s="156"/>
      <c r="C471" s="290"/>
      <c r="D471" s="291"/>
      <c r="E471" s="291"/>
      <c r="F471" s="291"/>
      <c r="G471" s="291"/>
      <c r="H471" s="157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48"/>
      <c r="Z471" s="148"/>
      <c r="AA471" s="148"/>
      <c r="AB471" s="148"/>
      <c r="AC471" s="148"/>
      <c r="AD471" s="148"/>
      <c r="AE471" s="148"/>
      <c r="AF471" s="148"/>
      <c r="AG471" s="148" t="s">
        <v>162</v>
      </c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</row>
    <row r="472" spans="1:60" ht="22.5" outlineLevel="1" x14ac:dyDescent="0.2">
      <c r="A472" s="165">
        <v>65</v>
      </c>
      <c r="B472" s="166" t="s">
        <v>500</v>
      </c>
      <c r="C472" s="174" t="s">
        <v>1079</v>
      </c>
      <c r="D472" s="167" t="s">
        <v>157</v>
      </c>
      <c r="E472" s="168">
        <v>2</v>
      </c>
      <c r="F472" s="169"/>
      <c r="G472" s="170">
        <f>ROUND(E472*F472,2)</f>
        <v>0</v>
      </c>
      <c r="H472" s="169">
        <v>7865</v>
      </c>
      <c r="I472" s="170">
        <f>ROUND(E472*H472,2)</f>
        <v>15730</v>
      </c>
      <c r="J472" s="169">
        <v>0</v>
      </c>
      <c r="K472" s="170">
        <f>ROUND(E472*J472,2)</f>
        <v>0</v>
      </c>
      <c r="L472" s="170">
        <v>21</v>
      </c>
      <c r="M472" s="170">
        <f>G472*(1+L472/100)</f>
        <v>0</v>
      </c>
      <c r="N472" s="170">
        <v>0.01</v>
      </c>
      <c r="O472" s="170">
        <f>ROUND(E472*N472,2)</f>
        <v>0.02</v>
      </c>
      <c r="P472" s="170">
        <v>0</v>
      </c>
      <c r="Q472" s="170">
        <f>ROUND(E472*P472,2)</f>
        <v>0</v>
      </c>
      <c r="R472" s="170"/>
      <c r="S472" s="170" t="s">
        <v>167</v>
      </c>
      <c r="T472" s="171" t="s">
        <v>159</v>
      </c>
      <c r="U472" s="157">
        <v>0</v>
      </c>
      <c r="V472" s="157">
        <f>ROUND(E472*U472,2)</f>
        <v>0</v>
      </c>
      <c r="W472" s="157"/>
      <c r="X472" s="157" t="s">
        <v>379</v>
      </c>
      <c r="Y472" s="148"/>
      <c r="Z472" s="148"/>
      <c r="AA472" s="148"/>
      <c r="AB472" s="148"/>
      <c r="AC472" s="148"/>
      <c r="AD472" s="148"/>
      <c r="AE472" s="148"/>
      <c r="AF472" s="148"/>
      <c r="AG472" s="148" t="s">
        <v>380</v>
      </c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</row>
    <row r="473" spans="1:60" outlineLevel="1" x14ac:dyDescent="0.2">
      <c r="A473" s="155"/>
      <c r="B473" s="156"/>
      <c r="C473" s="290"/>
      <c r="D473" s="291"/>
      <c r="E473" s="291"/>
      <c r="F473" s="291"/>
      <c r="G473" s="291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48"/>
      <c r="Z473" s="148"/>
      <c r="AA473" s="148"/>
      <c r="AB473" s="148"/>
      <c r="AC473" s="148"/>
      <c r="AD473" s="148"/>
      <c r="AE473" s="148"/>
      <c r="AF473" s="148"/>
      <c r="AG473" s="148" t="s">
        <v>162</v>
      </c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</row>
    <row r="474" spans="1:60" ht="22.5" outlineLevel="1" x14ac:dyDescent="0.2">
      <c r="A474" s="165">
        <v>66</v>
      </c>
      <c r="B474" s="166" t="s">
        <v>501</v>
      </c>
      <c r="C474" s="174" t="s">
        <v>1079</v>
      </c>
      <c r="D474" s="167" t="s">
        <v>157</v>
      </c>
      <c r="E474" s="168">
        <v>11</v>
      </c>
      <c r="F474" s="169"/>
      <c r="G474" s="170">
        <f>ROUND(E474*F474,2)</f>
        <v>0</v>
      </c>
      <c r="H474" s="169">
        <v>9295</v>
      </c>
      <c r="I474" s="170">
        <f>ROUND(E474*H474,2)</f>
        <v>102245</v>
      </c>
      <c r="J474" s="169">
        <v>0</v>
      </c>
      <c r="K474" s="170">
        <f>ROUND(E474*J474,2)</f>
        <v>0</v>
      </c>
      <c r="L474" s="170">
        <v>21</v>
      </c>
      <c r="M474" s="170">
        <f>G474*(1+L474/100)</f>
        <v>0</v>
      </c>
      <c r="N474" s="170">
        <v>1.4999999999999999E-2</v>
      </c>
      <c r="O474" s="170">
        <f>ROUND(E474*N474,2)</f>
        <v>0.17</v>
      </c>
      <c r="P474" s="170">
        <v>0</v>
      </c>
      <c r="Q474" s="170">
        <f>ROUND(E474*P474,2)</f>
        <v>0</v>
      </c>
      <c r="R474" s="170"/>
      <c r="S474" s="170" t="s">
        <v>167</v>
      </c>
      <c r="T474" s="171" t="s">
        <v>159</v>
      </c>
      <c r="U474" s="157">
        <v>0</v>
      </c>
      <c r="V474" s="157">
        <f>ROUND(E474*U474,2)</f>
        <v>0</v>
      </c>
      <c r="W474" s="157"/>
      <c r="X474" s="157" t="s">
        <v>379</v>
      </c>
      <c r="Y474" s="148"/>
      <c r="Z474" s="148"/>
      <c r="AA474" s="148"/>
      <c r="AB474" s="148"/>
      <c r="AC474" s="148"/>
      <c r="AD474" s="148"/>
      <c r="AE474" s="148"/>
      <c r="AF474" s="148"/>
      <c r="AG474" s="148" t="s">
        <v>380</v>
      </c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</row>
    <row r="475" spans="1:60" outlineLevel="1" x14ac:dyDescent="0.2">
      <c r="A475" s="155"/>
      <c r="B475" s="156"/>
      <c r="C475" s="290"/>
      <c r="D475" s="291"/>
      <c r="E475" s="291"/>
      <c r="F475" s="291"/>
      <c r="G475" s="291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48"/>
      <c r="Z475" s="148"/>
      <c r="AA475" s="148"/>
      <c r="AB475" s="148"/>
      <c r="AC475" s="148"/>
      <c r="AD475" s="148"/>
      <c r="AE475" s="148"/>
      <c r="AF475" s="148"/>
      <c r="AG475" s="148" t="s">
        <v>162</v>
      </c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</row>
    <row r="476" spans="1:60" ht="33.75" outlineLevel="1" x14ac:dyDescent="0.2">
      <c r="A476" s="165">
        <v>67</v>
      </c>
      <c r="B476" s="166" t="s">
        <v>502</v>
      </c>
      <c r="C476" s="174" t="s">
        <v>1080</v>
      </c>
      <c r="D476" s="167" t="s">
        <v>157</v>
      </c>
      <c r="E476" s="168">
        <v>10</v>
      </c>
      <c r="F476" s="169"/>
      <c r="G476" s="170">
        <f>ROUND(E476*F476,2)</f>
        <v>0</v>
      </c>
      <c r="H476" s="169">
        <v>13050</v>
      </c>
      <c r="I476" s="170">
        <f>ROUND(E476*H476,2)</f>
        <v>130500</v>
      </c>
      <c r="J476" s="169">
        <v>0</v>
      </c>
      <c r="K476" s="170">
        <f>ROUND(E476*J476,2)</f>
        <v>0</v>
      </c>
      <c r="L476" s="170">
        <v>21</v>
      </c>
      <c r="M476" s="170">
        <f>G476*(1+L476/100)</f>
        <v>0</v>
      </c>
      <c r="N476" s="170">
        <v>2.3E-2</v>
      </c>
      <c r="O476" s="170">
        <f>ROUND(E476*N476,2)</f>
        <v>0.23</v>
      </c>
      <c r="P476" s="170">
        <v>0</v>
      </c>
      <c r="Q476" s="170">
        <f>ROUND(E476*P476,2)</f>
        <v>0</v>
      </c>
      <c r="R476" s="170"/>
      <c r="S476" s="170" t="s">
        <v>167</v>
      </c>
      <c r="T476" s="171" t="s">
        <v>159</v>
      </c>
      <c r="U476" s="157">
        <v>0</v>
      </c>
      <c r="V476" s="157">
        <f>ROUND(E476*U476,2)</f>
        <v>0</v>
      </c>
      <c r="W476" s="157"/>
      <c r="X476" s="157" t="s">
        <v>379</v>
      </c>
      <c r="Y476" s="148"/>
      <c r="Z476" s="148"/>
      <c r="AA476" s="148"/>
      <c r="AB476" s="148"/>
      <c r="AC476" s="148"/>
      <c r="AD476" s="148"/>
      <c r="AE476" s="148"/>
      <c r="AF476" s="148"/>
      <c r="AG476" s="148" t="s">
        <v>380</v>
      </c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</row>
    <row r="477" spans="1:60" outlineLevel="1" x14ac:dyDescent="0.2">
      <c r="A477" s="155"/>
      <c r="B477" s="156"/>
      <c r="C477" s="290"/>
      <c r="D477" s="291"/>
      <c r="E477" s="291"/>
      <c r="F477" s="291"/>
      <c r="G477" s="291"/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48"/>
      <c r="Z477" s="148"/>
      <c r="AA477" s="148"/>
      <c r="AB477" s="148"/>
      <c r="AC477" s="148"/>
      <c r="AD477" s="148"/>
      <c r="AE477" s="148"/>
      <c r="AF477" s="148"/>
      <c r="AG477" s="148" t="s">
        <v>162</v>
      </c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</row>
    <row r="478" spans="1:60" ht="33.75" outlineLevel="1" x14ac:dyDescent="0.2">
      <c r="A478" s="165">
        <v>68</v>
      </c>
      <c r="B478" s="166" t="s">
        <v>503</v>
      </c>
      <c r="C478" s="174" t="s">
        <v>1105</v>
      </c>
      <c r="D478" s="167" t="s">
        <v>157</v>
      </c>
      <c r="E478" s="168">
        <v>39</v>
      </c>
      <c r="F478" s="169"/>
      <c r="G478" s="170">
        <f>ROUND(E478*F478,2)</f>
        <v>0</v>
      </c>
      <c r="H478" s="169">
        <v>11440</v>
      </c>
      <c r="I478" s="170">
        <f>ROUND(E478*H478,2)</f>
        <v>446160</v>
      </c>
      <c r="J478" s="169">
        <v>0</v>
      </c>
      <c r="K478" s="170">
        <f>ROUND(E478*J478,2)</f>
        <v>0</v>
      </c>
      <c r="L478" s="170">
        <v>21</v>
      </c>
      <c r="M478" s="170">
        <f>G478*(1+L478/100)</f>
        <v>0</v>
      </c>
      <c r="N478" s="170">
        <v>1.7999999999999999E-2</v>
      </c>
      <c r="O478" s="170">
        <f>ROUND(E478*N478,2)</f>
        <v>0.7</v>
      </c>
      <c r="P478" s="170">
        <v>0</v>
      </c>
      <c r="Q478" s="170">
        <f>ROUND(E478*P478,2)</f>
        <v>0</v>
      </c>
      <c r="R478" s="170"/>
      <c r="S478" s="170" t="s">
        <v>167</v>
      </c>
      <c r="T478" s="171" t="s">
        <v>159</v>
      </c>
      <c r="U478" s="157">
        <v>0</v>
      </c>
      <c r="V478" s="157">
        <f>ROUND(E478*U478,2)</f>
        <v>0</v>
      </c>
      <c r="W478" s="157"/>
      <c r="X478" s="157" t="s">
        <v>379</v>
      </c>
      <c r="Y478" s="148"/>
      <c r="Z478" s="148"/>
      <c r="AA478" s="148"/>
      <c r="AB478" s="148"/>
      <c r="AC478" s="148"/>
      <c r="AD478" s="148"/>
      <c r="AE478" s="148"/>
      <c r="AF478" s="148"/>
      <c r="AG478" s="148" t="s">
        <v>380</v>
      </c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</row>
    <row r="479" spans="1:60" outlineLevel="1" x14ac:dyDescent="0.2">
      <c r="A479" s="155"/>
      <c r="B479" s="156"/>
      <c r="C479" s="290"/>
      <c r="D479" s="291"/>
      <c r="E479" s="291"/>
      <c r="F479" s="291"/>
      <c r="G479" s="291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48"/>
      <c r="Z479" s="148"/>
      <c r="AA479" s="148"/>
      <c r="AB479" s="148"/>
      <c r="AC479" s="148"/>
      <c r="AD479" s="148"/>
      <c r="AE479" s="148"/>
      <c r="AF479" s="148"/>
      <c r="AG479" s="148" t="s">
        <v>162</v>
      </c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</row>
    <row r="480" spans="1:60" ht="24.75" customHeight="1" outlineLevel="1" x14ac:dyDescent="0.2">
      <c r="A480" s="165">
        <v>69</v>
      </c>
      <c r="B480" s="166" t="s">
        <v>504</v>
      </c>
      <c r="C480" s="174" t="s">
        <v>1082</v>
      </c>
      <c r="D480" s="167" t="s">
        <v>157</v>
      </c>
      <c r="E480" s="168">
        <v>7</v>
      </c>
      <c r="F480" s="169"/>
      <c r="G480" s="170">
        <f>ROUND(E480*F480,2)</f>
        <v>0</v>
      </c>
      <c r="H480" s="169">
        <v>5434</v>
      </c>
      <c r="I480" s="170">
        <f>ROUND(E480*H480,2)</f>
        <v>38038</v>
      </c>
      <c r="J480" s="169">
        <v>0</v>
      </c>
      <c r="K480" s="170">
        <f>ROUND(E480*J480,2)</f>
        <v>0</v>
      </c>
      <c r="L480" s="170">
        <v>21</v>
      </c>
      <c r="M480" s="170">
        <f>G480*(1+L480/100)</f>
        <v>0</v>
      </c>
      <c r="N480" s="170">
        <v>6.0000000000000001E-3</v>
      </c>
      <c r="O480" s="170">
        <f>ROUND(E480*N480,2)</f>
        <v>0.04</v>
      </c>
      <c r="P480" s="170">
        <v>0</v>
      </c>
      <c r="Q480" s="170">
        <f>ROUND(E480*P480,2)</f>
        <v>0</v>
      </c>
      <c r="R480" s="170"/>
      <c r="S480" s="170" t="s">
        <v>167</v>
      </c>
      <c r="T480" s="171" t="s">
        <v>159</v>
      </c>
      <c r="U480" s="157">
        <v>0</v>
      </c>
      <c r="V480" s="157">
        <f>ROUND(E480*U480,2)</f>
        <v>0</v>
      </c>
      <c r="W480" s="157"/>
      <c r="X480" s="157" t="s">
        <v>379</v>
      </c>
      <c r="Y480" s="148"/>
      <c r="Z480" s="148"/>
      <c r="AA480" s="148"/>
      <c r="AB480" s="148"/>
      <c r="AC480" s="148"/>
      <c r="AD480" s="148"/>
      <c r="AE480" s="148"/>
      <c r="AF480" s="148"/>
      <c r="AG480" s="148" t="s">
        <v>380</v>
      </c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</row>
    <row r="481" spans="1:60" outlineLevel="1" x14ac:dyDescent="0.2">
      <c r="A481" s="155"/>
      <c r="B481" s="156"/>
      <c r="C481" s="290"/>
      <c r="D481" s="291"/>
      <c r="E481" s="291"/>
      <c r="F481" s="291"/>
      <c r="G481" s="291"/>
      <c r="H481" s="157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48"/>
      <c r="Z481" s="148"/>
      <c r="AA481" s="148"/>
      <c r="AB481" s="148"/>
      <c r="AC481" s="148"/>
      <c r="AD481" s="148"/>
      <c r="AE481" s="148"/>
      <c r="AF481" s="148"/>
      <c r="AG481" s="148" t="s">
        <v>162</v>
      </c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</row>
    <row r="482" spans="1:60" ht="22.5" outlineLevel="1" x14ac:dyDescent="0.2">
      <c r="A482" s="165">
        <v>70</v>
      </c>
      <c r="B482" s="166" t="s">
        <v>505</v>
      </c>
      <c r="C482" s="174" t="s">
        <v>1081</v>
      </c>
      <c r="D482" s="167" t="s">
        <v>157</v>
      </c>
      <c r="E482" s="168">
        <v>1</v>
      </c>
      <c r="F482" s="169"/>
      <c r="G482" s="170">
        <f>ROUND(E482*F482,2)</f>
        <v>0</v>
      </c>
      <c r="H482" s="169">
        <v>6435</v>
      </c>
      <c r="I482" s="170">
        <f>ROUND(E482*H482,2)</f>
        <v>6435</v>
      </c>
      <c r="J482" s="169">
        <v>0</v>
      </c>
      <c r="K482" s="170">
        <f>ROUND(E482*J482,2)</f>
        <v>0</v>
      </c>
      <c r="L482" s="170">
        <v>21</v>
      </c>
      <c r="M482" s="170">
        <f>G482*(1+L482/100)</f>
        <v>0</v>
      </c>
      <c r="N482" s="170">
        <v>0.01</v>
      </c>
      <c r="O482" s="170">
        <f>ROUND(E482*N482,2)</f>
        <v>0.01</v>
      </c>
      <c r="P482" s="170">
        <v>0</v>
      </c>
      <c r="Q482" s="170">
        <f>ROUND(E482*P482,2)</f>
        <v>0</v>
      </c>
      <c r="R482" s="170"/>
      <c r="S482" s="170" t="s">
        <v>167</v>
      </c>
      <c r="T482" s="171" t="s">
        <v>159</v>
      </c>
      <c r="U482" s="157">
        <v>0</v>
      </c>
      <c r="V482" s="157">
        <f>ROUND(E482*U482,2)</f>
        <v>0</v>
      </c>
      <c r="W482" s="157"/>
      <c r="X482" s="157" t="s">
        <v>379</v>
      </c>
      <c r="Y482" s="148"/>
      <c r="Z482" s="148"/>
      <c r="AA482" s="148"/>
      <c r="AB482" s="148"/>
      <c r="AC482" s="148"/>
      <c r="AD482" s="148"/>
      <c r="AE482" s="148"/>
      <c r="AF482" s="148"/>
      <c r="AG482" s="148" t="s">
        <v>380</v>
      </c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</row>
    <row r="483" spans="1:60" outlineLevel="1" x14ac:dyDescent="0.2">
      <c r="A483" s="155"/>
      <c r="B483" s="156"/>
      <c r="C483" s="290"/>
      <c r="D483" s="291"/>
      <c r="E483" s="291"/>
      <c r="F483" s="291"/>
      <c r="G483" s="291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48"/>
      <c r="Z483" s="148"/>
      <c r="AA483" s="148"/>
      <c r="AB483" s="148"/>
      <c r="AC483" s="148"/>
      <c r="AD483" s="148"/>
      <c r="AE483" s="148"/>
      <c r="AF483" s="148"/>
      <c r="AG483" s="148" t="s">
        <v>162</v>
      </c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</row>
    <row r="484" spans="1:60" ht="33.75" outlineLevel="1" x14ac:dyDescent="0.2">
      <c r="A484" s="165">
        <v>71</v>
      </c>
      <c r="B484" s="166" t="s">
        <v>506</v>
      </c>
      <c r="C484" s="174" t="s">
        <v>1106</v>
      </c>
      <c r="D484" s="167" t="s">
        <v>157</v>
      </c>
      <c r="E484" s="168">
        <v>1</v>
      </c>
      <c r="F484" s="169"/>
      <c r="G484" s="170">
        <f>ROUND(E484*F484,2)</f>
        <v>0</v>
      </c>
      <c r="H484" s="169">
        <v>22523</v>
      </c>
      <c r="I484" s="170">
        <f>ROUND(E484*H484,2)</f>
        <v>22523</v>
      </c>
      <c r="J484" s="169">
        <v>0</v>
      </c>
      <c r="K484" s="170">
        <f>ROUND(E484*J484,2)</f>
        <v>0</v>
      </c>
      <c r="L484" s="170">
        <v>21</v>
      </c>
      <c r="M484" s="170">
        <f>G484*(1+L484/100)</f>
        <v>0</v>
      </c>
      <c r="N484" s="170">
        <v>3.5999999999999997E-2</v>
      </c>
      <c r="O484" s="170">
        <f>ROUND(E484*N484,2)</f>
        <v>0.04</v>
      </c>
      <c r="P484" s="170">
        <v>0</v>
      </c>
      <c r="Q484" s="170">
        <f>ROUND(E484*P484,2)</f>
        <v>0</v>
      </c>
      <c r="R484" s="170"/>
      <c r="S484" s="170" t="s">
        <v>167</v>
      </c>
      <c r="T484" s="171" t="s">
        <v>159</v>
      </c>
      <c r="U484" s="157">
        <v>0</v>
      </c>
      <c r="V484" s="157">
        <f>ROUND(E484*U484,2)</f>
        <v>0</v>
      </c>
      <c r="W484" s="157"/>
      <c r="X484" s="157" t="s">
        <v>379</v>
      </c>
      <c r="Y484" s="148"/>
      <c r="Z484" s="148"/>
      <c r="AA484" s="148"/>
      <c r="AB484" s="148"/>
      <c r="AC484" s="148"/>
      <c r="AD484" s="148"/>
      <c r="AE484" s="148"/>
      <c r="AF484" s="148"/>
      <c r="AG484" s="148" t="s">
        <v>380</v>
      </c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</row>
    <row r="485" spans="1:60" outlineLevel="1" x14ac:dyDescent="0.2">
      <c r="A485" s="155"/>
      <c r="B485" s="156"/>
      <c r="C485" s="290"/>
      <c r="D485" s="291"/>
      <c r="E485" s="291"/>
      <c r="F485" s="291"/>
      <c r="G485" s="291"/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48"/>
      <c r="Z485" s="148"/>
      <c r="AA485" s="148"/>
      <c r="AB485" s="148"/>
      <c r="AC485" s="148"/>
      <c r="AD485" s="148"/>
      <c r="AE485" s="148"/>
      <c r="AF485" s="148"/>
      <c r="AG485" s="148" t="s">
        <v>162</v>
      </c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</row>
    <row r="486" spans="1:60" ht="22.5" customHeight="1" outlineLevel="1" x14ac:dyDescent="0.2">
      <c r="A486" s="165">
        <v>72</v>
      </c>
      <c r="B486" s="166" t="s">
        <v>507</v>
      </c>
      <c r="C486" s="174" t="s">
        <v>1083</v>
      </c>
      <c r="D486" s="167" t="s">
        <v>157</v>
      </c>
      <c r="E486" s="168">
        <v>1</v>
      </c>
      <c r="F486" s="169"/>
      <c r="G486" s="170">
        <f>ROUND(E486*F486,2)</f>
        <v>0</v>
      </c>
      <c r="H486" s="169">
        <v>10725</v>
      </c>
      <c r="I486" s="170">
        <f>ROUND(E486*H486,2)</f>
        <v>10725</v>
      </c>
      <c r="J486" s="169">
        <v>0</v>
      </c>
      <c r="K486" s="170">
        <f>ROUND(E486*J486,2)</f>
        <v>0</v>
      </c>
      <c r="L486" s="170">
        <v>21</v>
      </c>
      <c r="M486" s="170">
        <f>G486*(1+L486/100)</f>
        <v>0</v>
      </c>
      <c r="N486" s="170">
        <v>1.0999999999999999E-2</v>
      </c>
      <c r="O486" s="170">
        <f>ROUND(E486*N486,2)</f>
        <v>0.01</v>
      </c>
      <c r="P486" s="170">
        <v>0</v>
      </c>
      <c r="Q486" s="170">
        <f>ROUND(E486*P486,2)</f>
        <v>0</v>
      </c>
      <c r="R486" s="170"/>
      <c r="S486" s="170" t="s">
        <v>167</v>
      </c>
      <c r="T486" s="171" t="s">
        <v>159</v>
      </c>
      <c r="U486" s="157">
        <v>0</v>
      </c>
      <c r="V486" s="157">
        <f>ROUND(E486*U486,2)</f>
        <v>0</v>
      </c>
      <c r="W486" s="157"/>
      <c r="X486" s="157" t="s">
        <v>379</v>
      </c>
      <c r="Y486" s="148"/>
      <c r="Z486" s="148"/>
      <c r="AA486" s="148"/>
      <c r="AB486" s="148"/>
      <c r="AC486" s="148"/>
      <c r="AD486" s="148"/>
      <c r="AE486" s="148"/>
      <c r="AF486" s="148"/>
      <c r="AG486" s="148" t="s">
        <v>380</v>
      </c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</row>
    <row r="487" spans="1:60" outlineLevel="1" x14ac:dyDescent="0.2">
      <c r="A487" s="155"/>
      <c r="B487" s="156"/>
      <c r="C487" s="290"/>
      <c r="D487" s="291"/>
      <c r="E487" s="291"/>
      <c r="F487" s="291"/>
      <c r="G487" s="291"/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48"/>
      <c r="Z487" s="148"/>
      <c r="AA487" s="148"/>
      <c r="AB487" s="148"/>
      <c r="AC487" s="148"/>
      <c r="AD487" s="148"/>
      <c r="AE487" s="148"/>
      <c r="AF487" s="148"/>
      <c r="AG487" s="148" t="s">
        <v>162</v>
      </c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</row>
    <row r="488" spans="1:60" ht="23.25" customHeight="1" outlineLevel="1" x14ac:dyDescent="0.2">
      <c r="A488" s="165">
        <v>73</v>
      </c>
      <c r="B488" s="166" t="s">
        <v>508</v>
      </c>
      <c r="C488" s="174" t="s">
        <v>1084</v>
      </c>
      <c r="D488" s="167" t="s">
        <v>157</v>
      </c>
      <c r="E488" s="168">
        <v>1</v>
      </c>
      <c r="F488" s="169"/>
      <c r="G488" s="170">
        <f>ROUND(E488*F488,2)</f>
        <v>0</v>
      </c>
      <c r="H488" s="169">
        <v>6435</v>
      </c>
      <c r="I488" s="170">
        <f>ROUND(E488*H488,2)</f>
        <v>6435</v>
      </c>
      <c r="J488" s="169">
        <v>0</v>
      </c>
      <c r="K488" s="170">
        <f>ROUND(E488*J488,2)</f>
        <v>0</v>
      </c>
      <c r="L488" s="170">
        <v>21</v>
      </c>
      <c r="M488" s="170">
        <f>G488*(1+L488/100)</f>
        <v>0</v>
      </c>
      <c r="N488" s="170">
        <v>6.0000000000000001E-3</v>
      </c>
      <c r="O488" s="170">
        <f>ROUND(E488*N488,2)</f>
        <v>0.01</v>
      </c>
      <c r="P488" s="170">
        <v>0</v>
      </c>
      <c r="Q488" s="170">
        <f>ROUND(E488*P488,2)</f>
        <v>0</v>
      </c>
      <c r="R488" s="170"/>
      <c r="S488" s="170" t="s">
        <v>167</v>
      </c>
      <c r="T488" s="171" t="s">
        <v>159</v>
      </c>
      <c r="U488" s="157">
        <v>0</v>
      </c>
      <c r="V488" s="157">
        <f>ROUND(E488*U488,2)</f>
        <v>0</v>
      </c>
      <c r="W488" s="157"/>
      <c r="X488" s="157" t="s">
        <v>379</v>
      </c>
      <c r="Y488" s="148"/>
      <c r="Z488" s="148"/>
      <c r="AA488" s="148"/>
      <c r="AB488" s="148"/>
      <c r="AC488" s="148"/>
      <c r="AD488" s="148"/>
      <c r="AE488" s="148"/>
      <c r="AF488" s="148"/>
      <c r="AG488" s="148" t="s">
        <v>380</v>
      </c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</row>
    <row r="489" spans="1:60" outlineLevel="1" x14ac:dyDescent="0.2">
      <c r="A489" s="155"/>
      <c r="B489" s="156"/>
      <c r="C489" s="290"/>
      <c r="D489" s="291"/>
      <c r="E489" s="291"/>
      <c r="F489" s="291"/>
      <c r="G489" s="291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48"/>
      <c r="Z489" s="148"/>
      <c r="AA489" s="148"/>
      <c r="AB489" s="148"/>
      <c r="AC489" s="148"/>
      <c r="AD489" s="148"/>
      <c r="AE489" s="148"/>
      <c r="AF489" s="148"/>
      <c r="AG489" s="148" t="s">
        <v>162</v>
      </c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</row>
    <row r="490" spans="1:60" outlineLevel="1" x14ac:dyDescent="0.2">
      <c r="A490" s="165">
        <v>74</v>
      </c>
      <c r="B490" s="166" t="s">
        <v>509</v>
      </c>
      <c r="C490" s="174" t="s">
        <v>510</v>
      </c>
      <c r="D490" s="167" t="s">
        <v>363</v>
      </c>
      <c r="E490" s="168">
        <v>16.666869999999999</v>
      </c>
      <c r="F490" s="169"/>
      <c r="G490" s="170">
        <f>ROUND(E490*F490,2)</f>
        <v>0</v>
      </c>
      <c r="H490" s="169">
        <v>0</v>
      </c>
      <c r="I490" s="170">
        <f>ROUND(E490*H490,2)</f>
        <v>0</v>
      </c>
      <c r="J490" s="169">
        <v>1128</v>
      </c>
      <c r="K490" s="170">
        <f>ROUND(E490*J490,2)</f>
        <v>18800.23</v>
      </c>
      <c r="L490" s="170">
        <v>21</v>
      </c>
      <c r="M490" s="170">
        <f>G490*(1+L490/100)</f>
        <v>0</v>
      </c>
      <c r="N490" s="170">
        <v>0</v>
      </c>
      <c r="O490" s="170">
        <f>ROUND(E490*N490,2)</f>
        <v>0</v>
      </c>
      <c r="P490" s="170">
        <v>0</v>
      </c>
      <c r="Q490" s="170">
        <f>ROUND(E490*P490,2)</f>
        <v>0</v>
      </c>
      <c r="R490" s="170" t="s">
        <v>434</v>
      </c>
      <c r="S490" s="170" t="s">
        <v>158</v>
      </c>
      <c r="T490" s="171" t="s">
        <v>158</v>
      </c>
      <c r="U490" s="157">
        <v>2.4470000000000001</v>
      </c>
      <c r="V490" s="157">
        <f>ROUND(E490*U490,2)</f>
        <v>40.78</v>
      </c>
      <c r="W490" s="157"/>
      <c r="X490" s="157" t="s">
        <v>364</v>
      </c>
      <c r="Y490" s="148"/>
      <c r="Z490" s="148"/>
      <c r="AA490" s="148"/>
      <c r="AB490" s="148"/>
      <c r="AC490" s="148"/>
      <c r="AD490" s="148"/>
      <c r="AE490" s="148"/>
      <c r="AF490" s="148"/>
      <c r="AG490" s="148" t="s">
        <v>365</v>
      </c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</row>
    <row r="491" spans="1:60" outlineLevel="1" x14ac:dyDescent="0.2">
      <c r="A491" s="155"/>
      <c r="B491" s="156"/>
      <c r="C491" s="301" t="s">
        <v>386</v>
      </c>
      <c r="D491" s="302"/>
      <c r="E491" s="302"/>
      <c r="F491" s="302"/>
      <c r="G491" s="302"/>
      <c r="H491" s="157"/>
      <c r="I491" s="157"/>
      <c r="J491" s="157"/>
      <c r="K491" s="157"/>
      <c r="L491" s="157"/>
      <c r="M491" s="157"/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48"/>
      <c r="Z491" s="148"/>
      <c r="AA491" s="148"/>
      <c r="AB491" s="148"/>
      <c r="AC491" s="148"/>
      <c r="AD491" s="148"/>
      <c r="AE491" s="148"/>
      <c r="AF491" s="148"/>
      <c r="AG491" s="148" t="s">
        <v>254</v>
      </c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</row>
    <row r="492" spans="1:60" outlineLevel="1" x14ac:dyDescent="0.2">
      <c r="A492" s="155"/>
      <c r="B492" s="156"/>
      <c r="C492" s="187" t="s">
        <v>367</v>
      </c>
      <c r="D492" s="182"/>
      <c r="E492" s="183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48"/>
      <c r="Z492" s="148"/>
      <c r="AA492" s="148"/>
      <c r="AB492" s="148"/>
      <c r="AC492" s="148"/>
      <c r="AD492" s="148"/>
      <c r="AE492" s="148"/>
      <c r="AF492" s="148"/>
      <c r="AG492" s="148" t="s">
        <v>180</v>
      </c>
      <c r="AH492" s="148">
        <v>0</v>
      </c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</row>
    <row r="493" spans="1:60" ht="22.5" outlineLevel="1" x14ac:dyDescent="0.2">
      <c r="A493" s="155"/>
      <c r="B493" s="156"/>
      <c r="C493" s="187" t="s">
        <v>511</v>
      </c>
      <c r="D493" s="182"/>
      <c r="E493" s="183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48"/>
      <c r="Z493" s="148"/>
      <c r="AA493" s="148"/>
      <c r="AB493" s="148"/>
      <c r="AC493" s="148"/>
      <c r="AD493" s="148"/>
      <c r="AE493" s="148"/>
      <c r="AF493" s="148"/>
      <c r="AG493" s="148" t="s">
        <v>180</v>
      </c>
      <c r="AH493" s="148">
        <v>0</v>
      </c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</row>
    <row r="494" spans="1:60" outlineLevel="1" x14ac:dyDescent="0.2">
      <c r="A494" s="155"/>
      <c r="B494" s="156"/>
      <c r="C494" s="187" t="s">
        <v>512</v>
      </c>
      <c r="D494" s="182"/>
      <c r="E494" s="183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48"/>
      <c r="Z494" s="148"/>
      <c r="AA494" s="148"/>
      <c r="AB494" s="148"/>
      <c r="AC494" s="148"/>
      <c r="AD494" s="148"/>
      <c r="AE494" s="148"/>
      <c r="AF494" s="148"/>
      <c r="AG494" s="148" t="s">
        <v>180</v>
      </c>
      <c r="AH494" s="148">
        <v>0</v>
      </c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</row>
    <row r="495" spans="1:60" outlineLevel="1" x14ac:dyDescent="0.2">
      <c r="A495" s="155"/>
      <c r="B495" s="156"/>
      <c r="C495" s="187" t="s">
        <v>513</v>
      </c>
      <c r="D495" s="182"/>
      <c r="E495" s="183">
        <v>16.666869999999999</v>
      </c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48"/>
      <c r="Z495" s="148"/>
      <c r="AA495" s="148"/>
      <c r="AB495" s="148"/>
      <c r="AC495" s="148"/>
      <c r="AD495" s="148"/>
      <c r="AE495" s="148"/>
      <c r="AF495" s="148"/>
      <c r="AG495" s="148" t="s">
        <v>180</v>
      </c>
      <c r="AH495" s="148">
        <v>0</v>
      </c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</row>
    <row r="496" spans="1:60" outlineLevel="1" x14ac:dyDescent="0.2">
      <c r="A496" s="155"/>
      <c r="B496" s="156"/>
      <c r="C496" s="299"/>
      <c r="D496" s="300"/>
      <c r="E496" s="300"/>
      <c r="F496" s="300"/>
      <c r="G496" s="300"/>
      <c r="H496" s="157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48"/>
      <c r="Z496" s="148"/>
      <c r="AA496" s="148"/>
      <c r="AB496" s="148"/>
      <c r="AC496" s="148"/>
      <c r="AD496" s="148"/>
      <c r="AE496" s="148"/>
      <c r="AF496" s="148"/>
      <c r="AG496" s="148" t="s">
        <v>162</v>
      </c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</row>
    <row r="497" spans="1:60" x14ac:dyDescent="0.2">
      <c r="A497" s="159" t="s">
        <v>153</v>
      </c>
      <c r="B497" s="160" t="s">
        <v>100</v>
      </c>
      <c r="C497" s="173" t="s">
        <v>101</v>
      </c>
      <c r="D497" s="161"/>
      <c r="E497" s="162"/>
      <c r="F497" s="163"/>
      <c r="G497" s="163">
        <f>SUMIF(AG498:AG501,"&lt;&gt;NOR",G498:G501)</f>
        <v>0</v>
      </c>
      <c r="H497" s="163"/>
      <c r="I497" s="163">
        <f>SUM(I498:I501)</f>
        <v>0</v>
      </c>
      <c r="J497" s="163"/>
      <c r="K497" s="163">
        <f>SUM(K498:K501)</f>
        <v>23500</v>
      </c>
      <c r="L497" s="163"/>
      <c r="M497" s="163">
        <f>SUM(M498:M501)</f>
        <v>0</v>
      </c>
      <c r="N497" s="163"/>
      <c r="O497" s="163">
        <f>SUM(O498:O501)</f>
        <v>0</v>
      </c>
      <c r="P497" s="163"/>
      <c r="Q497" s="163">
        <f>SUM(Q498:Q501)</f>
        <v>0</v>
      </c>
      <c r="R497" s="163"/>
      <c r="S497" s="163"/>
      <c r="T497" s="164"/>
      <c r="U497" s="158"/>
      <c r="V497" s="158">
        <f>SUM(V498:V501)</f>
        <v>0</v>
      </c>
      <c r="W497" s="158"/>
      <c r="X497" s="158"/>
      <c r="AG497" t="s">
        <v>154</v>
      </c>
    </row>
    <row r="498" spans="1:60" ht="22.5" outlineLevel="1" x14ac:dyDescent="0.2">
      <c r="A498" s="165">
        <v>75</v>
      </c>
      <c r="B498" s="166" t="s">
        <v>514</v>
      </c>
      <c r="C498" s="174" t="s">
        <v>1039</v>
      </c>
      <c r="D498" s="167" t="s">
        <v>157</v>
      </c>
      <c r="E498" s="168">
        <v>4</v>
      </c>
      <c r="F498" s="169"/>
      <c r="G498" s="170">
        <f>ROUND(E498*F498,2)</f>
        <v>0</v>
      </c>
      <c r="H498" s="169">
        <v>0</v>
      </c>
      <c r="I498" s="170">
        <f>ROUND(E498*H498,2)</f>
        <v>0</v>
      </c>
      <c r="J498" s="169">
        <v>5000</v>
      </c>
      <c r="K498" s="170">
        <f>ROUND(E498*J498,2)</f>
        <v>20000</v>
      </c>
      <c r="L498" s="170">
        <v>21</v>
      </c>
      <c r="M498" s="170">
        <f>G498*(1+L498/100)</f>
        <v>0</v>
      </c>
      <c r="N498" s="170">
        <v>0</v>
      </c>
      <c r="O498" s="170">
        <f>ROUND(E498*N498,2)</f>
        <v>0</v>
      </c>
      <c r="P498" s="170">
        <v>0</v>
      </c>
      <c r="Q498" s="170">
        <f>ROUND(E498*P498,2)</f>
        <v>0</v>
      </c>
      <c r="R498" s="170"/>
      <c r="S498" s="170" t="s">
        <v>167</v>
      </c>
      <c r="T498" s="171" t="s">
        <v>159</v>
      </c>
      <c r="U498" s="157">
        <v>0</v>
      </c>
      <c r="V498" s="157">
        <f>ROUND(E498*U498,2)</f>
        <v>0</v>
      </c>
      <c r="W498" s="157"/>
      <c r="X498" s="157" t="s">
        <v>177</v>
      </c>
      <c r="Y498" s="148"/>
      <c r="Z498" s="148"/>
      <c r="AA498" s="148"/>
      <c r="AB498" s="148"/>
      <c r="AC498" s="148"/>
      <c r="AD498" s="148"/>
      <c r="AE498" s="148"/>
      <c r="AF498" s="148"/>
      <c r="AG498" s="148" t="s">
        <v>178</v>
      </c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</row>
    <row r="499" spans="1:60" outlineLevel="1" x14ac:dyDescent="0.2">
      <c r="A499" s="155"/>
      <c r="B499" s="156"/>
      <c r="C499" s="290"/>
      <c r="D499" s="291"/>
      <c r="E499" s="291"/>
      <c r="F499" s="291"/>
      <c r="G499" s="291"/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48"/>
      <c r="Z499" s="148"/>
      <c r="AA499" s="148"/>
      <c r="AB499" s="148"/>
      <c r="AC499" s="148"/>
      <c r="AD499" s="148"/>
      <c r="AE499" s="148"/>
      <c r="AF499" s="148"/>
      <c r="AG499" s="148" t="s">
        <v>162</v>
      </c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</row>
    <row r="500" spans="1:60" ht="22.5" outlineLevel="1" x14ac:dyDescent="0.2">
      <c r="A500" s="165">
        <v>76</v>
      </c>
      <c r="B500" s="166" t="s">
        <v>515</v>
      </c>
      <c r="C500" s="174" t="s">
        <v>1038</v>
      </c>
      <c r="D500" s="167" t="s">
        <v>157</v>
      </c>
      <c r="E500" s="168">
        <v>1</v>
      </c>
      <c r="F500" s="169"/>
      <c r="G500" s="170">
        <f>ROUND(E500*F500,2)</f>
        <v>0</v>
      </c>
      <c r="H500" s="169">
        <v>0</v>
      </c>
      <c r="I500" s="170">
        <f>ROUND(E500*H500,2)</f>
        <v>0</v>
      </c>
      <c r="J500" s="169">
        <v>3500</v>
      </c>
      <c r="K500" s="170">
        <f>ROUND(E500*J500,2)</f>
        <v>3500</v>
      </c>
      <c r="L500" s="170">
        <v>21</v>
      </c>
      <c r="M500" s="170">
        <f>G500*(1+L500/100)</f>
        <v>0</v>
      </c>
      <c r="N500" s="170">
        <v>0</v>
      </c>
      <c r="O500" s="170">
        <f>ROUND(E500*N500,2)</f>
        <v>0</v>
      </c>
      <c r="P500" s="170">
        <v>0</v>
      </c>
      <c r="Q500" s="170">
        <f>ROUND(E500*P500,2)</f>
        <v>0</v>
      </c>
      <c r="R500" s="170"/>
      <c r="S500" s="170" t="s">
        <v>167</v>
      </c>
      <c r="T500" s="171" t="s">
        <v>159</v>
      </c>
      <c r="U500" s="157">
        <v>0</v>
      </c>
      <c r="V500" s="157">
        <f>ROUND(E500*U500,2)</f>
        <v>0</v>
      </c>
      <c r="W500" s="157"/>
      <c r="X500" s="157" t="s">
        <v>177</v>
      </c>
      <c r="Y500" s="148"/>
      <c r="Z500" s="148"/>
      <c r="AA500" s="148"/>
      <c r="AB500" s="148"/>
      <c r="AC500" s="148"/>
      <c r="AD500" s="148"/>
      <c r="AE500" s="148"/>
      <c r="AF500" s="148"/>
      <c r="AG500" s="148" t="s">
        <v>178</v>
      </c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</row>
    <row r="501" spans="1:60" outlineLevel="1" x14ac:dyDescent="0.2">
      <c r="A501" s="155"/>
      <c r="B501" s="156"/>
      <c r="C501" s="290"/>
      <c r="D501" s="291"/>
      <c r="E501" s="291"/>
      <c r="F501" s="291"/>
      <c r="G501" s="291"/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48"/>
      <c r="Z501" s="148"/>
      <c r="AA501" s="148"/>
      <c r="AB501" s="148"/>
      <c r="AC501" s="148"/>
      <c r="AD501" s="148"/>
      <c r="AE501" s="148"/>
      <c r="AF501" s="148"/>
      <c r="AG501" s="148" t="s">
        <v>162</v>
      </c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</row>
    <row r="502" spans="1:60" x14ac:dyDescent="0.2">
      <c r="A502" s="159" t="s">
        <v>153</v>
      </c>
      <c r="B502" s="160" t="s">
        <v>102</v>
      </c>
      <c r="C502" s="173" t="s">
        <v>103</v>
      </c>
      <c r="D502" s="161"/>
      <c r="E502" s="162"/>
      <c r="F502" s="163"/>
      <c r="G502" s="163">
        <f>SUMIF(AG503:AG570,"&lt;&gt;NOR",G503:G570)</f>
        <v>0</v>
      </c>
      <c r="H502" s="163"/>
      <c r="I502" s="163">
        <f>SUM(I503:I570)</f>
        <v>19757.18</v>
      </c>
      <c r="J502" s="163"/>
      <c r="K502" s="163">
        <f>SUM(K503:K570)</f>
        <v>128148.21</v>
      </c>
      <c r="L502" s="163"/>
      <c r="M502" s="163">
        <f>SUM(M503:M570)</f>
        <v>0</v>
      </c>
      <c r="N502" s="163"/>
      <c r="O502" s="163">
        <f>SUM(O503:O570)</f>
        <v>11.06</v>
      </c>
      <c r="P502" s="163"/>
      <c r="Q502" s="163">
        <f>SUM(Q503:Q570)</f>
        <v>0</v>
      </c>
      <c r="R502" s="163"/>
      <c r="S502" s="163"/>
      <c r="T502" s="164"/>
      <c r="U502" s="158"/>
      <c r="V502" s="158">
        <f>SUM(V503:V570)</f>
        <v>186.5</v>
      </c>
      <c r="W502" s="158"/>
      <c r="X502" s="158"/>
      <c r="AG502" t="s">
        <v>154</v>
      </c>
    </row>
    <row r="503" spans="1:60" outlineLevel="1" x14ac:dyDescent="0.2">
      <c r="A503" s="165">
        <v>77</v>
      </c>
      <c r="B503" s="166" t="s">
        <v>516</v>
      </c>
      <c r="C503" s="174" t="s">
        <v>517</v>
      </c>
      <c r="D503" s="167" t="s">
        <v>251</v>
      </c>
      <c r="E503" s="168">
        <v>111.64313</v>
      </c>
      <c r="F503" s="169"/>
      <c r="G503" s="170">
        <f>ROUND(E503*F503,2)</f>
        <v>0</v>
      </c>
      <c r="H503" s="169">
        <v>57.49</v>
      </c>
      <c r="I503" s="170">
        <f>ROUND(E503*H503,2)</f>
        <v>6418.36</v>
      </c>
      <c r="J503" s="169">
        <v>90.51</v>
      </c>
      <c r="K503" s="170">
        <f>ROUND(E503*J503,2)</f>
        <v>10104.82</v>
      </c>
      <c r="L503" s="170">
        <v>21</v>
      </c>
      <c r="M503" s="170">
        <f>G503*(1+L503/100)</f>
        <v>0</v>
      </c>
      <c r="N503" s="170">
        <v>3.6999999999999999E-4</v>
      </c>
      <c r="O503" s="170">
        <f>ROUND(E503*N503,2)</f>
        <v>0.04</v>
      </c>
      <c r="P503" s="170">
        <v>0</v>
      </c>
      <c r="Q503" s="170">
        <f>ROUND(E503*P503,2)</f>
        <v>0</v>
      </c>
      <c r="R503" s="170" t="s">
        <v>518</v>
      </c>
      <c r="S503" s="170" t="s">
        <v>158</v>
      </c>
      <c r="T503" s="171" t="s">
        <v>158</v>
      </c>
      <c r="U503" s="157">
        <v>0.19400000000000001</v>
      </c>
      <c r="V503" s="157">
        <f>ROUND(E503*U503,2)</f>
        <v>21.66</v>
      </c>
      <c r="W503" s="157"/>
      <c r="X503" s="157" t="s">
        <v>177</v>
      </c>
      <c r="Y503" s="148"/>
      <c r="Z503" s="148"/>
      <c r="AA503" s="148"/>
      <c r="AB503" s="148"/>
      <c r="AC503" s="148"/>
      <c r="AD503" s="148"/>
      <c r="AE503" s="148"/>
      <c r="AF503" s="148"/>
      <c r="AG503" s="148" t="s">
        <v>178</v>
      </c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</row>
    <row r="504" spans="1:60" outlineLevel="1" x14ac:dyDescent="0.2">
      <c r="A504" s="155"/>
      <c r="B504" s="156"/>
      <c r="C504" s="301" t="s">
        <v>519</v>
      </c>
      <c r="D504" s="302"/>
      <c r="E504" s="302"/>
      <c r="F504" s="302"/>
      <c r="G504" s="302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48"/>
      <c r="Z504" s="148"/>
      <c r="AA504" s="148"/>
      <c r="AB504" s="148"/>
      <c r="AC504" s="148"/>
      <c r="AD504" s="148"/>
      <c r="AE504" s="148"/>
      <c r="AF504" s="148"/>
      <c r="AG504" s="148" t="s">
        <v>254</v>
      </c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</row>
    <row r="505" spans="1:60" outlineLevel="1" x14ac:dyDescent="0.2">
      <c r="A505" s="155"/>
      <c r="B505" s="156"/>
      <c r="C505" s="184" t="s">
        <v>179</v>
      </c>
      <c r="D505" s="178"/>
      <c r="E505" s="179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48"/>
      <c r="Z505" s="148"/>
      <c r="AA505" s="148"/>
      <c r="AB505" s="148"/>
      <c r="AC505" s="148"/>
      <c r="AD505" s="148"/>
      <c r="AE505" s="148"/>
      <c r="AF505" s="148"/>
      <c r="AG505" s="148" t="s">
        <v>180</v>
      </c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</row>
    <row r="506" spans="1:60" outlineLevel="1" x14ac:dyDescent="0.2">
      <c r="A506" s="155"/>
      <c r="B506" s="156"/>
      <c r="C506" s="185" t="s">
        <v>181</v>
      </c>
      <c r="D506" s="178"/>
      <c r="E506" s="179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48"/>
      <c r="Z506" s="148"/>
      <c r="AA506" s="148"/>
      <c r="AB506" s="148"/>
      <c r="AC506" s="148"/>
      <c r="AD506" s="148"/>
      <c r="AE506" s="148"/>
      <c r="AF506" s="148"/>
      <c r="AG506" s="148" t="s">
        <v>180</v>
      </c>
      <c r="AH506" s="148">
        <v>2</v>
      </c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</row>
    <row r="507" spans="1:60" outlineLevel="1" x14ac:dyDescent="0.2">
      <c r="A507" s="155"/>
      <c r="B507" s="156"/>
      <c r="C507" s="185" t="s">
        <v>520</v>
      </c>
      <c r="D507" s="178"/>
      <c r="E507" s="179">
        <v>34.56</v>
      </c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48"/>
      <c r="Z507" s="148"/>
      <c r="AA507" s="148"/>
      <c r="AB507" s="148"/>
      <c r="AC507" s="148"/>
      <c r="AD507" s="148"/>
      <c r="AE507" s="148"/>
      <c r="AF507" s="148"/>
      <c r="AG507" s="148" t="s">
        <v>180</v>
      </c>
      <c r="AH507" s="148">
        <v>2</v>
      </c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</row>
    <row r="508" spans="1:60" outlineLevel="1" x14ac:dyDescent="0.2">
      <c r="A508" s="155"/>
      <c r="B508" s="156"/>
      <c r="C508" s="185" t="s">
        <v>521</v>
      </c>
      <c r="D508" s="178"/>
      <c r="E508" s="179">
        <v>41.28</v>
      </c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48"/>
      <c r="Z508" s="148"/>
      <c r="AA508" s="148"/>
      <c r="AB508" s="148"/>
      <c r="AC508" s="148"/>
      <c r="AD508" s="148"/>
      <c r="AE508" s="148"/>
      <c r="AF508" s="148"/>
      <c r="AG508" s="148" t="s">
        <v>180</v>
      </c>
      <c r="AH508" s="148">
        <v>2</v>
      </c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</row>
    <row r="509" spans="1:60" outlineLevel="1" x14ac:dyDescent="0.2">
      <c r="A509" s="155"/>
      <c r="B509" s="156"/>
      <c r="C509" s="185" t="s">
        <v>522</v>
      </c>
      <c r="D509" s="178"/>
      <c r="E509" s="179">
        <v>52.44</v>
      </c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48"/>
      <c r="Z509" s="148"/>
      <c r="AA509" s="148"/>
      <c r="AB509" s="148"/>
      <c r="AC509" s="148"/>
      <c r="AD509" s="148"/>
      <c r="AE509" s="148"/>
      <c r="AF509" s="148"/>
      <c r="AG509" s="148" t="s">
        <v>180</v>
      </c>
      <c r="AH509" s="148">
        <v>2</v>
      </c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</row>
    <row r="510" spans="1:60" outlineLevel="1" x14ac:dyDescent="0.2">
      <c r="A510" s="155"/>
      <c r="B510" s="156"/>
      <c r="C510" s="185" t="s">
        <v>523</v>
      </c>
      <c r="D510" s="178"/>
      <c r="E510" s="179">
        <v>7.44</v>
      </c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48"/>
      <c r="Z510" s="148"/>
      <c r="AA510" s="148"/>
      <c r="AB510" s="148"/>
      <c r="AC510" s="148"/>
      <c r="AD510" s="148"/>
      <c r="AE510" s="148"/>
      <c r="AF510" s="148"/>
      <c r="AG510" s="148" t="s">
        <v>180</v>
      </c>
      <c r="AH510" s="148">
        <v>2</v>
      </c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</row>
    <row r="511" spans="1:60" outlineLevel="1" x14ac:dyDescent="0.2">
      <c r="A511" s="155"/>
      <c r="B511" s="156"/>
      <c r="C511" s="185" t="s">
        <v>524</v>
      </c>
      <c r="D511" s="178"/>
      <c r="E511" s="179">
        <v>7.44</v>
      </c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48"/>
      <c r="Z511" s="148"/>
      <c r="AA511" s="148"/>
      <c r="AB511" s="148"/>
      <c r="AC511" s="148"/>
      <c r="AD511" s="148"/>
      <c r="AE511" s="148"/>
      <c r="AF511" s="148"/>
      <c r="AG511" s="148" t="s">
        <v>180</v>
      </c>
      <c r="AH511" s="148">
        <v>2</v>
      </c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</row>
    <row r="512" spans="1:60" outlineLevel="1" x14ac:dyDescent="0.2">
      <c r="A512" s="155"/>
      <c r="B512" s="156"/>
      <c r="C512" s="185" t="s">
        <v>525</v>
      </c>
      <c r="D512" s="178"/>
      <c r="E512" s="179">
        <v>52.64</v>
      </c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48"/>
      <c r="Z512" s="148"/>
      <c r="AA512" s="148"/>
      <c r="AB512" s="148"/>
      <c r="AC512" s="148"/>
      <c r="AD512" s="148"/>
      <c r="AE512" s="148"/>
      <c r="AF512" s="148"/>
      <c r="AG512" s="148" t="s">
        <v>180</v>
      </c>
      <c r="AH512" s="148">
        <v>2</v>
      </c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</row>
    <row r="513" spans="1:60" outlineLevel="1" x14ac:dyDescent="0.2">
      <c r="A513" s="155"/>
      <c r="B513" s="156"/>
      <c r="C513" s="185" t="s">
        <v>526</v>
      </c>
      <c r="D513" s="178"/>
      <c r="E513" s="179">
        <v>1.5215000000000001</v>
      </c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48"/>
      <c r="Z513" s="148"/>
      <c r="AA513" s="148"/>
      <c r="AB513" s="148"/>
      <c r="AC513" s="148"/>
      <c r="AD513" s="148"/>
      <c r="AE513" s="148"/>
      <c r="AF513" s="148"/>
      <c r="AG513" s="148" t="s">
        <v>180</v>
      </c>
      <c r="AH513" s="148">
        <v>2</v>
      </c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</row>
    <row r="514" spans="1:60" outlineLevel="1" x14ac:dyDescent="0.2">
      <c r="A514" s="155"/>
      <c r="B514" s="156"/>
      <c r="C514" s="185" t="s">
        <v>527</v>
      </c>
      <c r="D514" s="178"/>
      <c r="E514" s="179">
        <v>12.16</v>
      </c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48"/>
      <c r="Z514" s="148"/>
      <c r="AA514" s="148"/>
      <c r="AB514" s="148"/>
      <c r="AC514" s="148"/>
      <c r="AD514" s="148"/>
      <c r="AE514" s="148"/>
      <c r="AF514" s="148"/>
      <c r="AG514" s="148" t="s">
        <v>180</v>
      </c>
      <c r="AH514" s="148">
        <v>2</v>
      </c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</row>
    <row r="515" spans="1:60" outlineLevel="1" x14ac:dyDescent="0.2">
      <c r="A515" s="155"/>
      <c r="B515" s="156"/>
      <c r="C515" s="185" t="s">
        <v>528</v>
      </c>
      <c r="D515" s="178"/>
      <c r="E515" s="179">
        <v>1.52</v>
      </c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48"/>
      <c r="Z515" s="148"/>
      <c r="AA515" s="148"/>
      <c r="AB515" s="148"/>
      <c r="AC515" s="148"/>
      <c r="AD515" s="148"/>
      <c r="AE515" s="148"/>
      <c r="AF515" s="148"/>
      <c r="AG515" s="148" t="s">
        <v>180</v>
      </c>
      <c r="AH515" s="148">
        <v>2</v>
      </c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</row>
    <row r="516" spans="1:60" outlineLevel="1" x14ac:dyDescent="0.2">
      <c r="A516" s="155"/>
      <c r="B516" s="156"/>
      <c r="C516" s="185" t="s">
        <v>529</v>
      </c>
      <c r="D516" s="178"/>
      <c r="E516" s="179">
        <v>2.0409999999999999</v>
      </c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48"/>
      <c r="Z516" s="148"/>
      <c r="AA516" s="148"/>
      <c r="AB516" s="148"/>
      <c r="AC516" s="148"/>
      <c r="AD516" s="148"/>
      <c r="AE516" s="148"/>
      <c r="AF516" s="148"/>
      <c r="AG516" s="148" t="s">
        <v>180</v>
      </c>
      <c r="AH516" s="148">
        <v>2</v>
      </c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</row>
    <row r="517" spans="1:60" outlineLevel="1" x14ac:dyDescent="0.2">
      <c r="A517" s="155"/>
      <c r="B517" s="156"/>
      <c r="C517" s="185" t="s">
        <v>530</v>
      </c>
      <c r="D517" s="178"/>
      <c r="E517" s="179">
        <v>3.99</v>
      </c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48"/>
      <c r="Z517" s="148"/>
      <c r="AA517" s="148"/>
      <c r="AB517" s="148"/>
      <c r="AC517" s="148"/>
      <c r="AD517" s="148"/>
      <c r="AE517" s="148"/>
      <c r="AF517" s="148"/>
      <c r="AG517" s="148" t="s">
        <v>180</v>
      </c>
      <c r="AH517" s="148">
        <v>2</v>
      </c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</row>
    <row r="518" spans="1:60" outlineLevel="1" x14ac:dyDescent="0.2">
      <c r="A518" s="155"/>
      <c r="B518" s="156"/>
      <c r="C518" s="185" t="s">
        <v>531</v>
      </c>
      <c r="D518" s="178"/>
      <c r="E518" s="179">
        <v>3.99</v>
      </c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  <c r="X518" s="157"/>
      <c r="Y518" s="148"/>
      <c r="Z518" s="148"/>
      <c r="AA518" s="148"/>
      <c r="AB518" s="148"/>
      <c r="AC518" s="148"/>
      <c r="AD518" s="148"/>
      <c r="AE518" s="148"/>
      <c r="AF518" s="148"/>
      <c r="AG518" s="148" t="s">
        <v>180</v>
      </c>
      <c r="AH518" s="148">
        <v>2</v>
      </c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</row>
    <row r="519" spans="1:60" outlineLevel="1" x14ac:dyDescent="0.2">
      <c r="A519" s="155"/>
      <c r="B519" s="156"/>
      <c r="C519" s="185" t="s">
        <v>532</v>
      </c>
      <c r="D519" s="178"/>
      <c r="E519" s="179">
        <v>3.99</v>
      </c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48"/>
      <c r="Z519" s="148"/>
      <c r="AA519" s="148"/>
      <c r="AB519" s="148"/>
      <c r="AC519" s="148"/>
      <c r="AD519" s="148"/>
      <c r="AE519" s="148"/>
      <c r="AF519" s="148"/>
      <c r="AG519" s="148" t="s">
        <v>180</v>
      </c>
      <c r="AH519" s="148">
        <v>2</v>
      </c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</row>
    <row r="520" spans="1:60" outlineLevel="1" x14ac:dyDescent="0.2">
      <c r="A520" s="155"/>
      <c r="B520" s="156"/>
      <c r="C520" s="185" t="s">
        <v>533</v>
      </c>
      <c r="D520" s="178"/>
      <c r="E520" s="179">
        <v>1.02</v>
      </c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48"/>
      <c r="Z520" s="148"/>
      <c r="AA520" s="148"/>
      <c r="AB520" s="148"/>
      <c r="AC520" s="148"/>
      <c r="AD520" s="148"/>
      <c r="AE520" s="148"/>
      <c r="AF520" s="148"/>
      <c r="AG520" s="148" t="s">
        <v>180</v>
      </c>
      <c r="AH520" s="148">
        <v>2</v>
      </c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</row>
    <row r="521" spans="1:60" outlineLevel="1" x14ac:dyDescent="0.2">
      <c r="A521" s="155"/>
      <c r="B521" s="156"/>
      <c r="C521" s="185" t="s">
        <v>534</v>
      </c>
      <c r="D521" s="178"/>
      <c r="E521" s="179">
        <v>0.77</v>
      </c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48"/>
      <c r="Z521" s="148"/>
      <c r="AA521" s="148"/>
      <c r="AB521" s="148"/>
      <c r="AC521" s="148"/>
      <c r="AD521" s="148"/>
      <c r="AE521" s="148"/>
      <c r="AF521" s="148"/>
      <c r="AG521" s="148" t="s">
        <v>180</v>
      </c>
      <c r="AH521" s="148">
        <v>2</v>
      </c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</row>
    <row r="522" spans="1:60" outlineLevel="1" x14ac:dyDescent="0.2">
      <c r="A522" s="155"/>
      <c r="B522" s="156"/>
      <c r="C522" s="185" t="s">
        <v>535</v>
      </c>
      <c r="D522" s="178"/>
      <c r="E522" s="179">
        <v>1.84</v>
      </c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48"/>
      <c r="Z522" s="148"/>
      <c r="AA522" s="148"/>
      <c r="AB522" s="148"/>
      <c r="AC522" s="148"/>
      <c r="AD522" s="148"/>
      <c r="AE522" s="148"/>
      <c r="AF522" s="148"/>
      <c r="AG522" s="148" t="s">
        <v>180</v>
      </c>
      <c r="AH522" s="148">
        <v>2</v>
      </c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</row>
    <row r="523" spans="1:60" outlineLevel="1" x14ac:dyDescent="0.2">
      <c r="A523" s="155"/>
      <c r="B523" s="156"/>
      <c r="C523" s="185" t="s">
        <v>536</v>
      </c>
      <c r="D523" s="178"/>
      <c r="E523" s="179">
        <v>3.68</v>
      </c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48"/>
      <c r="Z523" s="148"/>
      <c r="AA523" s="148"/>
      <c r="AB523" s="148"/>
      <c r="AC523" s="148"/>
      <c r="AD523" s="148"/>
      <c r="AE523" s="148"/>
      <c r="AF523" s="148"/>
      <c r="AG523" s="148" t="s">
        <v>180</v>
      </c>
      <c r="AH523" s="148">
        <v>2</v>
      </c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</row>
    <row r="524" spans="1:60" outlineLevel="1" x14ac:dyDescent="0.2">
      <c r="A524" s="155"/>
      <c r="B524" s="156"/>
      <c r="C524" s="185" t="s">
        <v>537</v>
      </c>
      <c r="D524" s="178"/>
      <c r="E524" s="179">
        <v>10.25</v>
      </c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48"/>
      <c r="Z524" s="148"/>
      <c r="AA524" s="148"/>
      <c r="AB524" s="148"/>
      <c r="AC524" s="148"/>
      <c r="AD524" s="148"/>
      <c r="AE524" s="148"/>
      <c r="AF524" s="148"/>
      <c r="AG524" s="148" t="s">
        <v>180</v>
      </c>
      <c r="AH524" s="148">
        <v>2</v>
      </c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</row>
    <row r="525" spans="1:60" outlineLevel="1" x14ac:dyDescent="0.2">
      <c r="A525" s="155"/>
      <c r="B525" s="156"/>
      <c r="C525" s="185" t="s">
        <v>538</v>
      </c>
      <c r="D525" s="178"/>
      <c r="E525" s="179">
        <v>6.6</v>
      </c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48"/>
      <c r="Z525" s="148"/>
      <c r="AA525" s="148"/>
      <c r="AB525" s="148"/>
      <c r="AC525" s="148"/>
      <c r="AD525" s="148"/>
      <c r="AE525" s="148"/>
      <c r="AF525" s="148"/>
      <c r="AG525" s="148" t="s">
        <v>180</v>
      </c>
      <c r="AH525" s="148">
        <v>2</v>
      </c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</row>
    <row r="526" spans="1:60" outlineLevel="1" x14ac:dyDescent="0.2">
      <c r="A526" s="155"/>
      <c r="B526" s="156"/>
      <c r="C526" s="185" t="s">
        <v>539</v>
      </c>
      <c r="D526" s="178"/>
      <c r="E526" s="179">
        <v>4.62</v>
      </c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48"/>
      <c r="Z526" s="148"/>
      <c r="AA526" s="148"/>
      <c r="AB526" s="148"/>
      <c r="AC526" s="148"/>
      <c r="AD526" s="148"/>
      <c r="AE526" s="148"/>
      <c r="AF526" s="148"/>
      <c r="AG526" s="148" t="s">
        <v>180</v>
      </c>
      <c r="AH526" s="148">
        <v>2</v>
      </c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</row>
    <row r="527" spans="1:60" outlineLevel="1" x14ac:dyDescent="0.2">
      <c r="A527" s="155"/>
      <c r="B527" s="156"/>
      <c r="C527" s="185" t="s">
        <v>540</v>
      </c>
      <c r="D527" s="178"/>
      <c r="E527" s="179">
        <v>34.1</v>
      </c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48"/>
      <c r="Z527" s="148"/>
      <c r="AA527" s="148"/>
      <c r="AB527" s="148"/>
      <c r="AC527" s="148"/>
      <c r="AD527" s="148"/>
      <c r="AE527" s="148"/>
      <c r="AF527" s="148"/>
      <c r="AG527" s="148" t="s">
        <v>180</v>
      </c>
      <c r="AH527" s="148">
        <v>2</v>
      </c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</row>
    <row r="528" spans="1:60" outlineLevel="1" x14ac:dyDescent="0.2">
      <c r="A528" s="155"/>
      <c r="B528" s="156"/>
      <c r="C528" s="185" t="s">
        <v>541</v>
      </c>
      <c r="D528" s="178"/>
      <c r="E528" s="179">
        <v>1.8</v>
      </c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48"/>
      <c r="Z528" s="148"/>
      <c r="AA528" s="148"/>
      <c r="AB528" s="148"/>
      <c r="AC528" s="148"/>
      <c r="AD528" s="148"/>
      <c r="AE528" s="148"/>
      <c r="AF528" s="148"/>
      <c r="AG528" s="148" t="s">
        <v>180</v>
      </c>
      <c r="AH528" s="148">
        <v>2</v>
      </c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</row>
    <row r="529" spans="1:60" outlineLevel="1" x14ac:dyDescent="0.2">
      <c r="A529" s="155"/>
      <c r="B529" s="156"/>
      <c r="C529" s="185" t="s">
        <v>542</v>
      </c>
      <c r="D529" s="178"/>
      <c r="E529" s="179">
        <v>2.7</v>
      </c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48"/>
      <c r="Z529" s="148"/>
      <c r="AA529" s="148"/>
      <c r="AB529" s="148"/>
      <c r="AC529" s="148"/>
      <c r="AD529" s="148"/>
      <c r="AE529" s="148"/>
      <c r="AF529" s="148"/>
      <c r="AG529" s="148" t="s">
        <v>180</v>
      </c>
      <c r="AH529" s="148">
        <v>2</v>
      </c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</row>
    <row r="530" spans="1:60" outlineLevel="1" x14ac:dyDescent="0.2">
      <c r="A530" s="155"/>
      <c r="B530" s="156"/>
      <c r="C530" s="185" t="s">
        <v>543</v>
      </c>
      <c r="D530" s="178"/>
      <c r="E530" s="179">
        <v>1.48</v>
      </c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48"/>
      <c r="Z530" s="148"/>
      <c r="AA530" s="148"/>
      <c r="AB530" s="148"/>
      <c r="AC530" s="148"/>
      <c r="AD530" s="148"/>
      <c r="AE530" s="148"/>
      <c r="AF530" s="148"/>
      <c r="AG530" s="148" t="s">
        <v>180</v>
      </c>
      <c r="AH530" s="148">
        <v>2</v>
      </c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</row>
    <row r="531" spans="1:60" outlineLevel="1" x14ac:dyDescent="0.2">
      <c r="A531" s="155"/>
      <c r="B531" s="156"/>
      <c r="C531" s="185" t="s">
        <v>544</v>
      </c>
      <c r="D531" s="178"/>
      <c r="E531" s="179">
        <v>8.14</v>
      </c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48"/>
      <c r="Z531" s="148"/>
      <c r="AA531" s="148"/>
      <c r="AB531" s="148"/>
      <c r="AC531" s="148"/>
      <c r="AD531" s="148"/>
      <c r="AE531" s="148"/>
      <c r="AF531" s="148"/>
      <c r="AG531" s="148" t="s">
        <v>180</v>
      </c>
      <c r="AH531" s="148">
        <v>2</v>
      </c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</row>
    <row r="532" spans="1:60" outlineLevel="1" x14ac:dyDescent="0.2">
      <c r="A532" s="155"/>
      <c r="B532" s="156"/>
      <c r="C532" s="185" t="s">
        <v>545</v>
      </c>
      <c r="D532" s="178"/>
      <c r="E532" s="179">
        <v>7.6</v>
      </c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48"/>
      <c r="Z532" s="148"/>
      <c r="AA532" s="148"/>
      <c r="AB532" s="148"/>
      <c r="AC532" s="148"/>
      <c r="AD532" s="148"/>
      <c r="AE532" s="148"/>
      <c r="AF532" s="148"/>
      <c r="AG532" s="148" t="s">
        <v>180</v>
      </c>
      <c r="AH532" s="148">
        <v>2</v>
      </c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</row>
    <row r="533" spans="1:60" outlineLevel="1" x14ac:dyDescent="0.2">
      <c r="A533" s="155"/>
      <c r="B533" s="156"/>
      <c r="C533" s="185" t="s">
        <v>546</v>
      </c>
      <c r="D533" s="178"/>
      <c r="E533" s="179">
        <v>22.2</v>
      </c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48"/>
      <c r="Z533" s="148"/>
      <c r="AA533" s="148"/>
      <c r="AB533" s="148"/>
      <c r="AC533" s="148"/>
      <c r="AD533" s="148"/>
      <c r="AE533" s="148"/>
      <c r="AF533" s="148"/>
      <c r="AG533" s="148" t="s">
        <v>180</v>
      </c>
      <c r="AH533" s="148">
        <v>2</v>
      </c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</row>
    <row r="534" spans="1:60" outlineLevel="1" x14ac:dyDescent="0.2">
      <c r="A534" s="155"/>
      <c r="B534" s="156"/>
      <c r="C534" s="185" t="s">
        <v>547</v>
      </c>
      <c r="D534" s="178"/>
      <c r="E534" s="179">
        <v>2.1</v>
      </c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48"/>
      <c r="Z534" s="148"/>
      <c r="AA534" s="148"/>
      <c r="AB534" s="148"/>
      <c r="AC534" s="148"/>
      <c r="AD534" s="148"/>
      <c r="AE534" s="148"/>
      <c r="AF534" s="148"/>
      <c r="AG534" s="148" t="s">
        <v>180</v>
      </c>
      <c r="AH534" s="148">
        <v>2</v>
      </c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</row>
    <row r="535" spans="1:60" outlineLevel="1" x14ac:dyDescent="0.2">
      <c r="A535" s="155"/>
      <c r="B535" s="156"/>
      <c r="C535" s="185" t="s">
        <v>548</v>
      </c>
      <c r="D535" s="178"/>
      <c r="E535" s="179">
        <v>0.8</v>
      </c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48"/>
      <c r="Z535" s="148"/>
      <c r="AA535" s="148"/>
      <c r="AB535" s="148"/>
      <c r="AC535" s="148"/>
      <c r="AD535" s="148"/>
      <c r="AE535" s="148"/>
      <c r="AF535" s="148"/>
      <c r="AG535" s="148" t="s">
        <v>180</v>
      </c>
      <c r="AH535" s="148">
        <v>2</v>
      </c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</row>
    <row r="536" spans="1:60" outlineLevel="1" x14ac:dyDescent="0.2">
      <c r="A536" s="155"/>
      <c r="B536" s="156"/>
      <c r="C536" s="185" t="s">
        <v>549</v>
      </c>
      <c r="D536" s="178"/>
      <c r="E536" s="179">
        <v>1.5</v>
      </c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48"/>
      <c r="Z536" s="148"/>
      <c r="AA536" s="148"/>
      <c r="AB536" s="148"/>
      <c r="AC536" s="148"/>
      <c r="AD536" s="148"/>
      <c r="AE536" s="148"/>
      <c r="AF536" s="148"/>
      <c r="AG536" s="148" t="s">
        <v>180</v>
      </c>
      <c r="AH536" s="148">
        <v>2</v>
      </c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</row>
    <row r="537" spans="1:60" outlineLevel="1" x14ac:dyDescent="0.2">
      <c r="A537" s="155"/>
      <c r="B537" s="156"/>
      <c r="C537" s="185" t="s">
        <v>550</v>
      </c>
      <c r="D537" s="178"/>
      <c r="E537" s="179">
        <v>0.9</v>
      </c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48"/>
      <c r="Z537" s="148"/>
      <c r="AA537" s="148"/>
      <c r="AB537" s="148"/>
      <c r="AC537" s="148"/>
      <c r="AD537" s="148"/>
      <c r="AE537" s="148"/>
      <c r="AF537" s="148"/>
      <c r="AG537" s="148" t="s">
        <v>180</v>
      </c>
      <c r="AH537" s="148">
        <v>2</v>
      </c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</row>
    <row r="538" spans="1:60" outlineLevel="1" x14ac:dyDescent="0.2">
      <c r="A538" s="155"/>
      <c r="B538" s="156"/>
      <c r="C538" s="185" t="s">
        <v>551</v>
      </c>
      <c r="D538" s="178"/>
      <c r="E538" s="179">
        <v>1.2</v>
      </c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48"/>
      <c r="Z538" s="148"/>
      <c r="AA538" s="148"/>
      <c r="AB538" s="148"/>
      <c r="AC538" s="148"/>
      <c r="AD538" s="148"/>
      <c r="AE538" s="148"/>
      <c r="AF538" s="148"/>
      <c r="AG538" s="148" t="s">
        <v>180</v>
      </c>
      <c r="AH538" s="148">
        <v>2</v>
      </c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</row>
    <row r="539" spans="1:60" outlineLevel="1" x14ac:dyDescent="0.2">
      <c r="A539" s="155"/>
      <c r="B539" s="156"/>
      <c r="C539" s="186" t="s">
        <v>215</v>
      </c>
      <c r="D539" s="180"/>
      <c r="E539" s="181">
        <v>338.3125</v>
      </c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48"/>
      <c r="Z539" s="148"/>
      <c r="AA539" s="148"/>
      <c r="AB539" s="148"/>
      <c r="AC539" s="148"/>
      <c r="AD539" s="148"/>
      <c r="AE539" s="148"/>
      <c r="AF539" s="148"/>
      <c r="AG539" s="148" t="s">
        <v>180</v>
      </c>
      <c r="AH539" s="148">
        <v>3</v>
      </c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</row>
    <row r="540" spans="1:60" outlineLevel="1" x14ac:dyDescent="0.2">
      <c r="A540" s="155"/>
      <c r="B540" s="156"/>
      <c r="C540" s="184" t="s">
        <v>216</v>
      </c>
      <c r="D540" s="178"/>
      <c r="E540" s="179"/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48"/>
      <c r="Z540" s="148"/>
      <c r="AA540" s="148"/>
      <c r="AB540" s="148"/>
      <c r="AC540" s="148"/>
      <c r="AD540" s="148"/>
      <c r="AE540" s="148"/>
      <c r="AF540" s="148"/>
      <c r="AG540" s="148" t="s">
        <v>180</v>
      </c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</row>
    <row r="541" spans="1:60" outlineLevel="1" x14ac:dyDescent="0.2">
      <c r="A541" s="155"/>
      <c r="B541" s="156"/>
      <c r="C541" s="187" t="s">
        <v>552</v>
      </c>
      <c r="D541" s="182"/>
      <c r="E541" s="183">
        <v>111.64313</v>
      </c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48"/>
      <c r="Z541" s="148"/>
      <c r="AA541" s="148"/>
      <c r="AB541" s="148"/>
      <c r="AC541" s="148"/>
      <c r="AD541" s="148"/>
      <c r="AE541" s="148"/>
      <c r="AF541" s="148"/>
      <c r="AG541" s="148" t="s">
        <v>180</v>
      </c>
      <c r="AH541" s="148">
        <v>0</v>
      </c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</row>
    <row r="542" spans="1:60" outlineLevel="1" x14ac:dyDescent="0.2">
      <c r="A542" s="155"/>
      <c r="B542" s="156"/>
      <c r="C542" s="299"/>
      <c r="D542" s="300"/>
      <c r="E542" s="300"/>
      <c r="F542" s="300"/>
      <c r="G542" s="300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48"/>
      <c r="Z542" s="148"/>
      <c r="AA542" s="148"/>
      <c r="AB542" s="148"/>
      <c r="AC542" s="148"/>
      <c r="AD542" s="148"/>
      <c r="AE542" s="148"/>
      <c r="AF542" s="148"/>
      <c r="AG542" s="148" t="s">
        <v>162</v>
      </c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</row>
    <row r="543" spans="1:60" ht="22.5" outlineLevel="1" x14ac:dyDescent="0.2">
      <c r="A543" s="165">
        <v>78</v>
      </c>
      <c r="B543" s="166" t="s">
        <v>553</v>
      </c>
      <c r="C543" s="174" t="s">
        <v>554</v>
      </c>
      <c r="D543" s="167" t="s">
        <v>251</v>
      </c>
      <c r="E543" s="168">
        <v>178.39797999999999</v>
      </c>
      <c r="F543" s="169"/>
      <c r="G543" s="170">
        <f>ROUND(E543*F543,2)</f>
        <v>0</v>
      </c>
      <c r="H543" s="169">
        <v>74.77</v>
      </c>
      <c r="I543" s="170">
        <f>ROUND(E543*H543,2)</f>
        <v>13338.82</v>
      </c>
      <c r="J543" s="169">
        <v>278.73</v>
      </c>
      <c r="K543" s="170">
        <f>ROUND(E543*J543,2)</f>
        <v>49724.87</v>
      </c>
      <c r="L543" s="170">
        <v>21</v>
      </c>
      <c r="M543" s="170">
        <f>G543*(1+L543/100)</f>
        <v>0</v>
      </c>
      <c r="N543" s="170">
        <v>5.4000000000000001E-4</v>
      </c>
      <c r="O543" s="170">
        <f>ROUND(E543*N543,2)</f>
        <v>0.1</v>
      </c>
      <c r="P543" s="170">
        <v>0</v>
      </c>
      <c r="Q543" s="170">
        <f>ROUND(E543*P543,2)</f>
        <v>0</v>
      </c>
      <c r="R543" s="170" t="s">
        <v>518</v>
      </c>
      <c r="S543" s="170" t="s">
        <v>158</v>
      </c>
      <c r="T543" s="171" t="s">
        <v>158</v>
      </c>
      <c r="U543" s="157">
        <v>0.60399999999999998</v>
      </c>
      <c r="V543" s="157">
        <f>ROUND(E543*U543,2)</f>
        <v>107.75</v>
      </c>
      <c r="W543" s="157"/>
      <c r="X543" s="157" t="s">
        <v>177</v>
      </c>
      <c r="Y543" s="148"/>
      <c r="Z543" s="148"/>
      <c r="AA543" s="148"/>
      <c r="AB543" s="148"/>
      <c r="AC543" s="148"/>
      <c r="AD543" s="148"/>
      <c r="AE543" s="148"/>
      <c r="AF543" s="148"/>
      <c r="AG543" s="148" t="s">
        <v>178</v>
      </c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</row>
    <row r="544" spans="1:60" outlineLevel="1" x14ac:dyDescent="0.2">
      <c r="A544" s="155"/>
      <c r="B544" s="156"/>
      <c r="C544" s="187" t="s">
        <v>221</v>
      </c>
      <c r="D544" s="182"/>
      <c r="E544" s="183"/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48"/>
      <c r="Z544" s="148"/>
      <c r="AA544" s="148"/>
      <c r="AB544" s="148"/>
      <c r="AC544" s="148"/>
      <c r="AD544" s="148"/>
      <c r="AE544" s="148"/>
      <c r="AF544" s="148"/>
      <c r="AG544" s="148" t="s">
        <v>180</v>
      </c>
      <c r="AH544" s="148">
        <v>0</v>
      </c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</row>
    <row r="545" spans="1:60" outlineLevel="1" x14ac:dyDescent="0.2">
      <c r="A545" s="155"/>
      <c r="B545" s="156"/>
      <c r="C545" s="187" t="s">
        <v>555</v>
      </c>
      <c r="D545" s="182"/>
      <c r="E545" s="183">
        <v>118.88639999999999</v>
      </c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48"/>
      <c r="Z545" s="148"/>
      <c r="AA545" s="148"/>
      <c r="AB545" s="148"/>
      <c r="AC545" s="148"/>
      <c r="AD545" s="148"/>
      <c r="AE545" s="148"/>
      <c r="AF545" s="148"/>
      <c r="AG545" s="148" t="s">
        <v>180</v>
      </c>
      <c r="AH545" s="148">
        <v>0</v>
      </c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</row>
    <row r="546" spans="1:60" outlineLevel="1" x14ac:dyDescent="0.2">
      <c r="A546" s="155"/>
      <c r="B546" s="156"/>
      <c r="C546" s="187" t="s">
        <v>556</v>
      </c>
      <c r="D546" s="182"/>
      <c r="E546" s="183">
        <v>22.742999999999999</v>
      </c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48"/>
      <c r="Z546" s="148"/>
      <c r="AA546" s="148"/>
      <c r="AB546" s="148"/>
      <c r="AC546" s="148"/>
      <c r="AD546" s="148"/>
      <c r="AE546" s="148"/>
      <c r="AF546" s="148"/>
      <c r="AG546" s="148" t="s">
        <v>180</v>
      </c>
      <c r="AH546" s="148">
        <v>0</v>
      </c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</row>
    <row r="547" spans="1:60" outlineLevel="1" x14ac:dyDescent="0.2">
      <c r="A547" s="155"/>
      <c r="B547" s="156"/>
      <c r="C547" s="187" t="s">
        <v>557</v>
      </c>
      <c r="D547" s="182"/>
      <c r="E547" s="183">
        <v>7.1820000000000004</v>
      </c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48"/>
      <c r="Z547" s="148"/>
      <c r="AA547" s="148"/>
      <c r="AB547" s="148"/>
      <c r="AC547" s="148"/>
      <c r="AD547" s="148"/>
      <c r="AE547" s="148"/>
      <c r="AF547" s="148"/>
      <c r="AG547" s="148" t="s">
        <v>180</v>
      </c>
      <c r="AH547" s="148">
        <v>0</v>
      </c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</row>
    <row r="548" spans="1:60" outlineLevel="1" x14ac:dyDescent="0.2">
      <c r="A548" s="155"/>
      <c r="B548" s="156"/>
      <c r="C548" s="187" t="s">
        <v>558</v>
      </c>
      <c r="D548" s="182"/>
      <c r="E548" s="183">
        <v>14.763</v>
      </c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48"/>
      <c r="Z548" s="148"/>
      <c r="AA548" s="148"/>
      <c r="AB548" s="148"/>
      <c r="AC548" s="148"/>
      <c r="AD548" s="148"/>
      <c r="AE548" s="148"/>
      <c r="AF548" s="148"/>
      <c r="AG548" s="148" t="s">
        <v>180</v>
      </c>
      <c r="AH548" s="148">
        <v>0</v>
      </c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</row>
    <row r="549" spans="1:60" outlineLevel="1" x14ac:dyDescent="0.2">
      <c r="A549" s="155"/>
      <c r="B549" s="156"/>
      <c r="C549" s="187" t="s">
        <v>559</v>
      </c>
      <c r="D549" s="182"/>
      <c r="E549" s="183">
        <v>10.5984</v>
      </c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48"/>
      <c r="Z549" s="148"/>
      <c r="AA549" s="148"/>
      <c r="AB549" s="148"/>
      <c r="AC549" s="148"/>
      <c r="AD549" s="148"/>
      <c r="AE549" s="148"/>
      <c r="AF549" s="148"/>
      <c r="AG549" s="148" t="s">
        <v>180</v>
      </c>
      <c r="AH549" s="148">
        <v>0</v>
      </c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</row>
    <row r="550" spans="1:60" outlineLevel="1" x14ac:dyDescent="0.2">
      <c r="A550" s="155"/>
      <c r="B550" s="156"/>
      <c r="C550" s="187" t="s">
        <v>560</v>
      </c>
      <c r="D550" s="182"/>
      <c r="E550" s="183">
        <v>4.2251799999999999</v>
      </c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48"/>
      <c r="Z550" s="148"/>
      <c r="AA550" s="148"/>
      <c r="AB550" s="148"/>
      <c r="AC550" s="148"/>
      <c r="AD550" s="148"/>
      <c r="AE550" s="148"/>
      <c r="AF550" s="148"/>
      <c r="AG550" s="148" t="s">
        <v>180</v>
      </c>
      <c r="AH550" s="148">
        <v>0</v>
      </c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</row>
    <row r="551" spans="1:60" outlineLevel="1" x14ac:dyDescent="0.2">
      <c r="A551" s="155"/>
      <c r="B551" s="156"/>
      <c r="C551" s="299"/>
      <c r="D551" s="300"/>
      <c r="E551" s="300"/>
      <c r="F551" s="300"/>
      <c r="G551" s="300"/>
      <c r="H551" s="157"/>
      <c r="I551" s="157"/>
      <c r="J551" s="157"/>
      <c r="K551" s="157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48"/>
      <c r="Z551" s="148"/>
      <c r="AA551" s="148"/>
      <c r="AB551" s="148"/>
      <c r="AC551" s="148"/>
      <c r="AD551" s="148"/>
      <c r="AE551" s="148"/>
      <c r="AF551" s="148"/>
      <c r="AG551" s="148" t="s">
        <v>162</v>
      </c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</row>
    <row r="552" spans="1:60" ht="22.5" outlineLevel="1" x14ac:dyDescent="0.2">
      <c r="A552" s="165">
        <v>79</v>
      </c>
      <c r="B552" s="166" t="s">
        <v>561</v>
      </c>
      <c r="C552" s="174" t="s">
        <v>562</v>
      </c>
      <c r="D552" s="167" t="s">
        <v>251</v>
      </c>
      <c r="E552" s="168">
        <v>178.39797999999999</v>
      </c>
      <c r="F552" s="169"/>
      <c r="G552" s="170">
        <f>ROUND(E552*F552,2)</f>
        <v>0</v>
      </c>
      <c r="H552" s="169">
        <v>0</v>
      </c>
      <c r="I552" s="170">
        <f>ROUND(E552*H552,2)</f>
        <v>0</v>
      </c>
      <c r="J552" s="169">
        <v>130.5</v>
      </c>
      <c r="K552" s="170">
        <f>ROUND(E552*J552,2)</f>
        <v>23280.94</v>
      </c>
      <c r="L552" s="170">
        <v>21</v>
      </c>
      <c r="M552" s="170">
        <f>G552*(1+L552/100)</f>
        <v>0</v>
      </c>
      <c r="N552" s="170">
        <v>6.0999999999999999E-2</v>
      </c>
      <c r="O552" s="170">
        <f>ROUND(E552*N552,2)</f>
        <v>10.88</v>
      </c>
      <c r="P552" s="170">
        <v>0</v>
      </c>
      <c r="Q552" s="170">
        <f>ROUND(E552*P552,2)</f>
        <v>0</v>
      </c>
      <c r="R552" s="170"/>
      <c r="S552" s="170" t="s">
        <v>167</v>
      </c>
      <c r="T552" s="171" t="s">
        <v>309</v>
      </c>
      <c r="U552" s="157">
        <v>0.32</v>
      </c>
      <c r="V552" s="157">
        <f>ROUND(E552*U552,2)</f>
        <v>57.09</v>
      </c>
      <c r="W552" s="157"/>
      <c r="X552" s="157" t="s">
        <v>177</v>
      </c>
      <c r="Y552" s="148"/>
      <c r="Z552" s="148"/>
      <c r="AA552" s="148"/>
      <c r="AB552" s="148"/>
      <c r="AC552" s="148"/>
      <c r="AD552" s="148"/>
      <c r="AE552" s="148"/>
      <c r="AF552" s="148"/>
      <c r="AG552" s="148" t="s">
        <v>178</v>
      </c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</row>
    <row r="553" spans="1:60" outlineLevel="1" x14ac:dyDescent="0.2">
      <c r="A553" s="155"/>
      <c r="B553" s="156"/>
      <c r="C553" s="187" t="s">
        <v>221</v>
      </c>
      <c r="D553" s="182"/>
      <c r="E553" s="183"/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48"/>
      <c r="Z553" s="148"/>
      <c r="AA553" s="148"/>
      <c r="AB553" s="148"/>
      <c r="AC553" s="148"/>
      <c r="AD553" s="148"/>
      <c r="AE553" s="148"/>
      <c r="AF553" s="148"/>
      <c r="AG553" s="148" t="s">
        <v>180</v>
      </c>
      <c r="AH553" s="148">
        <v>0</v>
      </c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</row>
    <row r="554" spans="1:60" outlineLevel="1" x14ac:dyDescent="0.2">
      <c r="A554" s="155"/>
      <c r="B554" s="156"/>
      <c r="C554" s="187" t="s">
        <v>555</v>
      </c>
      <c r="D554" s="182"/>
      <c r="E554" s="183">
        <v>118.88639999999999</v>
      </c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48"/>
      <c r="Z554" s="148"/>
      <c r="AA554" s="148"/>
      <c r="AB554" s="148"/>
      <c r="AC554" s="148"/>
      <c r="AD554" s="148"/>
      <c r="AE554" s="148"/>
      <c r="AF554" s="148"/>
      <c r="AG554" s="148" t="s">
        <v>180</v>
      </c>
      <c r="AH554" s="148">
        <v>0</v>
      </c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</row>
    <row r="555" spans="1:60" outlineLevel="1" x14ac:dyDescent="0.2">
      <c r="A555" s="155"/>
      <c r="B555" s="156"/>
      <c r="C555" s="187" t="s">
        <v>556</v>
      </c>
      <c r="D555" s="182"/>
      <c r="E555" s="183">
        <v>22.742999999999999</v>
      </c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48"/>
      <c r="Z555" s="148"/>
      <c r="AA555" s="148"/>
      <c r="AB555" s="148"/>
      <c r="AC555" s="148"/>
      <c r="AD555" s="148"/>
      <c r="AE555" s="148"/>
      <c r="AF555" s="148"/>
      <c r="AG555" s="148" t="s">
        <v>180</v>
      </c>
      <c r="AH555" s="148">
        <v>0</v>
      </c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</row>
    <row r="556" spans="1:60" outlineLevel="1" x14ac:dyDescent="0.2">
      <c r="A556" s="155"/>
      <c r="B556" s="156"/>
      <c r="C556" s="187" t="s">
        <v>557</v>
      </c>
      <c r="D556" s="182"/>
      <c r="E556" s="183">
        <v>7.1820000000000004</v>
      </c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48"/>
      <c r="Z556" s="148"/>
      <c r="AA556" s="148"/>
      <c r="AB556" s="148"/>
      <c r="AC556" s="148"/>
      <c r="AD556" s="148"/>
      <c r="AE556" s="148"/>
      <c r="AF556" s="148"/>
      <c r="AG556" s="148" t="s">
        <v>180</v>
      </c>
      <c r="AH556" s="148">
        <v>0</v>
      </c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</row>
    <row r="557" spans="1:60" outlineLevel="1" x14ac:dyDescent="0.2">
      <c r="A557" s="155"/>
      <c r="B557" s="156"/>
      <c r="C557" s="187" t="s">
        <v>558</v>
      </c>
      <c r="D557" s="182"/>
      <c r="E557" s="183">
        <v>14.763</v>
      </c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48"/>
      <c r="Z557" s="148"/>
      <c r="AA557" s="148"/>
      <c r="AB557" s="148"/>
      <c r="AC557" s="148"/>
      <c r="AD557" s="148"/>
      <c r="AE557" s="148"/>
      <c r="AF557" s="148"/>
      <c r="AG557" s="148" t="s">
        <v>180</v>
      </c>
      <c r="AH557" s="148">
        <v>0</v>
      </c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</row>
    <row r="558" spans="1:60" outlineLevel="1" x14ac:dyDescent="0.2">
      <c r="A558" s="155"/>
      <c r="B558" s="156"/>
      <c r="C558" s="187" t="s">
        <v>559</v>
      </c>
      <c r="D558" s="182"/>
      <c r="E558" s="183">
        <v>10.5984</v>
      </c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48"/>
      <c r="Z558" s="148"/>
      <c r="AA558" s="148"/>
      <c r="AB558" s="148"/>
      <c r="AC558" s="148"/>
      <c r="AD558" s="148"/>
      <c r="AE558" s="148"/>
      <c r="AF558" s="148"/>
      <c r="AG558" s="148" t="s">
        <v>180</v>
      </c>
      <c r="AH558" s="148">
        <v>0</v>
      </c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</row>
    <row r="559" spans="1:60" outlineLevel="1" x14ac:dyDescent="0.2">
      <c r="A559" s="155"/>
      <c r="B559" s="156"/>
      <c r="C559" s="187" t="s">
        <v>560</v>
      </c>
      <c r="D559" s="182"/>
      <c r="E559" s="183">
        <v>4.2251799999999999</v>
      </c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48"/>
      <c r="Z559" s="148"/>
      <c r="AA559" s="148"/>
      <c r="AB559" s="148"/>
      <c r="AC559" s="148"/>
      <c r="AD559" s="148"/>
      <c r="AE559" s="148"/>
      <c r="AF559" s="148"/>
      <c r="AG559" s="148" t="s">
        <v>180</v>
      </c>
      <c r="AH559" s="148">
        <v>0</v>
      </c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</row>
    <row r="560" spans="1:60" outlineLevel="1" x14ac:dyDescent="0.2">
      <c r="A560" s="155"/>
      <c r="B560" s="156"/>
      <c r="C560" s="299"/>
      <c r="D560" s="300"/>
      <c r="E560" s="300"/>
      <c r="F560" s="300"/>
      <c r="G560" s="300"/>
      <c r="H560" s="157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48"/>
      <c r="Z560" s="148"/>
      <c r="AA560" s="148"/>
      <c r="AB560" s="148"/>
      <c r="AC560" s="148"/>
      <c r="AD560" s="148"/>
      <c r="AE560" s="148"/>
      <c r="AF560" s="148"/>
      <c r="AG560" s="148" t="s">
        <v>162</v>
      </c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</row>
    <row r="561" spans="1:60" ht="22.5" outlineLevel="1" x14ac:dyDescent="0.2">
      <c r="A561" s="165">
        <v>80</v>
      </c>
      <c r="B561" s="166" t="s">
        <v>563</v>
      </c>
      <c r="C561" s="174" t="s">
        <v>564</v>
      </c>
      <c r="D561" s="167" t="s">
        <v>251</v>
      </c>
      <c r="E561" s="168">
        <v>155.30199999999999</v>
      </c>
      <c r="F561" s="169"/>
      <c r="G561" s="170">
        <f>ROUND(E561*F561,2)</f>
        <v>0</v>
      </c>
      <c r="H561" s="169">
        <v>0</v>
      </c>
      <c r="I561" s="170">
        <f>ROUND(E561*H561,2)</f>
        <v>0</v>
      </c>
      <c r="J561" s="169">
        <v>290</v>
      </c>
      <c r="K561" s="170">
        <f>ROUND(E561*J561,2)</f>
        <v>45037.58</v>
      </c>
      <c r="L561" s="170">
        <v>21</v>
      </c>
      <c r="M561" s="170">
        <f>G561*(1+L561/100)</f>
        <v>0</v>
      </c>
      <c r="N561" s="170">
        <v>2.7E-4</v>
      </c>
      <c r="O561" s="170">
        <f>ROUND(E561*N561,2)</f>
        <v>0.04</v>
      </c>
      <c r="P561" s="170">
        <v>0</v>
      </c>
      <c r="Q561" s="170">
        <f>ROUND(E561*P561,2)</f>
        <v>0</v>
      </c>
      <c r="R561" s="170"/>
      <c r="S561" s="170" t="s">
        <v>167</v>
      </c>
      <c r="T561" s="171" t="s">
        <v>159</v>
      </c>
      <c r="U561" s="157">
        <v>0</v>
      </c>
      <c r="V561" s="157">
        <f>ROUND(E561*U561,2)</f>
        <v>0</v>
      </c>
      <c r="W561" s="157"/>
      <c r="X561" s="157" t="s">
        <v>565</v>
      </c>
      <c r="Y561" s="148"/>
      <c r="Z561" s="148"/>
      <c r="AA561" s="148"/>
      <c r="AB561" s="148"/>
      <c r="AC561" s="148"/>
      <c r="AD561" s="148"/>
      <c r="AE561" s="148"/>
      <c r="AF561" s="148"/>
      <c r="AG561" s="148" t="s">
        <v>566</v>
      </c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</row>
    <row r="562" spans="1:60" outlineLevel="1" x14ac:dyDescent="0.2">
      <c r="A562" s="155"/>
      <c r="B562" s="156"/>
      <c r="C562" s="187" t="s">
        <v>567</v>
      </c>
      <c r="D562" s="182"/>
      <c r="E562" s="183">
        <v>5.4</v>
      </c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48"/>
      <c r="Z562" s="148"/>
      <c r="AA562" s="148"/>
      <c r="AB562" s="148"/>
      <c r="AC562" s="148"/>
      <c r="AD562" s="148"/>
      <c r="AE562" s="148"/>
      <c r="AF562" s="148"/>
      <c r="AG562" s="148" t="s">
        <v>180</v>
      </c>
      <c r="AH562" s="148">
        <v>0</v>
      </c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</row>
    <row r="563" spans="1:60" outlineLevel="1" x14ac:dyDescent="0.2">
      <c r="A563" s="155"/>
      <c r="B563" s="156"/>
      <c r="C563" s="187" t="s">
        <v>568</v>
      </c>
      <c r="D563" s="182"/>
      <c r="E563" s="183">
        <v>12.744</v>
      </c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48"/>
      <c r="Z563" s="148"/>
      <c r="AA563" s="148"/>
      <c r="AB563" s="148"/>
      <c r="AC563" s="148"/>
      <c r="AD563" s="148"/>
      <c r="AE563" s="148"/>
      <c r="AF563" s="148"/>
      <c r="AG563" s="148" t="s">
        <v>180</v>
      </c>
      <c r="AH563" s="148">
        <v>0</v>
      </c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</row>
    <row r="564" spans="1:60" outlineLevel="1" x14ac:dyDescent="0.2">
      <c r="A564" s="155"/>
      <c r="B564" s="156"/>
      <c r="C564" s="187" t="s">
        <v>569</v>
      </c>
      <c r="D564" s="182"/>
      <c r="E564" s="183">
        <v>85.47</v>
      </c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48"/>
      <c r="Z564" s="148"/>
      <c r="AA564" s="148"/>
      <c r="AB564" s="148"/>
      <c r="AC564" s="148"/>
      <c r="AD564" s="148"/>
      <c r="AE564" s="148"/>
      <c r="AF564" s="148"/>
      <c r="AG564" s="148" t="s">
        <v>180</v>
      </c>
      <c r="AH564" s="148">
        <v>0</v>
      </c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</row>
    <row r="565" spans="1:60" outlineLevel="1" x14ac:dyDescent="0.2">
      <c r="A565" s="155"/>
      <c r="B565" s="156"/>
      <c r="C565" s="187" t="s">
        <v>570</v>
      </c>
      <c r="D565" s="182"/>
      <c r="E565" s="183">
        <v>6.9720000000000004</v>
      </c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48"/>
      <c r="Z565" s="148"/>
      <c r="AA565" s="148"/>
      <c r="AB565" s="148"/>
      <c r="AC565" s="148"/>
      <c r="AD565" s="148"/>
      <c r="AE565" s="148"/>
      <c r="AF565" s="148"/>
      <c r="AG565" s="148" t="s">
        <v>180</v>
      </c>
      <c r="AH565" s="148">
        <v>0</v>
      </c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</row>
    <row r="566" spans="1:60" outlineLevel="1" x14ac:dyDescent="0.2">
      <c r="A566" s="155"/>
      <c r="B566" s="156"/>
      <c r="C566" s="187" t="s">
        <v>571</v>
      </c>
      <c r="D566" s="182"/>
      <c r="E566" s="183">
        <v>31.68</v>
      </c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48"/>
      <c r="Z566" s="148"/>
      <c r="AA566" s="148"/>
      <c r="AB566" s="148"/>
      <c r="AC566" s="148"/>
      <c r="AD566" s="148"/>
      <c r="AE566" s="148"/>
      <c r="AF566" s="148"/>
      <c r="AG566" s="148" t="s">
        <v>180</v>
      </c>
      <c r="AH566" s="148">
        <v>0</v>
      </c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</row>
    <row r="567" spans="1:60" outlineLevel="1" x14ac:dyDescent="0.2">
      <c r="A567" s="155"/>
      <c r="B567" s="156"/>
      <c r="C567" s="187" t="s">
        <v>572</v>
      </c>
      <c r="D567" s="182"/>
      <c r="E567" s="183">
        <v>2.88</v>
      </c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48"/>
      <c r="Z567" s="148"/>
      <c r="AA567" s="148"/>
      <c r="AB567" s="148"/>
      <c r="AC567" s="148"/>
      <c r="AD567" s="148"/>
      <c r="AE567" s="148"/>
      <c r="AF567" s="148"/>
      <c r="AG567" s="148" t="s">
        <v>180</v>
      </c>
      <c r="AH567" s="148">
        <v>0</v>
      </c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</row>
    <row r="568" spans="1:60" outlineLevel="1" x14ac:dyDescent="0.2">
      <c r="A568" s="155"/>
      <c r="B568" s="156"/>
      <c r="C568" s="187" t="s">
        <v>573</v>
      </c>
      <c r="D568" s="182"/>
      <c r="E568" s="183">
        <v>1.7784</v>
      </c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48"/>
      <c r="Z568" s="148"/>
      <c r="AA568" s="148"/>
      <c r="AB568" s="148"/>
      <c r="AC568" s="148"/>
      <c r="AD568" s="148"/>
      <c r="AE568" s="148"/>
      <c r="AF568" s="148"/>
      <c r="AG568" s="148" t="s">
        <v>180</v>
      </c>
      <c r="AH568" s="148">
        <v>0</v>
      </c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</row>
    <row r="569" spans="1:60" outlineLevel="1" x14ac:dyDescent="0.2">
      <c r="A569" s="155"/>
      <c r="B569" s="156"/>
      <c r="C569" s="187" t="s">
        <v>574</v>
      </c>
      <c r="D569" s="182"/>
      <c r="E569" s="183">
        <v>8.3775999999999993</v>
      </c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48"/>
      <c r="Z569" s="148"/>
      <c r="AA569" s="148"/>
      <c r="AB569" s="148"/>
      <c r="AC569" s="148"/>
      <c r="AD569" s="148"/>
      <c r="AE569" s="148"/>
      <c r="AF569" s="148"/>
      <c r="AG569" s="148" t="s">
        <v>180</v>
      </c>
      <c r="AH569" s="148">
        <v>0</v>
      </c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</row>
    <row r="570" spans="1:60" outlineLevel="1" x14ac:dyDescent="0.2">
      <c r="A570" s="155"/>
      <c r="B570" s="156"/>
      <c r="C570" s="299"/>
      <c r="D570" s="300"/>
      <c r="E570" s="300"/>
      <c r="F570" s="300"/>
      <c r="G570" s="300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48"/>
      <c r="Z570" s="148"/>
      <c r="AA570" s="148"/>
      <c r="AB570" s="148"/>
      <c r="AC570" s="148"/>
      <c r="AD570" s="148"/>
      <c r="AE570" s="148"/>
      <c r="AF570" s="148"/>
      <c r="AG570" s="148" t="s">
        <v>162</v>
      </c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</row>
    <row r="571" spans="1:60" x14ac:dyDescent="0.2">
      <c r="A571" s="159" t="s">
        <v>153</v>
      </c>
      <c r="B571" s="160" t="s">
        <v>104</v>
      </c>
      <c r="C571" s="173" t="s">
        <v>105</v>
      </c>
      <c r="D571" s="161"/>
      <c r="E571" s="162"/>
      <c r="F571" s="163"/>
      <c r="G571" s="163">
        <f>SUMIF(AG572:AG574,"&lt;&gt;NOR",G572:G574)</f>
        <v>0</v>
      </c>
      <c r="H571" s="163"/>
      <c r="I571" s="163">
        <f>SUM(I572:I574)</f>
        <v>60849.35</v>
      </c>
      <c r="J571" s="163"/>
      <c r="K571" s="163">
        <f>SUM(K572:K574)</f>
        <v>182892.16</v>
      </c>
      <c r="L571" s="163"/>
      <c r="M571" s="163">
        <f>SUM(M572:M574)</f>
        <v>0</v>
      </c>
      <c r="N571" s="163"/>
      <c r="O571" s="163">
        <f>SUM(O572:O574)</f>
        <v>1.81</v>
      </c>
      <c r="P571" s="163"/>
      <c r="Q571" s="163">
        <f>SUM(Q572:Q574)</f>
        <v>0</v>
      </c>
      <c r="R571" s="163"/>
      <c r="S571" s="163"/>
      <c r="T571" s="164"/>
      <c r="U571" s="158"/>
      <c r="V571" s="158">
        <f>SUM(V572:V574)</f>
        <v>0</v>
      </c>
      <c r="W571" s="158"/>
      <c r="X571" s="158"/>
      <c r="AG571" t="s">
        <v>154</v>
      </c>
    </row>
    <row r="572" spans="1:60" outlineLevel="1" x14ac:dyDescent="0.2">
      <c r="A572" s="165">
        <v>81</v>
      </c>
      <c r="B572" s="166" t="s">
        <v>575</v>
      </c>
      <c r="C572" s="174" t="s">
        <v>576</v>
      </c>
      <c r="D572" s="167" t="s">
        <v>251</v>
      </c>
      <c r="E572" s="168">
        <v>2867.5472</v>
      </c>
      <c r="F572" s="169"/>
      <c r="G572" s="170">
        <f>ROUND(E572*F572,2)</f>
        <v>0</v>
      </c>
      <c r="H572" s="169">
        <v>21.22</v>
      </c>
      <c r="I572" s="170">
        <f>ROUND(E572*H572,2)</f>
        <v>60849.35</v>
      </c>
      <c r="J572" s="169">
        <v>63.78</v>
      </c>
      <c r="K572" s="170">
        <f>ROUND(E572*J572,2)</f>
        <v>182892.16</v>
      </c>
      <c r="L572" s="170">
        <v>21</v>
      </c>
      <c r="M572" s="170">
        <f>G572*(1+L572/100)</f>
        <v>0</v>
      </c>
      <c r="N572" s="170">
        <v>6.3000000000000003E-4</v>
      </c>
      <c r="O572" s="170">
        <f>ROUND(E572*N572,2)</f>
        <v>1.81</v>
      </c>
      <c r="P572" s="170">
        <v>0</v>
      </c>
      <c r="Q572" s="170">
        <f>ROUND(E572*P572,2)</f>
        <v>0</v>
      </c>
      <c r="R572" s="170" t="s">
        <v>577</v>
      </c>
      <c r="S572" s="170" t="s">
        <v>158</v>
      </c>
      <c r="T572" s="171" t="s">
        <v>158</v>
      </c>
      <c r="U572" s="157">
        <v>0</v>
      </c>
      <c r="V572" s="157">
        <f>ROUND(E572*U572,2)</f>
        <v>0</v>
      </c>
      <c r="W572" s="157"/>
      <c r="X572" s="157" t="s">
        <v>565</v>
      </c>
      <c r="Y572" s="148"/>
      <c r="Z572" s="148"/>
      <c r="AA572" s="148"/>
      <c r="AB572" s="148"/>
      <c r="AC572" s="148"/>
      <c r="AD572" s="148"/>
      <c r="AE572" s="148"/>
      <c r="AF572" s="148"/>
      <c r="AG572" s="148" t="s">
        <v>566</v>
      </c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</row>
    <row r="573" spans="1:60" outlineLevel="1" x14ac:dyDescent="0.2">
      <c r="A573" s="155"/>
      <c r="B573" s="156"/>
      <c r="C573" s="187" t="s">
        <v>1037</v>
      </c>
      <c r="D573" s="182"/>
      <c r="E573" s="183">
        <v>2867.5472</v>
      </c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48"/>
      <c r="Z573" s="148"/>
      <c r="AA573" s="148"/>
      <c r="AB573" s="148"/>
      <c r="AC573" s="148"/>
      <c r="AD573" s="148"/>
      <c r="AE573" s="148"/>
      <c r="AF573" s="148"/>
      <c r="AG573" s="148" t="s">
        <v>180</v>
      </c>
      <c r="AH573" s="148">
        <v>0</v>
      </c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</row>
    <row r="574" spans="1:60" outlineLevel="1" x14ac:dyDescent="0.2">
      <c r="A574" s="155"/>
      <c r="B574" s="156"/>
      <c r="C574" s="299"/>
      <c r="D574" s="300"/>
      <c r="E574" s="300"/>
      <c r="F574" s="300"/>
      <c r="G574" s="300"/>
      <c r="H574" s="157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48"/>
      <c r="Z574" s="148"/>
      <c r="AA574" s="148"/>
      <c r="AB574" s="148"/>
      <c r="AC574" s="148"/>
      <c r="AD574" s="148"/>
      <c r="AE574" s="148"/>
      <c r="AF574" s="148"/>
      <c r="AG574" s="148" t="s">
        <v>162</v>
      </c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</row>
    <row r="575" spans="1:60" x14ac:dyDescent="0.2">
      <c r="A575" s="159" t="s">
        <v>153</v>
      </c>
      <c r="B575" s="160" t="s">
        <v>120</v>
      </c>
      <c r="C575" s="173" t="s">
        <v>121</v>
      </c>
      <c r="D575" s="161"/>
      <c r="E575" s="162"/>
      <c r="F575" s="163"/>
      <c r="G575" s="163">
        <f>SUMIF(AG576:AG595,"&lt;&gt;NOR",G576:G595)</f>
        <v>0</v>
      </c>
      <c r="H575" s="163"/>
      <c r="I575" s="163">
        <f>SUM(I576:I595)</f>
        <v>0</v>
      </c>
      <c r="J575" s="163"/>
      <c r="K575" s="163">
        <f>SUM(K576:K595)</f>
        <v>105802.31</v>
      </c>
      <c r="L575" s="163"/>
      <c r="M575" s="163">
        <f>SUM(M576:M595)</f>
        <v>0</v>
      </c>
      <c r="N575" s="163"/>
      <c r="O575" s="163">
        <f>SUM(O576:O595)</f>
        <v>0</v>
      </c>
      <c r="P575" s="163"/>
      <c r="Q575" s="163">
        <f>SUM(Q576:Q595)</f>
        <v>0</v>
      </c>
      <c r="R575" s="163"/>
      <c r="S575" s="163"/>
      <c r="T575" s="164"/>
      <c r="U575" s="158"/>
      <c r="V575" s="158">
        <f>SUM(V576:V595)</f>
        <v>106.1</v>
      </c>
      <c r="W575" s="158"/>
      <c r="X575" s="158"/>
      <c r="AG575" t="s">
        <v>154</v>
      </c>
    </row>
    <row r="576" spans="1:60" ht="22.5" outlineLevel="1" x14ac:dyDescent="0.2">
      <c r="A576" s="165">
        <v>82</v>
      </c>
      <c r="B576" s="166" t="s">
        <v>578</v>
      </c>
      <c r="C576" s="174" t="s">
        <v>579</v>
      </c>
      <c r="D576" s="167" t="s">
        <v>363</v>
      </c>
      <c r="E576" s="168">
        <v>42.354810000000001</v>
      </c>
      <c r="F576" s="169"/>
      <c r="G576" s="170">
        <f>ROUND(E576*F576,2)</f>
        <v>0</v>
      </c>
      <c r="H576" s="169">
        <v>0</v>
      </c>
      <c r="I576" s="170">
        <f>ROUND(E576*H576,2)</f>
        <v>0</v>
      </c>
      <c r="J576" s="169">
        <v>338.5</v>
      </c>
      <c r="K576" s="170">
        <f>ROUND(E576*J576,2)</f>
        <v>14337.1</v>
      </c>
      <c r="L576" s="170">
        <v>21</v>
      </c>
      <c r="M576" s="170">
        <f>G576*(1+L576/100)</f>
        <v>0</v>
      </c>
      <c r="N576" s="170">
        <v>0</v>
      </c>
      <c r="O576" s="170">
        <f>ROUND(E576*N576,2)</f>
        <v>0</v>
      </c>
      <c r="P576" s="170">
        <v>0</v>
      </c>
      <c r="Q576" s="170">
        <f>ROUND(E576*P576,2)</f>
        <v>0</v>
      </c>
      <c r="R576" s="170" t="s">
        <v>273</v>
      </c>
      <c r="S576" s="170" t="s">
        <v>158</v>
      </c>
      <c r="T576" s="171" t="s">
        <v>158</v>
      </c>
      <c r="U576" s="157">
        <v>0.93300000000000005</v>
      </c>
      <c r="V576" s="157">
        <f>ROUND(E576*U576,2)</f>
        <v>39.520000000000003</v>
      </c>
      <c r="W576" s="157"/>
      <c r="X576" s="157" t="s">
        <v>580</v>
      </c>
      <c r="Y576" s="148"/>
      <c r="Z576" s="148"/>
      <c r="AA576" s="148"/>
      <c r="AB576" s="148"/>
      <c r="AC576" s="148"/>
      <c r="AD576" s="148"/>
      <c r="AE576" s="148"/>
      <c r="AF576" s="148"/>
      <c r="AG576" s="148" t="s">
        <v>581</v>
      </c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</row>
    <row r="577" spans="1:60" outlineLevel="1" x14ac:dyDescent="0.2">
      <c r="A577" s="155"/>
      <c r="B577" s="156"/>
      <c r="C577" s="187" t="s">
        <v>582</v>
      </c>
      <c r="D577" s="182"/>
      <c r="E577" s="183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48"/>
      <c r="Z577" s="148"/>
      <c r="AA577" s="148"/>
      <c r="AB577" s="148"/>
      <c r="AC577" s="148"/>
      <c r="AD577" s="148"/>
      <c r="AE577" s="148"/>
      <c r="AF577" s="148"/>
      <c r="AG577" s="148" t="s">
        <v>180</v>
      </c>
      <c r="AH577" s="148">
        <v>0</v>
      </c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</row>
    <row r="578" spans="1:60" outlineLevel="1" x14ac:dyDescent="0.2">
      <c r="A578" s="155"/>
      <c r="B578" s="156"/>
      <c r="C578" s="187" t="s">
        <v>583</v>
      </c>
      <c r="D578" s="182"/>
      <c r="E578" s="183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48"/>
      <c r="Z578" s="148"/>
      <c r="AA578" s="148"/>
      <c r="AB578" s="148"/>
      <c r="AC578" s="148"/>
      <c r="AD578" s="148"/>
      <c r="AE578" s="148"/>
      <c r="AF578" s="148"/>
      <c r="AG578" s="148" t="s">
        <v>180</v>
      </c>
      <c r="AH578" s="148">
        <v>0</v>
      </c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</row>
    <row r="579" spans="1:60" outlineLevel="1" x14ac:dyDescent="0.2">
      <c r="A579" s="155"/>
      <c r="B579" s="156"/>
      <c r="C579" s="187" t="s">
        <v>584</v>
      </c>
      <c r="D579" s="182"/>
      <c r="E579" s="183">
        <v>42.354810000000001</v>
      </c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48"/>
      <c r="Z579" s="148"/>
      <c r="AA579" s="148"/>
      <c r="AB579" s="148"/>
      <c r="AC579" s="148"/>
      <c r="AD579" s="148"/>
      <c r="AE579" s="148"/>
      <c r="AF579" s="148"/>
      <c r="AG579" s="148" t="s">
        <v>180</v>
      </c>
      <c r="AH579" s="148">
        <v>0</v>
      </c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</row>
    <row r="580" spans="1:60" outlineLevel="1" x14ac:dyDescent="0.2">
      <c r="A580" s="155"/>
      <c r="B580" s="156"/>
      <c r="C580" s="299"/>
      <c r="D580" s="300"/>
      <c r="E580" s="300"/>
      <c r="F580" s="300"/>
      <c r="G580" s="300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48"/>
      <c r="Z580" s="148"/>
      <c r="AA580" s="148"/>
      <c r="AB580" s="148"/>
      <c r="AC580" s="148"/>
      <c r="AD580" s="148"/>
      <c r="AE580" s="148"/>
      <c r="AF580" s="148"/>
      <c r="AG580" s="148" t="s">
        <v>162</v>
      </c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</row>
    <row r="581" spans="1:60" outlineLevel="1" x14ac:dyDescent="0.2">
      <c r="A581" s="165">
        <v>83</v>
      </c>
      <c r="B581" s="166" t="s">
        <v>585</v>
      </c>
      <c r="C581" s="174" t="s">
        <v>586</v>
      </c>
      <c r="D581" s="167" t="s">
        <v>363</v>
      </c>
      <c r="E581" s="168">
        <v>42.354810000000001</v>
      </c>
      <c r="F581" s="169"/>
      <c r="G581" s="170">
        <f>ROUND(E581*F581,2)</f>
        <v>0</v>
      </c>
      <c r="H581" s="169">
        <v>0</v>
      </c>
      <c r="I581" s="170">
        <f>ROUND(E581*H581,2)</f>
        <v>0</v>
      </c>
      <c r="J581" s="169">
        <v>305.5</v>
      </c>
      <c r="K581" s="170">
        <f>ROUND(E581*J581,2)</f>
        <v>12939.39</v>
      </c>
      <c r="L581" s="170">
        <v>21</v>
      </c>
      <c r="M581" s="170">
        <f>G581*(1+L581/100)</f>
        <v>0</v>
      </c>
      <c r="N581" s="170">
        <v>0</v>
      </c>
      <c r="O581" s="170">
        <f>ROUND(E581*N581,2)</f>
        <v>0</v>
      </c>
      <c r="P581" s="170">
        <v>0</v>
      </c>
      <c r="Q581" s="170">
        <f>ROUND(E581*P581,2)</f>
        <v>0</v>
      </c>
      <c r="R581" s="170" t="s">
        <v>273</v>
      </c>
      <c r="S581" s="170" t="s">
        <v>158</v>
      </c>
      <c r="T581" s="171" t="s">
        <v>158</v>
      </c>
      <c r="U581" s="157">
        <v>0.94199999999999995</v>
      </c>
      <c r="V581" s="157">
        <f>ROUND(E581*U581,2)</f>
        <v>39.9</v>
      </c>
      <c r="W581" s="157"/>
      <c r="X581" s="157" t="s">
        <v>580</v>
      </c>
      <c r="Y581" s="148"/>
      <c r="Z581" s="148"/>
      <c r="AA581" s="148"/>
      <c r="AB581" s="148"/>
      <c r="AC581" s="148"/>
      <c r="AD581" s="148"/>
      <c r="AE581" s="148"/>
      <c r="AF581" s="148"/>
      <c r="AG581" s="148" t="s">
        <v>581</v>
      </c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</row>
    <row r="582" spans="1:60" outlineLevel="1" x14ac:dyDescent="0.2">
      <c r="A582" s="155"/>
      <c r="B582" s="156"/>
      <c r="C582" s="187" t="s">
        <v>582</v>
      </c>
      <c r="D582" s="182"/>
      <c r="E582" s="183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48"/>
      <c r="Z582" s="148"/>
      <c r="AA582" s="148"/>
      <c r="AB582" s="148"/>
      <c r="AC582" s="148"/>
      <c r="AD582" s="148"/>
      <c r="AE582" s="148"/>
      <c r="AF582" s="148"/>
      <c r="AG582" s="148" t="s">
        <v>180</v>
      </c>
      <c r="AH582" s="148">
        <v>0</v>
      </c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</row>
    <row r="583" spans="1:60" outlineLevel="1" x14ac:dyDescent="0.2">
      <c r="A583" s="155"/>
      <c r="B583" s="156"/>
      <c r="C583" s="187" t="s">
        <v>583</v>
      </c>
      <c r="D583" s="182"/>
      <c r="E583" s="183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48"/>
      <c r="Z583" s="148"/>
      <c r="AA583" s="148"/>
      <c r="AB583" s="148"/>
      <c r="AC583" s="148"/>
      <c r="AD583" s="148"/>
      <c r="AE583" s="148"/>
      <c r="AF583" s="148"/>
      <c r="AG583" s="148" t="s">
        <v>180</v>
      </c>
      <c r="AH583" s="148">
        <v>0</v>
      </c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</row>
    <row r="584" spans="1:60" outlineLevel="1" x14ac:dyDescent="0.2">
      <c r="A584" s="155"/>
      <c r="B584" s="156"/>
      <c r="C584" s="187" t="s">
        <v>584</v>
      </c>
      <c r="D584" s="182"/>
      <c r="E584" s="183">
        <v>42.354810000000001</v>
      </c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48"/>
      <c r="Z584" s="148"/>
      <c r="AA584" s="148"/>
      <c r="AB584" s="148"/>
      <c r="AC584" s="148"/>
      <c r="AD584" s="148"/>
      <c r="AE584" s="148"/>
      <c r="AF584" s="148"/>
      <c r="AG584" s="148" t="s">
        <v>180</v>
      </c>
      <c r="AH584" s="148">
        <v>0</v>
      </c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</row>
    <row r="585" spans="1:60" outlineLevel="1" x14ac:dyDescent="0.2">
      <c r="A585" s="155"/>
      <c r="B585" s="156"/>
      <c r="C585" s="299"/>
      <c r="D585" s="300"/>
      <c r="E585" s="300"/>
      <c r="F585" s="300"/>
      <c r="G585" s="300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48"/>
      <c r="Z585" s="148"/>
      <c r="AA585" s="148"/>
      <c r="AB585" s="148"/>
      <c r="AC585" s="148"/>
      <c r="AD585" s="148"/>
      <c r="AE585" s="148"/>
      <c r="AF585" s="148"/>
      <c r="AG585" s="148" t="s">
        <v>162</v>
      </c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</row>
    <row r="586" spans="1:60" ht="22.5" outlineLevel="1" x14ac:dyDescent="0.2">
      <c r="A586" s="165">
        <v>84</v>
      </c>
      <c r="B586" s="166" t="s">
        <v>587</v>
      </c>
      <c r="C586" s="174" t="s">
        <v>588</v>
      </c>
      <c r="D586" s="167" t="s">
        <v>363</v>
      </c>
      <c r="E586" s="168">
        <v>254.12888000000001</v>
      </c>
      <c r="F586" s="169"/>
      <c r="G586" s="170">
        <f>ROUND(E586*F586,2)</f>
        <v>0</v>
      </c>
      <c r="H586" s="169">
        <v>0</v>
      </c>
      <c r="I586" s="170">
        <f>ROUND(E586*H586,2)</f>
        <v>0</v>
      </c>
      <c r="J586" s="169">
        <v>34</v>
      </c>
      <c r="K586" s="170">
        <f>ROUND(E586*J586,2)</f>
        <v>8640.3799999999992</v>
      </c>
      <c r="L586" s="170">
        <v>21</v>
      </c>
      <c r="M586" s="170">
        <f>G586*(1+L586/100)</f>
        <v>0</v>
      </c>
      <c r="N586" s="170">
        <v>0</v>
      </c>
      <c r="O586" s="170">
        <f>ROUND(E586*N586,2)</f>
        <v>0</v>
      </c>
      <c r="P586" s="170">
        <v>0</v>
      </c>
      <c r="Q586" s="170">
        <f>ROUND(E586*P586,2)</f>
        <v>0</v>
      </c>
      <c r="R586" s="170" t="s">
        <v>273</v>
      </c>
      <c r="S586" s="170" t="s">
        <v>158</v>
      </c>
      <c r="T586" s="171" t="s">
        <v>158</v>
      </c>
      <c r="U586" s="157">
        <v>0.105</v>
      </c>
      <c r="V586" s="157">
        <f>ROUND(E586*U586,2)</f>
        <v>26.68</v>
      </c>
      <c r="W586" s="157"/>
      <c r="X586" s="157" t="s">
        <v>580</v>
      </c>
      <c r="Y586" s="148"/>
      <c r="Z586" s="148"/>
      <c r="AA586" s="148"/>
      <c r="AB586" s="148"/>
      <c r="AC586" s="148"/>
      <c r="AD586" s="148"/>
      <c r="AE586" s="148"/>
      <c r="AF586" s="148"/>
      <c r="AG586" s="148" t="s">
        <v>581</v>
      </c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</row>
    <row r="587" spans="1:60" outlineLevel="1" x14ac:dyDescent="0.2">
      <c r="A587" s="155"/>
      <c r="B587" s="156"/>
      <c r="C587" s="187" t="s">
        <v>582</v>
      </c>
      <c r="D587" s="182"/>
      <c r="E587" s="183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48"/>
      <c r="Z587" s="148"/>
      <c r="AA587" s="148"/>
      <c r="AB587" s="148"/>
      <c r="AC587" s="148"/>
      <c r="AD587" s="148"/>
      <c r="AE587" s="148"/>
      <c r="AF587" s="148"/>
      <c r="AG587" s="148" t="s">
        <v>180</v>
      </c>
      <c r="AH587" s="148">
        <v>0</v>
      </c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</row>
    <row r="588" spans="1:60" outlineLevel="1" x14ac:dyDescent="0.2">
      <c r="A588" s="155"/>
      <c r="B588" s="156"/>
      <c r="C588" s="187" t="s">
        <v>583</v>
      </c>
      <c r="D588" s="182"/>
      <c r="E588" s="183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48"/>
      <c r="Z588" s="148"/>
      <c r="AA588" s="148"/>
      <c r="AB588" s="148"/>
      <c r="AC588" s="148"/>
      <c r="AD588" s="148"/>
      <c r="AE588" s="148"/>
      <c r="AF588" s="148"/>
      <c r="AG588" s="148" t="s">
        <v>180</v>
      </c>
      <c r="AH588" s="148">
        <v>0</v>
      </c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</row>
    <row r="589" spans="1:60" outlineLevel="1" x14ac:dyDescent="0.2">
      <c r="A589" s="155"/>
      <c r="B589" s="156"/>
      <c r="C589" s="187" t="s">
        <v>589</v>
      </c>
      <c r="D589" s="182"/>
      <c r="E589" s="183">
        <v>254.12888000000001</v>
      </c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48"/>
      <c r="Z589" s="148"/>
      <c r="AA589" s="148"/>
      <c r="AB589" s="148"/>
      <c r="AC589" s="148"/>
      <c r="AD589" s="148"/>
      <c r="AE589" s="148"/>
      <c r="AF589" s="148"/>
      <c r="AG589" s="148" t="s">
        <v>180</v>
      </c>
      <c r="AH589" s="148">
        <v>0</v>
      </c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</row>
    <row r="590" spans="1:60" outlineLevel="1" x14ac:dyDescent="0.2">
      <c r="A590" s="155"/>
      <c r="B590" s="156"/>
      <c r="C590" s="299"/>
      <c r="D590" s="300"/>
      <c r="E590" s="300"/>
      <c r="F590" s="300"/>
      <c r="G590" s="300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48"/>
      <c r="Z590" s="148"/>
      <c r="AA590" s="148"/>
      <c r="AB590" s="148"/>
      <c r="AC590" s="148"/>
      <c r="AD590" s="148"/>
      <c r="AE590" s="148"/>
      <c r="AF590" s="148"/>
      <c r="AG590" s="148" t="s">
        <v>162</v>
      </c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</row>
    <row r="591" spans="1:60" ht="22.5" outlineLevel="1" x14ac:dyDescent="0.2">
      <c r="A591" s="165">
        <v>85</v>
      </c>
      <c r="B591" s="166" t="s">
        <v>590</v>
      </c>
      <c r="C591" s="174" t="s">
        <v>591</v>
      </c>
      <c r="D591" s="167" t="s">
        <v>363</v>
      </c>
      <c r="E591" s="168">
        <v>42.354810000000001</v>
      </c>
      <c r="F591" s="169"/>
      <c r="G591" s="170">
        <f>ROUND(E591*F591,2)</f>
        <v>0</v>
      </c>
      <c r="H591" s="169">
        <v>0</v>
      </c>
      <c r="I591" s="170">
        <f>ROUND(E591*H591,2)</f>
        <v>0</v>
      </c>
      <c r="J591" s="169">
        <v>1650</v>
      </c>
      <c r="K591" s="170">
        <f>ROUND(E591*J591,2)</f>
        <v>69885.440000000002</v>
      </c>
      <c r="L591" s="170">
        <v>21</v>
      </c>
      <c r="M591" s="170">
        <f>G591*(1+L591/100)</f>
        <v>0</v>
      </c>
      <c r="N591" s="170">
        <v>0</v>
      </c>
      <c r="O591" s="170">
        <f>ROUND(E591*N591,2)</f>
        <v>0</v>
      </c>
      <c r="P591" s="170">
        <v>0</v>
      </c>
      <c r="Q591" s="170">
        <f>ROUND(E591*P591,2)</f>
        <v>0</v>
      </c>
      <c r="R591" s="170"/>
      <c r="S591" s="170" t="s">
        <v>167</v>
      </c>
      <c r="T591" s="171" t="s">
        <v>159</v>
      </c>
      <c r="U591" s="157">
        <v>0</v>
      </c>
      <c r="V591" s="157">
        <f>ROUND(E591*U591,2)</f>
        <v>0</v>
      </c>
      <c r="W591" s="157"/>
      <c r="X591" s="157" t="s">
        <v>580</v>
      </c>
      <c r="Y591" s="148"/>
      <c r="Z591" s="148"/>
      <c r="AA591" s="148"/>
      <c r="AB591" s="148"/>
      <c r="AC591" s="148"/>
      <c r="AD591" s="148"/>
      <c r="AE591" s="148"/>
      <c r="AF591" s="148"/>
      <c r="AG591" s="148" t="s">
        <v>581</v>
      </c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</row>
    <row r="592" spans="1:60" outlineLevel="1" x14ac:dyDescent="0.2">
      <c r="A592" s="155"/>
      <c r="B592" s="156"/>
      <c r="C592" s="187" t="s">
        <v>582</v>
      </c>
      <c r="D592" s="182"/>
      <c r="E592" s="183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48"/>
      <c r="Z592" s="148"/>
      <c r="AA592" s="148"/>
      <c r="AB592" s="148"/>
      <c r="AC592" s="148"/>
      <c r="AD592" s="148"/>
      <c r="AE592" s="148"/>
      <c r="AF592" s="148"/>
      <c r="AG592" s="148" t="s">
        <v>180</v>
      </c>
      <c r="AH592" s="148">
        <v>0</v>
      </c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</row>
    <row r="593" spans="1:60" outlineLevel="1" x14ac:dyDescent="0.2">
      <c r="A593" s="155"/>
      <c r="B593" s="156"/>
      <c r="C593" s="187" t="s">
        <v>583</v>
      </c>
      <c r="D593" s="182"/>
      <c r="E593" s="183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48"/>
      <c r="Z593" s="148"/>
      <c r="AA593" s="148"/>
      <c r="AB593" s="148"/>
      <c r="AC593" s="148"/>
      <c r="AD593" s="148"/>
      <c r="AE593" s="148"/>
      <c r="AF593" s="148"/>
      <c r="AG593" s="148" t="s">
        <v>180</v>
      </c>
      <c r="AH593" s="148">
        <v>0</v>
      </c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</row>
    <row r="594" spans="1:60" outlineLevel="1" x14ac:dyDescent="0.2">
      <c r="A594" s="155"/>
      <c r="B594" s="156"/>
      <c r="C594" s="187" t="s">
        <v>584</v>
      </c>
      <c r="D594" s="182"/>
      <c r="E594" s="183">
        <v>42.354810000000001</v>
      </c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48"/>
      <c r="Z594" s="148"/>
      <c r="AA594" s="148"/>
      <c r="AB594" s="148"/>
      <c r="AC594" s="148"/>
      <c r="AD594" s="148"/>
      <c r="AE594" s="148"/>
      <c r="AF594" s="148"/>
      <c r="AG594" s="148" t="s">
        <v>180</v>
      </c>
      <c r="AH594" s="148">
        <v>0</v>
      </c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</row>
    <row r="595" spans="1:60" outlineLevel="1" x14ac:dyDescent="0.2">
      <c r="A595" s="155"/>
      <c r="B595" s="156"/>
      <c r="C595" s="299"/>
      <c r="D595" s="300"/>
      <c r="E595" s="300"/>
      <c r="F595" s="300"/>
      <c r="G595" s="300"/>
      <c r="H595" s="157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48"/>
      <c r="Z595" s="148"/>
      <c r="AA595" s="148"/>
      <c r="AB595" s="148"/>
      <c r="AC595" s="148"/>
      <c r="AD595" s="148"/>
      <c r="AE595" s="148"/>
      <c r="AF595" s="148"/>
      <c r="AG595" s="148" t="s">
        <v>162</v>
      </c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</row>
    <row r="596" spans="1:60" x14ac:dyDescent="0.2">
      <c r="A596" s="3"/>
      <c r="B596" s="4"/>
      <c r="C596" s="175"/>
      <c r="D596" s="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AE596">
        <v>15</v>
      </c>
      <c r="AF596">
        <v>21</v>
      </c>
      <c r="AG596" t="s">
        <v>140</v>
      </c>
    </row>
    <row r="597" spans="1:60" x14ac:dyDescent="0.2">
      <c r="A597" s="151"/>
      <c r="B597" s="152" t="s">
        <v>29</v>
      </c>
      <c r="C597" s="176"/>
      <c r="D597" s="153"/>
      <c r="E597" s="154"/>
      <c r="F597" s="154"/>
      <c r="G597" s="172">
        <f>G8+G49+G81+G225+G232+G251+G277+G321+G497+G502+G571+G575</f>
        <v>0</v>
      </c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AE597">
        <f>SUMIF(L7:L595,AE596,G7:G595)</f>
        <v>0</v>
      </c>
      <c r="AF597">
        <f>SUMIF(L7:L595,AF596,G7:G595)</f>
        <v>0</v>
      </c>
      <c r="AG597" t="s">
        <v>170</v>
      </c>
    </row>
    <row r="598" spans="1:60" x14ac:dyDescent="0.2">
      <c r="C598" s="177"/>
      <c r="D598" s="10"/>
      <c r="AG598" t="s">
        <v>171</v>
      </c>
    </row>
    <row r="599" spans="1:60" x14ac:dyDescent="0.2">
      <c r="D599" s="10"/>
    </row>
    <row r="600" spans="1:60" x14ac:dyDescent="0.2">
      <c r="D600" s="10"/>
    </row>
    <row r="601" spans="1:60" x14ac:dyDescent="0.2">
      <c r="D601" s="10"/>
    </row>
    <row r="602" spans="1:60" x14ac:dyDescent="0.2">
      <c r="D602" s="10"/>
    </row>
    <row r="603" spans="1:60" x14ac:dyDescent="0.2">
      <c r="D603" s="10"/>
    </row>
    <row r="604" spans="1:60" x14ac:dyDescent="0.2">
      <c r="D604" s="10"/>
    </row>
    <row r="605" spans="1:60" x14ac:dyDescent="0.2">
      <c r="D605" s="10"/>
    </row>
    <row r="606" spans="1:60" x14ac:dyDescent="0.2">
      <c r="D606" s="10"/>
    </row>
    <row r="607" spans="1:60" x14ac:dyDescent="0.2">
      <c r="D607" s="10"/>
    </row>
    <row r="608" spans="1:60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</sheetData>
  <sheetProtection algorithmName="SHA-512" hashValue="50ZcOPQ8VoT2zq0dWGrQLaP/vFWfLXLMYXrRNX/M/yHjHFPmXnWRhcUp1S4CriXOn5g1r+bxs/xdMJwlJwGgxQ==" saltValue="8ba2jgVS81/C469Xxcyz8A==" spinCount="100000" sheet="1" objects="1" scenarios="1"/>
  <mergeCells count="99">
    <mergeCell ref="C80:G80"/>
    <mergeCell ref="A1:G1"/>
    <mergeCell ref="C2:G2"/>
    <mergeCell ref="C3:G3"/>
    <mergeCell ref="C4:G4"/>
    <mergeCell ref="C48:G48"/>
    <mergeCell ref="C161:G161"/>
    <mergeCell ref="C83:G83"/>
    <mergeCell ref="C85:G85"/>
    <mergeCell ref="C87:G87"/>
    <mergeCell ref="C88:G88"/>
    <mergeCell ref="C90:G90"/>
    <mergeCell ref="C95:G95"/>
    <mergeCell ref="C97:G97"/>
    <mergeCell ref="C99:G99"/>
    <mergeCell ref="C101:G101"/>
    <mergeCell ref="C103:G103"/>
    <mergeCell ref="C132:G132"/>
    <mergeCell ref="C231:G231"/>
    <mergeCell ref="C164:G164"/>
    <mergeCell ref="C170:G170"/>
    <mergeCell ref="C175:G175"/>
    <mergeCell ref="C181:G181"/>
    <mergeCell ref="C185:G185"/>
    <mergeCell ref="C194:G194"/>
    <mergeCell ref="C199:G199"/>
    <mergeCell ref="C215:G215"/>
    <mergeCell ref="C222:G222"/>
    <mergeCell ref="C224:G224"/>
    <mergeCell ref="C227:G227"/>
    <mergeCell ref="C267:G267"/>
    <mergeCell ref="C235:G235"/>
    <mergeCell ref="C238:G238"/>
    <mergeCell ref="C241:G241"/>
    <mergeCell ref="C244:G244"/>
    <mergeCell ref="C246:G246"/>
    <mergeCell ref="C250:G250"/>
    <mergeCell ref="C253:G253"/>
    <mergeCell ref="C256:G256"/>
    <mergeCell ref="C259:G259"/>
    <mergeCell ref="C262:G262"/>
    <mergeCell ref="C264:G264"/>
    <mergeCell ref="C423:G423"/>
    <mergeCell ref="C270:G270"/>
    <mergeCell ref="C272:G272"/>
    <mergeCell ref="C276:G276"/>
    <mergeCell ref="C279:G279"/>
    <mergeCell ref="C312:G312"/>
    <mergeCell ref="C314:G314"/>
    <mergeCell ref="C316:G316"/>
    <mergeCell ref="C320:G320"/>
    <mergeCell ref="C353:G353"/>
    <mergeCell ref="C389:G389"/>
    <mergeCell ref="C421:G421"/>
    <mergeCell ref="C451:G451"/>
    <mergeCell ref="C428:G428"/>
    <mergeCell ref="C430:G430"/>
    <mergeCell ref="C432:G432"/>
    <mergeCell ref="C434:G434"/>
    <mergeCell ref="C436:G436"/>
    <mergeCell ref="C438:G438"/>
    <mergeCell ref="C440:G440"/>
    <mergeCell ref="C443:G443"/>
    <mergeCell ref="C445:G445"/>
    <mergeCell ref="C447:G447"/>
    <mergeCell ref="C449:G449"/>
    <mergeCell ref="C475:G475"/>
    <mergeCell ref="C453:G453"/>
    <mergeCell ref="C455:G455"/>
    <mergeCell ref="C457:G457"/>
    <mergeCell ref="C459:G459"/>
    <mergeCell ref="C461:G461"/>
    <mergeCell ref="C463:G463"/>
    <mergeCell ref="C465:G465"/>
    <mergeCell ref="C467:G467"/>
    <mergeCell ref="C469:G469"/>
    <mergeCell ref="C471:G471"/>
    <mergeCell ref="C473:G473"/>
    <mergeCell ref="C504:G504"/>
    <mergeCell ref="C477:G477"/>
    <mergeCell ref="C479:G479"/>
    <mergeCell ref="C481:G481"/>
    <mergeCell ref="C483:G483"/>
    <mergeCell ref="C485:G485"/>
    <mergeCell ref="C487:G487"/>
    <mergeCell ref="C489:G489"/>
    <mergeCell ref="C491:G491"/>
    <mergeCell ref="C496:G496"/>
    <mergeCell ref="C499:G499"/>
    <mergeCell ref="C501:G501"/>
    <mergeCell ref="C585:G585"/>
    <mergeCell ref="C590:G590"/>
    <mergeCell ref="C595:G595"/>
    <mergeCell ref="C542:G542"/>
    <mergeCell ref="C551:G551"/>
    <mergeCell ref="C560:G560"/>
    <mergeCell ref="C570:G570"/>
    <mergeCell ref="C574:G574"/>
    <mergeCell ref="C580:G58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14"/>
  <sheetViews>
    <sheetView workbookViewId="0">
      <pane ySplit="7" topLeftCell="A305" activePane="bottomLeft" state="frozen"/>
      <selection pane="bottomLeft" activeCell="F332" sqref="F332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63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92" t="s">
        <v>172</v>
      </c>
      <c r="B1" s="292"/>
      <c r="C1" s="292"/>
      <c r="D1" s="292"/>
      <c r="E1" s="292"/>
      <c r="F1" s="292"/>
      <c r="G1" s="292"/>
      <c r="AG1" t="s">
        <v>126</v>
      </c>
    </row>
    <row r="2" spans="1:60" ht="24.95" customHeight="1" x14ac:dyDescent="0.2">
      <c r="A2" s="140" t="s">
        <v>7</v>
      </c>
      <c r="B2" s="49" t="s">
        <v>43</v>
      </c>
      <c r="C2" s="293" t="s">
        <v>1040</v>
      </c>
      <c r="D2" s="294"/>
      <c r="E2" s="294"/>
      <c r="F2" s="294"/>
      <c r="G2" s="295"/>
      <c r="AG2" t="s">
        <v>127</v>
      </c>
    </row>
    <row r="3" spans="1:60" ht="24.95" customHeight="1" x14ac:dyDescent="0.2">
      <c r="A3" s="140" t="s">
        <v>8</v>
      </c>
      <c r="B3" s="49" t="s">
        <v>59</v>
      </c>
      <c r="C3" s="293" t="s">
        <v>60</v>
      </c>
      <c r="D3" s="294"/>
      <c r="E3" s="294"/>
      <c r="F3" s="294"/>
      <c r="G3" s="295"/>
      <c r="AC3" s="122" t="s">
        <v>127</v>
      </c>
      <c r="AG3" t="s">
        <v>130</v>
      </c>
    </row>
    <row r="4" spans="1:60" ht="24.95" customHeight="1" x14ac:dyDescent="0.2">
      <c r="A4" s="141" t="s">
        <v>9</v>
      </c>
      <c r="B4" s="142" t="s">
        <v>61</v>
      </c>
      <c r="C4" s="296" t="s">
        <v>62</v>
      </c>
      <c r="D4" s="297"/>
      <c r="E4" s="297"/>
      <c r="F4" s="297"/>
      <c r="G4" s="298"/>
      <c r="AG4" t="s">
        <v>131</v>
      </c>
    </row>
    <row r="5" spans="1:60" x14ac:dyDescent="0.2">
      <c r="D5" s="10"/>
    </row>
    <row r="6" spans="1:60" ht="38.25" x14ac:dyDescent="0.2">
      <c r="A6" s="144" t="s">
        <v>132</v>
      </c>
      <c r="B6" s="146" t="s">
        <v>133</v>
      </c>
      <c r="C6" s="146" t="s">
        <v>134</v>
      </c>
      <c r="D6" s="145" t="s">
        <v>135</v>
      </c>
      <c r="E6" s="144" t="s">
        <v>136</v>
      </c>
      <c r="F6" s="143" t="s">
        <v>137</v>
      </c>
      <c r="G6" s="144" t="s">
        <v>29</v>
      </c>
      <c r="H6" s="147" t="s">
        <v>30</v>
      </c>
      <c r="I6" s="147" t="s">
        <v>138</v>
      </c>
      <c r="J6" s="147" t="s">
        <v>31</v>
      </c>
      <c r="K6" s="147" t="s">
        <v>139</v>
      </c>
      <c r="L6" s="147" t="s">
        <v>140</v>
      </c>
      <c r="M6" s="147" t="s">
        <v>141</v>
      </c>
      <c r="N6" s="147" t="s">
        <v>142</v>
      </c>
      <c r="O6" s="147" t="s">
        <v>143</v>
      </c>
      <c r="P6" s="147" t="s">
        <v>144</v>
      </c>
      <c r="Q6" s="147" t="s">
        <v>145</v>
      </c>
      <c r="R6" s="147" t="s">
        <v>146</v>
      </c>
      <c r="S6" s="147" t="s">
        <v>147</v>
      </c>
      <c r="T6" s="147" t="s">
        <v>148</v>
      </c>
      <c r="U6" s="147" t="s">
        <v>149</v>
      </c>
      <c r="V6" s="147" t="s">
        <v>150</v>
      </c>
      <c r="W6" s="147" t="s">
        <v>151</v>
      </c>
      <c r="X6" s="147" t="s">
        <v>152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59" t="s">
        <v>153</v>
      </c>
      <c r="B8" s="160" t="s">
        <v>70</v>
      </c>
      <c r="C8" s="173" t="s">
        <v>71</v>
      </c>
      <c r="D8" s="161"/>
      <c r="E8" s="162"/>
      <c r="F8" s="163"/>
      <c r="G8" s="163">
        <f>SUMIF(AG9:AG11,"&lt;&gt;NOR",G9:G11)</f>
        <v>0</v>
      </c>
      <c r="H8" s="163"/>
      <c r="I8" s="163">
        <f>SUM(I9:I11)</f>
        <v>10098.299999999999</v>
      </c>
      <c r="J8" s="163"/>
      <c r="K8" s="163">
        <f>SUM(K9:K11)</f>
        <v>49761.7</v>
      </c>
      <c r="L8" s="163"/>
      <c r="M8" s="163">
        <f>SUM(M9:M11)</f>
        <v>0</v>
      </c>
      <c r="N8" s="163"/>
      <c r="O8" s="163">
        <f>SUM(O9:O11)</f>
        <v>1.31</v>
      </c>
      <c r="P8" s="163"/>
      <c r="Q8" s="163">
        <f>SUM(Q9:Q11)</f>
        <v>0</v>
      </c>
      <c r="R8" s="163"/>
      <c r="S8" s="163"/>
      <c r="T8" s="164"/>
      <c r="U8" s="158"/>
      <c r="V8" s="158">
        <f>SUM(V9:V11)</f>
        <v>92.24</v>
      </c>
      <c r="W8" s="158"/>
      <c r="X8" s="158"/>
      <c r="AG8" t="s">
        <v>154</v>
      </c>
    </row>
    <row r="9" spans="1:60" outlineLevel="1" x14ac:dyDescent="0.2">
      <c r="A9" s="165">
        <v>1</v>
      </c>
      <c r="B9" s="166" t="s">
        <v>592</v>
      </c>
      <c r="C9" s="174" t="s">
        <v>593</v>
      </c>
      <c r="D9" s="167" t="s">
        <v>594</v>
      </c>
      <c r="E9" s="168">
        <v>410</v>
      </c>
      <c r="F9" s="169"/>
      <c r="G9" s="170">
        <f>ROUND(E9*F9,2)</f>
        <v>0</v>
      </c>
      <c r="H9" s="169">
        <v>24.63</v>
      </c>
      <c r="I9" s="170">
        <f>ROUND(E9*H9,2)</f>
        <v>10098.299999999999</v>
      </c>
      <c r="J9" s="169">
        <v>121.37</v>
      </c>
      <c r="K9" s="170">
        <f>ROUND(E9*J9,2)</f>
        <v>49761.7</v>
      </c>
      <c r="L9" s="170">
        <v>21</v>
      </c>
      <c r="M9" s="170">
        <f>G9*(1+L9/100)</f>
        <v>0</v>
      </c>
      <c r="N9" s="170">
        <v>3.2000000000000002E-3</v>
      </c>
      <c r="O9" s="170">
        <f>ROUND(E9*N9,2)</f>
        <v>1.31</v>
      </c>
      <c r="P9" s="170">
        <v>0</v>
      </c>
      <c r="Q9" s="170">
        <f>ROUND(E9*P9,2)</f>
        <v>0</v>
      </c>
      <c r="R9" s="170" t="s">
        <v>176</v>
      </c>
      <c r="S9" s="170" t="s">
        <v>158</v>
      </c>
      <c r="T9" s="171" t="s">
        <v>159</v>
      </c>
      <c r="U9" s="157">
        <v>0.22498000000000001</v>
      </c>
      <c r="V9" s="157">
        <f>ROUND(E9*U9,2)</f>
        <v>92.24</v>
      </c>
      <c r="W9" s="157"/>
      <c r="X9" s="157" t="s">
        <v>177</v>
      </c>
      <c r="Y9" s="148"/>
      <c r="Z9" s="148"/>
      <c r="AA9" s="148"/>
      <c r="AB9" s="148"/>
      <c r="AC9" s="148"/>
      <c r="AD9" s="148"/>
      <c r="AE9" s="148"/>
      <c r="AF9" s="148"/>
      <c r="AG9" s="148" t="s">
        <v>178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301" t="s">
        <v>595</v>
      </c>
      <c r="D10" s="302"/>
      <c r="E10" s="302"/>
      <c r="F10" s="302"/>
      <c r="G10" s="302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254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88" t="str">
        <f>C10</f>
        <v>jakoukoliv maltou, z pomocného pracovního lešení o výšce podlahy do 1900 mm a pro zatížení do 1,5 kPa,</v>
      </c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55"/>
      <c r="B11" s="156"/>
      <c r="C11" s="299"/>
      <c r="D11" s="300"/>
      <c r="E11" s="300"/>
      <c r="F11" s="300"/>
      <c r="G11" s="300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162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x14ac:dyDescent="0.2">
      <c r="A12" s="159" t="s">
        <v>153</v>
      </c>
      <c r="B12" s="160" t="s">
        <v>72</v>
      </c>
      <c r="C12" s="173" t="s">
        <v>73</v>
      </c>
      <c r="D12" s="161"/>
      <c r="E12" s="162"/>
      <c r="F12" s="163"/>
      <c r="G12" s="163">
        <f>SUMIF(AG13:AG16,"&lt;&gt;NOR",G13:G16)</f>
        <v>0</v>
      </c>
      <c r="H12" s="163"/>
      <c r="I12" s="163">
        <f>SUM(I13:I16)</f>
        <v>38279.96</v>
      </c>
      <c r="J12" s="163"/>
      <c r="K12" s="163">
        <f>SUM(K13:K16)</f>
        <v>0.04</v>
      </c>
      <c r="L12" s="163"/>
      <c r="M12" s="163">
        <f>SUM(M13:M16)</f>
        <v>0</v>
      </c>
      <c r="N12" s="163"/>
      <c r="O12" s="163">
        <f>SUM(O13:O16)</f>
        <v>0.26</v>
      </c>
      <c r="P12" s="163"/>
      <c r="Q12" s="163">
        <f>SUM(Q13:Q16)</f>
        <v>0.28999999999999998</v>
      </c>
      <c r="R12" s="163"/>
      <c r="S12" s="163"/>
      <c r="T12" s="164"/>
      <c r="U12" s="158"/>
      <c r="V12" s="158">
        <f>SUM(V13:V16)</f>
        <v>0</v>
      </c>
      <c r="W12" s="158"/>
      <c r="X12" s="158"/>
      <c r="AG12" t="s">
        <v>154</v>
      </c>
    </row>
    <row r="13" spans="1:60" ht="22.5" outlineLevel="1" x14ac:dyDescent="0.2">
      <c r="A13" s="165">
        <v>2</v>
      </c>
      <c r="B13" s="166" t="s">
        <v>596</v>
      </c>
      <c r="C13" s="174" t="s">
        <v>597</v>
      </c>
      <c r="D13" s="167" t="s">
        <v>594</v>
      </c>
      <c r="E13" s="168">
        <v>2</v>
      </c>
      <c r="F13" s="169"/>
      <c r="G13" s="170">
        <f>ROUND(E13*F13,2)</f>
        <v>0</v>
      </c>
      <c r="H13" s="169">
        <v>13944</v>
      </c>
      <c r="I13" s="170">
        <f>ROUND(E13*H13,2)</f>
        <v>27888</v>
      </c>
      <c r="J13" s="169">
        <v>0</v>
      </c>
      <c r="K13" s="170">
        <f>ROUND(E13*J13,2)</f>
        <v>0</v>
      </c>
      <c r="L13" s="170">
        <v>21</v>
      </c>
      <c r="M13" s="170">
        <f>G13*(1+L13/100)</f>
        <v>0</v>
      </c>
      <c r="N13" s="170">
        <v>2.5000000000000001E-2</v>
      </c>
      <c r="O13" s="170">
        <f>ROUND(E13*N13,2)</f>
        <v>0.05</v>
      </c>
      <c r="P13" s="170">
        <v>0</v>
      </c>
      <c r="Q13" s="170">
        <f>ROUND(E13*P13,2)</f>
        <v>0</v>
      </c>
      <c r="R13" s="170" t="s">
        <v>405</v>
      </c>
      <c r="S13" s="170" t="s">
        <v>158</v>
      </c>
      <c r="T13" s="171" t="s">
        <v>159</v>
      </c>
      <c r="U13" s="157">
        <v>0</v>
      </c>
      <c r="V13" s="157">
        <f>ROUND(E13*U13,2)</f>
        <v>0</v>
      </c>
      <c r="W13" s="157"/>
      <c r="X13" s="157" t="s">
        <v>379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380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290"/>
      <c r="D14" s="291"/>
      <c r="E14" s="291"/>
      <c r="F14" s="291"/>
      <c r="G14" s="291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162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65">
        <v>3</v>
      </c>
      <c r="B15" s="166" t="s">
        <v>598</v>
      </c>
      <c r="C15" s="174" t="s">
        <v>599</v>
      </c>
      <c r="D15" s="167" t="s">
        <v>594</v>
      </c>
      <c r="E15" s="168">
        <v>2</v>
      </c>
      <c r="F15" s="169"/>
      <c r="G15" s="170">
        <f>ROUND(E15*F15,2)</f>
        <v>0</v>
      </c>
      <c r="H15" s="169">
        <v>5195.9799999999996</v>
      </c>
      <c r="I15" s="170">
        <f>ROUND(E15*H15,2)</f>
        <v>10391.959999999999</v>
      </c>
      <c r="J15" s="169">
        <v>0.02</v>
      </c>
      <c r="K15" s="170">
        <f>ROUND(E15*J15,2)</f>
        <v>0.04</v>
      </c>
      <c r="L15" s="170">
        <v>21</v>
      </c>
      <c r="M15" s="170">
        <f>G15*(1+L15/100)</f>
        <v>0</v>
      </c>
      <c r="N15" s="170">
        <v>0.1048</v>
      </c>
      <c r="O15" s="170">
        <f>ROUND(E15*N15,2)</f>
        <v>0.21</v>
      </c>
      <c r="P15" s="170">
        <v>0.1426</v>
      </c>
      <c r="Q15" s="170">
        <f>ROUND(E15*P15,2)</f>
        <v>0.28999999999999998</v>
      </c>
      <c r="R15" s="170" t="s">
        <v>600</v>
      </c>
      <c r="S15" s="170" t="s">
        <v>158</v>
      </c>
      <c r="T15" s="171" t="s">
        <v>159</v>
      </c>
      <c r="U15" s="157">
        <v>0</v>
      </c>
      <c r="V15" s="157">
        <f>ROUND(E15*U15,2)</f>
        <v>0</v>
      </c>
      <c r="W15" s="157"/>
      <c r="X15" s="157" t="s">
        <v>565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566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55"/>
      <c r="B16" s="156"/>
      <c r="C16" s="290"/>
      <c r="D16" s="291"/>
      <c r="E16" s="291"/>
      <c r="F16" s="291"/>
      <c r="G16" s="291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162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x14ac:dyDescent="0.2">
      <c r="A17" s="159" t="s">
        <v>153</v>
      </c>
      <c r="B17" s="160" t="s">
        <v>78</v>
      </c>
      <c r="C17" s="173" t="s">
        <v>79</v>
      </c>
      <c r="D17" s="161"/>
      <c r="E17" s="162"/>
      <c r="F17" s="163"/>
      <c r="G17" s="163">
        <f>SUMIF(AG18:AG29,"&lt;&gt;NOR",G18:G29)</f>
        <v>0</v>
      </c>
      <c r="H17" s="163"/>
      <c r="I17" s="163">
        <f>SUM(I18:I29)</f>
        <v>22200</v>
      </c>
      <c r="J17" s="163"/>
      <c r="K17" s="163">
        <f>SUM(K18:K29)</f>
        <v>22050</v>
      </c>
      <c r="L17" s="163"/>
      <c r="M17" s="163">
        <f>SUM(M18:M29)</f>
        <v>0</v>
      </c>
      <c r="N17" s="163"/>
      <c r="O17" s="163">
        <f>SUM(O18:O29)</f>
        <v>0.16</v>
      </c>
      <c r="P17" s="163"/>
      <c r="Q17" s="163">
        <f>SUM(Q18:Q29)</f>
        <v>0</v>
      </c>
      <c r="R17" s="163"/>
      <c r="S17" s="163"/>
      <c r="T17" s="164"/>
      <c r="U17" s="158"/>
      <c r="V17" s="158">
        <f>SUM(V18:V29)</f>
        <v>0</v>
      </c>
      <c r="W17" s="158"/>
      <c r="X17" s="158"/>
      <c r="AG17" t="s">
        <v>154</v>
      </c>
    </row>
    <row r="18" spans="1:60" outlineLevel="1" x14ac:dyDescent="0.2">
      <c r="A18" s="165">
        <v>4</v>
      </c>
      <c r="B18" s="166" t="s">
        <v>601</v>
      </c>
      <c r="C18" s="174" t="s">
        <v>602</v>
      </c>
      <c r="D18" s="167" t="s">
        <v>157</v>
      </c>
      <c r="E18" s="168">
        <v>15</v>
      </c>
      <c r="F18" s="169"/>
      <c r="G18" s="170">
        <f>ROUND(E18*F18,2)</f>
        <v>0</v>
      </c>
      <c r="H18" s="169">
        <v>0</v>
      </c>
      <c r="I18" s="170">
        <f>ROUND(E18*H18,2)</f>
        <v>0</v>
      </c>
      <c r="J18" s="169">
        <v>900</v>
      </c>
      <c r="K18" s="170">
        <f>ROUND(E18*J18,2)</f>
        <v>13500</v>
      </c>
      <c r="L18" s="170">
        <v>21</v>
      </c>
      <c r="M18" s="170">
        <f>G18*(1+L18/100)</f>
        <v>0</v>
      </c>
      <c r="N18" s="170">
        <v>0</v>
      </c>
      <c r="O18" s="170">
        <f>ROUND(E18*N18,2)</f>
        <v>0</v>
      </c>
      <c r="P18" s="170">
        <v>0</v>
      </c>
      <c r="Q18" s="170">
        <f>ROUND(E18*P18,2)</f>
        <v>0</v>
      </c>
      <c r="R18" s="170"/>
      <c r="S18" s="170" t="s">
        <v>167</v>
      </c>
      <c r="T18" s="171" t="s">
        <v>159</v>
      </c>
      <c r="U18" s="157">
        <v>0</v>
      </c>
      <c r="V18" s="157">
        <f>ROUND(E18*U18,2)</f>
        <v>0</v>
      </c>
      <c r="W18" s="157"/>
      <c r="X18" s="157" t="s">
        <v>177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603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290"/>
      <c r="D19" s="291"/>
      <c r="E19" s="291"/>
      <c r="F19" s="291"/>
      <c r="G19" s="291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162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2.5" outlineLevel="1" x14ac:dyDescent="0.2">
      <c r="A20" s="165">
        <v>5</v>
      </c>
      <c r="B20" s="166" t="s">
        <v>604</v>
      </c>
      <c r="C20" s="174" t="s">
        <v>605</v>
      </c>
      <c r="D20" s="167" t="s">
        <v>175</v>
      </c>
      <c r="E20" s="168">
        <v>150</v>
      </c>
      <c r="F20" s="169"/>
      <c r="G20" s="170">
        <f>ROUND(E20*F20,2)</f>
        <v>0</v>
      </c>
      <c r="H20" s="169">
        <v>0</v>
      </c>
      <c r="I20" s="170">
        <f>ROUND(E20*H20,2)</f>
        <v>0</v>
      </c>
      <c r="J20" s="169">
        <v>57</v>
      </c>
      <c r="K20" s="170">
        <f>ROUND(E20*J20,2)</f>
        <v>8550</v>
      </c>
      <c r="L20" s="170">
        <v>21</v>
      </c>
      <c r="M20" s="170">
        <f>G20*(1+L20/100)</f>
        <v>0</v>
      </c>
      <c r="N20" s="170">
        <v>1.8000000000000001E-4</v>
      </c>
      <c r="O20" s="170">
        <f>ROUND(E20*N20,2)</f>
        <v>0.03</v>
      </c>
      <c r="P20" s="170">
        <v>0</v>
      </c>
      <c r="Q20" s="170">
        <f>ROUND(E20*P20,2)</f>
        <v>0</v>
      </c>
      <c r="R20" s="170"/>
      <c r="S20" s="170" t="s">
        <v>167</v>
      </c>
      <c r="T20" s="171" t="s">
        <v>159</v>
      </c>
      <c r="U20" s="157">
        <v>0</v>
      </c>
      <c r="V20" s="157">
        <f>ROUND(E20*U20,2)</f>
        <v>0</v>
      </c>
      <c r="W20" s="157"/>
      <c r="X20" s="157" t="s">
        <v>177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603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290"/>
      <c r="D21" s="291"/>
      <c r="E21" s="291"/>
      <c r="F21" s="291"/>
      <c r="G21" s="291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162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65">
        <v>6</v>
      </c>
      <c r="B22" s="166" t="s">
        <v>606</v>
      </c>
      <c r="C22" s="174" t="s">
        <v>607</v>
      </c>
      <c r="D22" s="167" t="s">
        <v>175</v>
      </c>
      <c r="E22" s="168">
        <v>10</v>
      </c>
      <c r="F22" s="169"/>
      <c r="G22" s="170">
        <f>ROUND(E22*F22,2)</f>
        <v>0</v>
      </c>
      <c r="H22" s="169">
        <v>79</v>
      </c>
      <c r="I22" s="170">
        <f>ROUND(E22*H22,2)</f>
        <v>790</v>
      </c>
      <c r="J22" s="169">
        <v>0</v>
      </c>
      <c r="K22" s="170">
        <f>ROUND(E22*J22,2)</f>
        <v>0</v>
      </c>
      <c r="L22" s="170">
        <v>21</v>
      </c>
      <c r="M22" s="170">
        <f>G22*(1+L22/100)</f>
        <v>0</v>
      </c>
      <c r="N22" s="170">
        <v>2.9E-4</v>
      </c>
      <c r="O22" s="170">
        <f>ROUND(E22*N22,2)</f>
        <v>0</v>
      </c>
      <c r="P22" s="170">
        <v>0</v>
      </c>
      <c r="Q22" s="170">
        <f>ROUND(E22*P22,2)</f>
        <v>0</v>
      </c>
      <c r="R22" s="170"/>
      <c r="S22" s="170" t="s">
        <v>167</v>
      </c>
      <c r="T22" s="171" t="s">
        <v>159</v>
      </c>
      <c r="U22" s="157">
        <v>0</v>
      </c>
      <c r="V22" s="157">
        <f>ROUND(E22*U22,2)</f>
        <v>0</v>
      </c>
      <c r="W22" s="157"/>
      <c r="X22" s="157" t="s">
        <v>379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608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55"/>
      <c r="B23" s="156"/>
      <c r="C23" s="290"/>
      <c r="D23" s="291"/>
      <c r="E23" s="291"/>
      <c r="F23" s="291"/>
      <c r="G23" s="291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162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65">
        <v>7</v>
      </c>
      <c r="B24" s="166" t="s">
        <v>609</v>
      </c>
      <c r="C24" s="174" t="s">
        <v>610</v>
      </c>
      <c r="D24" s="167" t="s">
        <v>175</v>
      </c>
      <c r="E24" s="168">
        <v>10</v>
      </c>
      <c r="F24" s="169"/>
      <c r="G24" s="170">
        <f>ROUND(E24*F24,2)</f>
        <v>0</v>
      </c>
      <c r="H24" s="169">
        <v>109</v>
      </c>
      <c r="I24" s="170">
        <f>ROUND(E24*H24,2)</f>
        <v>1090</v>
      </c>
      <c r="J24" s="169">
        <v>0</v>
      </c>
      <c r="K24" s="170">
        <f>ROUND(E24*J24,2)</f>
        <v>0</v>
      </c>
      <c r="L24" s="170">
        <v>21</v>
      </c>
      <c r="M24" s="170">
        <f>G24*(1+L24/100)</f>
        <v>0</v>
      </c>
      <c r="N24" s="170">
        <v>4.2000000000000002E-4</v>
      </c>
      <c r="O24" s="170">
        <f>ROUND(E24*N24,2)</f>
        <v>0</v>
      </c>
      <c r="P24" s="170">
        <v>0</v>
      </c>
      <c r="Q24" s="170">
        <f>ROUND(E24*P24,2)</f>
        <v>0</v>
      </c>
      <c r="R24" s="170"/>
      <c r="S24" s="170" t="s">
        <v>167</v>
      </c>
      <c r="T24" s="171" t="s">
        <v>159</v>
      </c>
      <c r="U24" s="157">
        <v>0</v>
      </c>
      <c r="V24" s="157">
        <f>ROUND(E24*U24,2)</f>
        <v>0</v>
      </c>
      <c r="W24" s="157"/>
      <c r="X24" s="157" t="s">
        <v>379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608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55"/>
      <c r="B25" s="156"/>
      <c r="C25" s="290"/>
      <c r="D25" s="291"/>
      <c r="E25" s="291"/>
      <c r="F25" s="291"/>
      <c r="G25" s="291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162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65">
        <v>8</v>
      </c>
      <c r="B26" s="166" t="s">
        <v>611</v>
      </c>
      <c r="C26" s="174" t="s">
        <v>612</v>
      </c>
      <c r="D26" s="167" t="s">
        <v>175</v>
      </c>
      <c r="E26" s="168">
        <v>120</v>
      </c>
      <c r="F26" s="169"/>
      <c r="G26" s="170">
        <f>ROUND(E26*F26,2)</f>
        <v>0</v>
      </c>
      <c r="H26" s="169">
        <v>150</v>
      </c>
      <c r="I26" s="170">
        <f>ROUND(E26*H26,2)</f>
        <v>18000</v>
      </c>
      <c r="J26" s="169">
        <v>0</v>
      </c>
      <c r="K26" s="170">
        <f>ROUND(E26*J26,2)</f>
        <v>0</v>
      </c>
      <c r="L26" s="170">
        <v>21</v>
      </c>
      <c r="M26" s="170">
        <f>G26*(1+L26/100)</f>
        <v>0</v>
      </c>
      <c r="N26" s="170">
        <v>8.8000000000000003E-4</v>
      </c>
      <c r="O26" s="170">
        <f>ROUND(E26*N26,2)</f>
        <v>0.11</v>
      </c>
      <c r="P26" s="170">
        <v>0</v>
      </c>
      <c r="Q26" s="170">
        <f>ROUND(E26*P26,2)</f>
        <v>0</v>
      </c>
      <c r="R26" s="170"/>
      <c r="S26" s="170" t="s">
        <v>167</v>
      </c>
      <c r="T26" s="171" t="s">
        <v>159</v>
      </c>
      <c r="U26" s="157">
        <v>0</v>
      </c>
      <c r="V26" s="157">
        <f>ROUND(E26*U26,2)</f>
        <v>0</v>
      </c>
      <c r="W26" s="157"/>
      <c r="X26" s="157" t="s">
        <v>379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608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55"/>
      <c r="B27" s="156"/>
      <c r="C27" s="290"/>
      <c r="D27" s="291"/>
      <c r="E27" s="291"/>
      <c r="F27" s="291"/>
      <c r="G27" s="291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162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65">
        <v>9</v>
      </c>
      <c r="B28" s="166" t="s">
        <v>613</v>
      </c>
      <c r="C28" s="174" t="s">
        <v>614</v>
      </c>
      <c r="D28" s="167" t="s">
        <v>175</v>
      </c>
      <c r="E28" s="168">
        <v>10</v>
      </c>
      <c r="F28" s="169"/>
      <c r="G28" s="170">
        <f>ROUND(E28*F28,2)</f>
        <v>0</v>
      </c>
      <c r="H28" s="169">
        <v>232</v>
      </c>
      <c r="I28" s="170">
        <f>ROUND(E28*H28,2)</f>
        <v>2320</v>
      </c>
      <c r="J28" s="169">
        <v>0</v>
      </c>
      <c r="K28" s="170">
        <f>ROUND(E28*J28,2)</f>
        <v>0</v>
      </c>
      <c r="L28" s="170">
        <v>21</v>
      </c>
      <c r="M28" s="170">
        <f>G28*(1+L28/100)</f>
        <v>0</v>
      </c>
      <c r="N28" s="170">
        <v>1.5100000000000001E-3</v>
      </c>
      <c r="O28" s="170">
        <f>ROUND(E28*N28,2)</f>
        <v>0.02</v>
      </c>
      <c r="P28" s="170">
        <v>0</v>
      </c>
      <c r="Q28" s="170">
        <f>ROUND(E28*P28,2)</f>
        <v>0</v>
      </c>
      <c r="R28" s="170"/>
      <c r="S28" s="170" t="s">
        <v>167</v>
      </c>
      <c r="T28" s="171" t="s">
        <v>159</v>
      </c>
      <c r="U28" s="157">
        <v>0</v>
      </c>
      <c r="V28" s="157">
        <f>ROUND(E28*U28,2)</f>
        <v>0</v>
      </c>
      <c r="W28" s="157"/>
      <c r="X28" s="157" t="s">
        <v>379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608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55"/>
      <c r="B29" s="156"/>
      <c r="C29" s="290"/>
      <c r="D29" s="291"/>
      <c r="E29" s="291"/>
      <c r="F29" s="291"/>
      <c r="G29" s="291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162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x14ac:dyDescent="0.2">
      <c r="A30" s="159" t="s">
        <v>153</v>
      </c>
      <c r="B30" s="160" t="s">
        <v>80</v>
      </c>
      <c r="C30" s="173" t="s">
        <v>81</v>
      </c>
      <c r="D30" s="161"/>
      <c r="E30" s="162"/>
      <c r="F30" s="163"/>
      <c r="G30" s="163">
        <f>SUMIF(AG31:AG32,"&lt;&gt;NOR",G31:G32)</f>
        <v>0</v>
      </c>
      <c r="H30" s="163"/>
      <c r="I30" s="163">
        <f>SUM(I31:I32)</f>
        <v>0</v>
      </c>
      <c r="J30" s="163"/>
      <c r="K30" s="163">
        <f>SUM(K31:K32)</f>
        <v>2460</v>
      </c>
      <c r="L30" s="163"/>
      <c r="M30" s="163">
        <f>SUM(M31:M32)</f>
        <v>0</v>
      </c>
      <c r="N30" s="163"/>
      <c r="O30" s="163">
        <f>SUM(O31:O32)</f>
        <v>0</v>
      </c>
      <c r="P30" s="163"/>
      <c r="Q30" s="163">
        <f>SUM(Q31:Q32)</f>
        <v>0</v>
      </c>
      <c r="R30" s="163"/>
      <c r="S30" s="163"/>
      <c r="T30" s="164"/>
      <c r="U30" s="158"/>
      <c r="V30" s="158">
        <f>SUM(V31:V32)</f>
        <v>0</v>
      </c>
      <c r="W30" s="158"/>
      <c r="X30" s="158"/>
      <c r="AG30" t="s">
        <v>154</v>
      </c>
    </row>
    <row r="31" spans="1:60" ht="22.5" outlineLevel="1" x14ac:dyDescent="0.2">
      <c r="A31" s="165">
        <v>10</v>
      </c>
      <c r="B31" s="166" t="s">
        <v>615</v>
      </c>
      <c r="C31" s="174" t="s">
        <v>616</v>
      </c>
      <c r="D31" s="167" t="s">
        <v>594</v>
      </c>
      <c r="E31" s="168">
        <v>1</v>
      </c>
      <c r="F31" s="169"/>
      <c r="G31" s="170">
        <f>ROUND(E31*F31,2)</f>
        <v>0</v>
      </c>
      <c r="H31" s="169">
        <v>0</v>
      </c>
      <c r="I31" s="170">
        <f>ROUND(E31*H31,2)</f>
        <v>0</v>
      </c>
      <c r="J31" s="169">
        <v>2460</v>
      </c>
      <c r="K31" s="170">
        <f>ROUND(E31*J31,2)</f>
        <v>2460</v>
      </c>
      <c r="L31" s="170">
        <v>21</v>
      </c>
      <c r="M31" s="170">
        <f>G31*(1+L31/100)</f>
        <v>0</v>
      </c>
      <c r="N31" s="170">
        <v>1.5E-3</v>
      </c>
      <c r="O31" s="170">
        <f>ROUND(E31*N31,2)</f>
        <v>0</v>
      </c>
      <c r="P31" s="170">
        <v>0</v>
      </c>
      <c r="Q31" s="170">
        <f>ROUND(E31*P31,2)</f>
        <v>0</v>
      </c>
      <c r="R31" s="170"/>
      <c r="S31" s="170" t="s">
        <v>167</v>
      </c>
      <c r="T31" s="171" t="s">
        <v>159</v>
      </c>
      <c r="U31" s="157">
        <v>0</v>
      </c>
      <c r="V31" s="157">
        <f>ROUND(E31*U31,2)</f>
        <v>0</v>
      </c>
      <c r="W31" s="157"/>
      <c r="X31" s="157" t="s">
        <v>177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603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/>
      <c r="B32" s="156"/>
      <c r="C32" s="290"/>
      <c r="D32" s="291"/>
      <c r="E32" s="291"/>
      <c r="F32" s="291"/>
      <c r="G32" s="291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162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x14ac:dyDescent="0.2">
      <c r="A33" s="159" t="s">
        <v>153</v>
      </c>
      <c r="B33" s="160" t="s">
        <v>82</v>
      </c>
      <c r="C33" s="173" t="s">
        <v>83</v>
      </c>
      <c r="D33" s="161"/>
      <c r="E33" s="162"/>
      <c r="F33" s="163"/>
      <c r="G33" s="163">
        <f>SUMIF(AG34:AG59,"&lt;&gt;NOR",G34:G59)</f>
        <v>0</v>
      </c>
      <c r="H33" s="163"/>
      <c r="I33" s="163">
        <f>SUM(I34:I59)</f>
        <v>43104</v>
      </c>
      <c r="J33" s="163"/>
      <c r="K33" s="163">
        <f>SUM(K34:K59)</f>
        <v>16435.8</v>
      </c>
      <c r="L33" s="163"/>
      <c r="M33" s="163">
        <f>SUM(M34:M59)</f>
        <v>0</v>
      </c>
      <c r="N33" s="163"/>
      <c r="O33" s="163">
        <f>SUM(O34:O59)</f>
        <v>7.0000000000000007E-2</v>
      </c>
      <c r="P33" s="163"/>
      <c r="Q33" s="163">
        <f>SUM(Q34:Q59)</f>
        <v>0</v>
      </c>
      <c r="R33" s="163"/>
      <c r="S33" s="163"/>
      <c r="T33" s="164"/>
      <c r="U33" s="158"/>
      <c r="V33" s="158">
        <f>SUM(V34:V59)</f>
        <v>0</v>
      </c>
      <c r="W33" s="158"/>
      <c r="X33" s="158"/>
      <c r="AG33" t="s">
        <v>154</v>
      </c>
    </row>
    <row r="34" spans="1:60" ht="22.5" outlineLevel="1" x14ac:dyDescent="0.2">
      <c r="A34" s="165">
        <v>11</v>
      </c>
      <c r="B34" s="166" t="s">
        <v>617</v>
      </c>
      <c r="C34" s="174" t="s">
        <v>618</v>
      </c>
      <c r="D34" s="167" t="s">
        <v>175</v>
      </c>
      <c r="E34" s="168">
        <v>13.5</v>
      </c>
      <c r="F34" s="169"/>
      <c r="G34" s="170">
        <f>ROUND(E34*F34,2)</f>
        <v>0</v>
      </c>
      <c r="H34" s="169">
        <v>0</v>
      </c>
      <c r="I34" s="170">
        <f>ROUND(E34*H34,2)</f>
        <v>0</v>
      </c>
      <c r="J34" s="169">
        <v>334</v>
      </c>
      <c r="K34" s="170">
        <f>ROUND(E34*J34,2)</f>
        <v>4509</v>
      </c>
      <c r="L34" s="170">
        <v>21</v>
      </c>
      <c r="M34" s="170">
        <f>G34*(1+L34/100)</f>
        <v>0</v>
      </c>
      <c r="N34" s="170">
        <v>2.2000000000000001E-3</v>
      </c>
      <c r="O34" s="170">
        <f>ROUND(E34*N34,2)</f>
        <v>0.03</v>
      </c>
      <c r="P34" s="170">
        <v>0</v>
      </c>
      <c r="Q34" s="170">
        <f>ROUND(E34*P34,2)</f>
        <v>0</v>
      </c>
      <c r="R34" s="170"/>
      <c r="S34" s="170" t="s">
        <v>167</v>
      </c>
      <c r="T34" s="171" t="s">
        <v>159</v>
      </c>
      <c r="U34" s="157">
        <v>0</v>
      </c>
      <c r="V34" s="157">
        <f>ROUND(E34*U34,2)</f>
        <v>0</v>
      </c>
      <c r="W34" s="157"/>
      <c r="X34" s="157" t="s">
        <v>177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603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55"/>
      <c r="B35" s="156"/>
      <c r="C35" s="290"/>
      <c r="D35" s="291"/>
      <c r="E35" s="291"/>
      <c r="F35" s="291"/>
      <c r="G35" s="291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162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22.5" outlineLevel="1" x14ac:dyDescent="0.2">
      <c r="A36" s="165">
        <v>12</v>
      </c>
      <c r="B36" s="166" t="s">
        <v>619</v>
      </c>
      <c r="C36" s="174" t="s">
        <v>620</v>
      </c>
      <c r="D36" s="167" t="s">
        <v>175</v>
      </c>
      <c r="E36" s="168">
        <v>10</v>
      </c>
      <c r="F36" s="169"/>
      <c r="G36" s="170">
        <f>ROUND(E36*F36,2)</f>
        <v>0</v>
      </c>
      <c r="H36" s="169">
        <v>0</v>
      </c>
      <c r="I36" s="170">
        <f>ROUND(E36*H36,2)</f>
        <v>0</v>
      </c>
      <c r="J36" s="169">
        <v>428</v>
      </c>
      <c r="K36" s="170">
        <f>ROUND(E36*J36,2)</f>
        <v>4280</v>
      </c>
      <c r="L36" s="170">
        <v>21</v>
      </c>
      <c r="M36" s="170">
        <f>G36*(1+L36/100)</f>
        <v>0</v>
      </c>
      <c r="N36" s="170">
        <v>4.0499999999999998E-3</v>
      </c>
      <c r="O36" s="170">
        <f>ROUND(E36*N36,2)</f>
        <v>0.04</v>
      </c>
      <c r="P36" s="170">
        <v>0</v>
      </c>
      <c r="Q36" s="170">
        <f>ROUND(E36*P36,2)</f>
        <v>0</v>
      </c>
      <c r="R36" s="170"/>
      <c r="S36" s="170" t="s">
        <v>167</v>
      </c>
      <c r="T36" s="171" t="s">
        <v>159</v>
      </c>
      <c r="U36" s="157">
        <v>0</v>
      </c>
      <c r="V36" s="157">
        <f>ROUND(E36*U36,2)</f>
        <v>0</v>
      </c>
      <c r="W36" s="157"/>
      <c r="X36" s="157" t="s">
        <v>177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603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5"/>
      <c r="B37" s="156"/>
      <c r="C37" s="290"/>
      <c r="D37" s="291"/>
      <c r="E37" s="291"/>
      <c r="F37" s="291"/>
      <c r="G37" s="291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162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22.5" outlineLevel="1" x14ac:dyDescent="0.2">
      <c r="A38" s="165">
        <v>13</v>
      </c>
      <c r="B38" s="166" t="s">
        <v>621</v>
      </c>
      <c r="C38" s="174" t="s">
        <v>622</v>
      </c>
      <c r="D38" s="167" t="s">
        <v>594</v>
      </c>
      <c r="E38" s="168">
        <v>6</v>
      </c>
      <c r="F38" s="169"/>
      <c r="G38" s="170">
        <f>ROUND(E38*F38,2)</f>
        <v>0</v>
      </c>
      <c r="H38" s="169">
        <v>0</v>
      </c>
      <c r="I38" s="170">
        <f>ROUND(E38*H38,2)</f>
        <v>0</v>
      </c>
      <c r="J38" s="169">
        <v>240</v>
      </c>
      <c r="K38" s="170">
        <f>ROUND(E38*J38,2)</f>
        <v>1440</v>
      </c>
      <c r="L38" s="170">
        <v>21</v>
      </c>
      <c r="M38" s="170">
        <f>G38*(1+L38/100)</f>
        <v>0</v>
      </c>
      <c r="N38" s="170">
        <v>1.6000000000000001E-4</v>
      </c>
      <c r="O38" s="170">
        <f>ROUND(E38*N38,2)</f>
        <v>0</v>
      </c>
      <c r="P38" s="170">
        <v>0</v>
      </c>
      <c r="Q38" s="170">
        <f>ROUND(E38*P38,2)</f>
        <v>0</v>
      </c>
      <c r="R38" s="170"/>
      <c r="S38" s="170" t="s">
        <v>167</v>
      </c>
      <c r="T38" s="171" t="s">
        <v>159</v>
      </c>
      <c r="U38" s="157">
        <v>0</v>
      </c>
      <c r="V38" s="157">
        <f>ROUND(E38*U38,2)</f>
        <v>0</v>
      </c>
      <c r="W38" s="157"/>
      <c r="X38" s="157" t="s">
        <v>177</v>
      </c>
      <c r="Y38" s="148"/>
      <c r="Z38" s="148"/>
      <c r="AA38" s="148"/>
      <c r="AB38" s="148"/>
      <c r="AC38" s="148"/>
      <c r="AD38" s="148"/>
      <c r="AE38" s="148"/>
      <c r="AF38" s="148"/>
      <c r="AG38" s="148" t="s">
        <v>603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55"/>
      <c r="B39" s="156"/>
      <c r="C39" s="290"/>
      <c r="D39" s="291"/>
      <c r="E39" s="291"/>
      <c r="F39" s="291"/>
      <c r="G39" s="291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162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22.5" outlineLevel="1" x14ac:dyDescent="0.2">
      <c r="A40" s="165">
        <v>14</v>
      </c>
      <c r="B40" s="166" t="s">
        <v>623</v>
      </c>
      <c r="C40" s="174" t="s">
        <v>624</v>
      </c>
      <c r="D40" s="167" t="s">
        <v>594</v>
      </c>
      <c r="E40" s="168">
        <v>2</v>
      </c>
      <c r="F40" s="169"/>
      <c r="G40" s="170">
        <f>ROUND(E40*F40,2)</f>
        <v>0</v>
      </c>
      <c r="H40" s="169">
        <v>0</v>
      </c>
      <c r="I40" s="170">
        <f>ROUND(E40*H40,2)</f>
        <v>0</v>
      </c>
      <c r="J40" s="169">
        <v>856</v>
      </c>
      <c r="K40" s="170">
        <f>ROUND(E40*J40,2)</f>
        <v>1712</v>
      </c>
      <c r="L40" s="170">
        <v>21</v>
      </c>
      <c r="M40" s="170">
        <f>G40*(1+L40/100)</f>
        <v>0</v>
      </c>
      <c r="N40" s="170">
        <v>8.8000000000000003E-4</v>
      </c>
      <c r="O40" s="170">
        <f>ROUND(E40*N40,2)</f>
        <v>0</v>
      </c>
      <c r="P40" s="170">
        <v>0</v>
      </c>
      <c r="Q40" s="170">
        <f>ROUND(E40*P40,2)</f>
        <v>0</v>
      </c>
      <c r="R40" s="170"/>
      <c r="S40" s="170" t="s">
        <v>167</v>
      </c>
      <c r="T40" s="171" t="s">
        <v>159</v>
      </c>
      <c r="U40" s="157">
        <v>0</v>
      </c>
      <c r="V40" s="157">
        <f>ROUND(E40*U40,2)</f>
        <v>0</v>
      </c>
      <c r="W40" s="157"/>
      <c r="X40" s="157" t="s">
        <v>177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603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55"/>
      <c r="B41" s="156"/>
      <c r="C41" s="290"/>
      <c r="D41" s="291"/>
      <c r="E41" s="291"/>
      <c r="F41" s="291"/>
      <c r="G41" s="291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162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65">
        <v>15</v>
      </c>
      <c r="B42" s="166" t="s">
        <v>625</v>
      </c>
      <c r="C42" s="174" t="s">
        <v>626</v>
      </c>
      <c r="D42" s="167" t="s">
        <v>594</v>
      </c>
      <c r="E42" s="168">
        <v>1</v>
      </c>
      <c r="F42" s="169"/>
      <c r="G42" s="170">
        <f>ROUND(E42*F42,2)</f>
        <v>0</v>
      </c>
      <c r="H42" s="169">
        <v>0</v>
      </c>
      <c r="I42" s="170">
        <f>ROUND(E42*H42,2)</f>
        <v>0</v>
      </c>
      <c r="J42" s="169">
        <v>4272</v>
      </c>
      <c r="K42" s="170">
        <f>ROUND(E42*J42,2)</f>
        <v>4272</v>
      </c>
      <c r="L42" s="170">
        <v>21</v>
      </c>
      <c r="M42" s="170">
        <f>G42*(1+L42/100)</f>
        <v>0</v>
      </c>
      <c r="N42" s="170">
        <v>4.2000000000000002E-4</v>
      </c>
      <c r="O42" s="170">
        <f>ROUND(E42*N42,2)</f>
        <v>0</v>
      </c>
      <c r="P42" s="170">
        <v>0</v>
      </c>
      <c r="Q42" s="170">
        <f>ROUND(E42*P42,2)</f>
        <v>0</v>
      </c>
      <c r="R42" s="170"/>
      <c r="S42" s="170" t="s">
        <v>167</v>
      </c>
      <c r="T42" s="171" t="s">
        <v>159</v>
      </c>
      <c r="U42" s="157">
        <v>0</v>
      </c>
      <c r="V42" s="157">
        <f>ROUND(E42*U42,2)</f>
        <v>0</v>
      </c>
      <c r="W42" s="157"/>
      <c r="X42" s="157" t="s">
        <v>177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603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55"/>
      <c r="B43" s="156"/>
      <c r="C43" s="290"/>
      <c r="D43" s="291"/>
      <c r="E43" s="291"/>
      <c r="F43" s="291"/>
      <c r="G43" s="291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162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65">
        <v>16</v>
      </c>
      <c r="B44" s="166" t="s">
        <v>627</v>
      </c>
      <c r="C44" s="174" t="s">
        <v>628</v>
      </c>
      <c r="D44" s="167" t="s">
        <v>363</v>
      </c>
      <c r="E44" s="168">
        <v>0.2</v>
      </c>
      <c r="F44" s="169"/>
      <c r="G44" s="170">
        <f>ROUND(E44*F44,2)</f>
        <v>0</v>
      </c>
      <c r="H44" s="169">
        <v>0</v>
      </c>
      <c r="I44" s="170">
        <f>ROUND(E44*H44,2)</f>
        <v>0</v>
      </c>
      <c r="J44" s="169">
        <v>557</v>
      </c>
      <c r="K44" s="170">
        <f>ROUND(E44*J44,2)</f>
        <v>111.4</v>
      </c>
      <c r="L44" s="170">
        <v>21</v>
      </c>
      <c r="M44" s="170">
        <f>G44*(1+L44/100)</f>
        <v>0</v>
      </c>
      <c r="N44" s="170">
        <v>0</v>
      </c>
      <c r="O44" s="170">
        <f>ROUND(E44*N44,2)</f>
        <v>0</v>
      </c>
      <c r="P44" s="170">
        <v>0</v>
      </c>
      <c r="Q44" s="170">
        <f>ROUND(E44*P44,2)</f>
        <v>0</v>
      </c>
      <c r="R44" s="170"/>
      <c r="S44" s="170" t="s">
        <v>167</v>
      </c>
      <c r="T44" s="171" t="s">
        <v>159</v>
      </c>
      <c r="U44" s="157">
        <v>0</v>
      </c>
      <c r="V44" s="157">
        <f>ROUND(E44*U44,2)</f>
        <v>0</v>
      </c>
      <c r="W44" s="157"/>
      <c r="X44" s="157" t="s">
        <v>177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603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290"/>
      <c r="D45" s="291"/>
      <c r="E45" s="291"/>
      <c r="F45" s="291"/>
      <c r="G45" s="291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162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65">
        <v>17</v>
      </c>
      <c r="B46" s="166" t="s">
        <v>629</v>
      </c>
      <c r="C46" s="174" t="s">
        <v>630</v>
      </c>
      <c r="D46" s="167" t="s">
        <v>157</v>
      </c>
      <c r="E46" s="168">
        <v>1</v>
      </c>
      <c r="F46" s="169"/>
      <c r="G46" s="170">
        <f>ROUND(E46*F46,2)</f>
        <v>0</v>
      </c>
      <c r="H46" s="169">
        <v>38904</v>
      </c>
      <c r="I46" s="170">
        <f>ROUND(E46*H46,2)</f>
        <v>38904</v>
      </c>
      <c r="J46" s="169">
        <v>0</v>
      </c>
      <c r="K46" s="170">
        <f>ROUND(E46*J46,2)</f>
        <v>0</v>
      </c>
      <c r="L46" s="170">
        <v>21</v>
      </c>
      <c r="M46" s="170">
        <f>G46*(1+L46/100)</f>
        <v>0</v>
      </c>
      <c r="N46" s="170">
        <v>0</v>
      </c>
      <c r="O46" s="170">
        <f>ROUND(E46*N46,2)</f>
        <v>0</v>
      </c>
      <c r="P46" s="170">
        <v>0</v>
      </c>
      <c r="Q46" s="170">
        <f>ROUND(E46*P46,2)</f>
        <v>0</v>
      </c>
      <c r="R46" s="170"/>
      <c r="S46" s="170" t="s">
        <v>167</v>
      </c>
      <c r="T46" s="171" t="s">
        <v>159</v>
      </c>
      <c r="U46" s="157">
        <v>0</v>
      </c>
      <c r="V46" s="157">
        <f>ROUND(E46*U46,2)</f>
        <v>0</v>
      </c>
      <c r="W46" s="157"/>
      <c r="X46" s="157" t="s">
        <v>379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608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55"/>
      <c r="B47" s="156"/>
      <c r="C47" s="290"/>
      <c r="D47" s="291"/>
      <c r="E47" s="291"/>
      <c r="F47" s="291"/>
      <c r="G47" s="291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162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65">
        <v>18</v>
      </c>
      <c r="B48" s="166" t="s">
        <v>631</v>
      </c>
      <c r="C48" s="174" t="s">
        <v>632</v>
      </c>
      <c r="D48" s="167" t="s">
        <v>157</v>
      </c>
      <c r="E48" s="168">
        <v>2</v>
      </c>
      <c r="F48" s="169"/>
      <c r="G48" s="170">
        <f>ROUND(E48*F48,2)</f>
        <v>0</v>
      </c>
      <c r="H48" s="169">
        <v>2100</v>
      </c>
      <c r="I48" s="170">
        <f>ROUND(E48*H48,2)</f>
        <v>4200</v>
      </c>
      <c r="J48" s="169">
        <v>0</v>
      </c>
      <c r="K48" s="170">
        <f>ROUND(E48*J48,2)</f>
        <v>0</v>
      </c>
      <c r="L48" s="170">
        <v>21</v>
      </c>
      <c r="M48" s="170">
        <f>G48*(1+L48/100)</f>
        <v>0</v>
      </c>
      <c r="N48" s="170">
        <v>0</v>
      </c>
      <c r="O48" s="170">
        <f>ROUND(E48*N48,2)</f>
        <v>0</v>
      </c>
      <c r="P48" s="170">
        <v>0</v>
      </c>
      <c r="Q48" s="170">
        <f>ROUND(E48*P48,2)</f>
        <v>0</v>
      </c>
      <c r="R48" s="170"/>
      <c r="S48" s="170" t="s">
        <v>167</v>
      </c>
      <c r="T48" s="171" t="s">
        <v>159</v>
      </c>
      <c r="U48" s="157">
        <v>0</v>
      </c>
      <c r="V48" s="157">
        <f>ROUND(E48*U48,2)</f>
        <v>0</v>
      </c>
      <c r="W48" s="157"/>
      <c r="X48" s="157" t="s">
        <v>379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608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55"/>
      <c r="B49" s="156"/>
      <c r="C49" s="290"/>
      <c r="D49" s="291"/>
      <c r="E49" s="291"/>
      <c r="F49" s="291"/>
      <c r="G49" s="291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8"/>
      <c r="Z49" s="148"/>
      <c r="AA49" s="148"/>
      <c r="AB49" s="148"/>
      <c r="AC49" s="148"/>
      <c r="AD49" s="148"/>
      <c r="AE49" s="148"/>
      <c r="AF49" s="148"/>
      <c r="AG49" s="148" t="s">
        <v>162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65">
        <v>19</v>
      </c>
      <c r="B50" s="166" t="s">
        <v>627</v>
      </c>
      <c r="C50" s="174" t="s">
        <v>628</v>
      </c>
      <c r="D50" s="167" t="s">
        <v>363</v>
      </c>
      <c r="E50" s="168">
        <v>0.2</v>
      </c>
      <c r="F50" s="169"/>
      <c r="G50" s="170">
        <f>ROUND(E50*F50,2)</f>
        <v>0</v>
      </c>
      <c r="H50" s="169">
        <v>0</v>
      </c>
      <c r="I50" s="170">
        <f>ROUND(E50*H50,2)</f>
        <v>0</v>
      </c>
      <c r="J50" s="169">
        <v>557</v>
      </c>
      <c r="K50" s="170">
        <f>ROUND(E50*J50,2)</f>
        <v>111.4</v>
      </c>
      <c r="L50" s="170">
        <v>21</v>
      </c>
      <c r="M50" s="170">
        <f>G50*(1+L50/100)</f>
        <v>0</v>
      </c>
      <c r="N50" s="170">
        <v>0</v>
      </c>
      <c r="O50" s="170">
        <f>ROUND(E50*N50,2)</f>
        <v>0</v>
      </c>
      <c r="P50" s="170">
        <v>0</v>
      </c>
      <c r="Q50" s="170">
        <f>ROUND(E50*P50,2)</f>
        <v>0</v>
      </c>
      <c r="R50" s="170"/>
      <c r="S50" s="170" t="s">
        <v>167</v>
      </c>
      <c r="T50" s="171" t="s">
        <v>159</v>
      </c>
      <c r="U50" s="157">
        <v>0</v>
      </c>
      <c r="V50" s="157">
        <f>ROUND(E50*U50,2)</f>
        <v>0</v>
      </c>
      <c r="W50" s="157"/>
      <c r="X50" s="157" t="s">
        <v>177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603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55"/>
      <c r="B51" s="156"/>
      <c r="C51" s="290"/>
      <c r="D51" s="291"/>
      <c r="E51" s="291"/>
      <c r="F51" s="291"/>
      <c r="G51" s="291"/>
      <c r="H51" s="196"/>
      <c r="I51" s="157"/>
      <c r="J51" s="196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65">
        <v>20</v>
      </c>
      <c r="B52" s="166" t="s">
        <v>664</v>
      </c>
      <c r="C52" s="197" t="s">
        <v>1048</v>
      </c>
      <c r="D52" s="167" t="s">
        <v>157</v>
      </c>
      <c r="E52" s="168">
        <v>1</v>
      </c>
      <c r="F52" s="169"/>
      <c r="G52" s="170">
        <f>ROUND(E52*F52,2)</f>
        <v>0</v>
      </c>
      <c r="H52" s="196"/>
      <c r="I52" s="157"/>
      <c r="J52" s="196"/>
      <c r="K52" s="157"/>
      <c r="L52" s="157"/>
      <c r="M52" s="157"/>
      <c r="N52" s="157"/>
      <c r="O52" s="157"/>
      <c r="P52" s="157"/>
      <c r="Q52" s="157"/>
      <c r="R52" s="170"/>
      <c r="S52" s="170" t="s">
        <v>167</v>
      </c>
      <c r="T52" s="171" t="s">
        <v>159</v>
      </c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98"/>
      <c r="B53" s="199"/>
      <c r="C53" s="290"/>
      <c r="D53" s="291"/>
      <c r="E53" s="291"/>
      <c r="F53" s="291"/>
      <c r="G53" s="291"/>
      <c r="H53" s="196"/>
      <c r="I53" s="157"/>
      <c r="J53" s="196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65">
        <v>21</v>
      </c>
      <c r="B54" s="166" t="s">
        <v>1049</v>
      </c>
      <c r="C54" s="197" t="s">
        <v>1050</v>
      </c>
      <c r="D54" s="167" t="s">
        <v>157</v>
      </c>
      <c r="E54" s="168">
        <v>1</v>
      </c>
      <c r="F54" s="169"/>
      <c r="G54" s="170">
        <f>ROUND(E54*F54,2)</f>
        <v>0</v>
      </c>
      <c r="H54" s="196"/>
      <c r="I54" s="157"/>
      <c r="J54" s="196"/>
      <c r="K54" s="157"/>
      <c r="L54" s="157"/>
      <c r="M54" s="157"/>
      <c r="N54" s="157"/>
      <c r="O54" s="157"/>
      <c r="P54" s="157"/>
      <c r="Q54" s="157"/>
      <c r="R54" s="170"/>
      <c r="S54" s="170" t="s">
        <v>167</v>
      </c>
      <c r="T54" s="171" t="s">
        <v>159</v>
      </c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98"/>
      <c r="B55" s="199"/>
      <c r="C55" s="290"/>
      <c r="D55" s="291"/>
      <c r="E55" s="291"/>
      <c r="F55" s="291"/>
      <c r="G55" s="291"/>
      <c r="H55" s="196"/>
      <c r="I55" s="157"/>
      <c r="J55" s="196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65">
        <v>22</v>
      </c>
      <c r="B56" s="166" t="s">
        <v>1051</v>
      </c>
      <c r="C56" s="197" t="s">
        <v>164</v>
      </c>
      <c r="D56" s="167" t="s">
        <v>157</v>
      </c>
      <c r="E56" s="168">
        <v>1</v>
      </c>
      <c r="F56" s="169"/>
      <c r="G56" s="170">
        <f>ROUND(E56*F56,2)</f>
        <v>0</v>
      </c>
      <c r="H56" s="196"/>
      <c r="I56" s="157"/>
      <c r="J56" s="196"/>
      <c r="K56" s="157"/>
      <c r="L56" s="157"/>
      <c r="M56" s="157"/>
      <c r="N56" s="157"/>
      <c r="O56" s="157"/>
      <c r="P56" s="157"/>
      <c r="Q56" s="157"/>
      <c r="R56" s="170"/>
      <c r="S56" s="170" t="s">
        <v>167</v>
      </c>
      <c r="T56" s="171" t="s">
        <v>159</v>
      </c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98"/>
      <c r="B57" s="199"/>
      <c r="C57" s="290"/>
      <c r="D57" s="291"/>
      <c r="E57" s="291"/>
      <c r="F57" s="291"/>
      <c r="G57" s="291"/>
      <c r="H57" s="196"/>
      <c r="I57" s="157"/>
      <c r="J57" s="196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65">
        <v>23</v>
      </c>
      <c r="B58" s="166" t="s">
        <v>1052</v>
      </c>
      <c r="C58" s="197" t="s">
        <v>1053</v>
      </c>
      <c r="D58" s="167" t="s">
        <v>157</v>
      </c>
      <c r="E58" s="168">
        <v>1</v>
      </c>
      <c r="F58" s="169"/>
      <c r="G58" s="170">
        <f>ROUND(E58*F58,2)</f>
        <v>0</v>
      </c>
      <c r="H58" s="196"/>
      <c r="I58" s="157"/>
      <c r="J58" s="196"/>
      <c r="K58" s="157"/>
      <c r="L58" s="157"/>
      <c r="M58" s="157"/>
      <c r="N58" s="157"/>
      <c r="O58" s="157"/>
      <c r="P58" s="157"/>
      <c r="Q58" s="157"/>
      <c r="R58" s="170"/>
      <c r="S58" s="170" t="s">
        <v>167</v>
      </c>
      <c r="T58" s="171" t="s">
        <v>159</v>
      </c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55"/>
      <c r="B59" s="156"/>
      <c r="C59" s="290"/>
      <c r="D59" s="291"/>
      <c r="E59" s="291"/>
      <c r="F59" s="291"/>
      <c r="G59" s="291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162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x14ac:dyDescent="0.2">
      <c r="A60" s="159" t="s">
        <v>153</v>
      </c>
      <c r="B60" s="160" t="s">
        <v>84</v>
      </c>
      <c r="C60" s="173" t="s">
        <v>85</v>
      </c>
      <c r="D60" s="161"/>
      <c r="E60" s="162"/>
      <c r="F60" s="163"/>
      <c r="G60" s="163">
        <f>SUMIF(AG61:AG93,"&lt;&gt;NOR",G61:G93)</f>
        <v>0</v>
      </c>
      <c r="H60" s="163"/>
      <c r="I60" s="163">
        <f>SUM(I61:I93)</f>
        <v>1167150</v>
      </c>
      <c r="J60" s="163"/>
      <c r="K60" s="163">
        <f>SUM(K61:K93)</f>
        <v>67672</v>
      </c>
      <c r="L60" s="163"/>
      <c r="M60" s="163">
        <f>SUM(M61:M93)</f>
        <v>0</v>
      </c>
      <c r="N60" s="163"/>
      <c r="O60" s="163">
        <f>SUM(O61:O93)</f>
        <v>0</v>
      </c>
      <c r="P60" s="163"/>
      <c r="Q60" s="163">
        <f>SUM(Q61:Q93)</f>
        <v>2.17</v>
      </c>
      <c r="R60" s="163"/>
      <c r="S60" s="163"/>
      <c r="T60" s="164"/>
      <c r="U60" s="158"/>
      <c r="V60" s="158">
        <f>SUM(V61:V93)</f>
        <v>0</v>
      </c>
      <c r="W60" s="158"/>
      <c r="X60" s="158"/>
      <c r="AG60" t="s">
        <v>154</v>
      </c>
    </row>
    <row r="61" spans="1:60" outlineLevel="1" x14ac:dyDescent="0.2">
      <c r="A61" s="165">
        <v>24</v>
      </c>
      <c r="B61" s="166" t="s">
        <v>633</v>
      </c>
      <c r="C61" s="174" t="s">
        <v>634</v>
      </c>
      <c r="D61" s="167" t="s">
        <v>594</v>
      </c>
      <c r="E61" s="168">
        <v>4</v>
      </c>
      <c r="F61" s="169"/>
      <c r="G61" s="170">
        <f>ROUND(E61*F61,2)</f>
        <v>0</v>
      </c>
      <c r="H61" s="169">
        <v>0</v>
      </c>
      <c r="I61" s="170">
        <f>ROUND(E61*H61,2)</f>
        <v>0</v>
      </c>
      <c r="J61" s="169">
        <v>4836</v>
      </c>
      <c r="K61" s="170">
        <f>ROUND(E61*J61,2)</f>
        <v>19344</v>
      </c>
      <c r="L61" s="170">
        <v>21</v>
      </c>
      <c r="M61" s="170">
        <f>G61*(1+L61/100)</f>
        <v>0</v>
      </c>
      <c r="N61" s="170">
        <v>1.7000000000000001E-4</v>
      </c>
      <c r="O61" s="170">
        <f>ROUND(E61*N61,2)</f>
        <v>0</v>
      </c>
      <c r="P61" s="170">
        <v>0.54225000000000001</v>
      </c>
      <c r="Q61" s="170">
        <f>ROUND(E61*P61,2)</f>
        <v>2.17</v>
      </c>
      <c r="R61" s="170"/>
      <c r="S61" s="170" t="s">
        <v>167</v>
      </c>
      <c r="T61" s="171" t="s">
        <v>159</v>
      </c>
      <c r="U61" s="157">
        <v>0</v>
      </c>
      <c r="V61" s="157">
        <f>ROUND(E61*U61,2)</f>
        <v>0</v>
      </c>
      <c r="W61" s="157"/>
      <c r="X61" s="157" t="s">
        <v>177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603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98"/>
      <c r="B62" s="156"/>
      <c r="C62" s="290"/>
      <c r="D62" s="291"/>
      <c r="E62" s="291"/>
      <c r="F62" s="291"/>
      <c r="G62" s="291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162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65">
        <v>25</v>
      </c>
      <c r="B63" s="166" t="s">
        <v>635</v>
      </c>
      <c r="C63" s="174" t="s">
        <v>636</v>
      </c>
      <c r="D63" s="167" t="s">
        <v>594</v>
      </c>
      <c r="E63" s="168">
        <v>4</v>
      </c>
      <c r="F63" s="169"/>
      <c r="G63" s="170">
        <f>ROUND(E63*F63,2)</f>
        <v>0</v>
      </c>
      <c r="H63" s="169">
        <v>0</v>
      </c>
      <c r="I63" s="170">
        <f>ROUND(E63*H63,2)</f>
        <v>0</v>
      </c>
      <c r="J63" s="169">
        <v>685</v>
      </c>
      <c r="K63" s="170">
        <f>ROUND(E63*J63,2)</f>
        <v>2740</v>
      </c>
      <c r="L63" s="170">
        <v>21</v>
      </c>
      <c r="M63" s="170">
        <f>G63*(1+L63/100)</f>
        <v>0</v>
      </c>
      <c r="N63" s="170">
        <v>0</v>
      </c>
      <c r="O63" s="170">
        <f>ROUND(E63*N63,2)</f>
        <v>0</v>
      </c>
      <c r="P63" s="170">
        <v>0</v>
      </c>
      <c r="Q63" s="170">
        <f>ROUND(E63*P63,2)</f>
        <v>0</v>
      </c>
      <c r="R63" s="170"/>
      <c r="S63" s="170" t="s">
        <v>167</v>
      </c>
      <c r="T63" s="171" t="s">
        <v>159</v>
      </c>
      <c r="U63" s="157">
        <v>0</v>
      </c>
      <c r="V63" s="157">
        <f>ROUND(E63*U63,2)</f>
        <v>0</v>
      </c>
      <c r="W63" s="157"/>
      <c r="X63" s="157" t="s">
        <v>177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603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98"/>
      <c r="B64" s="156"/>
      <c r="C64" s="290"/>
      <c r="D64" s="291"/>
      <c r="E64" s="291"/>
      <c r="F64" s="291"/>
      <c r="G64" s="291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162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65">
        <v>26</v>
      </c>
      <c r="B65" s="166" t="s">
        <v>637</v>
      </c>
      <c r="C65" s="174" t="s">
        <v>638</v>
      </c>
      <c r="D65" s="167" t="s">
        <v>175</v>
      </c>
      <c r="E65" s="168">
        <v>16</v>
      </c>
      <c r="F65" s="169"/>
      <c r="G65" s="170">
        <f>ROUND(E65*F65,2)</f>
        <v>0</v>
      </c>
      <c r="H65" s="169">
        <v>0</v>
      </c>
      <c r="I65" s="170">
        <f>ROUND(E65*H65,2)</f>
        <v>0</v>
      </c>
      <c r="J65" s="169">
        <v>180</v>
      </c>
      <c r="K65" s="170">
        <f>ROUND(E65*J65,2)</f>
        <v>2880</v>
      </c>
      <c r="L65" s="170">
        <v>21</v>
      </c>
      <c r="M65" s="170">
        <f>G65*(1+L65/100)</f>
        <v>0</v>
      </c>
      <c r="N65" s="170">
        <v>0</v>
      </c>
      <c r="O65" s="170">
        <f>ROUND(E65*N65,2)</f>
        <v>0</v>
      </c>
      <c r="P65" s="170">
        <v>0</v>
      </c>
      <c r="Q65" s="170">
        <f>ROUND(E65*P65,2)</f>
        <v>0</v>
      </c>
      <c r="R65" s="170"/>
      <c r="S65" s="170" t="s">
        <v>167</v>
      </c>
      <c r="T65" s="171" t="s">
        <v>159</v>
      </c>
      <c r="U65" s="157">
        <v>0</v>
      </c>
      <c r="V65" s="157">
        <f>ROUND(E65*U65,2)</f>
        <v>0</v>
      </c>
      <c r="W65" s="157"/>
      <c r="X65" s="157" t="s">
        <v>177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603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98"/>
      <c r="B66" s="156"/>
      <c r="C66" s="290"/>
      <c r="D66" s="291"/>
      <c r="E66" s="291"/>
      <c r="F66" s="291"/>
      <c r="G66" s="291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162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65">
        <v>27</v>
      </c>
      <c r="B67" s="166" t="s">
        <v>639</v>
      </c>
      <c r="C67" s="174" t="s">
        <v>640</v>
      </c>
      <c r="D67" s="167" t="s">
        <v>157</v>
      </c>
      <c r="E67" s="168">
        <v>1</v>
      </c>
      <c r="F67" s="169"/>
      <c r="G67" s="170">
        <f>ROUND(E67*F67,2)</f>
        <v>0</v>
      </c>
      <c r="H67" s="169">
        <v>0</v>
      </c>
      <c r="I67" s="170">
        <f>ROUND(E67*H67,2)</f>
        <v>0</v>
      </c>
      <c r="J67" s="169">
        <v>30000</v>
      </c>
      <c r="K67" s="170">
        <f>ROUND(E67*J67,2)</f>
        <v>30000</v>
      </c>
      <c r="L67" s="170">
        <v>21</v>
      </c>
      <c r="M67" s="170">
        <f>G67*(1+L67/100)</f>
        <v>0</v>
      </c>
      <c r="N67" s="170">
        <v>0</v>
      </c>
      <c r="O67" s="170">
        <f>ROUND(E67*N67,2)</f>
        <v>0</v>
      </c>
      <c r="P67" s="170">
        <v>0</v>
      </c>
      <c r="Q67" s="170">
        <f>ROUND(E67*P67,2)</f>
        <v>0</v>
      </c>
      <c r="R67" s="170"/>
      <c r="S67" s="170" t="s">
        <v>167</v>
      </c>
      <c r="T67" s="171" t="s">
        <v>159</v>
      </c>
      <c r="U67" s="157">
        <v>0</v>
      </c>
      <c r="V67" s="157">
        <f>ROUND(E67*U67,2)</f>
        <v>0</v>
      </c>
      <c r="W67" s="157"/>
      <c r="X67" s="157" t="s">
        <v>177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603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98"/>
      <c r="B68" s="156"/>
      <c r="C68" s="290"/>
      <c r="D68" s="291"/>
      <c r="E68" s="291"/>
      <c r="F68" s="291"/>
      <c r="G68" s="291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162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65">
        <v>28</v>
      </c>
      <c r="B69" s="166" t="s">
        <v>641</v>
      </c>
      <c r="C69" s="174" t="s">
        <v>642</v>
      </c>
      <c r="D69" s="167" t="s">
        <v>157</v>
      </c>
      <c r="E69" s="168">
        <v>1</v>
      </c>
      <c r="F69" s="169"/>
      <c r="G69" s="170">
        <f>ROUND(E69*F69,2)</f>
        <v>0</v>
      </c>
      <c r="H69" s="169">
        <v>0</v>
      </c>
      <c r="I69" s="170">
        <f>ROUND(E69*H69,2)</f>
        <v>0</v>
      </c>
      <c r="J69" s="169">
        <v>9000</v>
      </c>
      <c r="K69" s="170">
        <f>ROUND(E69*J69,2)</f>
        <v>9000</v>
      </c>
      <c r="L69" s="170">
        <v>21</v>
      </c>
      <c r="M69" s="170">
        <f>G69*(1+L69/100)</f>
        <v>0</v>
      </c>
      <c r="N69" s="170">
        <v>0</v>
      </c>
      <c r="O69" s="170">
        <f>ROUND(E69*N69,2)</f>
        <v>0</v>
      </c>
      <c r="P69" s="170">
        <v>0</v>
      </c>
      <c r="Q69" s="170">
        <f>ROUND(E69*P69,2)</f>
        <v>0</v>
      </c>
      <c r="R69" s="170"/>
      <c r="S69" s="170" t="s">
        <v>167</v>
      </c>
      <c r="T69" s="171" t="s">
        <v>159</v>
      </c>
      <c r="U69" s="157">
        <v>0</v>
      </c>
      <c r="V69" s="157">
        <f>ROUND(E69*U69,2)</f>
        <v>0</v>
      </c>
      <c r="W69" s="157"/>
      <c r="X69" s="157" t="s">
        <v>177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603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98"/>
      <c r="B70" s="156"/>
      <c r="C70" s="290"/>
      <c r="D70" s="291"/>
      <c r="E70" s="291"/>
      <c r="F70" s="291"/>
      <c r="G70" s="291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162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22.5" outlineLevel="1" x14ac:dyDescent="0.2">
      <c r="A71" s="165">
        <v>29</v>
      </c>
      <c r="B71" s="166" t="s">
        <v>643</v>
      </c>
      <c r="C71" s="174" t="s">
        <v>644</v>
      </c>
      <c r="D71" s="167" t="s">
        <v>157</v>
      </c>
      <c r="E71" s="168">
        <v>1</v>
      </c>
      <c r="F71" s="169"/>
      <c r="G71" s="170">
        <f>ROUND(E71*F71,2)</f>
        <v>0</v>
      </c>
      <c r="H71" s="169">
        <v>911400</v>
      </c>
      <c r="I71" s="170">
        <f>ROUND(E71*H71,2)</f>
        <v>911400</v>
      </c>
      <c r="J71" s="169">
        <v>0</v>
      </c>
      <c r="K71" s="170">
        <f>ROUND(E71*J71,2)</f>
        <v>0</v>
      </c>
      <c r="L71" s="170">
        <v>21</v>
      </c>
      <c r="M71" s="170">
        <f>G71*(1+L71/100)</f>
        <v>0</v>
      </c>
      <c r="N71" s="170">
        <v>0</v>
      </c>
      <c r="O71" s="170">
        <f>ROUND(E71*N71,2)</f>
        <v>0</v>
      </c>
      <c r="P71" s="170">
        <v>0</v>
      </c>
      <c r="Q71" s="170">
        <f>ROUND(E71*P71,2)</f>
        <v>0</v>
      </c>
      <c r="R71" s="170"/>
      <c r="S71" s="170" t="s">
        <v>167</v>
      </c>
      <c r="T71" s="171" t="s">
        <v>159</v>
      </c>
      <c r="U71" s="157">
        <v>0</v>
      </c>
      <c r="V71" s="157">
        <f>ROUND(E71*U71,2)</f>
        <v>0</v>
      </c>
      <c r="W71" s="157"/>
      <c r="X71" s="157" t="s">
        <v>379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608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98"/>
      <c r="B72" s="156"/>
      <c r="C72" s="290"/>
      <c r="D72" s="291"/>
      <c r="E72" s="291"/>
      <c r="F72" s="291"/>
      <c r="G72" s="291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162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65">
        <v>30</v>
      </c>
      <c r="B73" s="166" t="s">
        <v>645</v>
      </c>
      <c r="C73" s="174" t="s">
        <v>646</v>
      </c>
      <c r="D73" s="167" t="s">
        <v>157</v>
      </c>
      <c r="E73" s="168">
        <v>2</v>
      </c>
      <c r="F73" s="169"/>
      <c r="G73" s="170">
        <f>ROUND(E73*F73,2)</f>
        <v>0</v>
      </c>
      <c r="H73" s="169">
        <v>2016</v>
      </c>
      <c r="I73" s="170">
        <f>ROUND(E73*H73,2)</f>
        <v>4032</v>
      </c>
      <c r="J73" s="169">
        <v>0</v>
      </c>
      <c r="K73" s="170">
        <f>ROUND(E73*J73,2)</f>
        <v>0</v>
      </c>
      <c r="L73" s="170">
        <v>21</v>
      </c>
      <c r="M73" s="170">
        <f>G73*(1+L73/100)</f>
        <v>0</v>
      </c>
      <c r="N73" s="170">
        <v>0</v>
      </c>
      <c r="O73" s="170">
        <f>ROUND(E73*N73,2)</f>
        <v>0</v>
      </c>
      <c r="P73" s="170">
        <v>0</v>
      </c>
      <c r="Q73" s="170">
        <f>ROUND(E73*P73,2)</f>
        <v>0</v>
      </c>
      <c r="R73" s="170"/>
      <c r="S73" s="170" t="s">
        <v>167</v>
      </c>
      <c r="T73" s="171" t="s">
        <v>159</v>
      </c>
      <c r="U73" s="157">
        <v>0</v>
      </c>
      <c r="V73" s="157">
        <f>ROUND(E73*U73,2)</f>
        <v>0</v>
      </c>
      <c r="W73" s="157"/>
      <c r="X73" s="157" t="s">
        <v>379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608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98"/>
      <c r="B74" s="156"/>
      <c r="C74" s="290"/>
      <c r="D74" s="291"/>
      <c r="E74" s="291"/>
      <c r="F74" s="291"/>
      <c r="G74" s="291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162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ht="22.5" outlineLevel="1" x14ac:dyDescent="0.2">
      <c r="A75" s="165">
        <v>31</v>
      </c>
      <c r="B75" s="166" t="s">
        <v>647</v>
      </c>
      <c r="C75" s="174" t="s">
        <v>648</v>
      </c>
      <c r="D75" s="167" t="s">
        <v>649</v>
      </c>
      <c r="E75" s="168">
        <v>1</v>
      </c>
      <c r="F75" s="169"/>
      <c r="G75" s="170">
        <f>ROUND(E75*F75,2)</f>
        <v>0</v>
      </c>
      <c r="H75" s="169">
        <v>35291</v>
      </c>
      <c r="I75" s="170">
        <f>ROUND(E75*H75,2)</f>
        <v>35291</v>
      </c>
      <c r="J75" s="169">
        <v>0</v>
      </c>
      <c r="K75" s="170">
        <f>ROUND(E75*J75,2)</f>
        <v>0</v>
      </c>
      <c r="L75" s="170">
        <v>21</v>
      </c>
      <c r="M75" s="170">
        <f>G75*(1+L75/100)</f>
        <v>0</v>
      </c>
      <c r="N75" s="170">
        <v>0</v>
      </c>
      <c r="O75" s="170">
        <f>ROUND(E75*N75,2)</f>
        <v>0</v>
      </c>
      <c r="P75" s="170">
        <v>0</v>
      </c>
      <c r="Q75" s="170">
        <f>ROUND(E75*P75,2)</f>
        <v>0</v>
      </c>
      <c r="R75" s="170"/>
      <c r="S75" s="170" t="s">
        <v>167</v>
      </c>
      <c r="T75" s="171" t="s">
        <v>159</v>
      </c>
      <c r="U75" s="157">
        <v>0</v>
      </c>
      <c r="V75" s="157">
        <f>ROUND(E75*U75,2)</f>
        <v>0</v>
      </c>
      <c r="W75" s="157"/>
      <c r="X75" s="157" t="s">
        <v>379</v>
      </c>
      <c r="Y75" s="148"/>
      <c r="Z75" s="148"/>
      <c r="AA75" s="148"/>
      <c r="AB75" s="148"/>
      <c r="AC75" s="148"/>
      <c r="AD75" s="148"/>
      <c r="AE75" s="148"/>
      <c r="AF75" s="148"/>
      <c r="AG75" s="148" t="s">
        <v>608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98"/>
      <c r="B76" s="156"/>
      <c r="C76" s="290"/>
      <c r="D76" s="291"/>
      <c r="E76" s="291"/>
      <c r="F76" s="291"/>
      <c r="G76" s="291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8"/>
      <c r="Z76" s="148"/>
      <c r="AA76" s="148"/>
      <c r="AB76" s="148"/>
      <c r="AC76" s="148"/>
      <c r="AD76" s="148"/>
      <c r="AE76" s="148"/>
      <c r="AF76" s="148"/>
      <c r="AG76" s="148" t="s">
        <v>162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65">
        <v>32</v>
      </c>
      <c r="B77" s="166" t="s">
        <v>650</v>
      </c>
      <c r="C77" s="174" t="s">
        <v>651</v>
      </c>
      <c r="D77" s="167" t="s">
        <v>157</v>
      </c>
      <c r="E77" s="168">
        <v>1</v>
      </c>
      <c r="F77" s="169"/>
      <c r="G77" s="170">
        <f>ROUND(E77*F77,2)</f>
        <v>0</v>
      </c>
      <c r="H77" s="169">
        <v>22445</v>
      </c>
      <c r="I77" s="170">
        <f>ROUND(E77*H77,2)</f>
        <v>22445</v>
      </c>
      <c r="J77" s="169">
        <v>0</v>
      </c>
      <c r="K77" s="170">
        <f>ROUND(E77*J77,2)</f>
        <v>0</v>
      </c>
      <c r="L77" s="170">
        <v>21</v>
      </c>
      <c r="M77" s="170">
        <f>G77*(1+L77/100)</f>
        <v>0</v>
      </c>
      <c r="N77" s="170">
        <v>0</v>
      </c>
      <c r="O77" s="170">
        <f>ROUND(E77*N77,2)</f>
        <v>0</v>
      </c>
      <c r="P77" s="170">
        <v>0</v>
      </c>
      <c r="Q77" s="170">
        <f>ROUND(E77*P77,2)</f>
        <v>0</v>
      </c>
      <c r="R77" s="170"/>
      <c r="S77" s="170" t="s">
        <v>167</v>
      </c>
      <c r="T77" s="171" t="s">
        <v>159</v>
      </c>
      <c r="U77" s="157">
        <v>0</v>
      </c>
      <c r="V77" s="157">
        <f>ROUND(E77*U77,2)</f>
        <v>0</v>
      </c>
      <c r="W77" s="157"/>
      <c r="X77" s="157" t="s">
        <v>379</v>
      </c>
      <c r="Y77" s="148"/>
      <c r="Z77" s="148"/>
      <c r="AA77" s="148"/>
      <c r="AB77" s="148"/>
      <c r="AC77" s="148"/>
      <c r="AD77" s="148"/>
      <c r="AE77" s="148"/>
      <c r="AF77" s="148"/>
      <c r="AG77" s="148" t="s">
        <v>608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98"/>
      <c r="B78" s="156"/>
      <c r="C78" s="290"/>
      <c r="D78" s="291"/>
      <c r="E78" s="291"/>
      <c r="F78" s="291"/>
      <c r="G78" s="291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162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65">
        <v>33</v>
      </c>
      <c r="B79" s="166" t="s">
        <v>652</v>
      </c>
      <c r="C79" s="174" t="s">
        <v>653</v>
      </c>
      <c r="D79" s="167" t="s">
        <v>157</v>
      </c>
      <c r="E79" s="168">
        <v>1</v>
      </c>
      <c r="F79" s="169"/>
      <c r="G79" s="170">
        <f>ROUND(E79*F79,2)</f>
        <v>0</v>
      </c>
      <c r="H79" s="169">
        <v>14784</v>
      </c>
      <c r="I79" s="170">
        <f>ROUND(E79*H79,2)</f>
        <v>14784</v>
      </c>
      <c r="J79" s="169">
        <v>0</v>
      </c>
      <c r="K79" s="170">
        <f>ROUND(E79*J79,2)</f>
        <v>0</v>
      </c>
      <c r="L79" s="170">
        <v>21</v>
      </c>
      <c r="M79" s="170">
        <f>G79*(1+L79/100)</f>
        <v>0</v>
      </c>
      <c r="N79" s="170">
        <v>0</v>
      </c>
      <c r="O79" s="170">
        <f>ROUND(E79*N79,2)</f>
        <v>0</v>
      </c>
      <c r="P79" s="170">
        <v>0</v>
      </c>
      <c r="Q79" s="170">
        <f>ROUND(E79*P79,2)</f>
        <v>0</v>
      </c>
      <c r="R79" s="170"/>
      <c r="S79" s="170" t="s">
        <v>167</v>
      </c>
      <c r="T79" s="171" t="s">
        <v>159</v>
      </c>
      <c r="U79" s="157">
        <v>0</v>
      </c>
      <c r="V79" s="157">
        <f>ROUND(E79*U79,2)</f>
        <v>0</v>
      </c>
      <c r="W79" s="157"/>
      <c r="X79" s="157" t="s">
        <v>379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608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198"/>
      <c r="B80" s="156"/>
      <c r="C80" s="290"/>
      <c r="D80" s="291"/>
      <c r="E80" s="291"/>
      <c r="F80" s="291"/>
      <c r="G80" s="291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162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22.5" outlineLevel="1" x14ac:dyDescent="0.2">
      <c r="A81" s="165">
        <v>34</v>
      </c>
      <c r="B81" s="166" t="s">
        <v>654</v>
      </c>
      <c r="C81" s="174" t="s">
        <v>655</v>
      </c>
      <c r="D81" s="167" t="s">
        <v>157</v>
      </c>
      <c r="E81" s="168">
        <v>2</v>
      </c>
      <c r="F81" s="169"/>
      <c r="G81" s="170">
        <f>ROUND(E81*F81,2)</f>
        <v>0</v>
      </c>
      <c r="H81" s="169">
        <v>4099</v>
      </c>
      <c r="I81" s="170">
        <f>ROUND(E81*H81,2)</f>
        <v>8198</v>
      </c>
      <c r="J81" s="169">
        <v>0</v>
      </c>
      <c r="K81" s="170">
        <f>ROUND(E81*J81,2)</f>
        <v>0</v>
      </c>
      <c r="L81" s="170">
        <v>21</v>
      </c>
      <c r="M81" s="170">
        <f>G81*(1+L81/100)</f>
        <v>0</v>
      </c>
      <c r="N81" s="170">
        <v>0</v>
      </c>
      <c r="O81" s="170">
        <f>ROUND(E81*N81,2)</f>
        <v>0</v>
      </c>
      <c r="P81" s="170">
        <v>0</v>
      </c>
      <c r="Q81" s="170">
        <f>ROUND(E81*P81,2)</f>
        <v>0</v>
      </c>
      <c r="R81" s="170"/>
      <c r="S81" s="170" t="s">
        <v>167</v>
      </c>
      <c r="T81" s="171" t="s">
        <v>159</v>
      </c>
      <c r="U81" s="157">
        <v>0</v>
      </c>
      <c r="V81" s="157">
        <f>ROUND(E81*U81,2)</f>
        <v>0</v>
      </c>
      <c r="W81" s="157"/>
      <c r="X81" s="157" t="s">
        <v>379</v>
      </c>
      <c r="Y81" s="148"/>
      <c r="Z81" s="148"/>
      <c r="AA81" s="148"/>
      <c r="AB81" s="148"/>
      <c r="AC81" s="148"/>
      <c r="AD81" s="148"/>
      <c r="AE81" s="148"/>
      <c r="AF81" s="148"/>
      <c r="AG81" s="148" t="s">
        <v>608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98"/>
      <c r="B82" s="156"/>
      <c r="C82" s="290"/>
      <c r="D82" s="291"/>
      <c r="E82" s="291"/>
      <c r="F82" s="291"/>
      <c r="G82" s="291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8"/>
      <c r="Z82" s="148"/>
      <c r="AA82" s="148"/>
      <c r="AB82" s="148"/>
      <c r="AC82" s="148"/>
      <c r="AD82" s="148"/>
      <c r="AE82" s="148"/>
      <c r="AF82" s="148"/>
      <c r="AG82" s="148" t="s">
        <v>162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65">
        <v>35</v>
      </c>
      <c r="B83" s="166" t="s">
        <v>656</v>
      </c>
      <c r="C83" s="174" t="s">
        <v>657</v>
      </c>
      <c r="D83" s="167" t="s">
        <v>157</v>
      </c>
      <c r="E83" s="168">
        <v>1</v>
      </c>
      <c r="F83" s="169"/>
      <c r="G83" s="170">
        <f>ROUND(E83*F83,2)</f>
        <v>0</v>
      </c>
      <c r="H83" s="169">
        <v>600</v>
      </c>
      <c r="I83" s="170">
        <f>ROUND(E83*H83,2)</f>
        <v>600</v>
      </c>
      <c r="J83" s="169">
        <v>0</v>
      </c>
      <c r="K83" s="170">
        <f>ROUND(E83*J83,2)</f>
        <v>0</v>
      </c>
      <c r="L83" s="170">
        <v>21</v>
      </c>
      <c r="M83" s="170">
        <f>G83*(1+L83/100)</f>
        <v>0</v>
      </c>
      <c r="N83" s="170">
        <v>0</v>
      </c>
      <c r="O83" s="170">
        <f>ROUND(E83*N83,2)</f>
        <v>0</v>
      </c>
      <c r="P83" s="170">
        <v>0</v>
      </c>
      <c r="Q83" s="170">
        <f>ROUND(E83*P83,2)</f>
        <v>0</v>
      </c>
      <c r="R83" s="170"/>
      <c r="S83" s="170" t="s">
        <v>167</v>
      </c>
      <c r="T83" s="171" t="s">
        <v>159</v>
      </c>
      <c r="U83" s="157">
        <v>0</v>
      </c>
      <c r="V83" s="157">
        <f>ROUND(E83*U83,2)</f>
        <v>0</v>
      </c>
      <c r="W83" s="157"/>
      <c r="X83" s="157" t="s">
        <v>379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608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98"/>
      <c r="B84" s="156"/>
      <c r="C84" s="290"/>
      <c r="D84" s="291"/>
      <c r="E84" s="291"/>
      <c r="F84" s="291"/>
      <c r="G84" s="291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162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33.75" outlineLevel="1" x14ac:dyDescent="0.2">
      <c r="A85" s="165">
        <v>36</v>
      </c>
      <c r="B85" s="166" t="s">
        <v>658</v>
      </c>
      <c r="C85" s="174" t="s">
        <v>659</v>
      </c>
      <c r="D85" s="167" t="s">
        <v>157</v>
      </c>
      <c r="E85" s="168">
        <v>1</v>
      </c>
      <c r="F85" s="169"/>
      <c r="G85" s="170">
        <f>ROUND(E85*F85,2)</f>
        <v>0</v>
      </c>
      <c r="H85" s="169">
        <v>51000</v>
      </c>
      <c r="I85" s="170">
        <f>ROUND(E85*H85,2)</f>
        <v>51000</v>
      </c>
      <c r="J85" s="169">
        <v>0</v>
      </c>
      <c r="K85" s="170">
        <f>ROUND(E85*J85,2)</f>
        <v>0</v>
      </c>
      <c r="L85" s="170">
        <v>21</v>
      </c>
      <c r="M85" s="170">
        <f>G85*(1+L85/100)</f>
        <v>0</v>
      </c>
      <c r="N85" s="170">
        <v>0</v>
      </c>
      <c r="O85" s="170">
        <f>ROUND(E85*N85,2)</f>
        <v>0</v>
      </c>
      <c r="P85" s="170">
        <v>0</v>
      </c>
      <c r="Q85" s="170">
        <f>ROUND(E85*P85,2)</f>
        <v>0</v>
      </c>
      <c r="R85" s="170"/>
      <c r="S85" s="170" t="s">
        <v>167</v>
      </c>
      <c r="T85" s="171" t="s">
        <v>159</v>
      </c>
      <c r="U85" s="157">
        <v>0</v>
      </c>
      <c r="V85" s="157">
        <f>ROUND(E85*U85,2)</f>
        <v>0</v>
      </c>
      <c r="W85" s="157"/>
      <c r="X85" s="157" t="s">
        <v>379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608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98"/>
      <c r="B86" s="156"/>
      <c r="C86" s="305" t="s">
        <v>660</v>
      </c>
      <c r="D86" s="306"/>
      <c r="E86" s="306"/>
      <c r="F86" s="306"/>
      <c r="G86" s="306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48"/>
      <c r="Z86" s="148"/>
      <c r="AA86" s="148"/>
      <c r="AB86" s="148"/>
      <c r="AC86" s="148"/>
      <c r="AD86" s="148"/>
      <c r="AE86" s="148"/>
      <c r="AF86" s="148"/>
      <c r="AG86" s="148" t="s">
        <v>661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98"/>
      <c r="B87" s="156"/>
      <c r="C87" s="299"/>
      <c r="D87" s="300"/>
      <c r="E87" s="300"/>
      <c r="F87" s="300"/>
      <c r="G87" s="300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162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ht="22.5" outlineLevel="1" x14ac:dyDescent="0.2">
      <c r="A88" s="165">
        <v>37</v>
      </c>
      <c r="B88" s="166" t="s">
        <v>662</v>
      </c>
      <c r="C88" s="174" t="s">
        <v>663</v>
      </c>
      <c r="D88" s="167" t="s">
        <v>157</v>
      </c>
      <c r="E88" s="168">
        <v>1</v>
      </c>
      <c r="F88" s="169"/>
      <c r="G88" s="170">
        <f>ROUND(E88*F88,2)</f>
        <v>0</v>
      </c>
      <c r="H88" s="169">
        <v>113400</v>
      </c>
      <c r="I88" s="170">
        <f>ROUND(E88*H88,2)</f>
        <v>113400</v>
      </c>
      <c r="J88" s="169">
        <v>0</v>
      </c>
      <c r="K88" s="170">
        <f>ROUND(E88*J88,2)</f>
        <v>0</v>
      </c>
      <c r="L88" s="170">
        <v>21</v>
      </c>
      <c r="M88" s="170">
        <f>G88*(1+L88/100)</f>
        <v>0</v>
      </c>
      <c r="N88" s="170">
        <v>0</v>
      </c>
      <c r="O88" s="170">
        <f>ROUND(E88*N88,2)</f>
        <v>0</v>
      </c>
      <c r="P88" s="170">
        <v>0</v>
      </c>
      <c r="Q88" s="170">
        <f>ROUND(E88*P88,2)</f>
        <v>0</v>
      </c>
      <c r="R88" s="170"/>
      <c r="S88" s="170" t="s">
        <v>167</v>
      </c>
      <c r="T88" s="171" t="s">
        <v>159</v>
      </c>
      <c r="U88" s="157">
        <v>0</v>
      </c>
      <c r="V88" s="157">
        <f>ROUND(E88*U88,2)</f>
        <v>0</v>
      </c>
      <c r="W88" s="157"/>
      <c r="X88" s="157" t="s">
        <v>379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608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98"/>
      <c r="B89" s="156"/>
      <c r="C89" s="290"/>
      <c r="D89" s="291"/>
      <c r="E89" s="291"/>
      <c r="F89" s="291"/>
      <c r="G89" s="291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162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165">
        <v>38</v>
      </c>
      <c r="B90" s="166" t="s">
        <v>664</v>
      </c>
      <c r="C90" s="174" t="s">
        <v>665</v>
      </c>
      <c r="D90" s="167" t="s">
        <v>157</v>
      </c>
      <c r="E90" s="168">
        <v>1</v>
      </c>
      <c r="F90" s="169"/>
      <c r="G90" s="170">
        <f>ROUND(E90*F90,2)</f>
        <v>0</v>
      </c>
      <c r="H90" s="169">
        <v>6000</v>
      </c>
      <c r="I90" s="170">
        <f>ROUND(E90*H90,2)</f>
        <v>6000</v>
      </c>
      <c r="J90" s="169">
        <v>0</v>
      </c>
      <c r="K90" s="170">
        <f>ROUND(E90*J90,2)</f>
        <v>0</v>
      </c>
      <c r="L90" s="170">
        <v>21</v>
      </c>
      <c r="M90" s="170">
        <f>G90*(1+L90/100)</f>
        <v>0</v>
      </c>
      <c r="N90" s="170">
        <v>0</v>
      </c>
      <c r="O90" s="170">
        <f>ROUND(E90*N90,2)</f>
        <v>0</v>
      </c>
      <c r="P90" s="170">
        <v>0</v>
      </c>
      <c r="Q90" s="170">
        <f>ROUND(E90*P90,2)</f>
        <v>0</v>
      </c>
      <c r="R90" s="170"/>
      <c r="S90" s="170" t="s">
        <v>167</v>
      </c>
      <c r="T90" s="171" t="s">
        <v>159</v>
      </c>
      <c r="U90" s="157">
        <v>0</v>
      </c>
      <c r="V90" s="157">
        <f>ROUND(E90*U90,2)</f>
        <v>0</v>
      </c>
      <c r="W90" s="157"/>
      <c r="X90" s="157" t="s">
        <v>379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608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198"/>
      <c r="B91" s="156"/>
      <c r="C91" s="290"/>
      <c r="D91" s="291"/>
      <c r="E91" s="291"/>
      <c r="F91" s="291"/>
      <c r="G91" s="291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162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65">
        <v>39</v>
      </c>
      <c r="B92" s="166" t="s">
        <v>666</v>
      </c>
      <c r="C92" s="174" t="s">
        <v>667</v>
      </c>
      <c r="D92" s="167" t="s">
        <v>363</v>
      </c>
      <c r="E92" s="168">
        <v>1</v>
      </c>
      <c r="F92" s="169"/>
      <c r="G92" s="170">
        <f>ROUND(E92*F92,2)</f>
        <v>0</v>
      </c>
      <c r="H92" s="169">
        <v>0</v>
      </c>
      <c r="I92" s="170">
        <f>ROUND(E92*H92,2)</f>
        <v>0</v>
      </c>
      <c r="J92" s="169">
        <v>3708</v>
      </c>
      <c r="K92" s="170">
        <f>ROUND(E92*J92,2)</f>
        <v>3708</v>
      </c>
      <c r="L92" s="170">
        <v>21</v>
      </c>
      <c r="M92" s="170">
        <f>G92*(1+L92/100)</f>
        <v>0</v>
      </c>
      <c r="N92" s="170">
        <v>0</v>
      </c>
      <c r="O92" s="170">
        <f>ROUND(E92*N92,2)</f>
        <v>0</v>
      </c>
      <c r="P92" s="170">
        <v>0</v>
      </c>
      <c r="Q92" s="170">
        <f>ROUND(E92*P92,2)</f>
        <v>0</v>
      </c>
      <c r="R92" s="170"/>
      <c r="S92" s="170" t="s">
        <v>167</v>
      </c>
      <c r="T92" s="171" t="s">
        <v>159</v>
      </c>
      <c r="U92" s="157">
        <v>0</v>
      </c>
      <c r="V92" s="157">
        <f>ROUND(E92*U92,2)</f>
        <v>0</v>
      </c>
      <c r="W92" s="157"/>
      <c r="X92" s="157" t="s">
        <v>177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603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98"/>
      <c r="B93" s="156"/>
      <c r="C93" s="290"/>
      <c r="D93" s="291"/>
      <c r="E93" s="291"/>
      <c r="F93" s="291"/>
      <c r="G93" s="291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162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x14ac:dyDescent="0.2">
      <c r="A94" s="159" t="s">
        <v>153</v>
      </c>
      <c r="B94" s="160" t="s">
        <v>86</v>
      </c>
      <c r="C94" s="173" t="s">
        <v>87</v>
      </c>
      <c r="D94" s="161"/>
      <c r="E94" s="162"/>
      <c r="F94" s="163"/>
      <c r="G94" s="163">
        <f>SUMIF(AG95:AG130,"&lt;&gt;NOR",G95:G130)</f>
        <v>0</v>
      </c>
      <c r="H94" s="163"/>
      <c r="I94" s="163">
        <f>SUM(I95:I130)</f>
        <v>79920</v>
      </c>
      <c r="J94" s="163"/>
      <c r="K94" s="163">
        <f>SUM(K95:K130)</f>
        <v>385356.02</v>
      </c>
      <c r="L94" s="163"/>
      <c r="M94" s="163">
        <f>SUM(M95:M130)</f>
        <v>0</v>
      </c>
      <c r="N94" s="163"/>
      <c r="O94" s="163">
        <f>SUM(O95:O130)</f>
        <v>0.24000000000000002</v>
      </c>
      <c r="P94" s="163"/>
      <c r="Q94" s="163">
        <f>SUM(Q95:Q130)</f>
        <v>0.28000000000000003</v>
      </c>
      <c r="R94" s="163"/>
      <c r="S94" s="163"/>
      <c r="T94" s="164"/>
      <c r="U94" s="158"/>
      <c r="V94" s="158">
        <f>SUM(V95:V130)</f>
        <v>0</v>
      </c>
      <c r="W94" s="158"/>
      <c r="X94" s="158"/>
      <c r="AG94" t="s">
        <v>154</v>
      </c>
    </row>
    <row r="95" spans="1:60" outlineLevel="1" x14ac:dyDescent="0.2">
      <c r="A95" s="232">
        <v>40</v>
      </c>
      <c r="B95" s="166" t="s">
        <v>668</v>
      </c>
      <c r="C95" s="174" t="s">
        <v>669</v>
      </c>
      <c r="D95" s="167" t="s">
        <v>175</v>
      </c>
      <c r="E95" s="168">
        <v>1</v>
      </c>
      <c r="F95" s="169"/>
      <c r="G95" s="170">
        <f>ROUND(E95*F95,2)</f>
        <v>0</v>
      </c>
      <c r="H95" s="169">
        <v>0</v>
      </c>
      <c r="I95" s="170">
        <f>ROUND(E95*H95,2)</f>
        <v>0</v>
      </c>
      <c r="J95" s="169">
        <v>224</v>
      </c>
      <c r="K95" s="170">
        <f>ROUND(E95*J95,2)</f>
        <v>224</v>
      </c>
      <c r="L95" s="170">
        <v>21</v>
      </c>
      <c r="M95" s="170">
        <f>G95*(1+L95/100)</f>
        <v>0</v>
      </c>
      <c r="N95" s="170">
        <v>0</v>
      </c>
      <c r="O95" s="170">
        <f>ROUND(E95*N95,2)</f>
        <v>0</v>
      </c>
      <c r="P95" s="170">
        <v>0.20748</v>
      </c>
      <c r="Q95" s="170">
        <f>ROUND(E95*P95,2)</f>
        <v>0.21</v>
      </c>
      <c r="R95" s="170"/>
      <c r="S95" s="170" t="s">
        <v>167</v>
      </c>
      <c r="T95" s="171" t="s">
        <v>159</v>
      </c>
      <c r="U95" s="157">
        <v>0</v>
      </c>
      <c r="V95" s="157">
        <f>ROUND(E95*U95,2)</f>
        <v>0</v>
      </c>
      <c r="W95" s="157"/>
      <c r="X95" s="157" t="s">
        <v>177</v>
      </c>
      <c r="Y95" s="148"/>
      <c r="Z95" s="148"/>
      <c r="AA95" s="148"/>
      <c r="AB95" s="148"/>
      <c r="AC95" s="148"/>
      <c r="AD95" s="148"/>
      <c r="AE95" s="148"/>
      <c r="AF95" s="148"/>
      <c r="AG95" s="148" t="s">
        <v>603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98"/>
      <c r="B96" s="156"/>
      <c r="C96" s="290"/>
      <c r="D96" s="291"/>
      <c r="E96" s="291"/>
      <c r="F96" s="291"/>
      <c r="G96" s="291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162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65">
        <v>41</v>
      </c>
      <c r="B97" s="166" t="s">
        <v>670</v>
      </c>
      <c r="C97" s="174" t="s">
        <v>671</v>
      </c>
      <c r="D97" s="167" t="s">
        <v>594</v>
      </c>
      <c r="E97" s="168">
        <v>2</v>
      </c>
      <c r="F97" s="169"/>
      <c r="G97" s="170">
        <f>ROUND(E97*F97,2)</f>
        <v>0</v>
      </c>
      <c r="H97" s="169">
        <v>0</v>
      </c>
      <c r="I97" s="170">
        <f>ROUND(E97*H97,2)</f>
        <v>0</v>
      </c>
      <c r="J97" s="169">
        <v>191</v>
      </c>
      <c r="K97" s="170">
        <f>ROUND(E97*J97,2)</f>
        <v>382</v>
      </c>
      <c r="L97" s="170">
        <v>21</v>
      </c>
      <c r="M97" s="170">
        <f>G97*(1+L97/100)</f>
        <v>0</v>
      </c>
      <c r="N97" s="170">
        <v>5.9000000000000003E-4</v>
      </c>
      <c r="O97" s="170">
        <f>ROUND(E97*N97,2)</f>
        <v>0</v>
      </c>
      <c r="P97" s="170">
        <v>0</v>
      </c>
      <c r="Q97" s="170">
        <f>ROUND(E97*P97,2)</f>
        <v>0</v>
      </c>
      <c r="R97" s="170"/>
      <c r="S97" s="170" t="s">
        <v>167</v>
      </c>
      <c r="T97" s="171" t="s">
        <v>159</v>
      </c>
      <c r="U97" s="157">
        <v>0</v>
      </c>
      <c r="V97" s="157">
        <f>ROUND(E97*U97,2)</f>
        <v>0</v>
      </c>
      <c r="W97" s="157"/>
      <c r="X97" s="157" t="s">
        <v>177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603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98"/>
      <c r="B98" s="156"/>
      <c r="C98" s="290"/>
      <c r="D98" s="291"/>
      <c r="E98" s="291"/>
      <c r="F98" s="291"/>
      <c r="G98" s="291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8"/>
      <c r="Z98" s="148"/>
      <c r="AA98" s="148"/>
      <c r="AB98" s="148"/>
      <c r="AC98" s="148"/>
      <c r="AD98" s="148"/>
      <c r="AE98" s="148"/>
      <c r="AF98" s="148"/>
      <c r="AG98" s="148" t="s">
        <v>162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65">
        <v>42</v>
      </c>
      <c r="B99" s="166" t="s">
        <v>672</v>
      </c>
      <c r="C99" s="174" t="s">
        <v>673</v>
      </c>
      <c r="D99" s="167" t="s">
        <v>594</v>
      </c>
      <c r="E99" s="168">
        <v>5</v>
      </c>
      <c r="F99" s="169"/>
      <c r="G99" s="170">
        <f>ROUND(E99*F99,2)</f>
        <v>0</v>
      </c>
      <c r="H99" s="169">
        <v>0</v>
      </c>
      <c r="I99" s="170">
        <f>ROUND(E99*H99,2)</f>
        <v>0</v>
      </c>
      <c r="J99" s="169">
        <v>316</v>
      </c>
      <c r="K99" s="170">
        <f>ROUND(E99*J99,2)</f>
        <v>1580</v>
      </c>
      <c r="L99" s="170">
        <v>21</v>
      </c>
      <c r="M99" s="170">
        <f>G99*(1+L99/100)</f>
        <v>0</v>
      </c>
      <c r="N99" s="170">
        <v>1.3799999999999999E-3</v>
      </c>
      <c r="O99" s="170">
        <f>ROUND(E99*N99,2)</f>
        <v>0.01</v>
      </c>
      <c r="P99" s="170">
        <v>0</v>
      </c>
      <c r="Q99" s="170">
        <f>ROUND(E99*P99,2)</f>
        <v>0</v>
      </c>
      <c r="R99" s="170"/>
      <c r="S99" s="170" t="s">
        <v>167</v>
      </c>
      <c r="T99" s="171" t="s">
        <v>159</v>
      </c>
      <c r="U99" s="157">
        <v>0</v>
      </c>
      <c r="V99" s="157">
        <f>ROUND(E99*U99,2)</f>
        <v>0</v>
      </c>
      <c r="W99" s="157"/>
      <c r="X99" s="157" t="s">
        <v>177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603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98"/>
      <c r="B100" s="156"/>
      <c r="C100" s="290"/>
      <c r="D100" s="291"/>
      <c r="E100" s="291"/>
      <c r="F100" s="291"/>
      <c r="G100" s="291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162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65">
        <v>43</v>
      </c>
      <c r="B101" s="166" t="s">
        <v>674</v>
      </c>
      <c r="C101" s="174" t="s">
        <v>675</v>
      </c>
      <c r="D101" s="167" t="s">
        <v>594</v>
      </c>
      <c r="E101" s="168">
        <v>5</v>
      </c>
      <c r="F101" s="169"/>
      <c r="G101" s="170">
        <f>ROUND(E101*F101,2)</f>
        <v>0</v>
      </c>
      <c r="H101" s="169">
        <v>0</v>
      </c>
      <c r="I101" s="170">
        <f>ROUND(E101*H101,2)</f>
        <v>0</v>
      </c>
      <c r="J101" s="169">
        <v>390</v>
      </c>
      <c r="K101" s="170">
        <f>ROUND(E101*J101,2)</f>
        <v>1950</v>
      </c>
      <c r="L101" s="170">
        <v>21</v>
      </c>
      <c r="M101" s="170">
        <f>G101*(1+L101/100)</f>
        <v>0</v>
      </c>
      <c r="N101" s="170">
        <v>1.6999999999999999E-3</v>
      </c>
      <c r="O101" s="170">
        <f>ROUND(E101*N101,2)</f>
        <v>0.01</v>
      </c>
      <c r="P101" s="170">
        <v>0</v>
      </c>
      <c r="Q101" s="170">
        <f>ROUND(E101*P101,2)</f>
        <v>0</v>
      </c>
      <c r="R101" s="170"/>
      <c r="S101" s="170" t="s">
        <v>167</v>
      </c>
      <c r="T101" s="171" t="s">
        <v>159</v>
      </c>
      <c r="U101" s="157">
        <v>0</v>
      </c>
      <c r="V101" s="157">
        <f>ROUND(E101*U101,2)</f>
        <v>0</v>
      </c>
      <c r="W101" s="157"/>
      <c r="X101" s="157" t="s">
        <v>177</v>
      </c>
      <c r="Y101" s="148"/>
      <c r="Z101" s="148"/>
      <c r="AA101" s="148"/>
      <c r="AB101" s="148"/>
      <c r="AC101" s="148"/>
      <c r="AD101" s="148"/>
      <c r="AE101" s="148"/>
      <c r="AF101" s="148"/>
      <c r="AG101" s="148" t="s">
        <v>603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98"/>
      <c r="B102" s="156"/>
      <c r="C102" s="290"/>
      <c r="D102" s="291"/>
      <c r="E102" s="291"/>
      <c r="F102" s="291"/>
      <c r="G102" s="291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48"/>
      <c r="Z102" s="148"/>
      <c r="AA102" s="148"/>
      <c r="AB102" s="148"/>
      <c r="AC102" s="148"/>
      <c r="AD102" s="148"/>
      <c r="AE102" s="148"/>
      <c r="AF102" s="148"/>
      <c r="AG102" s="148" t="s">
        <v>162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65">
        <v>44</v>
      </c>
      <c r="B103" s="166" t="s">
        <v>676</v>
      </c>
      <c r="C103" s="174" t="s">
        <v>677</v>
      </c>
      <c r="D103" s="167" t="s">
        <v>594</v>
      </c>
      <c r="E103" s="168">
        <v>2</v>
      </c>
      <c r="F103" s="169"/>
      <c r="G103" s="170">
        <f>ROUND(E103*F103,2)</f>
        <v>0</v>
      </c>
      <c r="H103" s="169">
        <v>0</v>
      </c>
      <c r="I103" s="170">
        <f>ROUND(E103*H103,2)</f>
        <v>0</v>
      </c>
      <c r="J103" s="169">
        <v>604</v>
      </c>
      <c r="K103" s="170">
        <f>ROUND(E103*J103,2)</f>
        <v>1208</v>
      </c>
      <c r="L103" s="170">
        <v>21</v>
      </c>
      <c r="M103" s="170">
        <f>G103*(1+L103/100)</f>
        <v>0</v>
      </c>
      <c r="N103" s="170">
        <v>3.5000000000000001E-3</v>
      </c>
      <c r="O103" s="170">
        <f>ROUND(E103*N103,2)</f>
        <v>0.01</v>
      </c>
      <c r="P103" s="170">
        <v>0</v>
      </c>
      <c r="Q103" s="170">
        <f>ROUND(E103*P103,2)</f>
        <v>0</v>
      </c>
      <c r="R103" s="170"/>
      <c r="S103" s="170" t="s">
        <v>167</v>
      </c>
      <c r="T103" s="171" t="s">
        <v>159</v>
      </c>
      <c r="U103" s="157">
        <v>0</v>
      </c>
      <c r="V103" s="157">
        <f>ROUND(E103*U103,2)</f>
        <v>0</v>
      </c>
      <c r="W103" s="157"/>
      <c r="X103" s="157" t="s">
        <v>177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603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98"/>
      <c r="B104" s="156"/>
      <c r="C104" s="290"/>
      <c r="D104" s="291"/>
      <c r="E104" s="291"/>
      <c r="F104" s="291"/>
      <c r="G104" s="291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162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ht="15" customHeight="1" outlineLevel="1" x14ac:dyDescent="0.2">
      <c r="A105" s="165">
        <v>45</v>
      </c>
      <c r="B105" s="166" t="s">
        <v>678</v>
      </c>
      <c r="C105" s="174" t="s">
        <v>679</v>
      </c>
      <c r="D105" s="167" t="s">
        <v>594</v>
      </c>
      <c r="E105" s="168">
        <v>1</v>
      </c>
      <c r="F105" s="169"/>
      <c r="G105" s="170">
        <f>ROUND(E105*F105,2)</f>
        <v>0</v>
      </c>
      <c r="H105" s="169">
        <v>0</v>
      </c>
      <c r="I105" s="170">
        <f>ROUND(E105*H105,2)</f>
        <v>0</v>
      </c>
      <c r="J105" s="169">
        <v>1404</v>
      </c>
      <c r="K105" s="170">
        <f>ROUND(E105*J105,2)</f>
        <v>1404</v>
      </c>
      <c r="L105" s="170">
        <v>21</v>
      </c>
      <c r="M105" s="170">
        <f>G105*(1+L105/100)</f>
        <v>0</v>
      </c>
      <c r="N105" s="170">
        <v>0</v>
      </c>
      <c r="O105" s="170">
        <f>ROUND(E105*N105,2)</f>
        <v>0</v>
      </c>
      <c r="P105" s="170">
        <v>0</v>
      </c>
      <c r="Q105" s="170">
        <f>ROUND(E105*P105,2)</f>
        <v>0</v>
      </c>
      <c r="R105" s="170"/>
      <c r="S105" s="170" t="s">
        <v>167</v>
      </c>
      <c r="T105" s="171" t="s">
        <v>159</v>
      </c>
      <c r="U105" s="157">
        <v>0</v>
      </c>
      <c r="V105" s="157">
        <f>ROUND(E105*U105,2)</f>
        <v>0</v>
      </c>
      <c r="W105" s="157"/>
      <c r="X105" s="157" t="s">
        <v>177</v>
      </c>
      <c r="Y105" s="148"/>
      <c r="Z105" s="148"/>
      <c r="AA105" s="148"/>
      <c r="AB105" s="148"/>
      <c r="AC105" s="148"/>
      <c r="AD105" s="148"/>
      <c r="AE105" s="148"/>
      <c r="AF105" s="148"/>
      <c r="AG105" s="148" t="s">
        <v>603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98"/>
      <c r="B106" s="156"/>
      <c r="C106" s="290"/>
      <c r="D106" s="291"/>
      <c r="E106" s="291"/>
      <c r="F106" s="291"/>
      <c r="G106" s="291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48"/>
      <c r="Z106" s="148"/>
      <c r="AA106" s="148"/>
      <c r="AB106" s="148"/>
      <c r="AC106" s="148"/>
      <c r="AD106" s="148"/>
      <c r="AE106" s="148"/>
      <c r="AF106" s="148"/>
      <c r="AG106" s="148" t="s">
        <v>162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65">
        <v>46</v>
      </c>
      <c r="B107" s="166" t="s">
        <v>680</v>
      </c>
      <c r="C107" s="174" t="s">
        <v>681</v>
      </c>
      <c r="D107" s="167" t="s">
        <v>682</v>
      </c>
      <c r="E107" s="168">
        <v>1</v>
      </c>
      <c r="F107" s="169"/>
      <c r="G107" s="170">
        <f>ROUND(E107*F107,2)</f>
        <v>0</v>
      </c>
      <c r="H107" s="169">
        <v>0</v>
      </c>
      <c r="I107" s="170">
        <f>ROUND(E107*H107,2)</f>
        <v>0</v>
      </c>
      <c r="J107" s="169">
        <v>2004</v>
      </c>
      <c r="K107" s="170">
        <f>ROUND(E107*J107,2)</f>
        <v>2004</v>
      </c>
      <c r="L107" s="170">
        <v>21</v>
      </c>
      <c r="M107" s="170">
        <f>G107*(1+L107/100)</f>
        <v>0</v>
      </c>
      <c r="N107" s="170">
        <v>5.47E-3</v>
      </c>
      <c r="O107" s="170">
        <f>ROUND(E107*N107,2)</f>
        <v>0.01</v>
      </c>
      <c r="P107" s="170">
        <v>0</v>
      </c>
      <c r="Q107" s="170">
        <f>ROUND(E107*P107,2)</f>
        <v>0</v>
      </c>
      <c r="R107" s="170"/>
      <c r="S107" s="170" t="s">
        <v>167</v>
      </c>
      <c r="T107" s="171" t="s">
        <v>159</v>
      </c>
      <c r="U107" s="157">
        <v>0</v>
      </c>
      <c r="V107" s="157">
        <f>ROUND(E107*U107,2)</f>
        <v>0</v>
      </c>
      <c r="W107" s="157"/>
      <c r="X107" s="157" t="s">
        <v>177</v>
      </c>
      <c r="Y107" s="148"/>
      <c r="Z107" s="148"/>
      <c r="AA107" s="148"/>
      <c r="AB107" s="148"/>
      <c r="AC107" s="148"/>
      <c r="AD107" s="148"/>
      <c r="AE107" s="148"/>
      <c r="AF107" s="148"/>
      <c r="AG107" s="148" t="s">
        <v>603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98"/>
      <c r="B108" s="156"/>
      <c r="C108" s="290"/>
      <c r="D108" s="291"/>
      <c r="E108" s="291"/>
      <c r="F108" s="291"/>
      <c r="G108" s="291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162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65">
        <v>47</v>
      </c>
      <c r="B109" s="166" t="s">
        <v>683</v>
      </c>
      <c r="C109" s="174" t="s">
        <v>684</v>
      </c>
      <c r="D109" s="167" t="s">
        <v>682</v>
      </c>
      <c r="E109" s="168">
        <v>1</v>
      </c>
      <c r="F109" s="169"/>
      <c r="G109" s="170">
        <f>ROUND(E109*F109,2)</f>
        <v>0</v>
      </c>
      <c r="H109" s="169">
        <v>0</v>
      </c>
      <c r="I109" s="170">
        <f>ROUND(E109*H109,2)</f>
        <v>0</v>
      </c>
      <c r="J109" s="169">
        <v>1146</v>
      </c>
      <c r="K109" s="170">
        <f>ROUND(E109*J109,2)</f>
        <v>1146</v>
      </c>
      <c r="L109" s="170">
        <v>21</v>
      </c>
      <c r="M109" s="170">
        <f>G109*(1+L109/100)</f>
        <v>0</v>
      </c>
      <c r="N109" s="170">
        <v>8.3700000000000007E-3</v>
      </c>
      <c r="O109" s="170">
        <f>ROUND(E109*N109,2)</f>
        <v>0.01</v>
      </c>
      <c r="P109" s="170">
        <v>0</v>
      </c>
      <c r="Q109" s="170">
        <f>ROUND(E109*P109,2)</f>
        <v>0</v>
      </c>
      <c r="R109" s="170"/>
      <c r="S109" s="170" t="s">
        <v>167</v>
      </c>
      <c r="T109" s="171" t="s">
        <v>159</v>
      </c>
      <c r="U109" s="157">
        <v>0</v>
      </c>
      <c r="V109" s="157">
        <f>ROUND(E109*U109,2)</f>
        <v>0</v>
      </c>
      <c r="W109" s="157"/>
      <c r="X109" s="157" t="s">
        <v>177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603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">
      <c r="A110" s="198"/>
      <c r="B110" s="156"/>
      <c r="C110" s="290"/>
      <c r="D110" s="291"/>
      <c r="E110" s="291"/>
      <c r="F110" s="291"/>
      <c r="G110" s="291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162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65">
        <v>48</v>
      </c>
      <c r="B111" s="166" t="s">
        <v>685</v>
      </c>
      <c r="C111" s="174" t="s">
        <v>686</v>
      </c>
      <c r="D111" s="167" t="s">
        <v>594</v>
      </c>
      <c r="E111" s="168">
        <v>1</v>
      </c>
      <c r="F111" s="169"/>
      <c r="G111" s="170">
        <f>ROUND(E111*F111,2)</f>
        <v>0</v>
      </c>
      <c r="H111" s="169">
        <v>0</v>
      </c>
      <c r="I111" s="170">
        <f>ROUND(E111*H111,2)</f>
        <v>0</v>
      </c>
      <c r="J111" s="169">
        <v>1236</v>
      </c>
      <c r="K111" s="170">
        <f>ROUND(E111*J111,2)</f>
        <v>1236</v>
      </c>
      <c r="L111" s="170">
        <v>21</v>
      </c>
      <c r="M111" s="170">
        <f>G111*(1+L111/100)</f>
        <v>0</v>
      </c>
      <c r="N111" s="170">
        <v>6.8000000000000005E-4</v>
      </c>
      <c r="O111" s="170">
        <f>ROUND(E111*N111,2)</f>
        <v>0</v>
      </c>
      <c r="P111" s="170">
        <v>0</v>
      </c>
      <c r="Q111" s="170">
        <f>ROUND(E111*P111,2)</f>
        <v>0</v>
      </c>
      <c r="R111" s="170"/>
      <c r="S111" s="170" t="s">
        <v>167</v>
      </c>
      <c r="T111" s="171" t="s">
        <v>159</v>
      </c>
      <c r="U111" s="157">
        <v>0</v>
      </c>
      <c r="V111" s="157">
        <f>ROUND(E111*U111,2)</f>
        <v>0</v>
      </c>
      <c r="W111" s="157"/>
      <c r="X111" s="157" t="s">
        <v>177</v>
      </c>
      <c r="Y111" s="148"/>
      <c r="Z111" s="148"/>
      <c r="AA111" s="148"/>
      <c r="AB111" s="148"/>
      <c r="AC111" s="148"/>
      <c r="AD111" s="148"/>
      <c r="AE111" s="148"/>
      <c r="AF111" s="148"/>
      <c r="AG111" s="148" t="s">
        <v>603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98"/>
      <c r="B112" s="156"/>
      <c r="C112" s="290"/>
      <c r="D112" s="291"/>
      <c r="E112" s="291"/>
      <c r="F112" s="291"/>
      <c r="G112" s="291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162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65">
        <v>49</v>
      </c>
      <c r="B113" s="166" t="s">
        <v>687</v>
      </c>
      <c r="C113" s="174" t="s">
        <v>688</v>
      </c>
      <c r="D113" s="167" t="s">
        <v>682</v>
      </c>
      <c r="E113" s="168">
        <v>1</v>
      </c>
      <c r="F113" s="169"/>
      <c r="G113" s="170">
        <f>ROUND(E113*F113,2)</f>
        <v>0</v>
      </c>
      <c r="H113" s="169">
        <v>0</v>
      </c>
      <c r="I113" s="170">
        <f>ROUND(E113*H113,2)</f>
        <v>0</v>
      </c>
      <c r="J113" s="169">
        <v>69120</v>
      </c>
      <c r="K113" s="170">
        <f>ROUND(E113*J113,2)</f>
        <v>69120</v>
      </c>
      <c r="L113" s="170">
        <v>21</v>
      </c>
      <c r="M113" s="170">
        <f>G113*(1+L113/100)</f>
        <v>0</v>
      </c>
      <c r="N113" s="170">
        <v>6.8000000000000005E-2</v>
      </c>
      <c r="O113" s="170">
        <f>ROUND(E113*N113,2)</f>
        <v>7.0000000000000007E-2</v>
      </c>
      <c r="P113" s="170">
        <v>0</v>
      </c>
      <c r="Q113" s="170">
        <f>ROUND(E113*P113,2)</f>
        <v>0</v>
      </c>
      <c r="R113" s="170"/>
      <c r="S113" s="170" t="s">
        <v>167</v>
      </c>
      <c r="T113" s="171" t="s">
        <v>159</v>
      </c>
      <c r="U113" s="157">
        <v>0</v>
      </c>
      <c r="V113" s="157">
        <f>ROUND(E113*U113,2)</f>
        <v>0</v>
      </c>
      <c r="W113" s="157"/>
      <c r="X113" s="157" t="s">
        <v>177</v>
      </c>
      <c r="Y113" s="148"/>
      <c r="Z113" s="148"/>
      <c r="AA113" s="148"/>
      <c r="AB113" s="148"/>
      <c r="AC113" s="148"/>
      <c r="AD113" s="148"/>
      <c r="AE113" s="148"/>
      <c r="AF113" s="148"/>
      <c r="AG113" s="148" t="s">
        <v>603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98"/>
      <c r="B114" s="156"/>
      <c r="C114" s="290"/>
      <c r="D114" s="291"/>
      <c r="E114" s="291"/>
      <c r="F114" s="291"/>
      <c r="G114" s="291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 t="s">
        <v>162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">
      <c r="A115" s="165">
        <v>50</v>
      </c>
      <c r="B115" s="166" t="s">
        <v>689</v>
      </c>
      <c r="C115" s="174" t="s">
        <v>690</v>
      </c>
      <c r="D115" s="167" t="s">
        <v>682</v>
      </c>
      <c r="E115" s="168">
        <v>1</v>
      </c>
      <c r="F115" s="169"/>
      <c r="G115" s="170">
        <f>ROUND(E115*F115,2)</f>
        <v>0</v>
      </c>
      <c r="H115" s="169">
        <v>0</v>
      </c>
      <c r="I115" s="170">
        <f>ROUND(E115*H115,2)</f>
        <v>0</v>
      </c>
      <c r="J115" s="169">
        <v>159720</v>
      </c>
      <c r="K115" s="170">
        <f>ROUND(E115*J115,2)</f>
        <v>159720</v>
      </c>
      <c r="L115" s="170">
        <v>21</v>
      </c>
      <c r="M115" s="170">
        <f>G115*(1+L115/100)</f>
        <v>0</v>
      </c>
      <c r="N115" s="170">
        <v>4.4229999999999998E-2</v>
      </c>
      <c r="O115" s="170">
        <f>ROUND(E115*N115,2)</f>
        <v>0.04</v>
      </c>
      <c r="P115" s="170">
        <v>0</v>
      </c>
      <c r="Q115" s="170">
        <f>ROUND(E115*P115,2)</f>
        <v>0</v>
      </c>
      <c r="R115" s="170"/>
      <c r="S115" s="170" t="s">
        <v>167</v>
      </c>
      <c r="T115" s="171" t="s">
        <v>159</v>
      </c>
      <c r="U115" s="157">
        <v>0</v>
      </c>
      <c r="V115" s="157">
        <f>ROUND(E115*U115,2)</f>
        <v>0</v>
      </c>
      <c r="W115" s="157"/>
      <c r="X115" s="157" t="s">
        <v>177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603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98"/>
      <c r="B116" s="156"/>
      <c r="C116" s="290"/>
      <c r="D116" s="291"/>
      <c r="E116" s="291"/>
      <c r="F116" s="291"/>
      <c r="G116" s="291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162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65">
        <v>51</v>
      </c>
      <c r="B117" s="166" t="s">
        <v>691</v>
      </c>
      <c r="C117" s="174" t="s">
        <v>692</v>
      </c>
      <c r="D117" s="167" t="s">
        <v>594</v>
      </c>
      <c r="E117" s="168">
        <v>1</v>
      </c>
      <c r="F117" s="169"/>
      <c r="G117" s="170">
        <f>ROUND(E117*F117,2)</f>
        <v>0</v>
      </c>
      <c r="H117" s="169">
        <v>0</v>
      </c>
      <c r="I117" s="170">
        <f>ROUND(E117*H117,2)</f>
        <v>0</v>
      </c>
      <c r="J117" s="169">
        <v>3516</v>
      </c>
      <c r="K117" s="170">
        <f>ROUND(E117*J117,2)</f>
        <v>3516</v>
      </c>
      <c r="L117" s="170">
        <v>21</v>
      </c>
      <c r="M117" s="170">
        <f>G117*(1+L117/100)</f>
        <v>0</v>
      </c>
      <c r="N117" s="170">
        <v>8.7399999999999995E-3</v>
      </c>
      <c r="O117" s="170">
        <f>ROUND(E117*N117,2)</f>
        <v>0.01</v>
      </c>
      <c r="P117" s="170">
        <v>0</v>
      </c>
      <c r="Q117" s="170">
        <f>ROUND(E117*P117,2)</f>
        <v>0</v>
      </c>
      <c r="R117" s="170"/>
      <c r="S117" s="170" t="s">
        <v>167</v>
      </c>
      <c r="T117" s="171" t="s">
        <v>159</v>
      </c>
      <c r="U117" s="157">
        <v>0</v>
      </c>
      <c r="V117" s="157">
        <f>ROUND(E117*U117,2)</f>
        <v>0</v>
      </c>
      <c r="W117" s="157"/>
      <c r="X117" s="157" t="s">
        <v>177</v>
      </c>
      <c r="Y117" s="148"/>
      <c r="Z117" s="148"/>
      <c r="AA117" s="148"/>
      <c r="AB117" s="148"/>
      <c r="AC117" s="148"/>
      <c r="AD117" s="148"/>
      <c r="AE117" s="148"/>
      <c r="AF117" s="148"/>
      <c r="AG117" s="148" t="s">
        <v>603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98"/>
      <c r="B118" s="156"/>
      <c r="C118" s="290"/>
      <c r="D118" s="291"/>
      <c r="E118" s="291"/>
      <c r="F118" s="291"/>
      <c r="G118" s="291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162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65">
        <v>52</v>
      </c>
      <c r="B119" s="166" t="s">
        <v>693</v>
      </c>
      <c r="C119" s="174" t="s">
        <v>694</v>
      </c>
      <c r="D119" s="167" t="s">
        <v>594</v>
      </c>
      <c r="E119" s="168">
        <v>3</v>
      </c>
      <c r="F119" s="169"/>
      <c r="G119" s="170">
        <f>ROUND(E119*F119,2)</f>
        <v>0</v>
      </c>
      <c r="H119" s="169">
        <v>0</v>
      </c>
      <c r="I119" s="170">
        <f>ROUND(E119*H119,2)</f>
        <v>0</v>
      </c>
      <c r="J119" s="169">
        <v>223</v>
      </c>
      <c r="K119" s="170">
        <f>ROUND(E119*J119,2)</f>
        <v>669</v>
      </c>
      <c r="L119" s="170">
        <v>21</v>
      </c>
      <c r="M119" s="170">
        <f>G119*(1+L119/100)</f>
        <v>0</v>
      </c>
      <c r="N119" s="170">
        <v>6.9999999999999994E-5</v>
      </c>
      <c r="O119" s="170">
        <f>ROUND(E119*N119,2)</f>
        <v>0</v>
      </c>
      <c r="P119" s="170">
        <v>2.4E-2</v>
      </c>
      <c r="Q119" s="170">
        <f>ROUND(E119*P119,2)</f>
        <v>7.0000000000000007E-2</v>
      </c>
      <c r="R119" s="170"/>
      <c r="S119" s="170" t="s">
        <v>167</v>
      </c>
      <c r="T119" s="171" t="s">
        <v>159</v>
      </c>
      <c r="U119" s="157">
        <v>0</v>
      </c>
      <c r="V119" s="157">
        <f>ROUND(E119*U119,2)</f>
        <v>0</v>
      </c>
      <c r="W119" s="157"/>
      <c r="X119" s="157" t="s">
        <v>177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603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98"/>
      <c r="B120" s="156"/>
      <c r="C120" s="290"/>
      <c r="D120" s="291"/>
      <c r="E120" s="291"/>
      <c r="F120" s="291"/>
      <c r="G120" s="291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162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ht="22.5" outlineLevel="1" x14ac:dyDescent="0.2">
      <c r="A121" s="165">
        <v>53</v>
      </c>
      <c r="B121" s="166" t="s">
        <v>695</v>
      </c>
      <c r="C121" s="174" t="s">
        <v>696</v>
      </c>
      <c r="D121" s="167" t="s">
        <v>682</v>
      </c>
      <c r="E121" s="168">
        <v>5</v>
      </c>
      <c r="F121" s="169"/>
      <c r="G121" s="170">
        <f>ROUND(E121*F121,2)</f>
        <v>0</v>
      </c>
      <c r="H121" s="169">
        <v>0</v>
      </c>
      <c r="I121" s="170">
        <f>ROUND(E121*H121,2)</f>
        <v>0</v>
      </c>
      <c r="J121" s="169">
        <v>22440</v>
      </c>
      <c r="K121" s="170">
        <f>ROUND(E121*J121,2)</f>
        <v>112200</v>
      </c>
      <c r="L121" s="170">
        <v>21</v>
      </c>
      <c r="M121" s="170">
        <f>G121*(1+L121/100)</f>
        <v>0</v>
      </c>
      <c r="N121" s="170">
        <v>1.354E-2</v>
      </c>
      <c r="O121" s="170">
        <f>ROUND(E121*N121,2)</f>
        <v>7.0000000000000007E-2</v>
      </c>
      <c r="P121" s="170">
        <v>0</v>
      </c>
      <c r="Q121" s="170">
        <f>ROUND(E121*P121,2)</f>
        <v>0</v>
      </c>
      <c r="R121" s="170"/>
      <c r="S121" s="170" t="s">
        <v>167</v>
      </c>
      <c r="T121" s="171" t="s">
        <v>159</v>
      </c>
      <c r="U121" s="157">
        <v>0</v>
      </c>
      <c r="V121" s="157">
        <f>ROUND(E121*U121,2)</f>
        <v>0</v>
      </c>
      <c r="W121" s="157"/>
      <c r="X121" s="157" t="s">
        <v>177</v>
      </c>
      <c r="Y121" s="148"/>
      <c r="Z121" s="148"/>
      <c r="AA121" s="148"/>
      <c r="AB121" s="148"/>
      <c r="AC121" s="148"/>
      <c r="AD121" s="148"/>
      <c r="AE121" s="148"/>
      <c r="AF121" s="148"/>
      <c r="AG121" s="148" t="s">
        <v>603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98"/>
      <c r="B122" s="156"/>
      <c r="C122" s="290"/>
      <c r="D122" s="291"/>
      <c r="E122" s="291"/>
      <c r="F122" s="291"/>
      <c r="G122" s="291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162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65">
        <v>54</v>
      </c>
      <c r="B123" s="166" t="s">
        <v>697</v>
      </c>
      <c r="C123" s="174" t="s">
        <v>698</v>
      </c>
      <c r="D123" s="167" t="s">
        <v>157</v>
      </c>
      <c r="E123" s="168">
        <v>1</v>
      </c>
      <c r="F123" s="169"/>
      <c r="G123" s="170">
        <f>ROUND(E123*F123,2)</f>
        <v>0</v>
      </c>
      <c r="H123" s="169">
        <v>0</v>
      </c>
      <c r="I123" s="170">
        <f>ROUND(E123*H123,2)</f>
        <v>0</v>
      </c>
      <c r="J123" s="169">
        <v>28632</v>
      </c>
      <c r="K123" s="170">
        <f>ROUND(E123*J123,2)</f>
        <v>28632</v>
      </c>
      <c r="L123" s="170">
        <v>21</v>
      </c>
      <c r="M123" s="170">
        <f>G123*(1+L123/100)</f>
        <v>0</v>
      </c>
      <c r="N123" s="170">
        <v>0</v>
      </c>
      <c r="O123" s="170">
        <f>ROUND(E123*N123,2)</f>
        <v>0</v>
      </c>
      <c r="P123" s="170">
        <v>0</v>
      </c>
      <c r="Q123" s="170">
        <f>ROUND(E123*P123,2)</f>
        <v>0</v>
      </c>
      <c r="R123" s="170"/>
      <c r="S123" s="170" t="s">
        <v>167</v>
      </c>
      <c r="T123" s="171" t="s">
        <v>159</v>
      </c>
      <c r="U123" s="157">
        <v>0</v>
      </c>
      <c r="V123" s="157">
        <f>ROUND(E123*U123,2)</f>
        <v>0</v>
      </c>
      <c r="W123" s="157"/>
      <c r="X123" s="157" t="s">
        <v>177</v>
      </c>
      <c r="Y123" s="148"/>
      <c r="Z123" s="148"/>
      <c r="AA123" s="148"/>
      <c r="AB123" s="148"/>
      <c r="AC123" s="148"/>
      <c r="AD123" s="148"/>
      <c r="AE123" s="148"/>
      <c r="AF123" s="148"/>
      <c r="AG123" s="148" t="s">
        <v>603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">
      <c r="A124" s="198"/>
      <c r="B124" s="156"/>
      <c r="C124" s="290"/>
      <c r="D124" s="291"/>
      <c r="E124" s="291"/>
      <c r="F124" s="291"/>
      <c r="G124" s="291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162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65">
        <v>55</v>
      </c>
      <c r="B125" s="166" t="s">
        <v>699</v>
      </c>
      <c r="C125" s="174" t="s">
        <v>700</v>
      </c>
      <c r="D125" s="167" t="s">
        <v>157</v>
      </c>
      <c r="E125" s="168">
        <v>1</v>
      </c>
      <c r="F125" s="169"/>
      <c r="G125" s="170">
        <f>ROUND(E125*F125,2)</f>
        <v>0</v>
      </c>
      <c r="H125" s="169">
        <v>38400</v>
      </c>
      <c r="I125" s="170">
        <f>ROUND(E125*H125,2)</f>
        <v>38400</v>
      </c>
      <c r="J125" s="169">
        <v>0</v>
      </c>
      <c r="K125" s="170">
        <f>ROUND(E125*J125,2)</f>
        <v>0</v>
      </c>
      <c r="L125" s="170">
        <v>21</v>
      </c>
      <c r="M125" s="170">
        <f>G125*(1+L125/100)</f>
        <v>0</v>
      </c>
      <c r="N125" s="170">
        <v>0</v>
      </c>
      <c r="O125" s="170">
        <f>ROUND(E125*N125,2)</f>
        <v>0</v>
      </c>
      <c r="P125" s="170">
        <v>0</v>
      </c>
      <c r="Q125" s="170">
        <f>ROUND(E125*P125,2)</f>
        <v>0</v>
      </c>
      <c r="R125" s="170"/>
      <c r="S125" s="170" t="s">
        <v>167</v>
      </c>
      <c r="T125" s="171" t="s">
        <v>159</v>
      </c>
      <c r="U125" s="157">
        <v>0</v>
      </c>
      <c r="V125" s="157">
        <f>ROUND(E125*U125,2)</f>
        <v>0</v>
      </c>
      <c r="W125" s="157"/>
      <c r="X125" s="157" t="s">
        <v>379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608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98"/>
      <c r="B126" s="156"/>
      <c r="C126" s="290"/>
      <c r="D126" s="291"/>
      <c r="E126" s="291"/>
      <c r="F126" s="291"/>
      <c r="G126" s="291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162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ht="22.5" outlineLevel="1" x14ac:dyDescent="0.2">
      <c r="A127" s="165">
        <v>56</v>
      </c>
      <c r="B127" s="166" t="s">
        <v>701</v>
      </c>
      <c r="C127" s="174" t="s">
        <v>702</v>
      </c>
      <c r="D127" s="167" t="s">
        <v>157</v>
      </c>
      <c r="E127" s="168">
        <v>1</v>
      </c>
      <c r="F127" s="169"/>
      <c r="G127" s="170">
        <f>ROUND(E127*F127,2)</f>
        <v>0</v>
      </c>
      <c r="H127" s="169">
        <v>41520</v>
      </c>
      <c r="I127" s="170">
        <f>ROUND(E127*H127,2)</f>
        <v>41520</v>
      </c>
      <c r="J127" s="169">
        <v>0</v>
      </c>
      <c r="K127" s="170">
        <f>ROUND(E127*J127,2)</f>
        <v>0</v>
      </c>
      <c r="L127" s="170">
        <v>21</v>
      </c>
      <c r="M127" s="170">
        <f>G127*(1+L127/100)</f>
        <v>0</v>
      </c>
      <c r="N127" s="170">
        <v>0</v>
      </c>
      <c r="O127" s="170">
        <f>ROUND(E127*N127,2)</f>
        <v>0</v>
      </c>
      <c r="P127" s="170">
        <v>0</v>
      </c>
      <c r="Q127" s="170">
        <f>ROUND(E127*P127,2)</f>
        <v>0</v>
      </c>
      <c r="R127" s="170"/>
      <c r="S127" s="170" t="s">
        <v>167</v>
      </c>
      <c r="T127" s="171" t="s">
        <v>159</v>
      </c>
      <c r="U127" s="157">
        <v>0</v>
      </c>
      <c r="V127" s="157">
        <f>ROUND(E127*U127,2)</f>
        <v>0</v>
      </c>
      <c r="W127" s="157"/>
      <c r="X127" s="157" t="s">
        <v>379</v>
      </c>
      <c r="Y127" s="148"/>
      <c r="Z127" s="148"/>
      <c r="AA127" s="148"/>
      <c r="AB127" s="148"/>
      <c r="AC127" s="148"/>
      <c r="AD127" s="148"/>
      <c r="AE127" s="148"/>
      <c r="AF127" s="148"/>
      <c r="AG127" s="148" t="s">
        <v>608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98"/>
      <c r="B128" s="156"/>
      <c r="C128" s="290"/>
      <c r="D128" s="291"/>
      <c r="E128" s="291"/>
      <c r="F128" s="291"/>
      <c r="G128" s="291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162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65">
        <v>57</v>
      </c>
      <c r="B129" s="166" t="s">
        <v>703</v>
      </c>
      <c r="C129" s="174" t="s">
        <v>704</v>
      </c>
      <c r="D129" s="167" t="s">
        <v>363</v>
      </c>
      <c r="E129" s="168">
        <v>0.22700000000000001</v>
      </c>
      <c r="F129" s="169"/>
      <c r="G129" s="170">
        <f>ROUND(E129*F129,2)</f>
        <v>0</v>
      </c>
      <c r="H129" s="169">
        <v>0</v>
      </c>
      <c r="I129" s="170">
        <f>ROUND(E129*H129,2)</f>
        <v>0</v>
      </c>
      <c r="J129" s="169">
        <v>1608</v>
      </c>
      <c r="K129" s="170">
        <f>ROUND(E129*J129,2)</f>
        <v>365.02</v>
      </c>
      <c r="L129" s="170">
        <v>21</v>
      </c>
      <c r="M129" s="170">
        <f>G129*(1+L129/100)</f>
        <v>0</v>
      </c>
      <c r="N129" s="170">
        <v>0</v>
      </c>
      <c r="O129" s="170">
        <f>ROUND(E129*N129,2)</f>
        <v>0</v>
      </c>
      <c r="P129" s="170">
        <v>0</v>
      </c>
      <c r="Q129" s="170">
        <f>ROUND(E129*P129,2)</f>
        <v>0</v>
      </c>
      <c r="R129" s="170"/>
      <c r="S129" s="170" t="s">
        <v>167</v>
      </c>
      <c r="T129" s="171" t="s">
        <v>159</v>
      </c>
      <c r="U129" s="157">
        <v>0</v>
      </c>
      <c r="V129" s="157">
        <f>ROUND(E129*U129,2)</f>
        <v>0</v>
      </c>
      <c r="W129" s="157"/>
      <c r="X129" s="157" t="s">
        <v>177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603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55"/>
      <c r="B130" s="156"/>
      <c r="C130" s="290"/>
      <c r="D130" s="291"/>
      <c r="E130" s="291"/>
      <c r="F130" s="291"/>
      <c r="G130" s="291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162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x14ac:dyDescent="0.2">
      <c r="A131" s="159" t="s">
        <v>153</v>
      </c>
      <c r="B131" s="160" t="s">
        <v>88</v>
      </c>
      <c r="C131" s="173" t="s">
        <v>89</v>
      </c>
      <c r="D131" s="161"/>
      <c r="E131" s="162"/>
      <c r="F131" s="163"/>
      <c r="G131" s="163">
        <f>SUMIF(AG132:AG163,"&lt;&gt;NOR",G132:G163)</f>
        <v>0</v>
      </c>
      <c r="H131" s="163"/>
      <c r="I131" s="163">
        <f>SUM(I132:I163)</f>
        <v>0</v>
      </c>
      <c r="J131" s="163"/>
      <c r="K131" s="163">
        <f>SUM(K132:K163)</f>
        <v>149790.39999999999</v>
      </c>
      <c r="L131" s="163"/>
      <c r="M131" s="163">
        <f>SUM(M132:M163)</f>
        <v>0</v>
      </c>
      <c r="N131" s="163"/>
      <c r="O131" s="163">
        <f>SUM(O132:O163)</f>
        <v>0.95000000000000007</v>
      </c>
      <c r="P131" s="163"/>
      <c r="Q131" s="163">
        <f>SUM(Q132:Q163)</f>
        <v>2.3199999999999998</v>
      </c>
      <c r="R131" s="163"/>
      <c r="S131" s="163"/>
      <c r="T131" s="164"/>
      <c r="U131" s="158"/>
      <c r="V131" s="158">
        <f>SUM(V132:V163)</f>
        <v>0</v>
      </c>
      <c r="W131" s="158"/>
      <c r="X131" s="158"/>
      <c r="AG131" t="s">
        <v>154</v>
      </c>
    </row>
    <row r="132" spans="1:60" outlineLevel="1" x14ac:dyDescent="0.2">
      <c r="A132" s="165">
        <v>58</v>
      </c>
      <c r="B132" s="166" t="s">
        <v>705</v>
      </c>
      <c r="C132" s="174" t="s">
        <v>706</v>
      </c>
      <c r="D132" s="167" t="s">
        <v>175</v>
      </c>
      <c r="E132" s="168">
        <v>230</v>
      </c>
      <c r="F132" s="169"/>
      <c r="G132" s="170">
        <f>ROUND(E132*F132,2)</f>
        <v>0</v>
      </c>
      <c r="H132" s="169">
        <v>0</v>
      </c>
      <c r="I132" s="170">
        <f>ROUND(E132*H132,2)</f>
        <v>0</v>
      </c>
      <c r="J132" s="169">
        <v>91</v>
      </c>
      <c r="K132" s="170">
        <f>ROUND(E132*J132,2)</f>
        <v>20930</v>
      </c>
      <c r="L132" s="170">
        <v>21</v>
      </c>
      <c r="M132" s="170">
        <f>G132*(1+L132/100)</f>
        <v>0</v>
      </c>
      <c r="N132" s="170">
        <v>6.0000000000000002E-5</v>
      </c>
      <c r="O132" s="170">
        <f>ROUND(E132*N132,2)</f>
        <v>0.01</v>
      </c>
      <c r="P132" s="170">
        <v>8.4100000000000008E-3</v>
      </c>
      <c r="Q132" s="170">
        <f>ROUND(E132*P132,2)</f>
        <v>1.93</v>
      </c>
      <c r="R132" s="170"/>
      <c r="S132" s="170" t="s">
        <v>167</v>
      </c>
      <c r="T132" s="171" t="s">
        <v>159</v>
      </c>
      <c r="U132" s="157">
        <v>0</v>
      </c>
      <c r="V132" s="157">
        <f>ROUND(E132*U132,2)</f>
        <v>0</v>
      </c>
      <c r="W132" s="157"/>
      <c r="X132" s="157" t="s">
        <v>177</v>
      </c>
      <c r="Y132" s="148"/>
      <c r="Z132" s="148"/>
      <c r="AA132" s="148"/>
      <c r="AB132" s="148"/>
      <c r="AC132" s="148"/>
      <c r="AD132" s="148"/>
      <c r="AE132" s="148"/>
      <c r="AF132" s="148"/>
      <c r="AG132" s="148" t="s">
        <v>603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">
      <c r="A133" s="198"/>
      <c r="B133" s="156"/>
      <c r="C133" s="290"/>
      <c r="D133" s="291"/>
      <c r="E133" s="291"/>
      <c r="F133" s="291"/>
      <c r="G133" s="291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8"/>
      <c r="Z133" s="148"/>
      <c r="AA133" s="148"/>
      <c r="AB133" s="148"/>
      <c r="AC133" s="148"/>
      <c r="AD133" s="148"/>
      <c r="AE133" s="148"/>
      <c r="AF133" s="148"/>
      <c r="AG133" s="148" t="s">
        <v>162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">
      <c r="A134" s="165">
        <v>59</v>
      </c>
      <c r="B134" s="166" t="s">
        <v>707</v>
      </c>
      <c r="C134" s="174" t="s">
        <v>708</v>
      </c>
      <c r="D134" s="167" t="s">
        <v>175</v>
      </c>
      <c r="E134" s="168">
        <v>20</v>
      </c>
      <c r="F134" s="169"/>
      <c r="G134" s="170">
        <f>ROUND(E134*F134,2)</f>
        <v>0</v>
      </c>
      <c r="H134" s="169">
        <v>0</v>
      </c>
      <c r="I134" s="170">
        <f>ROUND(E134*H134,2)</f>
        <v>0</v>
      </c>
      <c r="J134" s="169">
        <v>105</v>
      </c>
      <c r="K134" s="170">
        <f>ROUND(E134*J134,2)</f>
        <v>2100</v>
      </c>
      <c r="L134" s="170">
        <v>21</v>
      </c>
      <c r="M134" s="170">
        <f>G134*(1+L134/100)</f>
        <v>0</v>
      </c>
      <c r="N134" s="170">
        <v>1E-4</v>
      </c>
      <c r="O134" s="170">
        <f>ROUND(E134*N134,2)</f>
        <v>0</v>
      </c>
      <c r="P134" s="170">
        <v>1.384E-2</v>
      </c>
      <c r="Q134" s="170">
        <f>ROUND(E134*P134,2)</f>
        <v>0.28000000000000003</v>
      </c>
      <c r="R134" s="170"/>
      <c r="S134" s="170" t="s">
        <v>167</v>
      </c>
      <c r="T134" s="171" t="s">
        <v>159</v>
      </c>
      <c r="U134" s="157">
        <v>0</v>
      </c>
      <c r="V134" s="157">
        <f>ROUND(E134*U134,2)</f>
        <v>0</v>
      </c>
      <c r="W134" s="157"/>
      <c r="X134" s="157" t="s">
        <v>177</v>
      </c>
      <c r="Y134" s="148"/>
      <c r="Z134" s="148"/>
      <c r="AA134" s="148"/>
      <c r="AB134" s="148"/>
      <c r="AC134" s="148"/>
      <c r="AD134" s="148"/>
      <c r="AE134" s="148"/>
      <c r="AF134" s="148"/>
      <c r="AG134" s="148" t="s">
        <v>603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98"/>
      <c r="B135" s="156"/>
      <c r="C135" s="290"/>
      <c r="D135" s="291"/>
      <c r="E135" s="291"/>
      <c r="F135" s="291"/>
      <c r="G135" s="291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162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">
      <c r="A136" s="165">
        <v>60</v>
      </c>
      <c r="B136" s="166" t="s">
        <v>709</v>
      </c>
      <c r="C136" s="174" t="s">
        <v>710</v>
      </c>
      <c r="D136" s="167" t="s">
        <v>175</v>
      </c>
      <c r="E136" s="168">
        <v>10</v>
      </c>
      <c r="F136" s="169"/>
      <c r="G136" s="170">
        <f>ROUND(E136*F136,2)</f>
        <v>0</v>
      </c>
      <c r="H136" s="169">
        <v>0</v>
      </c>
      <c r="I136" s="170">
        <f>ROUND(E136*H136,2)</f>
        <v>0</v>
      </c>
      <c r="J136" s="169">
        <v>337</v>
      </c>
      <c r="K136" s="170">
        <f>ROUND(E136*J136,2)</f>
        <v>3370</v>
      </c>
      <c r="L136" s="170">
        <v>21</v>
      </c>
      <c r="M136" s="170">
        <f>G136*(1+L136/100)</f>
        <v>0</v>
      </c>
      <c r="N136" s="170">
        <v>2.15E-3</v>
      </c>
      <c r="O136" s="170">
        <f>ROUND(E136*N136,2)</f>
        <v>0.02</v>
      </c>
      <c r="P136" s="170">
        <v>0</v>
      </c>
      <c r="Q136" s="170">
        <f>ROUND(E136*P136,2)</f>
        <v>0</v>
      </c>
      <c r="R136" s="170"/>
      <c r="S136" s="170" t="s">
        <v>167</v>
      </c>
      <c r="T136" s="171" t="s">
        <v>159</v>
      </c>
      <c r="U136" s="157">
        <v>0</v>
      </c>
      <c r="V136" s="157">
        <f>ROUND(E136*U136,2)</f>
        <v>0</v>
      </c>
      <c r="W136" s="157"/>
      <c r="X136" s="157" t="s">
        <v>177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603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98"/>
      <c r="B137" s="156"/>
      <c r="C137" s="290"/>
      <c r="D137" s="291"/>
      <c r="E137" s="291"/>
      <c r="F137" s="291"/>
      <c r="G137" s="291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162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65">
        <v>61</v>
      </c>
      <c r="B138" s="166" t="s">
        <v>711</v>
      </c>
      <c r="C138" s="174" t="s">
        <v>712</v>
      </c>
      <c r="D138" s="167" t="s">
        <v>175</v>
      </c>
      <c r="E138" s="168">
        <v>10</v>
      </c>
      <c r="F138" s="169"/>
      <c r="G138" s="170">
        <f>ROUND(E138*F138,2)</f>
        <v>0</v>
      </c>
      <c r="H138" s="169">
        <v>0</v>
      </c>
      <c r="I138" s="170">
        <f>ROUND(E138*H138,2)</f>
        <v>0</v>
      </c>
      <c r="J138" s="169">
        <v>654</v>
      </c>
      <c r="K138" s="170">
        <f>ROUND(E138*J138,2)</f>
        <v>6540</v>
      </c>
      <c r="L138" s="170">
        <v>21</v>
      </c>
      <c r="M138" s="170">
        <f>G138*(1+L138/100)</f>
        <v>0</v>
      </c>
      <c r="N138" s="170">
        <v>4.2599999999999999E-3</v>
      </c>
      <c r="O138" s="170">
        <f>ROUND(E138*N138,2)</f>
        <v>0.04</v>
      </c>
      <c r="P138" s="170">
        <v>0</v>
      </c>
      <c r="Q138" s="170">
        <f>ROUND(E138*P138,2)</f>
        <v>0</v>
      </c>
      <c r="R138" s="170"/>
      <c r="S138" s="170" t="s">
        <v>167</v>
      </c>
      <c r="T138" s="171" t="s">
        <v>159</v>
      </c>
      <c r="U138" s="157">
        <v>0</v>
      </c>
      <c r="V138" s="157">
        <f>ROUND(E138*U138,2)</f>
        <v>0</v>
      </c>
      <c r="W138" s="157"/>
      <c r="X138" s="157" t="s">
        <v>177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603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98"/>
      <c r="B139" s="156"/>
      <c r="C139" s="290"/>
      <c r="D139" s="291"/>
      <c r="E139" s="291"/>
      <c r="F139" s="291"/>
      <c r="G139" s="291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162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65">
        <v>62</v>
      </c>
      <c r="B140" s="166" t="s">
        <v>713</v>
      </c>
      <c r="C140" s="174" t="s">
        <v>714</v>
      </c>
      <c r="D140" s="167" t="s">
        <v>175</v>
      </c>
      <c r="E140" s="168">
        <v>120</v>
      </c>
      <c r="F140" s="169"/>
      <c r="G140" s="170">
        <f>ROUND(E140*F140,2)</f>
        <v>0</v>
      </c>
      <c r="H140" s="169">
        <v>0</v>
      </c>
      <c r="I140" s="170">
        <f>ROUND(E140*H140,2)</f>
        <v>0</v>
      </c>
      <c r="J140" s="169">
        <v>850</v>
      </c>
      <c r="K140" s="170">
        <f>ROUND(E140*J140,2)</f>
        <v>102000</v>
      </c>
      <c r="L140" s="170">
        <v>21</v>
      </c>
      <c r="M140" s="170">
        <f>G140*(1+L140/100)</f>
        <v>0</v>
      </c>
      <c r="N140" s="170">
        <v>6.1700000000000001E-3</v>
      </c>
      <c r="O140" s="170">
        <f>ROUND(E140*N140,2)</f>
        <v>0.74</v>
      </c>
      <c r="P140" s="170">
        <v>0</v>
      </c>
      <c r="Q140" s="170">
        <f>ROUND(E140*P140,2)</f>
        <v>0</v>
      </c>
      <c r="R140" s="170"/>
      <c r="S140" s="170" t="s">
        <v>167</v>
      </c>
      <c r="T140" s="171" t="s">
        <v>159</v>
      </c>
      <c r="U140" s="157">
        <v>0</v>
      </c>
      <c r="V140" s="157">
        <f>ROUND(E140*U140,2)</f>
        <v>0</v>
      </c>
      <c r="W140" s="157"/>
      <c r="X140" s="157" t="s">
        <v>177</v>
      </c>
      <c r="Y140" s="148"/>
      <c r="Z140" s="148"/>
      <c r="AA140" s="148"/>
      <c r="AB140" s="148"/>
      <c r="AC140" s="148"/>
      <c r="AD140" s="148"/>
      <c r="AE140" s="148"/>
      <c r="AF140" s="148"/>
      <c r="AG140" s="148" t="s">
        <v>603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98"/>
      <c r="B141" s="156"/>
      <c r="C141" s="290"/>
      <c r="D141" s="291"/>
      <c r="E141" s="291"/>
      <c r="F141" s="291"/>
      <c r="G141" s="291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162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65">
        <v>63</v>
      </c>
      <c r="B142" s="166" t="s">
        <v>715</v>
      </c>
      <c r="C142" s="174" t="s">
        <v>716</v>
      </c>
      <c r="D142" s="167" t="s">
        <v>175</v>
      </c>
      <c r="E142" s="168">
        <v>10</v>
      </c>
      <c r="F142" s="169"/>
      <c r="G142" s="170">
        <f>ROUND(E142*F142,2)</f>
        <v>0</v>
      </c>
      <c r="H142" s="169">
        <v>0</v>
      </c>
      <c r="I142" s="170">
        <f>ROUND(E142*H142,2)</f>
        <v>0</v>
      </c>
      <c r="J142" s="169">
        <v>1296</v>
      </c>
      <c r="K142" s="170">
        <f>ROUND(E142*J142,2)</f>
        <v>12960</v>
      </c>
      <c r="L142" s="170">
        <v>21</v>
      </c>
      <c r="M142" s="170">
        <f>G142*(1+L142/100)</f>
        <v>0</v>
      </c>
      <c r="N142" s="170">
        <v>9.0799999999999995E-3</v>
      </c>
      <c r="O142" s="170">
        <f>ROUND(E142*N142,2)</f>
        <v>0.09</v>
      </c>
      <c r="P142" s="170">
        <v>0</v>
      </c>
      <c r="Q142" s="170">
        <f>ROUND(E142*P142,2)</f>
        <v>0</v>
      </c>
      <c r="R142" s="170"/>
      <c r="S142" s="170" t="s">
        <v>167</v>
      </c>
      <c r="T142" s="171" t="s">
        <v>159</v>
      </c>
      <c r="U142" s="157">
        <v>0</v>
      </c>
      <c r="V142" s="157">
        <f>ROUND(E142*U142,2)</f>
        <v>0</v>
      </c>
      <c r="W142" s="157"/>
      <c r="X142" s="157" t="s">
        <v>177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603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65"/>
      <c r="B143" s="156"/>
      <c r="C143" s="290"/>
      <c r="D143" s="291"/>
      <c r="E143" s="291"/>
      <c r="F143" s="291"/>
      <c r="G143" s="291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162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65">
        <v>64</v>
      </c>
      <c r="B144" s="166" t="s">
        <v>717</v>
      </c>
      <c r="C144" s="174" t="s">
        <v>718</v>
      </c>
      <c r="D144" s="167" t="s">
        <v>594</v>
      </c>
      <c r="E144" s="168">
        <v>16</v>
      </c>
      <c r="F144" s="169"/>
      <c r="G144" s="170">
        <f>ROUND(E144*F144,2)</f>
        <v>0</v>
      </c>
      <c r="H144" s="169">
        <v>0</v>
      </c>
      <c r="I144" s="170">
        <f>ROUND(E144*H144,2)</f>
        <v>0</v>
      </c>
      <c r="J144" s="169">
        <v>46</v>
      </c>
      <c r="K144" s="170">
        <f>ROUND(E144*J144,2)</f>
        <v>736</v>
      </c>
      <c r="L144" s="170">
        <v>21</v>
      </c>
      <c r="M144" s="170">
        <f>G144*(1+L144/100)</f>
        <v>0</v>
      </c>
      <c r="N144" s="170">
        <v>4.0000000000000003E-5</v>
      </c>
      <c r="O144" s="170">
        <f>ROUND(E144*N144,2)</f>
        <v>0</v>
      </c>
      <c r="P144" s="170">
        <v>7.0499999999999998E-3</v>
      </c>
      <c r="Q144" s="170">
        <f>ROUND(E144*P144,2)</f>
        <v>0.11</v>
      </c>
      <c r="R144" s="170"/>
      <c r="S144" s="170" t="s">
        <v>167</v>
      </c>
      <c r="T144" s="171" t="s">
        <v>159</v>
      </c>
      <c r="U144" s="157">
        <v>0</v>
      </c>
      <c r="V144" s="157">
        <f>ROUND(E144*U144,2)</f>
        <v>0</v>
      </c>
      <c r="W144" s="157"/>
      <c r="X144" s="157" t="s">
        <v>177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603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98"/>
      <c r="B145" s="156"/>
      <c r="C145" s="290"/>
      <c r="D145" s="291"/>
      <c r="E145" s="291"/>
      <c r="F145" s="291"/>
      <c r="G145" s="291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162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">
      <c r="A146" s="165">
        <v>65</v>
      </c>
      <c r="B146" s="166" t="s">
        <v>719</v>
      </c>
      <c r="C146" s="174" t="s">
        <v>720</v>
      </c>
      <c r="D146" s="167" t="s">
        <v>175</v>
      </c>
      <c r="E146" s="200">
        <v>10</v>
      </c>
      <c r="F146" s="169"/>
      <c r="G146" s="170">
        <f>ROUND(E146*F146,2)</f>
        <v>0</v>
      </c>
      <c r="H146" s="169"/>
      <c r="I146" s="170">
        <f>ROUND(E146*H146,2)</f>
        <v>0</v>
      </c>
      <c r="J146" s="169"/>
      <c r="K146" s="170">
        <f>ROUND(E146*J146,2)</f>
        <v>0</v>
      </c>
      <c r="L146" s="170">
        <v>21</v>
      </c>
      <c r="M146" s="170">
        <f>G146*(1+L146/100)</f>
        <v>0</v>
      </c>
      <c r="N146" s="170">
        <v>0</v>
      </c>
      <c r="O146" s="170">
        <f>ROUND(E146*N146,2)</f>
        <v>0</v>
      </c>
      <c r="P146" s="170">
        <v>0</v>
      </c>
      <c r="Q146" s="170">
        <f>ROUND(E146*P146,2)</f>
        <v>0</v>
      </c>
      <c r="R146" s="170"/>
      <c r="S146" s="170" t="s">
        <v>167</v>
      </c>
      <c r="T146" s="171" t="s">
        <v>159</v>
      </c>
      <c r="U146" s="157"/>
      <c r="V146" s="157"/>
      <c r="W146" s="157"/>
      <c r="X146" s="157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">
      <c r="A147" s="198"/>
      <c r="B147" s="199"/>
      <c r="C147" s="290"/>
      <c r="D147" s="291"/>
      <c r="E147" s="291"/>
      <c r="F147" s="291"/>
      <c r="G147" s="29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">
      <c r="A148" s="165">
        <v>66</v>
      </c>
      <c r="B148" s="166" t="s">
        <v>719</v>
      </c>
      <c r="C148" s="197" t="s">
        <v>1054</v>
      </c>
      <c r="D148" s="167" t="s">
        <v>175</v>
      </c>
      <c r="E148" s="200">
        <v>20</v>
      </c>
      <c r="F148" s="169"/>
      <c r="G148" s="170">
        <f>ROUND(E148*F148,2)</f>
        <v>0</v>
      </c>
      <c r="H148" s="169"/>
      <c r="I148" s="170">
        <f>ROUND(E148*H148,2)</f>
        <v>0</v>
      </c>
      <c r="J148" s="169"/>
      <c r="K148" s="170">
        <f>ROUND(E148*J148,2)</f>
        <v>0</v>
      </c>
      <c r="L148" s="170">
        <v>21</v>
      </c>
      <c r="M148" s="170">
        <f>G148*(1+L148/100)</f>
        <v>0</v>
      </c>
      <c r="N148" s="170">
        <v>0</v>
      </c>
      <c r="O148" s="170">
        <f>ROUND(E148*N148,2)</f>
        <v>0</v>
      </c>
      <c r="P148" s="170">
        <v>0</v>
      </c>
      <c r="Q148" s="170">
        <f>ROUND(E148*P148,2)</f>
        <v>0</v>
      </c>
      <c r="R148" s="170"/>
      <c r="S148" s="170" t="s">
        <v>167</v>
      </c>
      <c r="T148" s="171" t="s">
        <v>159</v>
      </c>
      <c r="U148" s="157"/>
      <c r="V148" s="157"/>
      <c r="W148" s="157"/>
      <c r="X148" s="157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">
      <c r="A149" s="198"/>
      <c r="B149" s="199"/>
      <c r="C149" s="191"/>
      <c r="D149" s="192"/>
      <c r="E149" s="192"/>
      <c r="F149" s="192"/>
      <c r="G149" s="192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">
      <c r="A150" s="165">
        <v>67</v>
      </c>
      <c r="B150" s="166" t="s">
        <v>719</v>
      </c>
      <c r="C150" s="174" t="s">
        <v>720</v>
      </c>
      <c r="D150" s="167" t="s">
        <v>175</v>
      </c>
      <c r="E150" s="200">
        <v>120</v>
      </c>
      <c r="F150" s="169"/>
      <c r="G150" s="170">
        <f>ROUND(E150*F150,2)</f>
        <v>0</v>
      </c>
      <c r="H150" s="169"/>
      <c r="I150" s="170">
        <f>ROUND(E150*H150,2)</f>
        <v>0</v>
      </c>
      <c r="J150" s="169"/>
      <c r="K150" s="170">
        <f>ROUND(E150*J150,2)</f>
        <v>0</v>
      </c>
      <c r="L150" s="170">
        <v>21</v>
      </c>
      <c r="M150" s="170">
        <f>G150*(1+L150/100)</f>
        <v>0</v>
      </c>
      <c r="N150" s="170">
        <v>0</v>
      </c>
      <c r="O150" s="170">
        <f>ROUND(E150*N150,2)</f>
        <v>0</v>
      </c>
      <c r="P150" s="170">
        <v>0</v>
      </c>
      <c r="Q150" s="170">
        <f>ROUND(E150*P150,2)</f>
        <v>0</v>
      </c>
      <c r="R150" s="170"/>
      <c r="S150" s="170" t="s">
        <v>167</v>
      </c>
      <c r="T150" s="171" t="s">
        <v>159</v>
      </c>
      <c r="U150" s="157"/>
      <c r="V150" s="157"/>
      <c r="W150" s="157"/>
      <c r="X150" s="157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">
      <c r="A151" s="165"/>
      <c r="B151" s="166"/>
      <c r="C151" s="290"/>
      <c r="D151" s="291"/>
      <c r="E151" s="291"/>
      <c r="F151" s="291"/>
      <c r="G151" s="291"/>
      <c r="H151" s="169"/>
      <c r="I151" s="170"/>
      <c r="J151" s="169"/>
      <c r="K151" s="170"/>
      <c r="L151" s="170"/>
      <c r="M151" s="170"/>
      <c r="N151" s="170"/>
      <c r="O151" s="170"/>
      <c r="P151" s="170"/>
      <c r="Q151" s="170"/>
      <c r="R151" s="170"/>
      <c r="S151" s="170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">
      <c r="A152" s="165">
        <v>68</v>
      </c>
      <c r="B152" s="166" t="s">
        <v>1055</v>
      </c>
      <c r="C152" s="174" t="s">
        <v>1056</v>
      </c>
      <c r="D152" s="167" t="s">
        <v>175</v>
      </c>
      <c r="E152" s="168">
        <v>10</v>
      </c>
      <c r="F152" s="169"/>
      <c r="G152" s="170">
        <f>ROUND(E152*F152,2)</f>
        <v>0</v>
      </c>
      <c r="H152" s="169"/>
      <c r="I152" s="170">
        <f>ROUND(E152*H152,2)</f>
        <v>0</v>
      </c>
      <c r="J152" s="169"/>
      <c r="K152" s="170">
        <f>ROUND(E152*J152,2)</f>
        <v>0</v>
      </c>
      <c r="L152" s="170">
        <v>21</v>
      </c>
      <c r="M152" s="170">
        <f>G152*(1+L152/100)</f>
        <v>0</v>
      </c>
      <c r="N152" s="170">
        <v>6.7000000000000002E-4</v>
      </c>
      <c r="O152" s="170">
        <f>ROUND(E152*N152,2)</f>
        <v>0.01</v>
      </c>
      <c r="P152" s="170">
        <v>0</v>
      </c>
      <c r="Q152" s="170">
        <f>ROUND(E152*P152,2)</f>
        <v>0</v>
      </c>
      <c r="R152" s="170"/>
      <c r="S152" s="170" t="s">
        <v>167</v>
      </c>
      <c r="T152" s="171" t="s">
        <v>159</v>
      </c>
      <c r="U152" s="157"/>
      <c r="V152" s="157"/>
      <c r="W152" s="157"/>
      <c r="X152" s="157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98"/>
      <c r="B153" s="199"/>
      <c r="C153" s="191"/>
      <c r="D153" s="192"/>
      <c r="E153" s="192"/>
      <c r="F153" s="192"/>
      <c r="G153" s="192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157"/>
      <c r="U153" s="157"/>
      <c r="V153" s="157"/>
      <c r="W153" s="157"/>
      <c r="X153" s="157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222">
        <v>69</v>
      </c>
      <c r="B154" s="223" t="s">
        <v>717</v>
      </c>
      <c r="C154" s="224" t="s">
        <v>718</v>
      </c>
      <c r="D154" s="225" t="s">
        <v>157</v>
      </c>
      <c r="E154" s="226">
        <v>16</v>
      </c>
      <c r="F154" s="227"/>
      <c r="G154" s="170">
        <f>ROUND(E154*F154,2)</f>
        <v>0</v>
      </c>
      <c r="H154" s="169"/>
      <c r="I154" s="170">
        <f>ROUND(E154*H154,2)</f>
        <v>0</v>
      </c>
      <c r="J154" s="169"/>
      <c r="K154" s="170">
        <f>ROUND(E154*J154,2)</f>
        <v>0</v>
      </c>
      <c r="L154" s="170">
        <v>21</v>
      </c>
      <c r="M154" s="170">
        <f>G154*(1+L154/100)</f>
        <v>0</v>
      </c>
      <c r="N154" s="170">
        <v>6.7000000000000002E-4</v>
      </c>
      <c r="O154" s="170">
        <f>ROUND(E154*N154,2)</f>
        <v>0.01</v>
      </c>
      <c r="P154" s="170">
        <v>0</v>
      </c>
      <c r="Q154" s="170">
        <f>ROUND(E154*P154,2)</f>
        <v>0</v>
      </c>
      <c r="R154" s="170"/>
      <c r="S154" s="170" t="s">
        <v>167</v>
      </c>
      <c r="T154" s="171" t="s">
        <v>159</v>
      </c>
      <c r="U154" s="157"/>
      <c r="V154" s="157"/>
      <c r="W154" s="157"/>
      <c r="X154" s="157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228"/>
      <c r="B155" s="229"/>
      <c r="C155" s="230"/>
      <c r="D155" s="231"/>
      <c r="E155" s="231"/>
      <c r="F155" s="231"/>
      <c r="G155" s="217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157"/>
      <c r="U155" s="157"/>
      <c r="V155" s="157"/>
      <c r="W155" s="157"/>
      <c r="X155" s="157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222">
        <v>70</v>
      </c>
      <c r="B156" s="220" t="s">
        <v>721</v>
      </c>
      <c r="C156" s="220" t="s">
        <v>1065</v>
      </c>
      <c r="D156" s="220" t="s">
        <v>594</v>
      </c>
      <c r="E156" s="221">
        <v>2</v>
      </c>
      <c r="F156" s="227"/>
      <c r="G156" s="170">
        <f>ROUND(E156*F156,2)</f>
        <v>0</v>
      </c>
      <c r="H156" s="169"/>
      <c r="I156" s="170">
        <f>ROUND(E156*H156,2)</f>
        <v>0</v>
      </c>
      <c r="J156" s="169"/>
      <c r="K156" s="170">
        <f>ROUND(E156*J156,2)</f>
        <v>0</v>
      </c>
      <c r="L156" s="170">
        <v>21</v>
      </c>
      <c r="M156" s="170">
        <f>G156*(1+L156/100)</f>
        <v>0</v>
      </c>
      <c r="N156" s="170">
        <v>6.7000000000000002E-4</v>
      </c>
      <c r="O156" s="170">
        <f>ROUND(E156*N156,2)</f>
        <v>0</v>
      </c>
      <c r="P156" s="170">
        <v>0</v>
      </c>
      <c r="Q156" s="170">
        <f>ROUND(E156*P156,2)</f>
        <v>0</v>
      </c>
      <c r="R156" s="170"/>
      <c r="S156" s="170" t="s">
        <v>167</v>
      </c>
      <c r="T156" s="171" t="s">
        <v>159</v>
      </c>
      <c r="U156" s="157"/>
      <c r="V156" s="157"/>
      <c r="W156" s="157"/>
      <c r="X156" s="157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228"/>
      <c r="B157" s="229"/>
      <c r="C157" s="230"/>
      <c r="D157" s="231"/>
      <c r="E157" s="231"/>
      <c r="F157" s="231"/>
      <c r="G157" s="217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">
      <c r="A158" s="222">
        <v>71</v>
      </c>
      <c r="B158" s="220" t="s">
        <v>722</v>
      </c>
      <c r="C158" s="220" t="s">
        <v>1066</v>
      </c>
      <c r="D158" s="220" t="s">
        <v>594</v>
      </c>
      <c r="E158" s="221">
        <v>28</v>
      </c>
      <c r="F158" s="227"/>
      <c r="G158" s="170">
        <f>ROUND(E158*F158,2)</f>
        <v>0</v>
      </c>
      <c r="H158" s="169"/>
      <c r="I158" s="170">
        <f>ROUND(E158*H158,2)</f>
        <v>0</v>
      </c>
      <c r="J158" s="169"/>
      <c r="K158" s="170">
        <f>ROUND(E158*J158,2)</f>
        <v>0</v>
      </c>
      <c r="L158" s="170">
        <v>21</v>
      </c>
      <c r="M158" s="170">
        <f>G158*(1+L158/100)</f>
        <v>0</v>
      </c>
      <c r="N158" s="170">
        <v>6.7000000000000002E-4</v>
      </c>
      <c r="O158" s="170">
        <f>ROUND(E158*N158,2)</f>
        <v>0.02</v>
      </c>
      <c r="P158" s="170">
        <v>0</v>
      </c>
      <c r="Q158" s="170">
        <f>ROUND(E158*P158,2)</f>
        <v>0</v>
      </c>
      <c r="R158" s="170"/>
      <c r="S158" s="170" t="s">
        <v>167</v>
      </c>
      <c r="T158" s="171" t="s">
        <v>159</v>
      </c>
      <c r="U158" s="157"/>
      <c r="V158" s="157"/>
      <c r="W158" s="157"/>
      <c r="X158" s="157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">
      <c r="A159" s="198"/>
      <c r="B159" s="199"/>
      <c r="C159" s="216"/>
      <c r="D159" s="217"/>
      <c r="E159" s="217"/>
      <c r="F159" s="217"/>
      <c r="G159" s="217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157"/>
      <c r="U159" s="157"/>
      <c r="V159" s="157"/>
      <c r="W159" s="157"/>
      <c r="X159" s="157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">
      <c r="A160" s="165">
        <v>72</v>
      </c>
      <c r="B160" s="166" t="s">
        <v>1057</v>
      </c>
      <c r="C160" s="197" t="s">
        <v>1058</v>
      </c>
      <c r="D160" s="167" t="s">
        <v>175</v>
      </c>
      <c r="E160" s="168">
        <v>10</v>
      </c>
      <c r="F160" s="169"/>
      <c r="G160" s="170">
        <f>ROUND(E160*F160,2)</f>
        <v>0</v>
      </c>
      <c r="H160" s="169"/>
      <c r="I160" s="170">
        <f>ROUND(E160*H160,2)</f>
        <v>0</v>
      </c>
      <c r="J160" s="169"/>
      <c r="K160" s="170">
        <f>ROUND(E160*J160,2)</f>
        <v>0</v>
      </c>
      <c r="L160" s="170">
        <v>21</v>
      </c>
      <c r="M160" s="170">
        <f>G160*(1+L160/100)</f>
        <v>0</v>
      </c>
      <c r="N160" s="170">
        <v>6.7000000000000002E-4</v>
      </c>
      <c r="O160" s="170">
        <f>ROUND(E160*N160,2)</f>
        <v>0.01</v>
      </c>
      <c r="P160" s="170">
        <v>0</v>
      </c>
      <c r="Q160" s="170">
        <f>ROUND(E160*P160,2)</f>
        <v>0</v>
      </c>
      <c r="R160" s="170"/>
      <c r="S160" s="170" t="s">
        <v>167</v>
      </c>
      <c r="T160" s="171" t="s">
        <v>159</v>
      </c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98"/>
      <c r="B161" s="156"/>
      <c r="C161" s="290"/>
      <c r="D161" s="291"/>
      <c r="E161" s="291"/>
      <c r="F161" s="291"/>
      <c r="G161" s="291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48"/>
      <c r="Z161" s="148"/>
      <c r="AA161" s="148"/>
      <c r="AB161" s="148"/>
      <c r="AC161" s="148"/>
      <c r="AD161" s="148"/>
      <c r="AE161" s="148"/>
      <c r="AF161" s="148"/>
      <c r="AG161" s="148" t="s">
        <v>162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">
      <c r="A162" s="165">
        <v>73</v>
      </c>
      <c r="B162" s="166" t="s">
        <v>724</v>
      </c>
      <c r="C162" s="174" t="s">
        <v>725</v>
      </c>
      <c r="D162" s="167" t="s">
        <v>363</v>
      </c>
      <c r="E162" s="168">
        <v>0.92500000000000004</v>
      </c>
      <c r="F162" s="169"/>
      <c r="G162" s="170">
        <f>ROUND(E162*F162,2)</f>
        <v>0</v>
      </c>
      <c r="H162" s="169">
        <v>0</v>
      </c>
      <c r="I162" s="170">
        <f>ROUND(E162*H162,2)</f>
        <v>0</v>
      </c>
      <c r="J162" s="169">
        <v>1248</v>
      </c>
      <c r="K162" s="170">
        <f>ROUND(E162*J162,2)</f>
        <v>1154.4000000000001</v>
      </c>
      <c r="L162" s="170">
        <v>21</v>
      </c>
      <c r="M162" s="170">
        <f>G162*(1+L162/100)</f>
        <v>0</v>
      </c>
      <c r="N162" s="170">
        <v>0</v>
      </c>
      <c r="O162" s="170">
        <f>ROUND(E162*N162,2)</f>
        <v>0</v>
      </c>
      <c r="P162" s="170">
        <v>0</v>
      </c>
      <c r="Q162" s="170">
        <f>ROUND(E162*P162,2)</f>
        <v>0</v>
      </c>
      <c r="R162" s="170"/>
      <c r="S162" s="170" t="s">
        <v>167</v>
      </c>
      <c r="T162" s="171" t="s">
        <v>159</v>
      </c>
      <c r="U162" s="157">
        <v>0</v>
      </c>
      <c r="V162" s="157">
        <f>ROUND(E162*U162,2)</f>
        <v>0</v>
      </c>
      <c r="W162" s="157"/>
      <c r="X162" s="157" t="s">
        <v>177</v>
      </c>
      <c r="Y162" s="148"/>
      <c r="Z162" s="148"/>
      <c r="AA162" s="148"/>
      <c r="AB162" s="148"/>
      <c r="AC162" s="148"/>
      <c r="AD162" s="148"/>
      <c r="AE162" s="148"/>
      <c r="AF162" s="148"/>
      <c r="AG162" s="148" t="s">
        <v>603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">
      <c r="A163" s="198"/>
      <c r="B163" s="156"/>
      <c r="C163" s="290"/>
      <c r="D163" s="291"/>
      <c r="E163" s="291"/>
      <c r="F163" s="291"/>
      <c r="G163" s="291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162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x14ac:dyDescent="0.2">
      <c r="A164" s="159" t="s">
        <v>153</v>
      </c>
      <c r="B164" s="160" t="s">
        <v>90</v>
      </c>
      <c r="C164" s="173" t="s">
        <v>91</v>
      </c>
      <c r="D164" s="161"/>
      <c r="E164" s="162"/>
      <c r="F164" s="163"/>
      <c r="G164" s="163">
        <f>SUMIF(AG165:AG236,"&lt;&gt;NOR",G165:G236)</f>
        <v>0</v>
      </c>
      <c r="H164" s="163"/>
      <c r="I164" s="163">
        <f>SUM(I165:I236)</f>
        <v>200418</v>
      </c>
      <c r="J164" s="163"/>
      <c r="K164" s="163">
        <f>SUM(K165:K236)</f>
        <v>407664.04</v>
      </c>
      <c r="L164" s="163"/>
      <c r="M164" s="163">
        <f>SUM(M165:M236)</f>
        <v>0</v>
      </c>
      <c r="N164" s="163"/>
      <c r="O164" s="163">
        <f>SUM(O165:O236)</f>
        <v>0.40000000000000013</v>
      </c>
      <c r="P164" s="163"/>
      <c r="Q164" s="163">
        <f>SUM(Q165:Q236)</f>
        <v>4.7</v>
      </c>
      <c r="R164" s="163"/>
      <c r="S164" s="163"/>
      <c r="T164" s="164"/>
      <c r="U164" s="158"/>
      <c r="V164" s="158">
        <f>SUM(V165:V236)</f>
        <v>0</v>
      </c>
      <c r="W164" s="158"/>
      <c r="X164" s="158"/>
      <c r="AG164" t="s">
        <v>154</v>
      </c>
    </row>
    <row r="165" spans="1:60" outlineLevel="1" x14ac:dyDescent="0.2">
      <c r="A165" s="165">
        <v>74</v>
      </c>
      <c r="B165" s="166" t="s">
        <v>726</v>
      </c>
      <c r="C165" s="174" t="s">
        <v>727</v>
      </c>
      <c r="D165" s="167" t="s">
        <v>594</v>
      </c>
      <c r="E165" s="168">
        <v>50</v>
      </c>
      <c r="F165" s="169"/>
      <c r="G165" s="170">
        <f>ROUND(E165*F165,2)</f>
        <v>0</v>
      </c>
      <c r="H165" s="169">
        <v>0</v>
      </c>
      <c r="I165" s="170">
        <f>ROUND(E165*H165,2)</f>
        <v>0</v>
      </c>
      <c r="J165" s="169">
        <v>490</v>
      </c>
      <c r="K165" s="170">
        <f>ROUND(E165*J165,2)</f>
        <v>24500</v>
      </c>
      <c r="L165" s="170">
        <v>21</v>
      </c>
      <c r="M165" s="170">
        <f>G165*(1+L165/100)</f>
        <v>0</v>
      </c>
      <c r="N165" s="170">
        <v>2.0000000000000002E-5</v>
      </c>
      <c r="O165" s="170">
        <f>ROUND(E165*N165,2)</f>
        <v>0</v>
      </c>
      <c r="P165" s="170">
        <v>8.3000000000000004E-2</v>
      </c>
      <c r="Q165" s="170">
        <f>ROUND(E165*P165,2)</f>
        <v>4.1500000000000004</v>
      </c>
      <c r="R165" s="170"/>
      <c r="S165" s="170" t="s">
        <v>167</v>
      </c>
      <c r="T165" s="171" t="s">
        <v>159</v>
      </c>
      <c r="U165" s="157">
        <v>0</v>
      </c>
      <c r="V165" s="157">
        <f>ROUND(E165*U165,2)</f>
        <v>0</v>
      </c>
      <c r="W165" s="157"/>
      <c r="X165" s="157" t="s">
        <v>177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603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">
      <c r="A166" s="198"/>
      <c r="B166" s="156"/>
      <c r="C166" s="290"/>
      <c r="D166" s="291"/>
      <c r="E166" s="291"/>
      <c r="F166" s="291"/>
      <c r="G166" s="291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162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">
      <c r="A167" s="165">
        <v>75</v>
      </c>
      <c r="B167" s="166" t="s">
        <v>728</v>
      </c>
      <c r="C167" s="174" t="s">
        <v>729</v>
      </c>
      <c r="D167" s="167" t="s">
        <v>682</v>
      </c>
      <c r="E167" s="168">
        <v>5</v>
      </c>
      <c r="F167" s="169"/>
      <c r="G167" s="170">
        <f>ROUND(E167*F167,2)</f>
        <v>0</v>
      </c>
      <c r="H167" s="169">
        <v>0</v>
      </c>
      <c r="I167" s="170">
        <f>ROUND(E167*H167,2)</f>
        <v>0</v>
      </c>
      <c r="J167" s="169">
        <v>3744</v>
      </c>
      <c r="K167" s="170">
        <f>ROUND(E167*J167,2)</f>
        <v>18720</v>
      </c>
      <c r="L167" s="170">
        <v>21</v>
      </c>
      <c r="M167" s="170">
        <f>G167*(1+L167/100)</f>
        <v>0</v>
      </c>
      <c r="N167" s="170">
        <v>1.3089999999999999E-2</v>
      </c>
      <c r="O167" s="170">
        <f>ROUND(E167*N167,2)</f>
        <v>7.0000000000000007E-2</v>
      </c>
      <c r="P167" s="170">
        <v>0</v>
      </c>
      <c r="Q167" s="170">
        <f>ROUND(E167*P167,2)</f>
        <v>0</v>
      </c>
      <c r="R167" s="170"/>
      <c r="S167" s="170" t="s">
        <v>167</v>
      </c>
      <c r="T167" s="171" t="s">
        <v>159</v>
      </c>
      <c r="U167" s="157">
        <v>0</v>
      </c>
      <c r="V167" s="157">
        <f>ROUND(E167*U167,2)</f>
        <v>0</v>
      </c>
      <c r="W167" s="157"/>
      <c r="X167" s="157" t="s">
        <v>177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603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98"/>
      <c r="B168" s="156"/>
      <c r="C168" s="290"/>
      <c r="D168" s="291"/>
      <c r="E168" s="291"/>
      <c r="F168" s="291"/>
      <c r="G168" s="291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162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">
      <c r="A169" s="165">
        <v>76</v>
      </c>
      <c r="B169" s="166" t="s">
        <v>730</v>
      </c>
      <c r="C169" s="174" t="s">
        <v>731</v>
      </c>
      <c r="D169" s="167" t="s">
        <v>682</v>
      </c>
      <c r="E169" s="168">
        <v>4</v>
      </c>
      <c r="F169" s="169"/>
      <c r="G169" s="170">
        <f>ROUND(E169*F169,2)</f>
        <v>0</v>
      </c>
      <c r="H169" s="169">
        <v>0</v>
      </c>
      <c r="I169" s="170">
        <f>ROUND(E169*H169,2)</f>
        <v>0</v>
      </c>
      <c r="J169" s="169">
        <v>1596</v>
      </c>
      <c r="K169" s="170">
        <f>ROUND(E169*J169,2)</f>
        <v>6384</v>
      </c>
      <c r="L169" s="170">
        <v>21</v>
      </c>
      <c r="M169" s="170">
        <f>G169*(1+L169/100)</f>
        <v>0</v>
      </c>
      <c r="N169" s="170">
        <v>9.6299999999999997E-3</v>
      </c>
      <c r="O169" s="170">
        <f>ROUND(E169*N169,2)</f>
        <v>0.04</v>
      </c>
      <c r="P169" s="170">
        <v>0</v>
      </c>
      <c r="Q169" s="170">
        <f>ROUND(E169*P169,2)</f>
        <v>0</v>
      </c>
      <c r="R169" s="170"/>
      <c r="S169" s="170" t="s">
        <v>167</v>
      </c>
      <c r="T169" s="171" t="s">
        <v>159</v>
      </c>
      <c r="U169" s="157">
        <v>0</v>
      </c>
      <c r="V169" s="157">
        <f>ROUND(E169*U169,2)</f>
        <v>0</v>
      </c>
      <c r="W169" s="157"/>
      <c r="X169" s="157" t="s">
        <v>177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603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">
      <c r="A170" s="198"/>
      <c r="B170" s="156"/>
      <c r="C170" s="290"/>
      <c r="D170" s="291"/>
      <c r="E170" s="291"/>
      <c r="F170" s="291"/>
      <c r="G170" s="291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162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">
      <c r="A171" s="165">
        <v>77</v>
      </c>
      <c r="B171" s="166" t="s">
        <v>732</v>
      </c>
      <c r="C171" s="174" t="s">
        <v>733</v>
      </c>
      <c r="D171" s="167" t="s">
        <v>594</v>
      </c>
      <c r="E171" s="168">
        <v>100</v>
      </c>
      <c r="F171" s="169"/>
      <c r="G171" s="170">
        <f>ROUND(E171*F171,2)</f>
        <v>0</v>
      </c>
      <c r="H171" s="169">
        <v>0</v>
      </c>
      <c r="I171" s="170">
        <f>ROUND(E171*H171,2)</f>
        <v>0</v>
      </c>
      <c r="J171" s="169">
        <v>128</v>
      </c>
      <c r="K171" s="170">
        <f>ROUND(E171*J171,2)</f>
        <v>12800</v>
      </c>
      <c r="L171" s="170">
        <v>21</v>
      </c>
      <c r="M171" s="170">
        <f>G171*(1+L171/100)</f>
        <v>0</v>
      </c>
      <c r="N171" s="170">
        <v>2.0000000000000002E-5</v>
      </c>
      <c r="O171" s="170">
        <f>ROUND(E171*N171,2)</f>
        <v>0</v>
      </c>
      <c r="P171" s="170">
        <v>0</v>
      </c>
      <c r="Q171" s="170">
        <f>ROUND(E171*P171,2)</f>
        <v>0</v>
      </c>
      <c r="R171" s="170"/>
      <c r="S171" s="170" t="s">
        <v>167</v>
      </c>
      <c r="T171" s="171" t="s">
        <v>159</v>
      </c>
      <c r="U171" s="157">
        <v>0</v>
      </c>
      <c r="V171" s="157">
        <f>ROUND(E171*U171,2)</f>
        <v>0</v>
      </c>
      <c r="W171" s="157"/>
      <c r="X171" s="157" t="s">
        <v>177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603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">
      <c r="A172" s="198"/>
      <c r="B172" s="156"/>
      <c r="C172" s="290"/>
      <c r="D172" s="291"/>
      <c r="E172" s="291"/>
      <c r="F172" s="291"/>
      <c r="G172" s="291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 t="s">
        <v>162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65">
        <v>78</v>
      </c>
      <c r="B173" s="166" t="s">
        <v>734</v>
      </c>
      <c r="C173" s="174" t="s">
        <v>735</v>
      </c>
      <c r="D173" s="167" t="s">
        <v>682</v>
      </c>
      <c r="E173" s="168">
        <v>4</v>
      </c>
      <c r="F173" s="169"/>
      <c r="G173" s="170">
        <f>ROUND(E173*F173,2)</f>
        <v>0</v>
      </c>
      <c r="H173" s="169">
        <v>0</v>
      </c>
      <c r="I173" s="170">
        <f>ROUND(E173*H173,2)</f>
        <v>0</v>
      </c>
      <c r="J173" s="169">
        <v>3300</v>
      </c>
      <c r="K173" s="170">
        <f>ROUND(E173*J173,2)</f>
        <v>13200</v>
      </c>
      <c r="L173" s="170">
        <v>21</v>
      </c>
      <c r="M173" s="170">
        <f>G173*(1+L173/100)</f>
        <v>0</v>
      </c>
      <c r="N173" s="170">
        <v>1.191E-2</v>
      </c>
      <c r="O173" s="170">
        <f>ROUND(E173*N173,2)</f>
        <v>0.05</v>
      </c>
      <c r="P173" s="170">
        <v>0</v>
      </c>
      <c r="Q173" s="170">
        <f>ROUND(E173*P173,2)</f>
        <v>0</v>
      </c>
      <c r="R173" s="170"/>
      <c r="S173" s="170" t="s">
        <v>167</v>
      </c>
      <c r="T173" s="171" t="s">
        <v>159</v>
      </c>
      <c r="U173" s="157">
        <v>0</v>
      </c>
      <c r="V173" s="157">
        <f>ROUND(E173*U173,2)</f>
        <v>0</v>
      </c>
      <c r="W173" s="157"/>
      <c r="X173" s="157" t="s">
        <v>177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603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 x14ac:dyDescent="0.2">
      <c r="A174" s="198"/>
      <c r="B174" s="156"/>
      <c r="C174" s="290"/>
      <c r="D174" s="291"/>
      <c r="E174" s="291"/>
      <c r="F174" s="291"/>
      <c r="G174" s="291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8"/>
      <c r="Z174" s="148"/>
      <c r="AA174" s="148"/>
      <c r="AB174" s="148"/>
      <c r="AC174" s="148"/>
      <c r="AD174" s="148"/>
      <c r="AE174" s="148"/>
      <c r="AF174" s="148"/>
      <c r="AG174" s="148" t="s">
        <v>162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">
      <c r="A175" s="165">
        <v>79</v>
      </c>
      <c r="B175" s="166" t="s">
        <v>736</v>
      </c>
      <c r="C175" s="174" t="s">
        <v>737</v>
      </c>
      <c r="D175" s="167" t="s">
        <v>682</v>
      </c>
      <c r="E175" s="168">
        <v>3</v>
      </c>
      <c r="F175" s="169"/>
      <c r="G175" s="170">
        <f>ROUND(E175*F175,2)</f>
        <v>0</v>
      </c>
      <c r="H175" s="169">
        <v>0</v>
      </c>
      <c r="I175" s="170">
        <f>ROUND(E175*H175,2)</f>
        <v>0</v>
      </c>
      <c r="J175" s="169">
        <v>4152</v>
      </c>
      <c r="K175" s="170">
        <f>ROUND(E175*J175,2)</f>
        <v>12456</v>
      </c>
      <c r="L175" s="170">
        <v>21</v>
      </c>
      <c r="M175" s="170">
        <f>G175*(1+L175/100)</f>
        <v>0</v>
      </c>
      <c r="N175" s="170">
        <v>1.4670000000000001E-2</v>
      </c>
      <c r="O175" s="170">
        <f>ROUND(E175*N175,2)</f>
        <v>0.04</v>
      </c>
      <c r="P175" s="170">
        <v>0</v>
      </c>
      <c r="Q175" s="170">
        <f>ROUND(E175*P175,2)</f>
        <v>0</v>
      </c>
      <c r="R175" s="170"/>
      <c r="S175" s="170" t="s">
        <v>167</v>
      </c>
      <c r="T175" s="171" t="s">
        <v>159</v>
      </c>
      <c r="U175" s="157">
        <v>0</v>
      </c>
      <c r="V175" s="157">
        <f>ROUND(E175*U175,2)</f>
        <v>0</v>
      </c>
      <c r="W175" s="157"/>
      <c r="X175" s="157" t="s">
        <v>177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603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98"/>
      <c r="B176" s="156"/>
      <c r="C176" s="290"/>
      <c r="D176" s="291"/>
      <c r="E176" s="291"/>
      <c r="F176" s="291"/>
      <c r="G176" s="291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48"/>
      <c r="Z176" s="148"/>
      <c r="AA176" s="148"/>
      <c r="AB176" s="148"/>
      <c r="AC176" s="148"/>
      <c r="AD176" s="148"/>
      <c r="AE176" s="148"/>
      <c r="AF176" s="148"/>
      <c r="AG176" s="148" t="s">
        <v>162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">
      <c r="A177" s="165">
        <v>80</v>
      </c>
      <c r="B177" s="166" t="s">
        <v>738</v>
      </c>
      <c r="C177" s="174" t="s">
        <v>739</v>
      </c>
      <c r="D177" s="167" t="s">
        <v>594</v>
      </c>
      <c r="E177" s="168">
        <v>460</v>
      </c>
      <c r="F177" s="169"/>
      <c r="G177" s="170">
        <f>ROUND(E177*F177,2)</f>
        <v>0</v>
      </c>
      <c r="H177" s="169">
        <v>0</v>
      </c>
      <c r="I177" s="170">
        <f>ROUND(E177*H177,2)</f>
        <v>0</v>
      </c>
      <c r="J177" s="169">
        <v>122</v>
      </c>
      <c r="K177" s="170">
        <f>ROUND(E177*J177,2)</f>
        <v>56120</v>
      </c>
      <c r="L177" s="170">
        <v>21</v>
      </c>
      <c r="M177" s="170">
        <f>G177*(1+L177/100)</f>
        <v>0</v>
      </c>
      <c r="N177" s="170">
        <v>1.2999999999999999E-4</v>
      </c>
      <c r="O177" s="170">
        <f>ROUND(E177*N177,2)</f>
        <v>0.06</v>
      </c>
      <c r="P177" s="170">
        <v>1.1000000000000001E-3</v>
      </c>
      <c r="Q177" s="170">
        <f>ROUND(E177*P177,2)</f>
        <v>0.51</v>
      </c>
      <c r="R177" s="170"/>
      <c r="S177" s="170" t="s">
        <v>167</v>
      </c>
      <c r="T177" s="171" t="s">
        <v>159</v>
      </c>
      <c r="U177" s="157">
        <v>0</v>
      </c>
      <c r="V177" s="157">
        <f>ROUND(E177*U177,2)</f>
        <v>0</v>
      </c>
      <c r="W177" s="157"/>
      <c r="X177" s="157" t="s">
        <v>177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603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">
      <c r="A178" s="198"/>
      <c r="B178" s="156"/>
      <c r="C178" s="290"/>
      <c r="D178" s="291"/>
      <c r="E178" s="291"/>
      <c r="F178" s="291"/>
      <c r="G178" s="291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48"/>
      <c r="Z178" s="148"/>
      <c r="AA178" s="148"/>
      <c r="AB178" s="148"/>
      <c r="AC178" s="148"/>
      <c r="AD178" s="148"/>
      <c r="AE178" s="148"/>
      <c r="AF178" s="148"/>
      <c r="AG178" s="148" t="s">
        <v>162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65">
        <v>81</v>
      </c>
      <c r="B179" s="166" t="s">
        <v>740</v>
      </c>
      <c r="C179" s="174" t="s">
        <v>741</v>
      </c>
      <c r="D179" s="167" t="s">
        <v>594</v>
      </c>
      <c r="E179" s="168">
        <v>10</v>
      </c>
      <c r="F179" s="169"/>
      <c r="G179" s="170">
        <f>ROUND(E179*F179,2)</f>
        <v>0</v>
      </c>
      <c r="H179" s="169">
        <v>0</v>
      </c>
      <c r="I179" s="170">
        <f>ROUND(E179*H179,2)</f>
        <v>0</v>
      </c>
      <c r="J179" s="169">
        <v>199</v>
      </c>
      <c r="K179" s="170">
        <f>ROUND(E179*J179,2)</f>
        <v>1990</v>
      </c>
      <c r="L179" s="170">
        <v>21</v>
      </c>
      <c r="M179" s="170">
        <f>G179*(1+L179/100)</f>
        <v>0</v>
      </c>
      <c r="N179" s="170">
        <v>2.1000000000000001E-4</v>
      </c>
      <c r="O179" s="170">
        <f>ROUND(E179*N179,2)</f>
        <v>0</v>
      </c>
      <c r="P179" s="170">
        <v>3.5000000000000001E-3</v>
      </c>
      <c r="Q179" s="170">
        <f>ROUND(E179*P179,2)</f>
        <v>0.04</v>
      </c>
      <c r="R179" s="170"/>
      <c r="S179" s="170" t="s">
        <v>167</v>
      </c>
      <c r="T179" s="171" t="s">
        <v>159</v>
      </c>
      <c r="U179" s="157">
        <v>0</v>
      </c>
      <c r="V179" s="157">
        <f>ROUND(E179*U179,2)</f>
        <v>0</v>
      </c>
      <c r="W179" s="157"/>
      <c r="X179" s="157" t="s">
        <v>177</v>
      </c>
      <c r="Y179" s="148"/>
      <c r="Z179" s="148"/>
      <c r="AA179" s="148"/>
      <c r="AB179" s="148"/>
      <c r="AC179" s="148"/>
      <c r="AD179" s="148"/>
      <c r="AE179" s="148"/>
      <c r="AF179" s="148"/>
      <c r="AG179" s="148" t="s">
        <v>603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">
      <c r="A180" s="198"/>
      <c r="B180" s="156"/>
      <c r="C180" s="290"/>
      <c r="D180" s="291"/>
      <c r="E180" s="291"/>
      <c r="F180" s="291"/>
      <c r="G180" s="291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8"/>
      <c r="Z180" s="148"/>
      <c r="AA180" s="148"/>
      <c r="AB180" s="148"/>
      <c r="AC180" s="148"/>
      <c r="AD180" s="148"/>
      <c r="AE180" s="148"/>
      <c r="AF180" s="148"/>
      <c r="AG180" s="148" t="s">
        <v>162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ht="22.5" outlineLevel="1" x14ac:dyDescent="0.2">
      <c r="A181" s="165">
        <v>82</v>
      </c>
      <c r="B181" s="166" t="s">
        <v>742</v>
      </c>
      <c r="C181" s="174" t="s">
        <v>743</v>
      </c>
      <c r="D181" s="167" t="s">
        <v>594</v>
      </c>
      <c r="E181" s="168">
        <v>15</v>
      </c>
      <c r="F181" s="169"/>
      <c r="G181" s="170">
        <f>ROUND(E181*F181,2)</f>
        <v>0</v>
      </c>
      <c r="H181" s="169">
        <v>0</v>
      </c>
      <c r="I181" s="170">
        <f>ROUND(E181*H181,2)</f>
        <v>0</v>
      </c>
      <c r="J181" s="169">
        <v>305</v>
      </c>
      <c r="K181" s="170">
        <f>ROUND(E181*J181,2)</f>
        <v>4575</v>
      </c>
      <c r="L181" s="170">
        <v>21</v>
      </c>
      <c r="M181" s="170">
        <f>G181*(1+L181/100)</f>
        <v>0</v>
      </c>
      <c r="N181" s="170">
        <v>2.7E-4</v>
      </c>
      <c r="O181" s="170">
        <f>ROUND(E181*N181,2)</f>
        <v>0</v>
      </c>
      <c r="P181" s="170">
        <v>0</v>
      </c>
      <c r="Q181" s="170">
        <f>ROUND(E181*P181,2)</f>
        <v>0</v>
      </c>
      <c r="R181" s="170"/>
      <c r="S181" s="170" t="s">
        <v>167</v>
      </c>
      <c r="T181" s="171" t="s">
        <v>159</v>
      </c>
      <c r="U181" s="157">
        <v>0</v>
      </c>
      <c r="V181" s="157">
        <f>ROUND(E181*U181,2)</f>
        <v>0</v>
      </c>
      <c r="W181" s="157"/>
      <c r="X181" s="157" t="s">
        <v>177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603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">
      <c r="A182" s="198"/>
      <c r="B182" s="156"/>
      <c r="C182" s="290"/>
      <c r="D182" s="291"/>
      <c r="E182" s="291"/>
      <c r="F182" s="291"/>
      <c r="G182" s="291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48"/>
      <c r="Z182" s="148"/>
      <c r="AA182" s="148"/>
      <c r="AB182" s="148"/>
      <c r="AC182" s="148"/>
      <c r="AD182" s="148"/>
      <c r="AE182" s="148"/>
      <c r="AF182" s="148"/>
      <c r="AG182" s="148" t="s">
        <v>162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">
      <c r="A183" s="165">
        <v>83</v>
      </c>
      <c r="B183" s="166" t="s">
        <v>744</v>
      </c>
      <c r="C183" s="174" t="s">
        <v>745</v>
      </c>
      <c r="D183" s="167" t="s">
        <v>594</v>
      </c>
      <c r="E183" s="168">
        <v>5</v>
      </c>
      <c r="F183" s="169"/>
      <c r="G183" s="170">
        <f>ROUND(E183*F183,2)</f>
        <v>0</v>
      </c>
      <c r="H183" s="169">
        <v>0</v>
      </c>
      <c r="I183" s="170">
        <f>ROUND(E183*H183,2)</f>
        <v>0</v>
      </c>
      <c r="J183" s="169">
        <v>5400</v>
      </c>
      <c r="K183" s="170">
        <f>ROUND(E183*J183,2)</f>
        <v>27000</v>
      </c>
      <c r="L183" s="170">
        <v>21</v>
      </c>
      <c r="M183" s="170">
        <f>G183*(1+L183/100)</f>
        <v>0</v>
      </c>
      <c r="N183" s="170">
        <v>5.9999999999999995E-4</v>
      </c>
      <c r="O183" s="170">
        <f>ROUND(E183*N183,2)</f>
        <v>0</v>
      </c>
      <c r="P183" s="170">
        <v>0</v>
      </c>
      <c r="Q183" s="170">
        <f>ROUND(E183*P183,2)</f>
        <v>0</v>
      </c>
      <c r="R183" s="170"/>
      <c r="S183" s="170" t="s">
        <v>167</v>
      </c>
      <c r="T183" s="171" t="s">
        <v>159</v>
      </c>
      <c r="U183" s="157">
        <v>0</v>
      </c>
      <c r="V183" s="157">
        <f>ROUND(E183*U183,2)</f>
        <v>0</v>
      </c>
      <c r="W183" s="157"/>
      <c r="X183" s="157" t="s">
        <v>177</v>
      </c>
      <c r="Y183" s="148"/>
      <c r="Z183" s="148"/>
      <c r="AA183" s="148"/>
      <c r="AB183" s="148"/>
      <c r="AC183" s="148"/>
      <c r="AD183" s="148"/>
      <c r="AE183" s="148"/>
      <c r="AF183" s="148"/>
      <c r="AG183" s="148" t="s">
        <v>603</v>
      </c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 x14ac:dyDescent="0.2">
      <c r="A184" s="198"/>
      <c r="B184" s="156"/>
      <c r="C184" s="290"/>
      <c r="D184" s="291"/>
      <c r="E184" s="291"/>
      <c r="F184" s="291"/>
      <c r="G184" s="291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8"/>
      <c r="Z184" s="148"/>
      <c r="AA184" s="148"/>
      <c r="AB184" s="148"/>
      <c r="AC184" s="148"/>
      <c r="AD184" s="148"/>
      <c r="AE184" s="148"/>
      <c r="AF184" s="148"/>
      <c r="AG184" s="148" t="s">
        <v>162</v>
      </c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65">
        <v>84</v>
      </c>
      <c r="B185" s="166" t="s">
        <v>746</v>
      </c>
      <c r="C185" s="174" t="s">
        <v>747</v>
      </c>
      <c r="D185" s="167" t="s">
        <v>594</v>
      </c>
      <c r="E185" s="168">
        <v>241</v>
      </c>
      <c r="F185" s="169"/>
      <c r="G185" s="170">
        <f>ROUND(E185*F185,2)</f>
        <v>0</v>
      </c>
      <c r="H185" s="169">
        <v>0</v>
      </c>
      <c r="I185" s="170">
        <f>ROUND(E185*H185,2)</f>
        <v>0</v>
      </c>
      <c r="J185" s="169">
        <v>390</v>
      </c>
      <c r="K185" s="170">
        <f>ROUND(E185*J185,2)</f>
        <v>93990</v>
      </c>
      <c r="L185" s="170">
        <v>21</v>
      </c>
      <c r="M185" s="170">
        <f>G185*(1+L185/100)</f>
        <v>0</v>
      </c>
      <c r="N185" s="170">
        <v>1.3999999999999999E-4</v>
      </c>
      <c r="O185" s="170">
        <f>ROUND(E185*N185,2)</f>
        <v>0.03</v>
      </c>
      <c r="P185" s="170">
        <v>0</v>
      </c>
      <c r="Q185" s="170">
        <f>ROUND(E185*P185,2)</f>
        <v>0</v>
      </c>
      <c r="R185" s="170"/>
      <c r="S185" s="170" t="s">
        <v>167</v>
      </c>
      <c r="T185" s="171" t="s">
        <v>159</v>
      </c>
      <c r="U185" s="157">
        <v>0</v>
      </c>
      <c r="V185" s="157">
        <f>ROUND(E185*U185,2)</f>
        <v>0</v>
      </c>
      <c r="W185" s="157"/>
      <c r="X185" s="157" t="s">
        <v>177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603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">
      <c r="A186" s="198"/>
      <c r="B186" s="156"/>
      <c r="C186" s="290"/>
      <c r="D186" s="291"/>
      <c r="E186" s="291"/>
      <c r="F186" s="291"/>
      <c r="G186" s="291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8"/>
      <c r="Z186" s="148"/>
      <c r="AA186" s="148"/>
      <c r="AB186" s="148"/>
      <c r="AC186" s="148"/>
      <c r="AD186" s="148"/>
      <c r="AE186" s="148"/>
      <c r="AF186" s="148"/>
      <c r="AG186" s="148" t="s">
        <v>162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">
      <c r="A187" s="165">
        <v>85</v>
      </c>
      <c r="B187" s="166" t="s">
        <v>748</v>
      </c>
      <c r="C187" s="174" t="s">
        <v>749</v>
      </c>
      <c r="D187" s="167" t="s">
        <v>594</v>
      </c>
      <c r="E187" s="168">
        <v>5</v>
      </c>
      <c r="F187" s="169"/>
      <c r="G187" s="170">
        <f>ROUND(E187*F187,2)</f>
        <v>0</v>
      </c>
      <c r="H187" s="169">
        <v>0</v>
      </c>
      <c r="I187" s="170">
        <f>ROUND(E187*H187,2)</f>
        <v>0</v>
      </c>
      <c r="J187" s="169">
        <v>1085</v>
      </c>
      <c r="K187" s="170">
        <f>ROUND(E187*J187,2)</f>
        <v>5425</v>
      </c>
      <c r="L187" s="170">
        <v>21</v>
      </c>
      <c r="M187" s="170">
        <f>G187*(1+L187/100)</f>
        <v>0</v>
      </c>
      <c r="N187" s="170">
        <v>7.7999999999999999E-4</v>
      </c>
      <c r="O187" s="170">
        <f>ROUND(E187*N187,2)</f>
        <v>0</v>
      </c>
      <c r="P187" s="170">
        <v>0</v>
      </c>
      <c r="Q187" s="170">
        <f>ROUND(E187*P187,2)</f>
        <v>0</v>
      </c>
      <c r="R187" s="170"/>
      <c r="S187" s="170" t="s">
        <v>167</v>
      </c>
      <c r="T187" s="171" t="s">
        <v>159</v>
      </c>
      <c r="U187" s="157">
        <v>0</v>
      </c>
      <c r="V187" s="157">
        <f>ROUND(E187*U187,2)</f>
        <v>0</v>
      </c>
      <c r="W187" s="157"/>
      <c r="X187" s="157" t="s">
        <v>177</v>
      </c>
      <c r="Y187" s="148"/>
      <c r="Z187" s="148"/>
      <c r="AA187" s="148"/>
      <c r="AB187" s="148"/>
      <c r="AC187" s="148"/>
      <c r="AD187" s="148"/>
      <c r="AE187" s="148"/>
      <c r="AF187" s="148"/>
      <c r="AG187" s="148" t="s">
        <v>603</v>
      </c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">
      <c r="A188" s="198"/>
      <c r="B188" s="156"/>
      <c r="C188" s="290"/>
      <c r="D188" s="291"/>
      <c r="E188" s="291"/>
      <c r="F188" s="291"/>
      <c r="G188" s="291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8"/>
      <c r="Z188" s="148"/>
      <c r="AA188" s="148"/>
      <c r="AB188" s="148"/>
      <c r="AC188" s="148"/>
      <c r="AD188" s="148"/>
      <c r="AE188" s="148"/>
      <c r="AF188" s="148"/>
      <c r="AG188" s="148" t="s">
        <v>162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">
      <c r="A189" s="165">
        <v>86</v>
      </c>
      <c r="B189" s="166" t="s">
        <v>750</v>
      </c>
      <c r="C189" s="174" t="s">
        <v>751</v>
      </c>
      <c r="D189" s="167" t="s">
        <v>594</v>
      </c>
      <c r="E189" s="168">
        <v>2</v>
      </c>
      <c r="F189" s="169"/>
      <c r="G189" s="170">
        <f>ROUND(E189*F189,2)</f>
        <v>0</v>
      </c>
      <c r="H189" s="169">
        <v>0</v>
      </c>
      <c r="I189" s="170">
        <f>ROUND(E189*H189,2)</f>
        <v>0</v>
      </c>
      <c r="J189" s="169">
        <v>943</v>
      </c>
      <c r="K189" s="170">
        <f>ROUND(E189*J189,2)</f>
        <v>1886</v>
      </c>
      <c r="L189" s="170">
        <v>21</v>
      </c>
      <c r="M189" s="170">
        <f>G189*(1+L189/100)</f>
        <v>0</v>
      </c>
      <c r="N189" s="170">
        <v>7.2999999999999996E-4</v>
      </c>
      <c r="O189" s="170">
        <f>ROUND(E189*N189,2)</f>
        <v>0</v>
      </c>
      <c r="P189" s="170">
        <v>0</v>
      </c>
      <c r="Q189" s="170">
        <f>ROUND(E189*P189,2)</f>
        <v>0</v>
      </c>
      <c r="R189" s="170"/>
      <c r="S189" s="170" t="s">
        <v>167</v>
      </c>
      <c r="T189" s="171" t="s">
        <v>159</v>
      </c>
      <c r="U189" s="157">
        <v>0</v>
      </c>
      <c r="V189" s="157">
        <f>ROUND(E189*U189,2)</f>
        <v>0</v>
      </c>
      <c r="W189" s="157"/>
      <c r="X189" s="157" t="s">
        <v>177</v>
      </c>
      <c r="Y189" s="148"/>
      <c r="Z189" s="148"/>
      <c r="AA189" s="148"/>
      <c r="AB189" s="148"/>
      <c r="AC189" s="148"/>
      <c r="AD189" s="148"/>
      <c r="AE189" s="148"/>
      <c r="AF189" s="148"/>
      <c r="AG189" s="148" t="s">
        <v>603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">
      <c r="A190" s="198"/>
      <c r="B190" s="156"/>
      <c r="C190" s="290"/>
      <c r="D190" s="291"/>
      <c r="E190" s="291"/>
      <c r="F190" s="291"/>
      <c r="G190" s="291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48"/>
      <c r="Z190" s="148"/>
      <c r="AA190" s="148"/>
      <c r="AB190" s="148"/>
      <c r="AC190" s="148"/>
      <c r="AD190" s="148"/>
      <c r="AE190" s="148"/>
      <c r="AF190" s="148"/>
      <c r="AG190" s="148" t="s">
        <v>162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">
      <c r="A191" s="165">
        <v>87</v>
      </c>
      <c r="B191" s="166" t="s">
        <v>752</v>
      </c>
      <c r="C191" s="174" t="s">
        <v>753</v>
      </c>
      <c r="D191" s="167" t="s">
        <v>594</v>
      </c>
      <c r="E191" s="168">
        <v>11</v>
      </c>
      <c r="F191" s="169"/>
      <c r="G191" s="170">
        <f>ROUND(E191*F191,2)</f>
        <v>0</v>
      </c>
      <c r="H191" s="169">
        <v>0</v>
      </c>
      <c r="I191" s="170">
        <f>ROUND(E191*H191,2)</f>
        <v>0</v>
      </c>
      <c r="J191" s="169">
        <v>143</v>
      </c>
      <c r="K191" s="170">
        <f>ROUND(E191*J191,2)</f>
        <v>1573</v>
      </c>
      <c r="L191" s="170">
        <v>21</v>
      </c>
      <c r="M191" s="170">
        <f>G191*(1+L191/100)</f>
        <v>0</v>
      </c>
      <c r="N191" s="170">
        <v>2.0000000000000001E-4</v>
      </c>
      <c r="O191" s="170">
        <f>ROUND(E191*N191,2)</f>
        <v>0</v>
      </c>
      <c r="P191" s="170">
        <v>0</v>
      </c>
      <c r="Q191" s="170">
        <f>ROUND(E191*P191,2)</f>
        <v>0</v>
      </c>
      <c r="R191" s="170"/>
      <c r="S191" s="170" t="s">
        <v>167</v>
      </c>
      <c r="T191" s="171" t="s">
        <v>159</v>
      </c>
      <c r="U191" s="157">
        <v>0</v>
      </c>
      <c r="V191" s="157">
        <f>ROUND(E191*U191,2)</f>
        <v>0</v>
      </c>
      <c r="W191" s="157"/>
      <c r="X191" s="157" t="s">
        <v>177</v>
      </c>
      <c r="Y191" s="148"/>
      <c r="Z191" s="148"/>
      <c r="AA191" s="148"/>
      <c r="AB191" s="148"/>
      <c r="AC191" s="148"/>
      <c r="AD191" s="148"/>
      <c r="AE191" s="148"/>
      <c r="AF191" s="148"/>
      <c r="AG191" s="148" t="s">
        <v>603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98"/>
      <c r="B192" s="156"/>
      <c r="C192" s="290"/>
      <c r="D192" s="291"/>
      <c r="E192" s="291"/>
      <c r="F192" s="291"/>
      <c r="G192" s="291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48"/>
      <c r="Z192" s="148"/>
      <c r="AA192" s="148"/>
      <c r="AB192" s="148"/>
      <c r="AC192" s="148"/>
      <c r="AD192" s="148"/>
      <c r="AE192" s="148"/>
      <c r="AF192" s="148"/>
      <c r="AG192" s="148" t="s">
        <v>162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65">
        <v>88</v>
      </c>
      <c r="B193" s="166" t="s">
        <v>754</v>
      </c>
      <c r="C193" s="174" t="s">
        <v>755</v>
      </c>
      <c r="D193" s="167" t="s">
        <v>594</v>
      </c>
      <c r="E193" s="168">
        <v>83</v>
      </c>
      <c r="F193" s="169"/>
      <c r="G193" s="170">
        <f>ROUND(E193*F193,2)</f>
        <v>0</v>
      </c>
      <c r="H193" s="169">
        <v>0</v>
      </c>
      <c r="I193" s="170">
        <f>ROUND(E193*H193,2)</f>
        <v>0</v>
      </c>
      <c r="J193" s="169">
        <v>169</v>
      </c>
      <c r="K193" s="170">
        <f>ROUND(E193*J193,2)</f>
        <v>14027</v>
      </c>
      <c r="L193" s="170">
        <v>21</v>
      </c>
      <c r="M193" s="170">
        <f>G193*(1+L193/100)</f>
        <v>0</v>
      </c>
      <c r="N193" s="170">
        <v>2.5999999999999998E-4</v>
      </c>
      <c r="O193" s="170">
        <f>ROUND(E193*N193,2)</f>
        <v>0.02</v>
      </c>
      <c r="P193" s="170">
        <v>0</v>
      </c>
      <c r="Q193" s="170">
        <f>ROUND(E193*P193,2)</f>
        <v>0</v>
      </c>
      <c r="R193" s="170"/>
      <c r="S193" s="170" t="s">
        <v>167</v>
      </c>
      <c r="T193" s="171" t="s">
        <v>159</v>
      </c>
      <c r="U193" s="157">
        <v>0</v>
      </c>
      <c r="V193" s="157">
        <f>ROUND(E193*U193,2)</f>
        <v>0</v>
      </c>
      <c r="W193" s="157"/>
      <c r="X193" s="157" t="s">
        <v>177</v>
      </c>
      <c r="Y193" s="148"/>
      <c r="Z193" s="148"/>
      <c r="AA193" s="148"/>
      <c r="AB193" s="148"/>
      <c r="AC193" s="148"/>
      <c r="AD193" s="148"/>
      <c r="AE193" s="148"/>
      <c r="AF193" s="148"/>
      <c r="AG193" s="148" t="s">
        <v>603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98"/>
      <c r="B194" s="156"/>
      <c r="C194" s="290"/>
      <c r="D194" s="291"/>
      <c r="E194" s="291"/>
      <c r="F194" s="291"/>
      <c r="G194" s="291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48"/>
      <c r="Z194" s="148"/>
      <c r="AA194" s="148"/>
      <c r="AB194" s="148"/>
      <c r="AC194" s="148"/>
      <c r="AD194" s="148"/>
      <c r="AE194" s="148"/>
      <c r="AF194" s="148"/>
      <c r="AG194" s="148" t="s">
        <v>162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">
      <c r="A195" s="165">
        <v>89</v>
      </c>
      <c r="B195" s="166" t="s">
        <v>756</v>
      </c>
      <c r="C195" s="174" t="s">
        <v>757</v>
      </c>
      <c r="D195" s="167" t="s">
        <v>594</v>
      </c>
      <c r="E195" s="168">
        <v>19</v>
      </c>
      <c r="F195" s="169"/>
      <c r="G195" s="170">
        <f>ROUND(E195*F195,2)</f>
        <v>0</v>
      </c>
      <c r="H195" s="169">
        <v>0</v>
      </c>
      <c r="I195" s="170">
        <f>ROUND(E195*H195,2)</f>
        <v>0</v>
      </c>
      <c r="J195" s="169">
        <v>238</v>
      </c>
      <c r="K195" s="170">
        <f>ROUND(E195*J195,2)</f>
        <v>4522</v>
      </c>
      <c r="L195" s="170">
        <v>21</v>
      </c>
      <c r="M195" s="170">
        <f>G195*(1+L195/100)</f>
        <v>0</v>
      </c>
      <c r="N195" s="170">
        <v>3.6000000000000002E-4</v>
      </c>
      <c r="O195" s="170">
        <f>ROUND(E195*N195,2)</f>
        <v>0.01</v>
      </c>
      <c r="P195" s="170">
        <v>0</v>
      </c>
      <c r="Q195" s="170">
        <f>ROUND(E195*P195,2)</f>
        <v>0</v>
      </c>
      <c r="R195" s="170"/>
      <c r="S195" s="170" t="s">
        <v>167</v>
      </c>
      <c r="T195" s="171" t="s">
        <v>159</v>
      </c>
      <c r="U195" s="157">
        <v>0</v>
      </c>
      <c r="V195" s="157">
        <f>ROUND(E195*U195,2)</f>
        <v>0</v>
      </c>
      <c r="W195" s="157"/>
      <c r="X195" s="157" t="s">
        <v>177</v>
      </c>
      <c r="Y195" s="148"/>
      <c r="Z195" s="148"/>
      <c r="AA195" s="148"/>
      <c r="AB195" s="148"/>
      <c r="AC195" s="148"/>
      <c r="AD195" s="148"/>
      <c r="AE195" s="148"/>
      <c r="AF195" s="148"/>
      <c r="AG195" s="148" t="s">
        <v>603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98"/>
      <c r="B196" s="156"/>
      <c r="C196" s="290"/>
      <c r="D196" s="291"/>
      <c r="E196" s="291"/>
      <c r="F196" s="291"/>
      <c r="G196" s="291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48"/>
      <c r="Z196" s="148"/>
      <c r="AA196" s="148"/>
      <c r="AB196" s="148"/>
      <c r="AC196" s="148"/>
      <c r="AD196" s="148"/>
      <c r="AE196" s="148"/>
      <c r="AF196" s="148"/>
      <c r="AG196" s="148" t="s">
        <v>162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 x14ac:dyDescent="0.2">
      <c r="A197" s="165">
        <v>90</v>
      </c>
      <c r="B197" s="166" t="s">
        <v>758</v>
      </c>
      <c r="C197" s="174" t="s">
        <v>759</v>
      </c>
      <c r="D197" s="167" t="s">
        <v>594</v>
      </c>
      <c r="E197" s="168">
        <v>8</v>
      </c>
      <c r="F197" s="169"/>
      <c r="G197" s="170">
        <f>ROUND(E197*F197,2)</f>
        <v>0</v>
      </c>
      <c r="H197" s="169">
        <v>0</v>
      </c>
      <c r="I197" s="170">
        <f>ROUND(E197*H197,2)</f>
        <v>0</v>
      </c>
      <c r="J197" s="169">
        <v>160</v>
      </c>
      <c r="K197" s="170">
        <f>ROUND(E197*J197,2)</f>
        <v>1280</v>
      </c>
      <c r="L197" s="170">
        <v>21</v>
      </c>
      <c r="M197" s="170">
        <f>G197*(1+L197/100)</f>
        <v>0</v>
      </c>
      <c r="N197" s="170">
        <v>2.1000000000000001E-4</v>
      </c>
      <c r="O197" s="170">
        <f>ROUND(E197*N197,2)</f>
        <v>0</v>
      </c>
      <c r="P197" s="170">
        <v>0</v>
      </c>
      <c r="Q197" s="170">
        <f>ROUND(E197*P197,2)</f>
        <v>0</v>
      </c>
      <c r="R197" s="170"/>
      <c r="S197" s="170" t="s">
        <v>167</v>
      </c>
      <c r="T197" s="171" t="s">
        <v>159</v>
      </c>
      <c r="U197" s="157">
        <v>0</v>
      </c>
      <c r="V197" s="157">
        <f>ROUND(E197*U197,2)</f>
        <v>0</v>
      </c>
      <c r="W197" s="157"/>
      <c r="X197" s="157" t="s">
        <v>177</v>
      </c>
      <c r="Y197" s="148"/>
      <c r="Z197" s="148"/>
      <c r="AA197" s="148"/>
      <c r="AB197" s="148"/>
      <c r="AC197" s="148"/>
      <c r="AD197" s="148"/>
      <c r="AE197" s="148"/>
      <c r="AF197" s="148"/>
      <c r="AG197" s="148" t="s">
        <v>603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98"/>
      <c r="B198" s="156"/>
      <c r="C198" s="290"/>
      <c r="D198" s="291"/>
      <c r="E198" s="291"/>
      <c r="F198" s="291"/>
      <c r="G198" s="291"/>
      <c r="H198" s="196"/>
      <c r="I198" s="157"/>
      <c r="J198" s="196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">
      <c r="A199" s="165">
        <v>91</v>
      </c>
      <c r="B199" s="166" t="s">
        <v>722</v>
      </c>
      <c r="C199" s="174" t="s">
        <v>723</v>
      </c>
      <c r="D199" s="167" t="s">
        <v>594</v>
      </c>
      <c r="E199" s="168">
        <v>28</v>
      </c>
      <c r="F199" s="169"/>
      <c r="G199" s="170">
        <f>ROUND(E199*F199,2)</f>
        <v>0</v>
      </c>
      <c r="H199" s="170"/>
      <c r="I199" s="169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 t="s">
        <v>167</v>
      </c>
      <c r="T199" s="171" t="s">
        <v>159</v>
      </c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 x14ac:dyDescent="0.2">
      <c r="A200" s="198"/>
      <c r="B200" s="156"/>
      <c r="C200" s="290"/>
      <c r="D200" s="291"/>
      <c r="E200" s="291"/>
      <c r="F200" s="291"/>
      <c r="G200" s="291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48"/>
      <c r="Z200" s="148"/>
      <c r="AA200" s="148"/>
      <c r="AB200" s="148"/>
      <c r="AC200" s="148"/>
      <c r="AD200" s="148"/>
      <c r="AE200" s="148"/>
      <c r="AF200" s="148"/>
      <c r="AG200" s="148" t="s">
        <v>162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">
      <c r="A201" s="165">
        <v>92</v>
      </c>
      <c r="B201" s="166" t="s">
        <v>760</v>
      </c>
      <c r="C201" s="174" t="s">
        <v>761</v>
      </c>
      <c r="D201" s="167" t="s">
        <v>594</v>
      </c>
      <c r="E201" s="168">
        <v>64</v>
      </c>
      <c r="F201" s="169"/>
      <c r="G201" s="170">
        <f>ROUND(E201*F201,2)</f>
        <v>0</v>
      </c>
      <c r="H201" s="169">
        <v>0</v>
      </c>
      <c r="I201" s="170">
        <f>ROUND(E201*H201,2)</f>
        <v>0</v>
      </c>
      <c r="J201" s="169">
        <v>184</v>
      </c>
      <c r="K201" s="170">
        <f>ROUND(E201*J201,2)</f>
        <v>11776</v>
      </c>
      <c r="L201" s="170">
        <v>21</v>
      </c>
      <c r="M201" s="170">
        <f>G201*(1+L201/100)</f>
        <v>0</v>
      </c>
      <c r="N201" s="170">
        <v>2.7999999999999998E-4</v>
      </c>
      <c r="O201" s="170">
        <f>ROUND(E201*N201,2)</f>
        <v>0.02</v>
      </c>
      <c r="P201" s="170">
        <v>0</v>
      </c>
      <c r="Q201" s="170">
        <f>ROUND(E201*P201,2)</f>
        <v>0</v>
      </c>
      <c r="R201" s="170"/>
      <c r="S201" s="170" t="s">
        <v>167</v>
      </c>
      <c r="T201" s="171" t="s">
        <v>159</v>
      </c>
      <c r="U201" s="157">
        <v>0</v>
      </c>
      <c r="V201" s="157">
        <f>ROUND(E201*U201,2)</f>
        <v>0</v>
      </c>
      <c r="W201" s="157"/>
      <c r="X201" s="157" t="s">
        <v>177</v>
      </c>
      <c r="Y201" s="148"/>
      <c r="Z201" s="148"/>
      <c r="AA201" s="148"/>
      <c r="AB201" s="148"/>
      <c r="AC201" s="148"/>
      <c r="AD201" s="148"/>
      <c r="AE201" s="148"/>
      <c r="AF201" s="148"/>
      <c r="AG201" s="148" t="s">
        <v>603</v>
      </c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">
      <c r="A202" s="198"/>
      <c r="B202" s="156"/>
      <c r="C202" s="290"/>
      <c r="D202" s="291"/>
      <c r="E202" s="291"/>
      <c r="F202" s="291"/>
      <c r="G202" s="291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8"/>
      <c r="Z202" s="148"/>
      <c r="AA202" s="148"/>
      <c r="AB202" s="148"/>
      <c r="AC202" s="148"/>
      <c r="AD202" s="148"/>
      <c r="AE202" s="148"/>
      <c r="AF202" s="148"/>
      <c r="AG202" s="148" t="s">
        <v>162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">
      <c r="A203" s="165">
        <v>93</v>
      </c>
      <c r="B203" s="166" t="s">
        <v>762</v>
      </c>
      <c r="C203" s="174" t="s">
        <v>763</v>
      </c>
      <c r="D203" s="167" t="s">
        <v>594</v>
      </c>
      <c r="E203" s="168">
        <v>1</v>
      </c>
      <c r="F203" s="169"/>
      <c r="G203" s="170">
        <f>ROUND(E203*F203,2)</f>
        <v>0</v>
      </c>
      <c r="H203" s="169">
        <v>0</v>
      </c>
      <c r="I203" s="170">
        <f>ROUND(E203*H203,2)</f>
        <v>0</v>
      </c>
      <c r="J203" s="169">
        <v>344</v>
      </c>
      <c r="K203" s="170">
        <f>ROUND(E203*J203,2)</f>
        <v>344</v>
      </c>
      <c r="L203" s="170">
        <v>21</v>
      </c>
      <c r="M203" s="170">
        <f>G203*(1+L203/100)</f>
        <v>0</v>
      </c>
      <c r="N203" s="170">
        <v>2.9999999999999997E-4</v>
      </c>
      <c r="O203" s="170">
        <f>ROUND(E203*N203,2)</f>
        <v>0</v>
      </c>
      <c r="P203" s="170">
        <v>4.3600000000000002E-3</v>
      </c>
      <c r="Q203" s="170">
        <f>ROUND(E203*P203,2)</f>
        <v>0</v>
      </c>
      <c r="R203" s="170"/>
      <c r="S203" s="170" t="s">
        <v>167</v>
      </c>
      <c r="T203" s="171" t="s">
        <v>159</v>
      </c>
      <c r="U203" s="157">
        <v>0</v>
      </c>
      <c r="V203" s="157">
        <f>ROUND(E203*U203,2)</f>
        <v>0</v>
      </c>
      <c r="W203" s="157"/>
      <c r="X203" s="157" t="s">
        <v>177</v>
      </c>
      <c r="Y203" s="148"/>
      <c r="Z203" s="148"/>
      <c r="AA203" s="148"/>
      <c r="AB203" s="148"/>
      <c r="AC203" s="148"/>
      <c r="AD203" s="148"/>
      <c r="AE203" s="148"/>
      <c r="AF203" s="148"/>
      <c r="AG203" s="148" t="s">
        <v>603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">
      <c r="A204" s="198"/>
      <c r="B204" s="156"/>
      <c r="C204" s="290"/>
      <c r="D204" s="291"/>
      <c r="E204" s="291"/>
      <c r="F204" s="291"/>
      <c r="G204" s="291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8"/>
      <c r="Z204" s="148"/>
      <c r="AA204" s="148"/>
      <c r="AB204" s="148"/>
      <c r="AC204" s="148"/>
      <c r="AD204" s="148"/>
      <c r="AE204" s="148"/>
      <c r="AF204" s="148"/>
      <c r="AG204" s="148" t="s">
        <v>162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 x14ac:dyDescent="0.2">
      <c r="A205" s="165">
        <v>94</v>
      </c>
      <c r="B205" s="166" t="s">
        <v>764</v>
      </c>
      <c r="C205" s="174" t="s">
        <v>765</v>
      </c>
      <c r="D205" s="167" t="s">
        <v>594</v>
      </c>
      <c r="E205" s="168">
        <v>15</v>
      </c>
      <c r="F205" s="169"/>
      <c r="G205" s="170">
        <f>ROUND(E205*F205,2)</f>
        <v>0</v>
      </c>
      <c r="H205" s="169">
        <v>0</v>
      </c>
      <c r="I205" s="170">
        <f>ROUND(E205*H205,2)</f>
        <v>0</v>
      </c>
      <c r="J205" s="169">
        <v>238</v>
      </c>
      <c r="K205" s="170">
        <f>ROUND(E205*J205,2)</f>
        <v>3570</v>
      </c>
      <c r="L205" s="170">
        <v>21</v>
      </c>
      <c r="M205" s="170">
        <f>G205*(1+L205/100)</f>
        <v>0</v>
      </c>
      <c r="N205" s="170">
        <v>2.2000000000000001E-4</v>
      </c>
      <c r="O205" s="170">
        <f>ROUND(E205*N205,2)</f>
        <v>0</v>
      </c>
      <c r="P205" s="170">
        <v>0</v>
      </c>
      <c r="Q205" s="170">
        <f>ROUND(E205*P205,2)</f>
        <v>0</v>
      </c>
      <c r="R205" s="170"/>
      <c r="S205" s="170" t="s">
        <v>167</v>
      </c>
      <c r="T205" s="171" t="s">
        <v>159</v>
      </c>
      <c r="U205" s="157">
        <v>0</v>
      </c>
      <c r="V205" s="157">
        <f>ROUND(E205*U205,2)</f>
        <v>0</v>
      </c>
      <c r="W205" s="157"/>
      <c r="X205" s="157" t="s">
        <v>177</v>
      </c>
      <c r="Y205" s="148"/>
      <c r="Z205" s="148"/>
      <c r="AA205" s="148"/>
      <c r="AB205" s="148"/>
      <c r="AC205" s="148"/>
      <c r="AD205" s="148"/>
      <c r="AE205" s="148"/>
      <c r="AF205" s="148"/>
      <c r="AG205" s="148" t="s">
        <v>603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">
      <c r="A206" s="198"/>
      <c r="B206" s="156"/>
      <c r="C206" s="290"/>
      <c r="D206" s="291"/>
      <c r="E206" s="291"/>
      <c r="F206" s="291"/>
      <c r="G206" s="291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8"/>
      <c r="Z206" s="148"/>
      <c r="AA206" s="148"/>
      <c r="AB206" s="148"/>
      <c r="AC206" s="148"/>
      <c r="AD206" s="148"/>
      <c r="AE206" s="148"/>
      <c r="AF206" s="148"/>
      <c r="AG206" s="148" t="s">
        <v>162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">
      <c r="A207" s="165">
        <v>95</v>
      </c>
      <c r="B207" s="166" t="s">
        <v>766</v>
      </c>
      <c r="C207" s="174" t="s">
        <v>767</v>
      </c>
      <c r="D207" s="167" t="s">
        <v>594</v>
      </c>
      <c r="E207" s="168">
        <v>5</v>
      </c>
      <c r="F207" s="169"/>
      <c r="G207" s="170">
        <f>ROUND(E207*F207,2)</f>
        <v>0</v>
      </c>
      <c r="H207" s="169">
        <v>0</v>
      </c>
      <c r="I207" s="170">
        <f>ROUND(E207*H207,2)</f>
        <v>0</v>
      </c>
      <c r="J207" s="169">
        <v>241</v>
      </c>
      <c r="K207" s="170">
        <f>ROUND(E207*J207,2)</f>
        <v>1205</v>
      </c>
      <c r="L207" s="170">
        <v>21</v>
      </c>
      <c r="M207" s="170">
        <f>G207*(1+L207/100)</f>
        <v>0</v>
      </c>
      <c r="N207" s="170">
        <v>2.1000000000000001E-4</v>
      </c>
      <c r="O207" s="170">
        <f>ROUND(E207*N207,2)</f>
        <v>0</v>
      </c>
      <c r="P207" s="170">
        <v>0</v>
      </c>
      <c r="Q207" s="170">
        <f>ROUND(E207*P207,2)</f>
        <v>0</v>
      </c>
      <c r="R207" s="170"/>
      <c r="S207" s="170" t="s">
        <v>167</v>
      </c>
      <c r="T207" s="171" t="s">
        <v>159</v>
      </c>
      <c r="U207" s="157">
        <v>0</v>
      </c>
      <c r="V207" s="157">
        <f>ROUND(E207*U207,2)</f>
        <v>0</v>
      </c>
      <c r="W207" s="157"/>
      <c r="X207" s="157" t="s">
        <v>177</v>
      </c>
      <c r="Y207" s="148"/>
      <c r="Z207" s="148"/>
      <c r="AA207" s="148"/>
      <c r="AB207" s="148"/>
      <c r="AC207" s="148"/>
      <c r="AD207" s="148"/>
      <c r="AE207" s="148"/>
      <c r="AF207" s="148"/>
      <c r="AG207" s="148" t="s">
        <v>603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 x14ac:dyDescent="0.2">
      <c r="A208" s="198"/>
      <c r="B208" s="156"/>
      <c r="C208" s="290"/>
      <c r="D208" s="291"/>
      <c r="E208" s="291"/>
      <c r="F208" s="291"/>
      <c r="G208" s="291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48"/>
      <c r="Z208" s="148"/>
      <c r="AA208" s="148"/>
      <c r="AB208" s="148"/>
      <c r="AC208" s="148"/>
      <c r="AD208" s="148"/>
      <c r="AE208" s="148"/>
      <c r="AF208" s="148"/>
      <c r="AG208" s="148" t="s">
        <v>162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">
      <c r="A209" s="165">
        <v>96</v>
      </c>
      <c r="B209" s="166" t="s">
        <v>768</v>
      </c>
      <c r="C209" s="174" t="s">
        <v>769</v>
      </c>
      <c r="D209" s="167" t="s">
        <v>594</v>
      </c>
      <c r="E209" s="168">
        <v>2</v>
      </c>
      <c r="F209" s="169"/>
      <c r="G209" s="170">
        <f>ROUND(E209*F209,2)</f>
        <v>0</v>
      </c>
      <c r="H209" s="169">
        <v>0</v>
      </c>
      <c r="I209" s="170">
        <f>ROUND(E209*H209,2)</f>
        <v>0</v>
      </c>
      <c r="J209" s="169">
        <v>506</v>
      </c>
      <c r="K209" s="170">
        <f>ROUND(E209*J209,2)</f>
        <v>1012</v>
      </c>
      <c r="L209" s="170">
        <v>21</v>
      </c>
      <c r="M209" s="170">
        <f>G209*(1+L209/100)</f>
        <v>0</v>
      </c>
      <c r="N209" s="170">
        <v>5.0000000000000001E-4</v>
      </c>
      <c r="O209" s="170">
        <f>ROUND(E209*N209,2)</f>
        <v>0</v>
      </c>
      <c r="P209" s="170">
        <v>0</v>
      </c>
      <c r="Q209" s="170">
        <f>ROUND(E209*P209,2)</f>
        <v>0</v>
      </c>
      <c r="R209" s="170"/>
      <c r="S209" s="170" t="s">
        <v>167</v>
      </c>
      <c r="T209" s="171" t="s">
        <v>159</v>
      </c>
      <c r="U209" s="157">
        <v>0</v>
      </c>
      <c r="V209" s="157">
        <f>ROUND(E209*U209,2)</f>
        <v>0</v>
      </c>
      <c r="W209" s="157"/>
      <c r="X209" s="157" t="s">
        <v>177</v>
      </c>
      <c r="Y209" s="148"/>
      <c r="Z209" s="148"/>
      <c r="AA209" s="148"/>
      <c r="AB209" s="148"/>
      <c r="AC209" s="148"/>
      <c r="AD209" s="148"/>
      <c r="AE209" s="148"/>
      <c r="AF209" s="148"/>
      <c r="AG209" s="148" t="s">
        <v>603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 x14ac:dyDescent="0.2">
      <c r="A210" s="198"/>
      <c r="B210" s="156"/>
      <c r="C210" s="290"/>
      <c r="D210" s="291"/>
      <c r="E210" s="291"/>
      <c r="F210" s="291"/>
      <c r="G210" s="291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48"/>
      <c r="Z210" s="148"/>
      <c r="AA210" s="148"/>
      <c r="AB210" s="148"/>
      <c r="AC210" s="148"/>
      <c r="AD210" s="148"/>
      <c r="AE210" s="148"/>
      <c r="AF210" s="148"/>
      <c r="AG210" s="148" t="s">
        <v>162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1" x14ac:dyDescent="0.2">
      <c r="A211" s="165">
        <v>97</v>
      </c>
      <c r="B211" s="166" t="s">
        <v>770</v>
      </c>
      <c r="C211" s="174" t="s">
        <v>771</v>
      </c>
      <c r="D211" s="167" t="s">
        <v>594</v>
      </c>
      <c r="E211" s="168">
        <v>15</v>
      </c>
      <c r="F211" s="169"/>
      <c r="G211" s="170">
        <f>ROUND(E211*F211,2)</f>
        <v>0</v>
      </c>
      <c r="H211" s="169">
        <v>0</v>
      </c>
      <c r="I211" s="170">
        <f>ROUND(E211*H211,2)</f>
        <v>0</v>
      </c>
      <c r="J211" s="169">
        <v>1500</v>
      </c>
      <c r="K211" s="170">
        <f>ROUND(E211*J211,2)</f>
        <v>22500</v>
      </c>
      <c r="L211" s="170">
        <v>21</v>
      </c>
      <c r="M211" s="170">
        <f>G211*(1+L211/100)</f>
        <v>0</v>
      </c>
      <c r="N211" s="170">
        <v>1.6800000000000001E-3</v>
      </c>
      <c r="O211" s="170">
        <f>ROUND(E211*N211,2)</f>
        <v>0.03</v>
      </c>
      <c r="P211" s="170">
        <v>0</v>
      </c>
      <c r="Q211" s="170">
        <f>ROUND(E211*P211,2)</f>
        <v>0</v>
      </c>
      <c r="R211" s="170"/>
      <c r="S211" s="170" t="s">
        <v>167</v>
      </c>
      <c r="T211" s="171" t="s">
        <v>159</v>
      </c>
      <c r="U211" s="157">
        <v>0</v>
      </c>
      <c r="V211" s="157">
        <f>ROUND(E211*U211,2)</f>
        <v>0</v>
      </c>
      <c r="W211" s="157"/>
      <c r="X211" s="157" t="s">
        <v>177</v>
      </c>
      <c r="Y211" s="148"/>
      <c r="Z211" s="148"/>
      <c r="AA211" s="148"/>
      <c r="AB211" s="148"/>
      <c r="AC211" s="148"/>
      <c r="AD211" s="148"/>
      <c r="AE211" s="148"/>
      <c r="AF211" s="148"/>
      <c r="AG211" s="148" t="s">
        <v>603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">
      <c r="A212" s="198"/>
      <c r="B212" s="156"/>
      <c r="C212" s="290"/>
      <c r="D212" s="291"/>
      <c r="E212" s="291"/>
      <c r="F212" s="291"/>
      <c r="G212" s="291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8"/>
      <c r="Z212" s="148"/>
      <c r="AA212" s="148"/>
      <c r="AB212" s="148"/>
      <c r="AC212" s="148"/>
      <c r="AD212" s="148"/>
      <c r="AE212" s="148"/>
      <c r="AF212" s="148"/>
      <c r="AG212" s="148" t="s">
        <v>162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">
      <c r="A213" s="165">
        <v>98</v>
      </c>
      <c r="B213" s="166" t="s">
        <v>772</v>
      </c>
      <c r="C213" s="174" t="s">
        <v>773</v>
      </c>
      <c r="D213" s="167" t="s">
        <v>594</v>
      </c>
      <c r="E213" s="168">
        <v>5</v>
      </c>
      <c r="F213" s="169"/>
      <c r="G213" s="170">
        <f>ROUND(E213*F213,2)</f>
        <v>0</v>
      </c>
      <c r="H213" s="169">
        <v>0</v>
      </c>
      <c r="I213" s="170">
        <f>ROUND(E213*H213,2)</f>
        <v>0</v>
      </c>
      <c r="J213" s="169">
        <v>11256</v>
      </c>
      <c r="K213" s="170">
        <f>ROUND(E213*J213,2)</f>
        <v>56280</v>
      </c>
      <c r="L213" s="170">
        <v>21</v>
      </c>
      <c r="M213" s="170">
        <f>G213*(1+L213/100)</f>
        <v>0</v>
      </c>
      <c r="N213" s="170">
        <v>3.8E-3</v>
      </c>
      <c r="O213" s="170">
        <f>ROUND(E213*N213,2)</f>
        <v>0.02</v>
      </c>
      <c r="P213" s="170">
        <v>0</v>
      </c>
      <c r="Q213" s="170">
        <f>ROUND(E213*P213,2)</f>
        <v>0</v>
      </c>
      <c r="R213" s="170"/>
      <c r="S213" s="170" t="s">
        <v>167</v>
      </c>
      <c r="T213" s="171" t="s">
        <v>159</v>
      </c>
      <c r="U213" s="157">
        <v>0</v>
      </c>
      <c r="V213" s="157">
        <f>ROUND(E213*U213,2)</f>
        <v>0</v>
      </c>
      <c r="W213" s="157"/>
      <c r="X213" s="157" t="s">
        <v>177</v>
      </c>
      <c r="Y213" s="148"/>
      <c r="Z213" s="148"/>
      <c r="AA213" s="148"/>
      <c r="AB213" s="148"/>
      <c r="AC213" s="148"/>
      <c r="AD213" s="148"/>
      <c r="AE213" s="148"/>
      <c r="AF213" s="148"/>
      <c r="AG213" s="148" t="s">
        <v>603</v>
      </c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 x14ac:dyDescent="0.2">
      <c r="A214" s="198"/>
      <c r="B214" s="156"/>
      <c r="C214" s="290"/>
      <c r="D214" s="291"/>
      <c r="E214" s="291"/>
      <c r="F214" s="291"/>
      <c r="G214" s="291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48"/>
      <c r="Z214" s="148"/>
      <c r="AA214" s="148"/>
      <c r="AB214" s="148"/>
      <c r="AC214" s="148"/>
      <c r="AD214" s="148"/>
      <c r="AE214" s="148"/>
      <c r="AF214" s="148"/>
      <c r="AG214" s="148" t="s">
        <v>162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ht="15.75" customHeight="1" outlineLevel="1" x14ac:dyDescent="0.2">
      <c r="A215" s="165">
        <v>99</v>
      </c>
      <c r="B215" s="166" t="s">
        <v>774</v>
      </c>
      <c r="C215" s="174" t="s">
        <v>775</v>
      </c>
      <c r="D215" s="167" t="s">
        <v>594</v>
      </c>
      <c r="E215" s="168">
        <v>12</v>
      </c>
      <c r="F215" s="169"/>
      <c r="G215" s="170">
        <f>ROUND(E215*F215,2)</f>
        <v>0</v>
      </c>
      <c r="H215" s="169">
        <v>0</v>
      </c>
      <c r="I215" s="170">
        <f>ROUND(E215*H215,2)</f>
        <v>0</v>
      </c>
      <c r="J215" s="169">
        <v>577</v>
      </c>
      <c r="K215" s="170">
        <f>ROUND(E215*J215,2)</f>
        <v>6924</v>
      </c>
      <c r="L215" s="170">
        <v>21</v>
      </c>
      <c r="M215" s="170">
        <f>G215*(1+L215/100)</f>
        <v>0</v>
      </c>
      <c r="N215" s="170">
        <v>5.1999999999999995E-4</v>
      </c>
      <c r="O215" s="170">
        <f>ROUND(E215*N215,2)</f>
        <v>0.01</v>
      </c>
      <c r="P215" s="170">
        <v>0</v>
      </c>
      <c r="Q215" s="170">
        <f>ROUND(E215*P215,2)</f>
        <v>0</v>
      </c>
      <c r="R215" s="170"/>
      <c r="S215" s="170" t="s">
        <v>167</v>
      </c>
      <c r="T215" s="171" t="s">
        <v>159</v>
      </c>
      <c r="U215" s="157">
        <v>0</v>
      </c>
      <c r="V215" s="157">
        <f>ROUND(E215*U215,2)</f>
        <v>0</v>
      </c>
      <c r="W215" s="157"/>
      <c r="X215" s="157" t="s">
        <v>177</v>
      </c>
      <c r="Y215" s="148"/>
      <c r="Z215" s="148"/>
      <c r="AA215" s="148"/>
      <c r="AB215" s="148"/>
      <c r="AC215" s="148"/>
      <c r="AD215" s="148"/>
      <c r="AE215" s="148"/>
      <c r="AF215" s="148"/>
      <c r="AG215" s="148" t="s">
        <v>603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">
      <c r="A216" s="198"/>
      <c r="B216" s="156"/>
      <c r="C216" s="290"/>
      <c r="D216" s="291"/>
      <c r="E216" s="291"/>
      <c r="F216" s="291"/>
      <c r="G216" s="291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48"/>
      <c r="Z216" s="148"/>
      <c r="AA216" s="148"/>
      <c r="AB216" s="148"/>
      <c r="AC216" s="148"/>
      <c r="AD216" s="148"/>
      <c r="AE216" s="148"/>
      <c r="AF216" s="148"/>
      <c r="AG216" s="148" t="s">
        <v>162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ht="16.5" customHeight="1" outlineLevel="1" x14ac:dyDescent="0.2">
      <c r="A217" s="165">
        <v>100</v>
      </c>
      <c r="B217" s="166" t="s">
        <v>776</v>
      </c>
      <c r="C217" s="174" t="s">
        <v>777</v>
      </c>
      <c r="D217" s="167" t="s">
        <v>594</v>
      </c>
      <c r="E217" s="168">
        <v>2</v>
      </c>
      <c r="F217" s="169"/>
      <c r="G217" s="170">
        <f>ROUND(E217*F217,2)</f>
        <v>0</v>
      </c>
      <c r="H217" s="169">
        <v>0</v>
      </c>
      <c r="I217" s="170">
        <f>ROUND(E217*H217,2)</f>
        <v>0</v>
      </c>
      <c r="J217" s="169">
        <v>1212</v>
      </c>
      <c r="K217" s="170">
        <f>ROUND(E217*J217,2)</f>
        <v>2424</v>
      </c>
      <c r="L217" s="170">
        <v>21</v>
      </c>
      <c r="M217" s="170">
        <f>G217*(1+L217/100)</f>
        <v>0</v>
      </c>
      <c r="N217" s="170">
        <v>1.47E-3</v>
      </c>
      <c r="O217" s="170">
        <f>ROUND(E217*N217,2)</f>
        <v>0</v>
      </c>
      <c r="P217" s="170">
        <v>0</v>
      </c>
      <c r="Q217" s="170">
        <f>ROUND(E217*P217,2)</f>
        <v>0</v>
      </c>
      <c r="R217" s="170"/>
      <c r="S217" s="170" t="s">
        <v>167</v>
      </c>
      <c r="T217" s="171" t="s">
        <v>159</v>
      </c>
      <c r="U217" s="157">
        <v>0</v>
      </c>
      <c r="V217" s="157">
        <f>ROUND(E217*U217,2)</f>
        <v>0</v>
      </c>
      <c r="W217" s="157"/>
      <c r="X217" s="157" t="s">
        <v>177</v>
      </c>
      <c r="Y217" s="148"/>
      <c r="Z217" s="148"/>
      <c r="AA217" s="148"/>
      <c r="AB217" s="148"/>
      <c r="AC217" s="148"/>
      <c r="AD217" s="148"/>
      <c r="AE217" s="148"/>
      <c r="AF217" s="148"/>
      <c r="AG217" s="148" t="s">
        <v>603</v>
      </c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 x14ac:dyDescent="0.2">
      <c r="A218" s="198"/>
      <c r="B218" s="156"/>
      <c r="C218" s="290"/>
      <c r="D218" s="291"/>
      <c r="E218" s="291"/>
      <c r="F218" s="291"/>
      <c r="G218" s="291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48"/>
      <c r="Z218" s="148"/>
      <c r="AA218" s="148"/>
      <c r="AB218" s="148"/>
      <c r="AC218" s="148"/>
      <c r="AD218" s="148"/>
      <c r="AE218" s="148"/>
      <c r="AF218" s="148"/>
      <c r="AG218" s="148" t="s">
        <v>162</v>
      </c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">
      <c r="A219" s="165">
        <v>101</v>
      </c>
      <c r="B219" s="166" t="s">
        <v>778</v>
      </c>
      <c r="C219" s="174" t="s">
        <v>779</v>
      </c>
      <c r="D219" s="167" t="s">
        <v>594</v>
      </c>
      <c r="E219" s="168">
        <v>2</v>
      </c>
      <c r="F219" s="169"/>
      <c r="G219" s="170">
        <f>ROUND(E219*F219,2)</f>
        <v>0</v>
      </c>
      <c r="H219" s="169">
        <v>0</v>
      </c>
      <c r="I219" s="170">
        <f>ROUND(E219*H219,2)</f>
        <v>0</v>
      </c>
      <c r="J219" s="169">
        <v>402</v>
      </c>
      <c r="K219" s="170">
        <f>ROUND(E219*J219,2)</f>
        <v>804</v>
      </c>
      <c r="L219" s="170">
        <v>21</v>
      </c>
      <c r="M219" s="170">
        <f>G219*(1+L219/100)</f>
        <v>0</v>
      </c>
      <c r="N219" s="170">
        <v>8.4999999999999995E-4</v>
      </c>
      <c r="O219" s="170">
        <f>ROUND(E219*N219,2)</f>
        <v>0</v>
      </c>
      <c r="P219" s="170">
        <v>0</v>
      </c>
      <c r="Q219" s="170">
        <f>ROUND(E219*P219,2)</f>
        <v>0</v>
      </c>
      <c r="R219" s="170"/>
      <c r="S219" s="170" t="s">
        <v>167</v>
      </c>
      <c r="T219" s="171" t="s">
        <v>159</v>
      </c>
      <c r="U219" s="157">
        <v>0</v>
      </c>
      <c r="V219" s="157">
        <f>ROUND(E219*U219,2)</f>
        <v>0</v>
      </c>
      <c r="W219" s="157"/>
      <c r="X219" s="157" t="s">
        <v>177</v>
      </c>
      <c r="Y219" s="148"/>
      <c r="Z219" s="148"/>
      <c r="AA219" s="148"/>
      <c r="AB219" s="148"/>
      <c r="AC219" s="148"/>
      <c r="AD219" s="148"/>
      <c r="AE219" s="148"/>
      <c r="AF219" s="148"/>
      <c r="AG219" s="148" t="s">
        <v>603</v>
      </c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">
      <c r="A220" s="198"/>
      <c r="B220" s="156"/>
      <c r="C220" s="290"/>
      <c r="D220" s="291"/>
      <c r="E220" s="291"/>
      <c r="F220" s="291"/>
      <c r="G220" s="291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48"/>
      <c r="Z220" s="148"/>
      <c r="AA220" s="148"/>
      <c r="AB220" s="148"/>
      <c r="AC220" s="148"/>
      <c r="AD220" s="148"/>
      <c r="AE220" s="148"/>
      <c r="AF220" s="148"/>
      <c r="AG220" s="148" t="s">
        <v>162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">
      <c r="A221" s="165">
        <v>102</v>
      </c>
      <c r="B221" s="166" t="s">
        <v>780</v>
      </c>
      <c r="C221" s="174" t="s">
        <v>781</v>
      </c>
      <c r="D221" s="167" t="s">
        <v>157</v>
      </c>
      <c r="E221" s="168">
        <v>13</v>
      </c>
      <c r="F221" s="169"/>
      <c r="G221" s="170">
        <f>ROUND(E221*F221,2)</f>
        <v>0</v>
      </c>
      <c r="H221" s="169">
        <v>743</v>
      </c>
      <c r="I221" s="170">
        <f>ROUND(E221*H221,2)</f>
        <v>9659</v>
      </c>
      <c r="J221" s="169">
        <v>0</v>
      </c>
      <c r="K221" s="170">
        <f>ROUND(E221*J221,2)</f>
        <v>0</v>
      </c>
      <c r="L221" s="170">
        <v>21</v>
      </c>
      <c r="M221" s="170">
        <f>G221*(1+L221/100)</f>
        <v>0</v>
      </c>
      <c r="N221" s="170">
        <v>0</v>
      </c>
      <c r="O221" s="170">
        <f>ROUND(E221*N221,2)</f>
        <v>0</v>
      </c>
      <c r="P221" s="170">
        <v>0</v>
      </c>
      <c r="Q221" s="170">
        <f>ROUND(E221*P221,2)</f>
        <v>0</v>
      </c>
      <c r="R221" s="170"/>
      <c r="S221" s="170" t="s">
        <v>167</v>
      </c>
      <c r="T221" s="171" t="s">
        <v>159</v>
      </c>
      <c r="U221" s="157">
        <v>0</v>
      </c>
      <c r="V221" s="157">
        <f>ROUND(E221*U221,2)</f>
        <v>0</v>
      </c>
      <c r="W221" s="157"/>
      <c r="X221" s="157" t="s">
        <v>379</v>
      </c>
      <c r="Y221" s="148"/>
      <c r="Z221" s="148"/>
      <c r="AA221" s="148"/>
      <c r="AB221" s="148"/>
      <c r="AC221" s="148"/>
      <c r="AD221" s="148"/>
      <c r="AE221" s="148"/>
      <c r="AF221" s="148"/>
      <c r="AG221" s="148" t="s">
        <v>608</v>
      </c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">
      <c r="A222" s="198"/>
      <c r="B222" s="156"/>
      <c r="C222" s="290"/>
      <c r="D222" s="291"/>
      <c r="E222" s="291"/>
      <c r="F222" s="291"/>
      <c r="G222" s="291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48"/>
      <c r="Z222" s="148"/>
      <c r="AA222" s="148"/>
      <c r="AB222" s="148"/>
      <c r="AC222" s="148"/>
      <c r="AD222" s="148"/>
      <c r="AE222" s="148"/>
      <c r="AF222" s="148"/>
      <c r="AG222" s="148" t="s">
        <v>162</v>
      </c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">
      <c r="A223" s="165">
        <v>103</v>
      </c>
      <c r="B223" s="166" t="s">
        <v>782</v>
      </c>
      <c r="C223" s="174" t="s">
        <v>783</v>
      </c>
      <c r="D223" s="167" t="s">
        <v>157</v>
      </c>
      <c r="E223" s="168">
        <v>78</v>
      </c>
      <c r="F223" s="169"/>
      <c r="G223" s="170">
        <f>ROUND(E223*F223,2)</f>
        <v>0</v>
      </c>
      <c r="H223" s="169">
        <v>743</v>
      </c>
      <c r="I223" s="170">
        <f>ROUND(E223*H223,2)</f>
        <v>57954</v>
      </c>
      <c r="J223" s="169">
        <v>0</v>
      </c>
      <c r="K223" s="170">
        <f>ROUND(E223*J223,2)</f>
        <v>0</v>
      </c>
      <c r="L223" s="170">
        <v>21</v>
      </c>
      <c r="M223" s="170">
        <f>G223*(1+L223/100)</f>
        <v>0</v>
      </c>
      <c r="N223" s="170">
        <v>0</v>
      </c>
      <c r="O223" s="170">
        <f>ROUND(E223*N223,2)</f>
        <v>0</v>
      </c>
      <c r="P223" s="170">
        <v>0</v>
      </c>
      <c r="Q223" s="170">
        <f>ROUND(E223*P223,2)</f>
        <v>0</v>
      </c>
      <c r="R223" s="170"/>
      <c r="S223" s="170" t="s">
        <v>167</v>
      </c>
      <c r="T223" s="171" t="s">
        <v>159</v>
      </c>
      <c r="U223" s="157">
        <v>0</v>
      </c>
      <c r="V223" s="157">
        <f>ROUND(E223*U223,2)</f>
        <v>0</v>
      </c>
      <c r="W223" s="157"/>
      <c r="X223" s="157" t="s">
        <v>379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608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 x14ac:dyDescent="0.2">
      <c r="A224" s="198"/>
      <c r="B224" s="156"/>
      <c r="C224" s="290"/>
      <c r="D224" s="291"/>
      <c r="E224" s="291"/>
      <c r="F224" s="291"/>
      <c r="G224" s="291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48"/>
      <c r="Z224" s="148"/>
      <c r="AA224" s="148"/>
      <c r="AB224" s="148"/>
      <c r="AC224" s="148"/>
      <c r="AD224" s="148"/>
      <c r="AE224" s="148"/>
      <c r="AF224" s="148"/>
      <c r="AG224" s="148" t="s">
        <v>162</v>
      </c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outlineLevel="1" x14ac:dyDescent="0.2">
      <c r="A225" s="165">
        <v>104</v>
      </c>
      <c r="B225" s="166" t="s">
        <v>784</v>
      </c>
      <c r="C225" s="174" t="s">
        <v>785</v>
      </c>
      <c r="D225" s="167" t="s">
        <v>157</v>
      </c>
      <c r="E225" s="168">
        <v>22</v>
      </c>
      <c r="F225" s="169"/>
      <c r="G225" s="170">
        <f>ROUND(E225*F225,2)</f>
        <v>0</v>
      </c>
      <c r="H225" s="169">
        <v>1110</v>
      </c>
      <c r="I225" s="170">
        <f>ROUND(E225*H225,2)</f>
        <v>24420</v>
      </c>
      <c r="J225" s="169">
        <v>0</v>
      </c>
      <c r="K225" s="170">
        <f>ROUND(E225*J225,2)</f>
        <v>0</v>
      </c>
      <c r="L225" s="170">
        <v>21</v>
      </c>
      <c r="M225" s="170">
        <f>G225*(1+L225/100)</f>
        <v>0</v>
      </c>
      <c r="N225" s="170">
        <v>0</v>
      </c>
      <c r="O225" s="170">
        <f>ROUND(E225*N225,2)</f>
        <v>0</v>
      </c>
      <c r="P225" s="170">
        <v>0</v>
      </c>
      <c r="Q225" s="170">
        <f>ROUND(E225*P225,2)</f>
        <v>0</v>
      </c>
      <c r="R225" s="170"/>
      <c r="S225" s="170" t="s">
        <v>167</v>
      </c>
      <c r="T225" s="171" t="s">
        <v>159</v>
      </c>
      <c r="U225" s="157">
        <v>0</v>
      </c>
      <c r="V225" s="157">
        <f>ROUND(E225*U225,2)</f>
        <v>0</v>
      </c>
      <c r="W225" s="157"/>
      <c r="X225" s="157" t="s">
        <v>379</v>
      </c>
      <c r="Y225" s="148"/>
      <c r="Z225" s="148"/>
      <c r="AA225" s="148"/>
      <c r="AB225" s="148"/>
      <c r="AC225" s="148"/>
      <c r="AD225" s="148"/>
      <c r="AE225" s="148"/>
      <c r="AF225" s="148"/>
      <c r="AG225" s="148" t="s">
        <v>608</v>
      </c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outlineLevel="1" x14ac:dyDescent="0.2">
      <c r="A226" s="198"/>
      <c r="B226" s="156"/>
      <c r="C226" s="290"/>
      <c r="D226" s="291"/>
      <c r="E226" s="291"/>
      <c r="F226" s="291"/>
      <c r="G226" s="291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48"/>
      <c r="Z226" s="148"/>
      <c r="AA226" s="148"/>
      <c r="AB226" s="148"/>
      <c r="AC226" s="148"/>
      <c r="AD226" s="148"/>
      <c r="AE226" s="148"/>
      <c r="AF226" s="148"/>
      <c r="AG226" s="148" t="s">
        <v>162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 x14ac:dyDescent="0.2">
      <c r="A227" s="165">
        <v>105</v>
      </c>
      <c r="B227" s="166" t="s">
        <v>786</v>
      </c>
      <c r="C227" s="174" t="s">
        <v>787</v>
      </c>
      <c r="D227" s="167" t="s">
        <v>157</v>
      </c>
      <c r="E227" s="168">
        <v>9</v>
      </c>
      <c r="F227" s="169"/>
      <c r="G227" s="170">
        <f>ROUND(E227*F227,2)</f>
        <v>0</v>
      </c>
      <c r="H227" s="169">
        <v>743</v>
      </c>
      <c r="I227" s="170">
        <f>ROUND(E227*H227,2)</f>
        <v>6687</v>
      </c>
      <c r="J227" s="169">
        <v>0</v>
      </c>
      <c r="K227" s="170">
        <f>ROUND(E227*J227,2)</f>
        <v>0</v>
      </c>
      <c r="L227" s="170">
        <v>21</v>
      </c>
      <c r="M227" s="170">
        <f>G227*(1+L227/100)</f>
        <v>0</v>
      </c>
      <c r="N227" s="170">
        <v>0</v>
      </c>
      <c r="O227" s="170">
        <f>ROUND(E227*N227,2)</f>
        <v>0</v>
      </c>
      <c r="P227" s="170">
        <v>0</v>
      </c>
      <c r="Q227" s="170">
        <f>ROUND(E227*P227,2)</f>
        <v>0</v>
      </c>
      <c r="R227" s="170"/>
      <c r="S227" s="170" t="s">
        <v>167</v>
      </c>
      <c r="T227" s="171" t="s">
        <v>159</v>
      </c>
      <c r="U227" s="157">
        <v>0</v>
      </c>
      <c r="V227" s="157">
        <f>ROUND(E227*U227,2)</f>
        <v>0</v>
      </c>
      <c r="W227" s="157"/>
      <c r="X227" s="157" t="s">
        <v>379</v>
      </c>
      <c r="Y227" s="148"/>
      <c r="Z227" s="148"/>
      <c r="AA227" s="148"/>
      <c r="AB227" s="148"/>
      <c r="AC227" s="148"/>
      <c r="AD227" s="148"/>
      <c r="AE227" s="148"/>
      <c r="AF227" s="148"/>
      <c r="AG227" s="148" t="s">
        <v>608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">
      <c r="A228" s="198"/>
      <c r="B228" s="156"/>
      <c r="C228" s="290"/>
      <c r="D228" s="291"/>
      <c r="E228" s="291"/>
      <c r="F228" s="291"/>
      <c r="G228" s="291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48"/>
      <c r="Z228" s="148"/>
      <c r="AA228" s="148"/>
      <c r="AB228" s="148"/>
      <c r="AC228" s="148"/>
      <c r="AD228" s="148"/>
      <c r="AE228" s="148"/>
      <c r="AF228" s="148"/>
      <c r="AG228" s="148" t="s">
        <v>162</v>
      </c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1" x14ac:dyDescent="0.2">
      <c r="A229" s="165">
        <v>106</v>
      </c>
      <c r="B229" s="166" t="s">
        <v>788</v>
      </c>
      <c r="C229" s="174" t="s">
        <v>789</v>
      </c>
      <c r="D229" s="167" t="s">
        <v>157</v>
      </c>
      <c r="E229" s="168">
        <v>98</v>
      </c>
      <c r="F229" s="169"/>
      <c r="G229" s="170">
        <f>ROUND(E229*F229,2)</f>
        <v>0</v>
      </c>
      <c r="H229" s="169">
        <v>743</v>
      </c>
      <c r="I229" s="170">
        <f>ROUND(E229*H229,2)</f>
        <v>72814</v>
      </c>
      <c r="J229" s="169">
        <v>0</v>
      </c>
      <c r="K229" s="170">
        <f>ROUND(E229*J229,2)</f>
        <v>0</v>
      </c>
      <c r="L229" s="170">
        <v>21</v>
      </c>
      <c r="M229" s="170">
        <f>G229*(1+L229/100)</f>
        <v>0</v>
      </c>
      <c r="N229" s="170">
        <v>0</v>
      </c>
      <c r="O229" s="170">
        <f>ROUND(E229*N229,2)</f>
        <v>0</v>
      </c>
      <c r="P229" s="170">
        <v>0</v>
      </c>
      <c r="Q229" s="170">
        <f>ROUND(E229*P229,2)</f>
        <v>0</v>
      </c>
      <c r="R229" s="170"/>
      <c r="S229" s="170" t="s">
        <v>167</v>
      </c>
      <c r="T229" s="171" t="s">
        <v>159</v>
      </c>
      <c r="U229" s="157">
        <v>0</v>
      </c>
      <c r="V229" s="157">
        <f>ROUND(E229*U229,2)</f>
        <v>0</v>
      </c>
      <c r="W229" s="157"/>
      <c r="X229" s="157" t="s">
        <v>379</v>
      </c>
      <c r="Y229" s="148"/>
      <c r="Z229" s="148"/>
      <c r="AA229" s="148"/>
      <c r="AB229" s="148"/>
      <c r="AC229" s="148"/>
      <c r="AD229" s="148"/>
      <c r="AE229" s="148"/>
      <c r="AF229" s="148"/>
      <c r="AG229" s="148" t="s">
        <v>608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 x14ac:dyDescent="0.2">
      <c r="A230" s="198"/>
      <c r="B230" s="156"/>
      <c r="C230" s="290"/>
      <c r="D230" s="291"/>
      <c r="E230" s="291"/>
      <c r="F230" s="291"/>
      <c r="G230" s="291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8"/>
      <c r="Z230" s="148"/>
      <c r="AA230" s="148"/>
      <c r="AB230" s="148"/>
      <c r="AC230" s="148"/>
      <c r="AD230" s="148"/>
      <c r="AE230" s="148"/>
      <c r="AF230" s="148"/>
      <c r="AG230" s="148" t="s">
        <v>162</v>
      </c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 x14ac:dyDescent="0.2">
      <c r="A231" s="165">
        <v>107</v>
      </c>
      <c r="B231" s="166" t="s">
        <v>790</v>
      </c>
      <c r="C231" s="174" t="s">
        <v>791</v>
      </c>
      <c r="D231" s="167" t="s">
        <v>157</v>
      </c>
      <c r="E231" s="168">
        <v>26</v>
      </c>
      <c r="F231" s="169"/>
      <c r="G231" s="170">
        <f>ROUND(E231*F231,2)</f>
        <v>0</v>
      </c>
      <c r="H231" s="169">
        <v>984</v>
      </c>
      <c r="I231" s="170">
        <f>ROUND(E231*H231,2)</f>
        <v>25584</v>
      </c>
      <c r="J231" s="169">
        <v>0</v>
      </c>
      <c r="K231" s="170">
        <f>ROUND(E231*J231,2)</f>
        <v>0</v>
      </c>
      <c r="L231" s="170">
        <v>21</v>
      </c>
      <c r="M231" s="170">
        <f>G231*(1+L231/100)</f>
        <v>0</v>
      </c>
      <c r="N231" s="170">
        <v>0</v>
      </c>
      <c r="O231" s="170">
        <f>ROUND(E231*N231,2)</f>
        <v>0</v>
      </c>
      <c r="P231" s="170">
        <v>0</v>
      </c>
      <c r="Q231" s="170">
        <f>ROUND(E231*P231,2)</f>
        <v>0</v>
      </c>
      <c r="R231" s="170"/>
      <c r="S231" s="170" t="s">
        <v>167</v>
      </c>
      <c r="T231" s="171" t="s">
        <v>159</v>
      </c>
      <c r="U231" s="157">
        <v>0</v>
      </c>
      <c r="V231" s="157">
        <f>ROUND(E231*U231,2)</f>
        <v>0</v>
      </c>
      <c r="W231" s="157"/>
      <c r="X231" s="157" t="s">
        <v>379</v>
      </c>
      <c r="Y231" s="148"/>
      <c r="Z231" s="148"/>
      <c r="AA231" s="148"/>
      <c r="AB231" s="148"/>
      <c r="AC231" s="148"/>
      <c r="AD231" s="148"/>
      <c r="AE231" s="148"/>
      <c r="AF231" s="148"/>
      <c r="AG231" s="148" t="s">
        <v>608</v>
      </c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outlineLevel="1" x14ac:dyDescent="0.2">
      <c r="A232" s="198"/>
      <c r="B232" s="156"/>
      <c r="C232" s="290"/>
      <c r="D232" s="291"/>
      <c r="E232" s="291"/>
      <c r="F232" s="291"/>
      <c r="G232" s="291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48"/>
      <c r="Z232" s="148"/>
      <c r="AA232" s="148"/>
      <c r="AB232" s="148"/>
      <c r="AC232" s="148"/>
      <c r="AD232" s="148"/>
      <c r="AE232" s="148"/>
      <c r="AF232" s="148"/>
      <c r="AG232" s="148" t="s">
        <v>162</v>
      </c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ht="22.5" outlineLevel="1" x14ac:dyDescent="0.2">
      <c r="A233" s="165">
        <v>108</v>
      </c>
      <c r="B233" s="166" t="s">
        <v>792</v>
      </c>
      <c r="C233" s="174" t="s">
        <v>793</v>
      </c>
      <c r="D233" s="167" t="s">
        <v>157</v>
      </c>
      <c r="E233" s="168">
        <v>5</v>
      </c>
      <c r="F233" s="169"/>
      <c r="G233" s="170">
        <f>ROUND(E233*F233,2)</f>
        <v>0</v>
      </c>
      <c r="H233" s="169">
        <v>660</v>
      </c>
      <c r="I233" s="170">
        <f>ROUND(E233*H233,2)</f>
        <v>3300</v>
      </c>
      <c r="J233" s="169">
        <v>0</v>
      </c>
      <c r="K233" s="170">
        <f>ROUND(E233*J233,2)</f>
        <v>0</v>
      </c>
      <c r="L233" s="170">
        <v>21</v>
      </c>
      <c r="M233" s="170">
        <f>G233*(1+L233/100)</f>
        <v>0</v>
      </c>
      <c r="N233" s="170">
        <v>0</v>
      </c>
      <c r="O233" s="170">
        <f>ROUND(E233*N233,2)</f>
        <v>0</v>
      </c>
      <c r="P233" s="170">
        <v>0</v>
      </c>
      <c r="Q233" s="170">
        <f>ROUND(E233*P233,2)</f>
        <v>0</v>
      </c>
      <c r="R233" s="170"/>
      <c r="S233" s="170" t="s">
        <v>167</v>
      </c>
      <c r="T233" s="171" t="s">
        <v>159</v>
      </c>
      <c r="U233" s="157">
        <v>0</v>
      </c>
      <c r="V233" s="157">
        <f>ROUND(E233*U233,2)</f>
        <v>0</v>
      </c>
      <c r="W233" s="157"/>
      <c r="X233" s="157" t="s">
        <v>379</v>
      </c>
      <c r="Y233" s="148"/>
      <c r="Z233" s="148"/>
      <c r="AA233" s="148"/>
      <c r="AB233" s="148"/>
      <c r="AC233" s="148"/>
      <c r="AD233" s="148"/>
      <c r="AE233" s="148"/>
      <c r="AF233" s="148"/>
      <c r="AG233" s="148" t="s">
        <v>608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outlineLevel="1" x14ac:dyDescent="0.2">
      <c r="A234" s="198"/>
      <c r="B234" s="156"/>
      <c r="C234" s="290"/>
      <c r="D234" s="291"/>
      <c r="E234" s="291"/>
      <c r="F234" s="291"/>
      <c r="G234" s="291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48"/>
      <c r="Z234" s="148"/>
      <c r="AA234" s="148"/>
      <c r="AB234" s="148"/>
      <c r="AC234" s="148"/>
      <c r="AD234" s="148"/>
      <c r="AE234" s="148"/>
      <c r="AF234" s="148"/>
      <c r="AG234" s="148" t="s">
        <v>162</v>
      </c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1" x14ac:dyDescent="0.2">
      <c r="A235" s="165">
        <v>109</v>
      </c>
      <c r="B235" s="166" t="s">
        <v>794</v>
      </c>
      <c r="C235" s="174" t="s">
        <v>795</v>
      </c>
      <c r="D235" s="167" t="s">
        <v>363</v>
      </c>
      <c r="E235" s="168">
        <v>0.41799999999999998</v>
      </c>
      <c r="F235" s="169"/>
      <c r="G235" s="170">
        <f>ROUND(E235*F235,2)</f>
        <v>0</v>
      </c>
      <c r="H235" s="169">
        <v>0</v>
      </c>
      <c r="I235" s="170">
        <f>ROUND(E235*H235,2)</f>
        <v>0</v>
      </c>
      <c r="J235" s="169">
        <v>902</v>
      </c>
      <c r="K235" s="170">
        <f>ROUND(E235*J235,2)</f>
        <v>377.04</v>
      </c>
      <c r="L235" s="170">
        <v>21</v>
      </c>
      <c r="M235" s="170">
        <f>G235*(1+L235/100)</f>
        <v>0</v>
      </c>
      <c r="N235" s="170">
        <v>0</v>
      </c>
      <c r="O235" s="170">
        <f>ROUND(E235*N235,2)</f>
        <v>0</v>
      </c>
      <c r="P235" s="170">
        <v>0</v>
      </c>
      <c r="Q235" s="170">
        <f>ROUND(E235*P235,2)</f>
        <v>0</v>
      </c>
      <c r="R235" s="170"/>
      <c r="S235" s="170" t="s">
        <v>167</v>
      </c>
      <c r="T235" s="171" t="s">
        <v>159</v>
      </c>
      <c r="U235" s="157">
        <v>0</v>
      </c>
      <c r="V235" s="157">
        <f>ROUND(E235*U235,2)</f>
        <v>0</v>
      </c>
      <c r="W235" s="157"/>
      <c r="X235" s="157" t="s">
        <v>177</v>
      </c>
      <c r="Y235" s="148"/>
      <c r="Z235" s="148"/>
      <c r="AA235" s="148"/>
      <c r="AB235" s="148"/>
      <c r="AC235" s="148"/>
      <c r="AD235" s="148"/>
      <c r="AE235" s="148"/>
      <c r="AF235" s="148"/>
      <c r="AG235" s="148" t="s">
        <v>603</v>
      </c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 x14ac:dyDescent="0.2">
      <c r="A236" s="198"/>
      <c r="B236" s="156"/>
      <c r="C236" s="290"/>
      <c r="D236" s="291"/>
      <c r="E236" s="291"/>
      <c r="F236" s="291"/>
      <c r="G236" s="291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48"/>
      <c r="Z236" s="148"/>
      <c r="AA236" s="148"/>
      <c r="AB236" s="148"/>
      <c r="AC236" s="148"/>
      <c r="AD236" s="148"/>
      <c r="AE236" s="148"/>
      <c r="AF236" s="148"/>
      <c r="AG236" s="148" t="s">
        <v>162</v>
      </c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x14ac:dyDescent="0.2">
      <c r="A237" s="159" t="s">
        <v>153</v>
      </c>
      <c r="B237" s="160" t="s">
        <v>92</v>
      </c>
      <c r="C237" s="173" t="s">
        <v>93</v>
      </c>
      <c r="D237" s="161"/>
      <c r="E237" s="162"/>
      <c r="F237" s="163"/>
      <c r="G237" s="163">
        <f>SUMIF(AG238:AG303,"&lt;&gt;NOR",G238:G303)</f>
        <v>0</v>
      </c>
      <c r="H237" s="163"/>
      <c r="I237" s="163">
        <f>SUM(I238:I303)</f>
        <v>1577455</v>
      </c>
      <c r="J237" s="163"/>
      <c r="K237" s="163">
        <f>SUM(K238:K303)</f>
        <v>185682</v>
      </c>
      <c r="L237" s="163"/>
      <c r="M237" s="163">
        <f>SUM(M238:M303)</f>
        <v>0</v>
      </c>
      <c r="N237" s="163"/>
      <c r="O237" s="163">
        <f>SUM(O238:O303)</f>
        <v>0</v>
      </c>
      <c r="P237" s="163"/>
      <c r="Q237" s="163">
        <f>SUM(Q238:Q303)</f>
        <v>26.66</v>
      </c>
      <c r="R237" s="163"/>
      <c r="S237" s="163"/>
      <c r="T237" s="164"/>
      <c r="U237" s="158"/>
      <c r="V237" s="158">
        <f>SUM(V238:V303)</f>
        <v>0</v>
      </c>
      <c r="W237" s="158"/>
      <c r="X237" s="158"/>
      <c r="AG237" t="s">
        <v>154</v>
      </c>
    </row>
    <row r="238" spans="1:60" outlineLevel="1" x14ac:dyDescent="0.2">
      <c r="A238" s="165">
        <v>110</v>
      </c>
      <c r="B238" s="166" t="s">
        <v>796</v>
      </c>
      <c r="C238" s="174" t="s">
        <v>797</v>
      </c>
      <c r="D238" s="167" t="s">
        <v>594</v>
      </c>
      <c r="E238" s="168">
        <v>251</v>
      </c>
      <c r="F238" s="169"/>
      <c r="G238" s="170">
        <f>ROUND(E238*F238,2)</f>
        <v>0</v>
      </c>
      <c r="H238" s="169">
        <v>0</v>
      </c>
      <c r="I238" s="170">
        <f>ROUND(E238*H238,2)</f>
        <v>0</v>
      </c>
      <c r="J238" s="169">
        <v>118</v>
      </c>
      <c r="K238" s="170">
        <f>ROUND(E238*J238,2)</f>
        <v>29618</v>
      </c>
      <c r="L238" s="170">
        <v>21</v>
      </c>
      <c r="M238" s="170">
        <f>G238*(1+L238/100)</f>
        <v>0</v>
      </c>
      <c r="N238" s="170">
        <v>0</v>
      </c>
      <c r="O238" s="170">
        <f>ROUND(E238*N238,2)</f>
        <v>0</v>
      </c>
      <c r="P238" s="170">
        <v>0</v>
      </c>
      <c r="Q238" s="170">
        <f>ROUND(E238*P238,2)</f>
        <v>0</v>
      </c>
      <c r="R238" s="170"/>
      <c r="S238" s="170" t="s">
        <v>167</v>
      </c>
      <c r="T238" s="171" t="s">
        <v>159</v>
      </c>
      <c r="U238" s="157">
        <v>0</v>
      </c>
      <c r="V238" s="157">
        <f>ROUND(E238*U238,2)</f>
        <v>0</v>
      </c>
      <c r="W238" s="157"/>
      <c r="X238" s="157" t="s">
        <v>177</v>
      </c>
      <c r="Y238" s="148"/>
      <c r="Z238" s="148"/>
      <c r="AA238" s="148"/>
      <c r="AB238" s="148"/>
      <c r="AC238" s="148"/>
      <c r="AD238" s="148"/>
      <c r="AE238" s="148"/>
      <c r="AF238" s="148"/>
      <c r="AG238" s="148" t="s">
        <v>603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 x14ac:dyDescent="0.2">
      <c r="A239" s="198"/>
      <c r="B239" s="156"/>
      <c r="C239" s="290"/>
      <c r="D239" s="291"/>
      <c r="E239" s="291"/>
      <c r="F239" s="291"/>
      <c r="G239" s="291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48"/>
      <c r="Z239" s="148"/>
      <c r="AA239" s="148"/>
      <c r="AB239" s="148"/>
      <c r="AC239" s="148"/>
      <c r="AD239" s="148"/>
      <c r="AE239" s="148"/>
      <c r="AF239" s="148"/>
      <c r="AG239" s="148" t="s">
        <v>162</v>
      </c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 x14ac:dyDescent="0.2">
      <c r="A240" s="165">
        <v>111</v>
      </c>
      <c r="B240" s="166" t="s">
        <v>798</v>
      </c>
      <c r="C240" s="174" t="s">
        <v>799</v>
      </c>
      <c r="D240" s="167" t="s">
        <v>251</v>
      </c>
      <c r="E240" s="168">
        <v>1107</v>
      </c>
      <c r="F240" s="169"/>
      <c r="G240" s="170">
        <f>ROUND(E240*F240,2)</f>
        <v>0</v>
      </c>
      <c r="H240" s="169">
        <v>0</v>
      </c>
      <c r="I240" s="170">
        <f>ROUND(E240*H240,2)</f>
        <v>0</v>
      </c>
      <c r="J240" s="169">
        <v>32</v>
      </c>
      <c r="K240" s="170">
        <f>ROUND(E240*J240,2)</f>
        <v>35424</v>
      </c>
      <c r="L240" s="170">
        <v>21</v>
      </c>
      <c r="M240" s="170">
        <f>G240*(1+L240/100)</f>
        <v>0</v>
      </c>
      <c r="N240" s="170">
        <v>0</v>
      </c>
      <c r="O240" s="170">
        <f>ROUND(E240*N240,2)</f>
        <v>0</v>
      </c>
      <c r="P240" s="170">
        <v>2.3800000000000002E-2</v>
      </c>
      <c r="Q240" s="170">
        <f>ROUND(E240*P240,2)</f>
        <v>26.35</v>
      </c>
      <c r="R240" s="170"/>
      <c r="S240" s="170" t="s">
        <v>167</v>
      </c>
      <c r="T240" s="171" t="s">
        <v>159</v>
      </c>
      <c r="U240" s="157">
        <v>0</v>
      </c>
      <c r="V240" s="157">
        <f>ROUND(E240*U240,2)</f>
        <v>0</v>
      </c>
      <c r="W240" s="157"/>
      <c r="X240" s="157" t="s">
        <v>177</v>
      </c>
      <c r="Y240" s="148"/>
      <c r="Z240" s="148"/>
      <c r="AA240" s="148"/>
      <c r="AB240" s="148"/>
      <c r="AC240" s="148"/>
      <c r="AD240" s="148"/>
      <c r="AE240" s="148"/>
      <c r="AF240" s="148"/>
      <c r="AG240" s="148" t="s">
        <v>603</v>
      </c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 x14ac:dyDescent="0.2">
      <c r="A241" s="198"/>
      <c r="B241" s="156"/>
      <c r="C241" s="290"/>
      <c r="D241" s="291"/>
      <c r="E241" s="291"/>
      <c r="F241" s="291"/>
      <c r="G241" s="291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48"/>
      <c r="Z241" s="148"/>
      <c r="AA241" s="148"/>
      <c r="AB241" s="148"/>
      <c r="AC241" s="148"/>
      <c r="AD241" s="148"/>
      <c r="AE241" s="148"/>
      <c r="AF241" s="148"/>
      <c r="AG241" s="148" t="s">
        <v>162</v>
      </c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1" x14ac:dyDescent="0.2">
      <c r="A242" s="165">
        <v>112</v>
      </c>
      <c r="B242" s="166" t="s">
        <v>800</v>
      </c>
      <c r="C242" s="174" t="s">
        <v>801</v>
      </c>
      <c r="D242" s="167" t="s">
        <v>594</v>
      </c>
      <c r="E242" s="168">
        <v>213</v>
      </c>
      <c r="F242" s="169"/>
      <c r="G242" s="170">
        <f>ROUND(E242*F242,2)</f>
        <v>0</v>
      </c>
      <c r="H242" s="169">
        <v>0</v>
      </c>
      <c r="I242" s="170">
        <f>ROUND(E242*H242,2)</f>
        <v>0</v>
      </c>
      <c r="J242" s="169">
        <v>506</v>
      </c>
      <c r="K242" s="170">
        <f>ROUND(E242*J242,2)</f>
        <v>107778</v>
      </c>
      <c r="L242" s="170">
        <v>21</v>
      </c>
      <c r="M242" s="170">
        <f>G242*(1+L242/100)</f>
        <v>0</v>
      </c>
      <c r="N242" s="170">
        <v>0</v>
      </c>
      <c r="O242" s="170">
        <f>ROUND(E242*N242,2)</f>
        <v>0</v>
      </c>
      <c r="P242" s="170">
        <v>0</v>
      </c>
      <c r="Q242" s="170">
        <f>ROUND(E242*P242,2)</f>
        <v>0</v>
      </c>
      <c r="R242" s="170"/>
      <c r="S242" s="170" t="s">
        <v>167</v>
      </c>
      <c r="T242" s="171" t="s">
        <v>159</v>
      </c>
      <c r="U242" s="157">
        <v>0</v>
      </c>
      <c r="V242" s="157">
        <f>ROUND(E242*U242,2)</f>
        <v>0</v>
      </c>
      <c r="W242" s="157"/>
      <c r="X242" s="157" t="s">
        <v>177</v>
      </c>
      <c r="Y242" s="148"/>
      <c r="Z242" s="148"/>
      <c r="AA242" s="148"/>
      <c r="AB242" s="148"/>
      <c r="AC242" s="148"/>
      <c r="AD242" s="148"/>
      <c r="AE242" s="148"/>
      <c r="AF242" s="148"/>
      <c r="AG242" s="148" t="s">
        <v>603</v>
      </c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outlineLevel="1" x14ac:dyDescent="0.2">
      <c r="A243" s="198"/>
      <c r="B243" s="156"/>
      <c r="C243" s="290"/>
      <c r="D243" s="291"/>
      <c r="E243" s="291"/>
      <c r="F243" s="291"/>
      <c r="G243" s="291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48"/>
      <c r="Z243" s="148"/>
      <c r="AA243" s="148"/>
      <c r="AB243" s="148"/>
      <c r="AC243" s="148"/>
      <c r="AD243" s="148"/>
      <c r="AE243" s="148"/>
      <c r="AF243" s="148"/>
      <c r="AG243" s="148" t="s">
        <v>162</v>
      </c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outlineLevel="1" x14ac:dyDescent="0.2">
      <c r="A244" s="165">
        <v>113</v>
      </c>
      <c r="B244" s="166" t="s">
        <v>802</v>
      </c>
      <c r="C244" s="174" t="s">
        <v>803</v>
      </c>
      <c r="D244" s="167" t="s">
        <v>594</v>
      </c>
      <c r="E244" s="168">
        <v>241</v>
      </c>
      <c r="F244" s="169"/>
      <c r="G244" s="170">
        <f>ROUND(E244*F244,2)</f>
        <v>0</v>
      </c>
      <c r="H244" s="169">
        <v>0</v>
      </c>
      <c r="I244" s="170">
        <f>ROUND(E244*H244,2)</f>
        <v>0</v>
      </c>
      <c r="J244" s="169">
        <v>24</v>
      </c>
      <c r="K244" s="170">
        <f>ROUND(E244*J244,2)</f>
        <v>5784</v>
      </c>
      <c r="L244" s="170">
        <v>21</v>
      </c>
      <c r="M244" s="170">
        <f>G244*(1+L244/100)</f>
        <v>0</v>
      </c>
      <c r="N244" s="170">
        <v>0</v>
      </c>
      <c r="O244" s="170">
        <f>ROUND(E244*N244,2)</f>
        <v>0</v>
      </c>
      <c r="P244" s="170">
        <v>0</v>
      </c>
      <c r="Q244" s="170">
        <f>ROUND(E244*P244,2)</f>
        <v>0</v>
      </c>
      <c r="R244" s="170"/>
      <c r="S244" s="170" t="s">
        <v>167</v>
      </c>
      <c r="T244" s="171" t="s">
        <v>159</v>
      </c>
      <c r="U244" s="157">
        <v>0</v>
      </c>
      <c r="V244" s="157">
        <f>ROUND(E244*U244,2)</f>
        <v>0</v>
      </c>
      <c r="W244" s="157"/>
      <c r="X244" s="157" t="s">
        <v>177</v>
      </c>
      <c r="Y244" s="148"/>
      <c r="Z244" s="148"/>
      <c r="AA244" s="148"/>
      <c r="AB244" s="148"/>
      <c r="AC244" s="148"/>
      <c r="AD244" s="148"/>
      <c r="AE244" s="148"/>
      <c r="AF244" s="148"/>
      <c r="AG244" s="148" t="s">
        <v>603</v>
      </c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1" x14ac:dyDescent="0.2">
      <c r="A245" s="198"/>
      <c r="B245" s="156"/>
      <c r="C245" s="290"/>
      <c r="D245" s="291"/>
      <c r="E245" s="291"/>
      <c r="F245" s="291"/>
      <c r="G245" s="291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48"/>
      <c r="Z245" s="148"/>
      <c r="AA245" s="148"/>
      <c r="AB245" s="148"/>
      <c r="AC245" s="148"/>
      <c r="AD245" s="148"/>
      <c r="AE245" s="148"/>
      <c r="AF245" s="148"/>
      <c r="AG245" s="148" t="s">
        <v>162</v>
      </c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outlineLevel="1" x14ac:dyDescent="0.2">
      <c r="A246" s="165">
        <v>114</v>
      </c>
      <c r="B246" s="166" t="s">
        <v>804</v>
      </c>
      <c r="C246" s="174" t="s">
        <v>805</v>
      </c>
      <c r="D246" s="167" t="s">
        <v>594</v>
      </c>
      <c r="E246" s="168">
        <v>410</v>
      </c>
      <c r="F246" s="169"/>
      <c r="G246" s="170">
        <f>ROUND(E246*F246,2)</f>
        <v>0</v>
      </c>
      <c r="H246" s="169">
        <v>0</v>
      </c>
      <c r="I246" s="170">
        <f>ROUND(E246*H246,2)</f>
        <v>0</v>
      </c>
      <c r="J246" s="169">
        <v>12</v>
      </c>
      <c r="K246" s="170">
        <f>ROUND(E246*J246,2)</f>
        <v>4920</v>
      </c>
      <c r="L246" s="170">
        <v>21</v>
      </c>
      <c r="M246" s="170">
        <f>G246*(1+L246/100)</f>
        <v>0</v>
      </c>
      <c r="N246" s="170">
        <v>1.0000000000000001E-5</v>
      </c>
      <c r="O246" s="170">
        <f>ROUND(E246*N246,2)</f>
        <v>0</v>
      </c>
      <c r="P246" s="170">
        <v>7.5000000000000002E-4</v>
      </c>
      <c r="Q246" s="170">
        <f>ROUND(E246*P246,2)</f>
        <v>0.31</v>
      </c>
      <c r="R246" s="170"/>
      <c r="S246" s="170" t="s">
        <v>167</v>
      </c>
      <c r="T246" s="171" t="s">
        <v>159</v>
      </c>
      <c r="U246" s="157">
        <v>0</v>
      </c>
      <c r="V246" s="157">
        <f>ROUND(E246*U246,2)</f>
        <v>0</v>
      </c>
      <c r="W246" s="157"/>
      <c r="X246" s="157" t="s">
        <v>177</v>
      </c>
      <c r="Y246" s="148"/>
      <c r="Z246" s="148"/>
      <c r="AA246" s="148"/>
      <c r="AB246" s="148"/>
      <c r="AC246" s="148"/>
      <c r="AD246" s="148"/>
      <c r="AE246" s="148"/>
      <c r="AF246" s="148"/>
      <c r="AG246" s="148" t="s">
        <v>603</v>
      </c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1" x14ac:dyDescent="0.2">
      <c r="A247" s="198"/>
      <c r="B247" s="156"/>
      <c r="C247" s="290"/>
      <c r="D247" s="291"/>
      <c r="E247" s="291"/>
      <c r="F247" s="291"/>
      <c r="G247" s="291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48"/>
      <c r="Z247" s="148"/>
      <c r="AA247" s="148"/>
      <c r="AB247" s="148"/>
      <c r="AC247" s="148"/>
      <c r="AD247" s="148"/>
      <c r="AE247" s="148"/>
      <c r="AF247" s="148"/>
      <c r="AG247" s="148" t="s">
        <v>162</v>
      </c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1" x14ac:dyDescent="0.2">
      <c r="A248" s="165">
        <v>115</v>
      </c>
      <c r="B248" s="166" t="s">
        <v>806</v>
      </c>
      <c r="C248" s="174" t="s">
        <v>807</v>
      </c>
      <c r="D248" s="167" t="s">
        <v>157</v>
      </c>
      <c r="E248" s="168">
        <v>2</v>
      </c>
      <c r="F248" s="169"/>
      <c r="G248" s="170">
        <f>ROUND(E248*F248,2)</f>
        <v>0</v>
      </c>
      <c r="H248" s="169">
        <v>3310</v>
      </c>
      <c r="I248" s="170">
        <f>ROUND(E248*H248,2)</f>
        <v>6620</v>
      </c>
      <c r="J248" s="169">
        <v>0</v>
      </c>
      <c r="K248" s="170">
        <f>ROUND(E248*J248,2)</f>
        <v>0</v>
      </c>
      <c r="L248" s="170">
        <v>21</v>
      </c>
      <c r="M248" s="170">
        <f>G248*(1+L248/100)</f>
        <v>0</v>
      </c>
      <c r="N248" s="170">
        <v>0</v>
      </c>
      <c r="O248" s="170">
        <f>ROUND(E248*N248,2)</f>
        <v>0</v>
      </c>
      <c r="P248" s="170">
        <v>0</v>
      </c>
      <c r="Q248" s="170">
        <f>ROUND(E248*P248,2)</f>
        <v>0</v>
      </c>
      <c r="R248" s="170"/>
      <c r="S248" s="170" t="s">
        <v>167</v>
      </c>
      <c r="T248" s="171" t="s">
        <v>159</v>
      </c>
      <c r="U248" s="157">
        <v>0</v>
      </c>
      <c r="V248" s="157">
        <f>ROUND(E248*U248,2)</f>
        <v>0</v>
      </c>
      <c r="W248" s="157"/>
      <c r="X248" s="157" t="s">
        <v>379</v>
      </c>
      <c r="Y248" s="148"/>
      <c r="Z248" s="148"/>
      <c r="AA248" s="148"/>
      <c r="AB248" s="148"/>
      <c r="AC248" s="148"/>
      <c r="AD248" s="148"/>
      <c r="AE248" s="148"/>
      <c r="AF248" s="148"/>
      <c r="AG248" s="148" t="s">
        <v>608</v>
      </c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1" x14ac:dyDescent="0.2">
      <c r="A249" s="198"/>
      <c r="B249" s="156"/>
      <c r="C249" s="290"/>
      <c r="D249" s="291"/>
      <c r="E249" s="291"/>
      <c r="F249" s="291"/>
      <c r="G249" s="291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48"/>
      <c r="Z249" s="148"/>
      <c r="AA249" s="148"/>
      <c r="AB249" s="148"/>
      <c r="AC249" s="148"/>
      <c r="AD249" s="148"/>
      <c r="AE249" s="148"/>
      <c r="AF249" s="148"/>
      <c r="AG249" s="148" t="s">
        <v>162</v>
      </c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outlineLevel="1" x14ac:dyDescent="0.2">
      <c r="A250" s="165">
        <v>116</v>
      </c>
      <c r="B250" s="166" t="s">
        <v>808</v>
      </c>
      <c r="C250" s="174" t="s">
        <v>809</v>
      </c>
      <c r="D250" s="167" t="s">
        <v>157</v>
      </c>
      <c r="E250" s="168">
        <v>3</v>
      </c>
      <c r="F250" s="169"/>
      <c r="G250" s="170">
        <f>ROUND(E250*F250,2)</f>
        <v>0</v>
      </c>
      <c r="H250" s="169">
        <v>3588</v>
      </c>
      <c r="I250" s="170">
        <f>ROUND(E250*H250,2)</f>
        <v>10764</v>
      </c>
      <c r="J250" s="169">
        <v>0</v>
      </c>
      <c r="K250" s="170">
        <f>ROUND(E250*J250,2)</f>
        <v>0</v>
      </c>
      <c r="L250" s="170">
        <v>21</v>
      </c>
      <c r="M250" s="170">
        <f>G250*(1+L250/100)</f>
        <v>0</v>
      </c>
      <c r="N250" s="170">
        <v>0</v>
      </c>
      <c r="O250" s="170">
        <f>ROUND(E250*N250,2)</f>
        <v>0</v>
      </c>
      <c r="P250" s="170">
        <v>0</v>
      </c>
      <c r="Q250" s="170">
        <f>ROUND(E250*P250,2)</f>
        <v>0</v>
      </c>
      <c r="R250" s="170"/>
      <c r="S250" s="170" t="s">
        <v>167</v>
      </c>
      <c r="T250" s="171" t="s">
        <v>159</v>
      </c>
      <c r="U250" s="157">
        <v>0</v>
      </c>
      <c r="V250" s="157">
        <f>ROUND(E250*U250,2)</f>
        <v>0</v>
      </c>
      <c r="W250" s="157"/>
      <c r="X250" s="157" t="s">
        <v>379</v>
      </c>
      <c r="Y250" s="148"/>
      <c r="Z250" s="148"/>
      <c r="AA250" s="148"/>
      <c r="AB250" s="148"/>
      <c r="AC250" s="148"/>
      <c r="AD250" s="148"/>
      <c r="AE250" s="148"/>
      <c r="AF250" s="148"/>
      <c r="AG250" s="148" t="s">
        <v>608</v>
      </c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1" x14ac:dyDescent="0.2">
      <c r="A251" s="198"/>
      <c r="B251" s="156"/>
      <c r="C251" s="290"/>
      <c r="D251" s="291"/>
      <c r="E251" s="291"/>
      <c r="F251" s="291"/>
      <c r="G251" s="291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48"/>
      <c r="Z251" s="148"/>
      <c r="AA251" s="148"/>
      <c r="AB251" s="148"/>
      <c r="AC251" s="148"/>
      <c r="AD251" s="148"/>
      <c r="AE251" s="148"/>
      <c r="AF251" s="148"/>
      <c r="AG251" s="148" t="s">
        <v>162</v>
      </c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outlineLevel="1" x14ac:dyDescent="0.2">
      <c r="A252" s="165">
        <v>117</v>
      </c>
      <c r="B252" s="166" t="s">
        <v>810</v>
      </c>
      <c r="C252" s="174" t="s">
        <v>811</v>
      </c>
      <c r="D252" s="167" t="s">
        <v>157</v>
      </c>
      <c r="E252" s="168">
        <v>1</v>
      </c>
      <c r="F252" s="169"/>
      <c r="G252" s="170">
        <f>ROUND(E252*F252,2)</f>
        <v>0</v>
      </c>
      <c r="H252" s="169">
        <v>3866</v>
      </c>
      <c r="I252" s="170">
        <f>ROUND(E252*H252,2)</f>
        <v>3866</v>
      </c>
      <c r="J252" s="169">
        <v>0</v>
      </c>
      <c r="K252" s="170">
        <f>ROUND(E252*J252,2)</f>
        <v>0</v>
      </c>
      <c r="L252" s="170">
        <v>21</v>
      </c>
      <c r="M252" s="170">
        <f>G252*(1+L252/100)</f>
        <v>0</v>
      </c>
      <c r="N252" s="170">
        <v>0</v>
      </c>
      <c r="O252" s="170">
        <f>ROUND(E252*N252,2)</f>
        <v>0</v>
      </c>
      <c r="P252" s="170">
        <v>0</v>
      </c>
      <c r="Q252" s="170">
        <f>ROUND(E252*P252,2)</f>
        <v>0</v>
      </c>
      <c r="R252" s="170"/>
      <c r="S252" s="170" t="s">
        <v>167</v>
      </c>
      <c r="T252" s="171" t="s">
        <v>159</v>
      </c>
      <c r="U252" s="157">
        <v>0</v>
      </c>
      <c r="V252" s="157">
        <f>ROUND(E252*U252,2)</f>
        <v>0</v>
      </c>
      <c r="W252" s="157"/>
      <c r="X252" s="157" t="s">
        <v>379</v>
      </c>
      <c r="Y252" s="148"/>
      <c r="Z252" s="148"/>
      <c r="AA252" s="148"/>
      <c r="AB252" s="148"/>
      <c r="AC252" s="148"/>
      <c r="AD252" s="148"/>
      <c r="AE252" s="148"/>
      <c r="AF252" s="148"/>
      <c r="AG252" s="148" t="s">
        <v>608</v>
      </c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outlineLevel="1" x14ac:dyDescent="0.2">
      <c r="A253" s="198"/>
      <c r="B253" s="156"/>
      <c r="C253" s="290"/>
      <c r="D253" s="291"/>
      <c r="E253" s="291"/>
      <c r="F253" s="291"/>
      <c r="G253" s="291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48"/>
      <c r="Z253" s="148"/>
      <c r="AA253" s="148"/>
      <c r="AB253" s="148"/>
      <c r="AC253" s="148"/>
      <c r="AD253" s="148"/>
      <c r="AE253" s="148"/>
      <c r="AF253" s="148"/>
      <c r="AG253" s="148" t="s">
        <v>162</v>
      </c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 x14ac:dyDescent="0.2">
      <c r="A254" s="165">
        <v>118</v>
      </c>
      <c r="B254" s="166" t="s">
        <v>812</v>
      </c>
      <c r="C254" s="174" t="s">
        <v>813</v>
      </c>
      <c r="D254" s="167" t="s">
        <v>157</v>
      </c>
      <c r="E254" s="168">
        <v>1</v>
      </c>
      <c r="F254" s="169"/>
      <c r="G254" s="170">
        <f>ROUND(E254*F254,2)</f>
        <v>0</v>
      </c>
      <c r="H254" s="169">
        <v>4968</v>
      </c>
      <c r="I254" s="170">
        <f>ROUND(E254*H254,2)</f>
        <v>4968</v>
      </c>
      <c r="J254" s="169">
        <v>0</v>
      </c>
      <c r="K254" s="170">
        <f>ROUND(E254*J254,2)</f>
        <v>0</v>
      </c>
      <c r="L254" s="170">
        <v>21</v>
      </c>
      <c r="M254" s="170">
        <f>G254*(1+L254/100)</f>
        <v>0</v>
      </c>
      <c r="N254" s="170">
        <v>0</v>
      </c>
      <c r="O254" s="170">
        <f>ROUND(E254*N254,2)</f>
        <v>0</v>
      </c>
      <c r="P254" s="170">
        <v>0</v>
      </c>
      <c r="Q254" s="170">
        <f>ROUND(E254*P254,2)</f>
        <v>0</v>
      </c>
      <c r="R254" s="170"/>
      <c r="S254" s="170" t="s">
        <v>167</v>
      </c>
      <c r="T254" s="171" t="s">
        <v>159</v>
      </c>
      <c r="U254" s="157">
        <v>0</v>
      </c>
      <c r="V254" s="157">
        <f>ROUND(E254*U254,2)</f>
        <v>0</v>
      </c>
      <c r="W254" s="157"/>
      <c r="X254" s="157" t="s">
        <v>379</v>
      </c>
      <c r="Y254" s="148"/>
      <c r="Z254" s="148"/>
      <c r="AA254" s="148"/>
      <c r="AB254" s="148"/>
      <c r="AC254" s="148"/>
      <c r="AD254" s="148"/>
      <c r="AE254" s="148"/>
      <c r="AF254" s="148"/>
      <c r="AG254" s="148" t="s">
        <v>608</v>
      </c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 x14ac:dyDescent="0.2">
      <c r="A255" s="198"/>
      <c r="B255" s="156"/>
      <c r="C255" s="290"/>
      <c r="D255" s="291"/>
      <c r="E255" s="291"/>
      <c r="F255" s="291"/>
      <c r="G255" s="291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48"/>
      <c r="Z255" s="148"/>
      <c r="AA255" s="148"/>
      <c r="AB255" s="148"/>
      <c r="AC255" s="148"/>
      <c r="AD255" s="148"/>
      <c r="AE255" s="148"/>
      <c r="AF255" s="148"/>
      <c r="AG255" s="148" t="s">
        <v>162</v>
      </c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">
      <c r="A256" s="165">
        <v>119</v>
      </c>
      <c r="B256" s="166" t="s">
        <v>814</v>
      </c>
      <c r="C256" s="174" t="s">
        <v>815</v>
      </c>
      <c r="D256" s="167" t="s">
        <v>157</v>
      </c>
      <c r="E256" s="168">
        <v>4</v>
      </c>
      <c r="F256" s="169"/>
      <c r="G256" s="170">
        <f>ROUND(E256*F256,2)</f>
        <v>0</v>
      </c>
      <c r="H256" s="169">
        <v>2654</v>
      </c>
      <c r="I256" s="170">
        <f>ROUND(E256*H256,2)</f>
        <v>10616</v>
      </c>
      <c r="J256" s="169">
        <v>0</v>
      </c>
      <c r="K256" s="170">
        <f>ROUND(E256*J256,2)</f>
        <v>0</v>
      </c>
      <c r="L256" s="170">
        <v>21</v>
      </c>
      <c r="M256" s="170">
        <f>G256*(1+L256/100)</f>
        <v>0</v>
      </c>
      <c r="N256" s="170">
        <v>0</v>
      </c>
      <c r="O256" s="170">
        <f>ROUND(E256*N256,2)</f>
        <v>0</v>
      </c>
      <c r="P256" s="170">
        <v>0</v>
      </c>
      <c r="Q256" s="170">
        <f>ROUND(E256*P256,2)</f>
        <v>0</v>
      </c>
      <c r="R256" s="170"/>
      <c r="S256" s="170" t="s">
        <v>167</v>
      </c>
      <c r="T256" s="171" t="s">
        <v>159</v>
      </c>
      <c r="U256" s="157">
        <v>0</v>
      </c>
      <c r="V256" s="157">
        <f>ROUND(E256*U256,2)</f>
        <v>0</v>
      </c>
      <c r="W256" s="157"/>
      <c r="X256" s="157" t="s">
        <v>379</v>
      </c>
      <c r="Y256" s="148"/>
      <c r="Z256" s="148"/>
      <c r="AA256" s="148"/>
      <c r="AB256" s="148"/>
      <c r="AC256" s="148"/>
      <c r="AD256" s="148"/>
      <c r="AE256" s="148"/>
      <c r="AF256" s="148"/>
      <c r="AG256" s="148" t="s">
        <v>608</v>
      </c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 x14ac:dyDescent="0.2">
      <c r="A257" s="198"/>
      <c r="B257" s="156"/>
      <c r="C257" s="290"/>
      <c r="D257" s="291"/>
      <c r="E257" s="291"/>
      <c r="F257" s="291"/>
      <c r="G257" s="291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48"/>
      <c r="Z257" s="148"/>
      <c r="AA257" s="148"/>
      <c r="AB257" s="148"/>
      <c r="AC257" s="148"/>
      <c r="AD257" s="148"/>
      <c r="AE257" s="148"/>
      <c r="AF257" s="148"/>
      <c r="AG257" s="148" t="s">
        <v>162</v>
      </c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 x14ac:dyDescent="0.2">
      <c r="A258" s="165">
        <v>120</v>
      </c>
      <c r="B258" s="166" t="s">
        <v>816</v>
      </c>
      <c r="C258" s="174" t="s">
        <v>817</v>
      </c>
      <c r="D258" s="167" t="s">
        <v>157</v>
      </c>
      <c r="E258" s="168">
        <v>2</v>
      </c>
      <c r="F258" s="169"/>
      <c r="G258" s="170">
        <f>ROUND(E258*F258,2)</f>
        <v>0</v>
      </c>
      <c r="H258" s="169">
        <v>4200</v>
      </c>
      <c r="I258" s="170">
        <f>ROUND(E258*H258,2)</f>
        <v>8400</v>
      </c>
      <c r="J258" s="169">
        <v>0</v>
      </c>
      <c r="K258" s="170">
        <f>ROUND(E258*J258,2)</f>
        <v>0</v>
      </c>
      <c r="L258" s="170">
        <v>21</v>
      </c>
      <c r="M258" s="170">
        <f>G258*(1+L258/100)</f>
        <v>0</v>
      </c>
      <c r="N258" s="170">
        <v>0</v>
      </c>
      <c r="O258" s="170">
        <f>ROUND(E258*N258,2)</f>
        <v>0</v>
      </c>
      <c r="P258" s="170">
        <v>0</v>
      </c>
      <c r="Q258" s="170">
        <f>ROUND(E258*P258,2)</f>
        <v>0</v>
      </c>
      <c r="R258" s="170"/>
      <c r="S258" s="170" t="s">
        <v>167</v>
      </c>
      <c r="T258" s="171" t="s">
        <v>159</v>
      </c>
      <c r="U258" s="157">
        <v>0</v>
      </c>
      <c r="V258" s="157">
        <f>ROUND(E258*U258,2)</f>
        <v>0</v>
      </c>
      <c r="W258" s="157"/>
      <c r="X258" s="157" t="s">
        <v>379</v>
      </c>
      <c r="Y258" s="148"/>
      <c r="Z258" s="148"/>
      <c r="AA258" s="148"/>
      <c r="AB258" s="148"/>
      <c r="AC258" s="148"/>
      <c r="AD258" s="148"/>
      <c r="AE258" s="148"/>
      <c r="AF258" s="148"/>
      <c r="AG258" s="148" t="s">
        <v>608</v>
      </c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 x14ac:dyDescent="0.2">
      <c r="A259" s="198"/>
      <c r="B259" s="156"/>
      <c r="C259" s="290"/>
      <c r="D259" s="291"/>
      <c r="E259" s="291"/>
      <c r="F259" s="291"/>
      <c r="G259" s="291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48"/>
      <c r="Z259" s="148"/>
      <c r="AA259" s="148"/>
      <c r="AB259" s="148"/>
      <c r="AC259" s="148"/>
      <c r="AD259" s="148"/>
      <c r="AE259" s="148"/>
      <c r="AF259" s="148"/>
      <c r="AG259" s="148" t="s">
        <v>162</v>
      </c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 x14ac:dyDescent="0.2">
      <c r="A260" s="165">
        <v>121</v>
      </c>
      <c r="B260" s="166" t="s">
        <v>818</v>
      </c>
      <c r="C260" s="174" t="s">
        <v>819</v>
      </c>
      <c r="D260" s="167" t="s">
        <v>157</v>
      </c>
      <c r="E260" s="168">
        <v>3</v>
      </c>
      <c r="F260" s="169"/>
      <c r="G260" s="170">
        <f>ROUND(E260*F260,2)</f>
        <v>0</v>
      </c>
      <c r="H260" s="169">
        <v>4540</v>
      </c>
      <c r="I260" s="170">
        <f>ROUND(E260*H260,2)</f>
        <v>13620</v>
      </c>
      <c r="J260" s="169">
        <v>0</v>
      </c>
      <c r="K260" s="170">
        <f>ROUND(E260*J260,2)</f>
        <v>0</v>
      </c>
      <c r="L260" s="170">
        <v>21</v>
      </c>
      <c r="M260" s="170">
        <f>G260*(1+L260/100)</f>
        <v>0</v>
      </c>
      <c r="N260" s="170">
        <v>0</v>
      </c>
      <c r="O260" s="170">
        <f>ROUND(E260*N260,2)</f>
        <v>0</v>
      </c>
      <c r="P260" s="170">
        <v>0</v>
      </c>
      <c r="Q260" s="170">
        <f>ROUND(E260*P260,2)</f>
        <v>0</v>
      </c>
      <c r="R260" s="170"/>
      <c r="S260" s="170" t="s">
        <v>167</v>
      </c>
      <c r="T260" s="171" t="s">
        <v>159</v>
      </c>
      <c r="U260" s="157">
        <v>0</v>
      </c>
      <c r="V260" s="157">
        <f>ROUND(E260*U260,2)</f>
        <v>0</v>
      </c>
      <c r="W260" s="157"/>
      <c r="X260" s="157" t="s">
        <v>379</v>
      </c>
      <c r="Y260" s="148"/>
      <c r="Z260" s="148"/>
      <c r="AA260" s="148"/>
      <c r="AB260" s="148"/>
      <c r="AC260" s="148"/>
      <c r="AD260" s="148"/>
      <c r="AE260" s="148"/>
      <c r="AF260" s="148"/>
      <c r="AG260" s="148" t="s">
        <v>608</v>
      </c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outlineLevel="1" x14ac:dyDescent="0.2">
      <c r="A261" s="198"/>
      <c r="B261" s="156"/>
      <c r="C261" s="290"/>
      <c r="D261" s="291"/>
      <c r="E261" s="291"/>
      <c r="F261" s="291"/>
      <c r="G261" s="291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48"/>
      <c r="Z261" s="148"/>
      <c r="AA261" s="148"/>
      <c r="AB261" s="148"/>
      <c r="AC261" s="148"/>
      <c r="AD261" s="148"/>
      <c r="AE261" s="148"/>
      <c r="AF261" s="148"/>
      <c r="AG261" s="148" t="s">
        <v>162</v>
      </c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outlineLevel="1" x14ac:dyDescent="0.2">
      <c r="A262" s="165">
        <v>122</v>
      </c>
      <c r="B262" s="166" t="s">
        <v>820</v>
      </c>
      <c r="C262" s="174" t="s">
        <v>821</v>
      </c>
      <c r="D262" s="167" t="s">
        <v>157</v>
      </c>
      <c r="E262" s="168">
        <v>1</v>
      </c>
      <c r="F262" s="169"/>
      <c r="G262" s="170">
        <f>ROUND(E262*F262,2)</f>
        <v>0</v>
      </c>
      <c r="H262" s="169">
        <v>4882</v>
      </c>
      <c r="I262" s="170">
        <f>ROUND(E262*H262,2)</f>
        <v>4882</v>
      </c>
      <c r="J262" s="169">
        <v>0</v>
      </c>
      <c r="K262" s="170">
        <f>ROUND(E262*J262,2)</f>
        <v>0</v>
      </c>
      <c r="L262" s="170">
        <v>21</v>
      </c>
      <c r="M262" s="170">
        <f>G262*(1+L262/100)</f>
        <v>0</v>
      </c>
      <c r="N262" s="170">
        <v>0</v>
      </c>
      <c r="O262" s="170">
        <f>ROUND(E262*N262,2)</f>
        <v>0</v>
      </c>
      <c r="P262" s="170">
        <v>0</v>
      </c>
      <c r="Q262" s="170">
        <f>ROUND(E262*P262,2)</f>
        <v>0</v>
      </c>
      <c r="R262" s="170"/>
      <c r="S262" s="170" t="s">
        <v>167</v>
      </c>
      <c r="T262" s="171" t="s">
        <v>159</v>
      </c>
      <c r="U262" s="157">
        <v>0</v>
      </c>
      <c r="V262" s="157">
        <f>ROUND(E262*U262,2)</f>
        <v>0</v>
      </c>
      <c r="W262" s="157"/>
      <c r="X262" s="157" t="s">
        <v>379</v>
      </c>
      <c r="Y262" s="148"/>
      <c r="Z262" s="148"/>
      <c r="AA262" s="148"/>
      <c r="AB262" s="148"/>
      <c r="AC262" s="148"/>
      <c r="AD262" s="148"/>
      <c r="AE262" s="148"/>
      <c r="AF262" s="148"/>
      <c r="AG262" s="148" t="s">
        <v>608</v>
      </c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 x14ac:dyDescent="0.2">
      <c r="A263" s="198"/>
      <c r="B263" s="156"/>
      <c r="C263" s="290"/>
      <c r="D263" s="291"/>
      <c r="E263" s="291"/>
      <c r="F263" s="291"/>
      <c r="G263" s="291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48"/>
      <c r="Z263" s="148"/>
      <c r="AA263" s="148"/>
      <c r="AB263" s="148"/>
      <c r="AC263" s="148"/>
      <c r="AD263" s="148"/>
      <c r="AE263" s="148"/>
      <c r="AF263" s="148"/>
      <c r="AG263" s="148" t="s">
        <v>162</v>
      </c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outlineLevel="1" x14ac:dyDescent="0.2">
      <c r="A264" s="165">
        <v>123</v>
      </c>
      <c r="B264" s="166" t="s">
        <v>822</v>
      </c>
      <c r="C264" s="174" t="s">
        <v>823</v>
      </c>
      <c r="D264" s="167" t="s">
        <v>157</v>
      </c>
      <c r="E264" s="168">
        <v>1</v>
      </c>
      <c r="F264" s="169"/>
      <c r="G264" s="170">
        <f>ROUND(E264*F264,2)</f>
        <v>0</v>
      </c>
      <c r="H264" s="169">
        <v>5689</v>
      </c>
      <c r="I264" s="170">
        <f>ROUND(E264*H264,2)</f>
        <v>5689</v>
      </c>
      <c r="J264" s="169">
        <v>0</v>
      </c>
      <c r="K264" s="170">
        <f>ROUND(E264*J264,2)</f>
        <v>0</v>
      </c>
      <c r="L264" s="170">
        <v>21</v>
      </c>
      <c r="M264" s="170">
        <f>G264*(1+L264/100)</f>
        <v>0</v>
      </c>
      <c r="N264" s="170">
        <v>0</v>
      </c>
      <c r="O264" s="170">
        <f>ROUND(E264*N264,2)</f>
        <v>0</v>
      </c>
      <c r="P264" s="170">
        <v>0</v>
      </c>
      <c r="Q264" s="170">
        <f>ROUND(E264*P264,2)</f>
        <v>0</v>
      </c>
      <c r="R264" s="170"/>
      <c r="S264" s="170" t="s">
        <v>167</v>
      </c>
      <c r="T264" s="171" t="s">
        <v>159</v>
      </c>
      <c r="U264" s="157">
        <v>0</v>
      </c>
      <c r="V264" s="157">
        <f>ROUND(E264*U264,2)</f>
        <v>0</v>
      </c>
      <c r="W264" s="157"/>
      <c r="X264" s="157" t="s">
        <v>379</v>
      </c>
      <c r="Y264" s="148"/>
      <c r="Z264" s="148"/>
      <c r="AA264" s="148"/>
      <c r="AB264" s="148"/>
      <c r="AC264" s="148"/>
      <c r="AD264" s="148"/>
      <c r="AE264" s="148"/>
      <c r="AF264" s="148"/>
      <c r="AG264" s="148" t="s">
        <v>608</v>
      </c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 x14ac:dyDescent="0.2">
      <c r="A265" s="198"/>
      <c r="B265" s="156"/>
      <c r="C265" s="290"/>
      <c r="D265" s="291"/>
      <c r="E265" s="291"/>
      <c r="F265" s="291"/>
      <c r="G265" s="291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48"/>
      <c r="Z265" s="148"/>
      <c r="AA265" s="148"/>
      <c r="AB265" s="148"/>
      <c r="AC265" s="148"/>
      <c r="AD265" s="148"/>
      <c r="AE265" s="148"/>
      <c r="AF265" s="148"/>
      <c r="AG265" s="148" t="s">
        <v>162</v>
      </c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outlineLevel="1" x14ac:dyDescent="0.2">
      <c r="A266" s="165">
        <v>124</v>
      </c>
      <c r="B266" s="166" t="s">
        <v>824</v>
      </c>
      <c r="C266" s="174" t="s">
        <v>825</v>
      </c>
      <c r="D266" s="167" t="s">
        <v>157</v>
      </c>
      <c r="E266" s="168">
        <v>1</v>
      </c>
      <c r="F266" s="169"/>
      <c r="G266" s="170">
        <f>ROUND(E266*F266,2)</f>
        <v>0</v>
      </c>
      <c r="H266" s="169">
        <v>5201</v>
      </c>
      <c r="I266" s="170">
        <f>ROUND(E266*H266,2)</f>
        <v>5201</v>
      </c>
      <c r="J266" s="169">
        <v>0</v>
      </c>
      <c r="K266" s="170">
        <f>ROUND(E266*J266,2)</f>
        <v>0</v>
      </c>
      <c r="L266" s="170">
        <v>21</v>
      </c>
      <c r="M266" s="170">
        <f>G266*(1+L266/100)</f>
        <v>0</v>
      </c>
      <c r="N266" s="170">
        <v>0</v>
      </c>
      <c r="O266" s="170">
        <f>ROUND(E266*N266,2)</f>
        <v>0</v>
      </c>
      <c r="P266" s="170">
        <v>0</v>
      </c>
      <c r="Q266" s="170">
        <f>ROUND(E266*P266,2)</f>
        <v>0</v>
      </c>
      <c r="R266" s="170"/>
      <c r="S266" s="170" t="s">
        <v>167</v>
      </c>
      <c r="T266" s="171" t="s">
        <v>159</v>
      </c>
      <c r="U266" s="157">
        <v>0</v>
      </c>
      <c r="V266" s="157">
        <f>ROUND(E266*U266,2)</f>
        <v>0</v>
      </c>
      <c r="W266" s="157"/>
      <c r="X266" s="157" t="s">
        <v>379</v>
      </c>
      <c r="Y266" s="148"/>
      <c r="Z266" s="148"/>
      <c r="AA266" s="148"/>
      <c r="AB266" s="148"/>
      <c r="AC266" s="148"/>
      <c r="AD266" s="148"/>
      <c r="AE266" s="148"/>
      <c r="AF266" s="148"/>
      <c r="AG266" s="148" t="s">
        <v>608</v>
      </c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 x14ac:dyDescent="0.2">
      <c r="A267" s="198"/>
      <c r="B267" s="156"/>
      <c r="C267" s="290"/>
      <c r="D267" s="291"/>
      <c r="E267" s="291"/>
      <c r="F267" s="291"/>
      <c r="G267" s="291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48"/>
      <c r="Z267" s="148"/>
      <c r="AA267" s="148"/>
      <c r="AB267" s="148"/>
      <c r="AC267" s="148"/>
      <c r="AD267" s="148"/>
      <c r="AE267" s="148"/>
      <c r="AF267" s="148"/>
      <c r="AG267" s="148" t="s">
        <v>162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 x14ac:dyDescent="0.2">
      <c r="A268" s="165">
        <v>125</v>
      </c>
      <c r="B268" s="166" t="s">
        <v>826</v>
      </c>
      <c r="C268" s="174" t="s">
        <v>827</v>
      </c>
      <c r="D268" s="167" t="s">
        <v>157</v>
      </c>
      <c r="E268" s="168">
        <v>14</v>
      </c>
      <c r="F268" s="169"/>
      <c r="G268" s="170">
        <f>ROUND(E268*F268,2)</f>
        <v>0</v>
      </c>
      <c r="H268" s="169">
        <v>5669</v>
      </c>
      <c r="I268" s="170">
        <f>ROUND(E268*H268,2)</f>
        <v>79366</v>
      </c>
      <c r="J268" s="169">
        <v>0</v>
      </c>
      <c r="K268" s="170">
        <f>ROUND(E268*J268,2)</f>
        <v>0</v>
      </c>
      <c r="L268" s="170">
        <v>21</v>
      </c>
      <c r="M268" s="170">
        <f>G268*(1+L268/100)</f>
        <v>0</v>
      </c>
      <c r="N268" s="170">
        <v>0</v>
      </c>
      <c r="O268" s="170">
        <f>ROUND(E268*N268,2)</f>
        <v>0</v>
      </c>
      <c r="P268" s="170">
        <v>0</v>
      </c>
      <c r="Q268" s="170">
        <f>ROUND(E268*P268,2)</f>
        <v>0</v>
      </c>
      <c r="R268" s="170"/>
      <c r="S268" s="170" t="s">
        <v>167</v>
      </c>
      <c r="T268" s="171" t="s">
        <v>159</v>
      </c>
      <c r="U268" s="157">
        <v>0</v>
      </c>
      <c r="V268" s="157">
        <f>ROUND(E268*U268,2)</f>
        <v>0</v>
      </c>
      <c r="W268" s="157"/>
      <c r="X268" s="157" t="s">
        <v>379</v>
      </c>
      <c r="Y268" s="148"/>
      <c r="Z268" s="148"/>
      <c r="AA268" s="148"/>
      <c r="AB268" s="148"/>
      <c r="AC268" s="148"/>
      <c r="AD268" s="148"/>
      <c r="AE268" s="148"/>
      <c r="AF268" s="148"/>
      <c r="AG268" s="148" t="s">
        <v>608</v>
      </c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 x14ac:dyDescent="0.2">
      <c r="A269" s="198"/>
      <c r="B269" s="156"/>
      <c r="C269" s="290"/>
      <c r="D269" s="291"/>
      <c r="E269" s="291"/>
      <c r="F269" s="291"/>
      <c r="G269" s="291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48"/>
      <c r="Z269" s="148"/>
      <c r="AA269" s="148"/>
      <c r="AB269" s="148"/>
      <c r="AC269" s="148"/>
      <c r="AD269" s="148"/>
      <c r="AE269" s="148"/>
      <c r="AF269" s="148"/>
      <c r="AG269" s="148" t="s">
        <v>162</v>
      </c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 x14ac:dyDescent="0.2">
      <c r="A270" s="165">
        <v>126</v>
      </c>
      <c r="B270" s="166" t="s">
        <v>828</v>
      </c>
      <c r="C270" s="174" t="s">
        <v>829</v>
      </c>
      <c r="D270" s="167" t="s">
        <v>157</v>
      </c>
      <c r="E270" s="168">
        <v>39</v>
      </c>
      <c r="F270" s="169"/>
      <c r="G270" s="170">
        <f>ROUND(E270*F270,2)</f>
        <v>0</v>
      </c>
      <c r="H270" s="169">
        <v>6143</v>
      </c>
      <c r="I270" s="170">
        <f>ROUND(E270*H270,2)</f>
        <v>239577</v>
      </c>
      <c r="J270" s="169">
        <v>0</v>
      </c>
      <c r="K270" s="170">
        <f>ROUND(E270*J270,2)</f>
        <v>0</v>
      </c>
      <c r="L270" s="170">
        <v>21</v>
      </c>
      <c r="M270" s="170">
        <f>G270*(1+L270/100)</f>
        <v>0</v>
      </c>
      <c r="N270" s="170">
        <v>0</v>
      </c>
      <c r="O270" s="170">
        <f>ROUND(E270*N270,2)</f>
        <v>0</v>
      </c>
      <c r="P270" s="170">
        <v>0</v>
      </c>
      <c r="Q270" s="170">
        <f>ROUND(E270*P270,2)</f>
        <v>0</v>
      </c>
      <c r="R270" s="170"/>
      <c r="S270" s="170" t="s">
        <v>167</v>
      </c>
      <c r="T270" s="171" t="s">
        <v>159</v>
      </c>
      <c r="U270" s="157">
        <v>0</v>
      </c>
      <c r="V270" s="157">
        <f>ROUND(E270*U270,2)</f>
        <v>0</v>
      </c>
      <c r="W270" s="157"/>
      <c r="X270" s="157" t="s">
        <v>379</v>
      </c>
      <c r="Y270" s="148"/>
      <c r="Z270" s="148"/>
      <c r="AA270" s="148"/>
      <c r="AB270" s="148"/>
      <c r="AC270" s="148"/>
      <c r="AD270" s="148"/>
      <c r="AE270" s="148"/>
      <c r="AF270" s="148"/>
      <c r="AG270" s="148" t="s">
        <v>608</v>
      </c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 x14ac:dyDescent="0.2">
      <c r="A271" s="198"/>
      <c r="B271" s="156"/>
      <c r="C271" s="290"/>
      <c r="D271" s="291"/>
      <c r="E271" s="291"/>
      <c r="F271" s="291"/>
      <c r="G271" s="291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48"/>
      <c r="Z271" s="148"/>
      <c r="AA271" s="148"/>
      <c r="AB271" s="148"/>
      <c r="AC271" s="148"/>
      <c r="AD271" s="148"/>
      <c r="AE271" s="148"/>
      <c r="AF271" s="148"/>
      <c r="AG271" s="148" t="s">
        <v>162</v>
      </c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 x14ac:dyDescent="0.2">
      <c r="A272" s="165">
        <v>127</v>
      </c>
      <c r="B272" s="166" t="s">
        <v>830</v>
      </c>
      <c r="C272" s="174" t="s">
        <v>831</v>
      </c>
      <c r="D272" s="167" t="s">
        <v>157</v>
      </c>
      <c r="E272" s="168">
        <v>39</v>
      </c>
      <c r="F272" s="169"/>
      <c r="G272" s="170">
        <f>ROUND(E272*F272,2)</f>
        <v>0</v>
      </c>
      <c r="H272" s="169">
        <v>6618</v>
      </c>
      <c r="I272" s="170">
        <f>ROUND(E272*H272,2)</f>
        <v>258102</v>
      </c>
      <c r="J272" s="169">
        <v>0</v>
      </c>
      <c r="K272" s="170">
        <f>ROUND(E272*J272,2)</f>
        <v>0</v>
      </c>
      <c r="L272" s="170">
        <v>21</v>
      </c>
      <c r="M272" s="170">
        <f>G272*(1+L272/100)</f>
        <v>0</v>
      </c>
      <c r="N272" s="170">
        <v>0</v>
      </c>
      <c r="O272" s="170">
        <f>ROUND(E272*N272,2)</f>
        <v>0</v>
      </c>
      <c r="P272" s="170">
        <v>0</v>
      </c>
      <c r="Q272" s="170">
        <f>ROUND(E272*P272,2)</f>
        <v>0</v>
      </c>
      <c r="R272" s="170"/>
      <c r="S272" s="170" t="s">
        <v>167</v>
      </c>
      <c r="T272" s="171" t="s">
        <v>159</v>
      </c>
      <c r="U272" s="157">
        <v>0</v>
      </c>
      <c r="V272" s="157">
        <f>ROUND(E272*U272,2)</f>
        <v>0</v>
      </c>
      <c r="W272" s="157"/>
      <c r="X272" s="157" t="s">
        <v>379</v>
      </c>
      <c r="Y272" s="148"/>
      <c r="Z272" s="148"/>
      <c r="AA272" s="148"/>
      <c r="AB272" s="148"/>
      <c r="AC272" s="148"/>
      <c r="AD272" s="148"/>
      <c r="AE272" s="148"/>
      <c r="AF272" s="148"/>
      <c r="AG272" s="148" t="s">
        <v>608</v>
      </c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 x14ac:dyDescent="0.2">
      <c r="A273" s="198"/>
      <c r="B273" s="156"/>
      <c r="C273" s="290"/>
      <c r="D273" s="291"/>
      <c r="E273" s="291"/>
      <c r="F273" s="291"/>
      <c r="G273" s="291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48"/>
      <c r="Z273" s="148"/>
      <c r="AA273" s="148"/>
      <c r="AB273" s="148"/>
      <c r="AC273" s="148"/>
      <c r="AD273" s="148"/>
      <c r="AE273" s="148"/>
      <c r="AF273" s="148"/>
      <c r="AG273" s="148" t="s">
        <v>162</v>
      </c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outlineLevel="1" x14ac:dyDescent="0.2">
      <c r="A274" s="165">
        <v>128</v>
      </c>
      <c r="B274" s="166" t="s">
        <v>832</v>
      </c>
      <c r="C274" s="174" t="s">
        <v>833</v>
      </c>
      <c r="D274" s="167" t="s">
        <v>157</v>
      </c>
      <c r="E274" s="168">
        <v>17</v>
      </c>
      <c r="F274" s="169"/>
      <c r="G274" s="170">
        <f>ROUND(E274*F274,2)</f>
        <v>0</v>
      </c>
      <c r="H274" s="169">
        <v>7091</v>
      </c>
      <c r="I274" s="170">
        <f>ROUND(E274*H274,2)</f>
        <v>120547</v>
      </c>
      <c r="J274" s="169">
        <v>0</v>
      </c>
      <c r="K274" s="170">
        <f>ROUND(E274*J274,2)</f>
        <v>0</v>
      </c>
      <c r="L274" s="170">
        <v>21</v>
      </c>
      <c r="M274" s="170">
        <f>G274*(1+L274/100)</f>
        <v>0</v>
      </c>
      <c r="N274" s="170">
        <v>0</v>
      </c>
      <c r="O274" s="170">
        <f>ROUND(E274*N274,2)</f>
        <v>0</v>
      </c>
      <c r="P274" s="170">
        <v>0</v>
      </c>
      <c r="Q274" s="170">
        <f>ROUND(E274*P274,2)</f>
        <v>0</v>
      </c>
      <c r="R274" s="170"/>
      <c r="S274" s="170" t="s">
        <v>167</v>
      </c>
      <c r="T274" s="171" t="s">
        <v>159</v>
      </c>
      <c r="U274" s="157">
        <v>0</v>
      </c>
      <c r="V274" s="157">
        <f>ROUND(E274*U274,2)</f>
        <v>0</v>
      </c>
      <c r="W274" s="157"/>
      <c r="X274" s="157" t="s">
        <v>379</v>
      </c>
      <c r="Y274" s="148"/>
      <c r="Z274" s="148"/>
      <c r="AA274" s="148"/>
      <c r="AB274" s="148"/>
      <c r="AC274" s="148"/>
      <c r="AD274" s="148"/>
      <c r="AE274" s="148"/>
      <c r="AF274" s="148"/>
      <c r="AG274" s="148" t="s">
        <v>608</v>
      </c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outlineLevel="1" x14ac:dyDescent="0.2">
      <c r="A275" s="198"/>
      <c r="B275" s="156"/>
      <c r="C275" s="290"/>
      <c r="D275" s="291"/>
      <c r="E275" s="291"/>
      <c r="F275" s="291"/>
      <c r="G275" s="291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48"/>
      <c r="Z275" s="148"/>
      <c r="AA275" s="148"/>
      <c r="AB275" s="148"/>
      <c r="AC275" s="148"/>
      <c r="AD275" s="148"/>
      <c r="AE275" s="148"/>
      <c r="AF275" s="148"/>
      <c r="AG275" s="148" t="s">
        <v>162</v>
      </c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 x14ac:dyDescent="0.2">
      <c r="A276" s="165">
        <v>129</v>
      </c>
      <c r="B276" s="166" t="s">
        <v>834</v>
      </c>
      <c r="C276" s="174" t="s">
        <v>835</v>
      </c>
      <c r="D276" s="167" t="s">
        <v>157</v>
      </c>
      <c r="E276" s="168">
        <v>35</v>
      </c>
      <c r="F276" s="169"/>
      <c r="G276" s="170">
        <f>ROUND(E276*F276,2)</f>
        <v>0</v>
      </c>
      <c r="H276" s="169">
        <v>7564</v>
      </c>
      <c r="I276" s="170">
        <f>ROUND(E276*H276,2)</f>
        <v>264740</v>
      </c>
      <c r="J276" s="169">
        <v>0</v>
      </c>
      <c r="K276" s="170">
        <f>ROUND(E276*J276,2)</f>
        <v>0</v>
      </c>
      <c r="L276" s="170">
        <v>21</v>
      </c>
      <c r="M276" s="170">
        <f>G276*(1+L276/100)</f>
        <v>0</v>
      </c>
      <c r="N276" s="170">
        <v>0</v>
      </c>
      <c r="O276" s="170">
        <f>ROUND(E276*N276,2)</f>
        <v>0</v>
      </c>
      <c r="P276" s="170">
        <v>0</v>
      </c>
      <c r="Q276" s="170">
        <f>ROUND(E276*P276,2)</f>
        <v>0</v>
      </c>
      <c r="R276" s="170"/>
      <c r="S276" s="170" t="s">
        <v>167</v>
      </c>
      <c r="T276" s="171" t="s">
        <v>159</v>
      </c>
      <c r="U276" s="157">
        <v>0</v>
      </c>
      <c r="V276" s="157">
        <f>ROUND(E276*U276,2)</f>
        <v>0</v>
      </c>
      <c r="W276" s="157"/>
      <c r="X276" s="157" t="s">
        <v>379</v>
      </c>
      <c r="Y276" s="148"/>
      <c r="Z276" s="148"/>
      <c r="AA276" s="148"/>
      <c r="AB276" s="148"/>
      <c r="AC276" s="148"/>
      <c r="AD276" s="148"/>
      <c r="AE276" s="148"/>
      <c r="AF276" s="148"/>
      <c r="AG276" s="148" t="s">
        <v>608</v>
      </c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outlineLevel="1" x14ac:dyDescent="0.2">
      <c r="A277" s="198"/>
      <c r="B277" s="156"/>
      <c r="C277" s="290"/>
      <c r="D277" s="291"/>
      <c r="E277" s="291"/>
      <c r="F277" s="291"/>
      <c r="G277" s="291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48"/>
      <c r="Z277" s="148"/>
      <c r="AA277" s="148"/>
      <c r="AB277" s="148"/>
      <c r="AC277" s="148"/>
      <c r="AD277" s="148"/>
      <c r="AE277" s="148"/>
      <c r="AF277" s="148"/>
      <c r="AG277" s="148" t="s">
        <v>162</v>
      </c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</row>
    <row r="278" spans="1:60" outlineLevel="1" x14ac:dyDescent="0.2">
      <c r="A278" s="165">
        <v>130</v>
      </c>
      <c r="B278" s="166" t="s">
        <v>836</v>
      </c>
      <c r="C278" s="174" t="s">
        <v>837</v>
      </c>
      <c r="D278" s="167" t="s">
        <v>157</v>
      </c>
      <c r="E278" s="168">
        <v>12</v>
      </c>
      <c r="F278" s="169"/>
      <c r="G278" s="170">
        <f>ROUND(E278*F278,2)</f>
        <v>0</v>
      </c>
      <c r="H278" s="169">
        <v>8040</v>
      </c>
      <c r="I278" s="170">
        <f>ROUND(E278*H278,2)</f>
        <v>96480</v>
      </c>
      <c r="J278" s="169">
        <v>0</v>
      </c>
      <c r="K278" s="170">
        <f>ROUND(E278*J278,2)</f>
        <v>0</v>
      </c>
      <c r="L278" s="170">
        <v>21</v>
      </c>
      <c r="M278" s="170">
        <f>G278*(1+L278/100)</f>
        <v>0</v>
      </c>
      <c r="N278" s="170">
        <v>0</v>
      </c>
      <c r="O278" s="170">
        <f>ROUND(E278*N278,2)</f>
        <v>0</v>
      </c>
      <c r="P278" s="170">
        <v>0</v>
      </c>
      <c r="Q278" s="170">
        <f>ROUND(E278*P278,2)</f>
        <v>0</v>
      </c>
      <c r="R278" s="170"/>
      <c r="S278" s="170" t="s">
        <v>167</v>
      </c>
      <c r="T278" s="171" t="s">
        <v>159</v>
      </c>
      <c r="U278" s="157">
        <v>0</v>
      </c>
      <c r="V278" s="157">
        <f>ROUND(E278*U278,2)</f>
        <v>0</v>
      </c>
      <c r="W278" s="157"/>
      <c r="X278" s="157" t="s">
        <v>379</v>
      </c>
      <c r="Y278" s="148"/>
      <c r="Z278" s="148"/>
      <c r="AA278" s="148"/>
      <c r="AB278" s="148"/>
      <c r="AC278" s="148"/>
      <c r="AD278" s="148"/>
      <c r="AE278" s="148"/>
      <c r="AF278" s="148"/>
      <c r="AG278" s="148" t="s">
        <v>608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outlineLevel="1" x14ac:dyDescent="0.2">
      <c r="A279" s="198"/>
      <c r="B279" s="156"/>
      <c r="C279" s="290"/>
      <c r="D279" s="291"/>
      <c r="E279" s="291"/>
      <c r="F279" s="291"/>
      <c r="G279" s="291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48"/>
      <c r="Z279" s="148"/>
      <c r="AA279" s="148"/>
      <c r="AB279" s="148"/>
      <c r="AC279" s="148"/>
      <c r="AD279" s="148"/>
      <c r="AE279" s="148"/>
      <c r="AF279" s="148"/>
      <c r="AG279" s="148" t="s">
        <v>162</v>
      </c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outlineLevel="1" x14ac:dyDescent="0.2">
      <c r="A280" s="165">
        <v>131</v>
      </c>
      <c r="B280" s="166" t="s">
        <v>838</v>
      </c>
      <c r="C280" s="174" t="s">
        <v>839</v>
      </c>
      <c r="D280" s="167" t="s">
        <v>157</v>
      </c>
      <c r="E280" s="168">
        <v>7</v>
      </c>
      <c r="F280" s="169"/>
      <c r="G280" s="170">
        <f>ROUND(E280*F280,2)</f>
        <v>0</v>
      </c>
      <c r="H280" s="169">
        <v>8987</v>
      </c>
      <c r="I280" s="170">
        <f>ROUND(E280*H280,2)</f>
        <v>62909</v>
      </c>
      <c r="J280" s="169">
        <v>0</v>
      </c>
      <c r="K280" s="170">
        <f>ROUND(E280*J280,2)</f>
        <v>0</v>
      </c>
      <c r="L280" s="170">
        <v>21</v>
      </c>
      <c r="M280" s="170">
        <f>G280*(1+L280/100)</f>
        <v>0</v>
      </c>
      <c r="N280" s="170">
        <v>0</v>
      </c>
      <c r="O280" s="170">
        <f>ROUND(E280*N280,2)</f>
        <v>0</v>
      </c>
      <c r="P280" s="170">
        <v>0</v>
      </c>
      <c r="Q280" s="170">
        <f>ROUND(E280*P280,2)</f>
        <v>0</v>
      </c>
      <c r="R280" s="170"/>
      <c r="S280" s="170" t="s">
        <v>167</v>
      </c>
      <c r="T280" s="171" t="s">
        <v>159</v>
      </c>
      <c r="U280" s="157">
        <v>0</v>
      </c>
      <c r="V280" s="157">
        <f>ROUND(E280*U280,2)</f>
        <v>0</v>
      </c>
      <c r="W280" s="157"/>
      <c r="X280" s="157" t="s">
        <v>379</v>
      </c>
      <c r="Y280" s="148"/>
      <c r="Z280" s="148"/>
      <c r="AA280" s="148"/>
      <c r="AB280" s="148"/>
      <c r="AC280" s="148"/>
      <c r="AD280" s="148"/>
      <c r="AE280" s="148"/>
      <c r="AF280" s="148"/>
      <c r="AG280" s="148" t="s">
        <v>608</v>
      </c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</row>
    <row r="281" spans="1:60" outlineLevel="1" x14ac:dyDescent="0.2">
      <c r="A281" s="198"/>
      <c r="B281" s="156"/>
      <c r="C281" s="290"/>
      <c r="D281" s="291"/>
      <c r="E281" s="291"/>
      <c r="F281" s="291"/>
      <c r="G281" s="291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48"/>
      <c r="Z281" s="148"/>
      <c r="AA281" s="148"/>
      <c r="AB281" s="148"/>
      <c r="AC281" s="148"/>
      <c r="AD281" s="148"/>
      <c r="AE281" s="148"/>
      <c r="AF281" s="148"/>
      <c r="AG281" s="148" t="s">
        <v>162</v>
      </c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outlineLevel="1" x14ac:dyDescent="0.2">
      <c r="A282" s="165">
        <v>132</v>
      </c>
      <c r="B282" s="166" t="s">
        <v>840</v>
      </c>
      <c r="C282" s="174" t="s">
        <v>841</v>
      </c>
      <c r="D282" s="167" t="s">
        <v>157</v>
      </c>
      <c r="E282" s="168">
        <v>5</v>
      </c>
      <c r="F282" s="169"/>
      <c r="G282" s="170">
        <f>ROUND(E282*F282,2)</f>
        <v>0</v>
      </c>
      <c r="H282" s="169">
        <v>9934</v>
      </c>
      <c r="I282" s="170">
        <f>ROUND(E282*H282,2)</f>
        <v>49670</v>
      </c>
      <c r="J282" s="169">
        <v>0</v>
      </c>
      <c r="K282" s="170">
        <f>ROUND(E282*J282,2)</f>
        <v>0</v>
      </c>
      <c r="L282" s="170">
        <v>21</v>
      </c>
      <c r="M282" s="170">
        <f>G282*(1+L282/100)</f>
        <v>0</v>
      </c>
      <c r="N282" s="170">
        <v>0</v>
      </c>
      <c r="O282" s="170">
        <f>ROUND(E282*N282,2)</f>
        <v>0</v>
      </c>
      <c r="P282" s="170">
        <v>0</v>
      </c>
      <c r="Q282" s="170">
        <f>ROUND(E282*P282,2)</f>
        <v>0</v>
      </c>
      <c r="R282" s="170"/>
      <c r="S282" s="170" t="s">
        <v>167</v>
      </c>
      <c r="T282" s="171" t="s">
        <v>159</v>
      </c>
      <c r="U282" s="157">
        <v>0</v>
      </c>
      <c r="V282" s="157">
        <f>ROUND(E282*U282,2)</f>
        <v>0</v>
      </c>
      <c r="W282" s="157"/>
      <c r="X282" s="157" t="s">
        <v>379</v>
      </c>
      <c r="Y282" s="148"/>
      <c r="Z282" s="148"/>
      <c r="AA282" s="148"/>
      <c r="AB282" s="148"/>
      <c r="AC282" s="148"/>
      <c r="AD282" s="148"/>
      <c r="AE282" s="148"/>
      <c r="AF282" s="148"/>
      <c r="AG282" s="148" t="s">
        <v>608</v>
      </c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outlineLevel="1" x14ac:dyDescent="0.2">
      <c r="A283" s="198"/>
      <c r="B283" s="156"/>
      <c r="C283" s="290"/>
      <c r="D283" s="291"/>
      <c r="E283" s="291"/>
      <c r="F283" s="291"/>
      <c r="G283" s="291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48"/>
      <c r="Z283" s="148"/>
      <c r="AA283" s="148"/>
      <c r="AB283" s="148"/>
      <c r="AC283" s="148"/>
      <c r="AD283" s="148"/>
      <c r="AE283" s="148"/>
      <c r="AF283" s="148"/>
      <c r="AG283" s="148" t="s">
        <v>162</v>
      </c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</row>
    <row r="284" spans="1:60" outlineLevel="1" x14ac:dyDescent="0.2">
      <c r="A284" s="165">
        <v>133</v>
      </c>
      <c r="B284" s="166" t="s">
        <v>842</v>
      </c>
      <c r="C284" s="174" t="s">
        <v>843</v>
      </c>
      <c r="D284" s="167" t="s">
        <v>157</v>
      </c>
      <c r="E284" s="168">
        <v>3</v>
      </c>
      <c r="F284" s="169"/>
      <c r="G284" s="170">
        <f>ROUND(E284*F284,2)</f>
        <v>0</v>
      </c>
      <c r="H284" s="169">
        <v>10880</v>
      </c>
      <c r="I284" s="170">
        <f>ROUND(E284*H284,2)</f>
        <v>32640</v>
      </c>
      <c r="J284" s="169">
        <v>0</v>
      </c>
      <c r="K284" s="170">
        <f>ROUND(E284*J284,2)</f>
        <v>0</v>
      </c>
      <c r="L284" s="170">
        <v>21</v>
      </c>
      <c r="M284" s="170">
        <f>G284*(1+L284/100)</f>
        <v>0</v>
      </c>
      <c r="N284" s="170">
        <v>0</v>
      </c>
      <c r="O284" s="170">
        <f>ROUND(E284*N284,2)</f>
        <v>0</v>
      </c>
      <c r="P284" s="170">
        <v>0</v>
      </c>
      <c r="Q284" s="170">
        <f>ROUND(E284*P284,2)</f>
        <v>0</v>
      </c>
      <c r="R284" s="170"/>
      <c r="S284" s="170" t="s">
        <v>167</v>
      </c>
      <c r="T284" s="171" t="s">
        <v>159</v>
      </c>
      <c r="U284" s="157">
        <v>0</v>
      </c>
      <c r="V284" s="157">
        <f>ROUND(E284*U284,2)</f>
        <v>0</v>
      </c>
      <c r="W284" s="157"/>
      <c r="X284" s="157" t="s">
        <v>379</v>
      </c>
      <c r="Y284" s="148"/>
      <c r="Z284" s="148"/>
      <c r="AA284" s="148"/>
      <c r="AB284" s="148"/>
      <c r="AC284" s="148"/>
      <c r="AD284" s="148"/>
      <c r="AE284" s="148"/>
      <c r="AF284" s="148"/>
      <c r="AG284" s="148" t="s">
        <v>608</v>
      </c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outlineLevel="1" x14ac:dyDescent="0.2">
      <c r="A285" s="198"/>
      <c r="B285" s="156"/>
      <c r="C285" s="290"/>
      <c r="D285" s="291"/>
      <c r="E285" s="291"/>
      <c r="F285" s="291"/>
      <c r="G285" s="291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48"/>
      <c r="Z285" s="148"/>
      <c r="AA285" s="148"/>
      <c r="AB285" s="148"/>
      <c r="AC285" s="148"/>
      <c r="AD285" s="148"/>
      <c r="AE285" s="148"/>
      <c r="AF285" s="148"/>
      <c r="AG285" s="148" t="s">
        <v>162</v>
      </c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outlineLevel="1" x14ac:dyDescent="0.2">
      <c r="A286" s="165">
        <v>134</v>
      </c>
      <c r="B286" s="166" t="s">
        <v>844</v>
      </c>
      <c r="C286" s="174" t="s">
        <v>845</v>
      </c>
      <c r="D286" s="167" t="s">
        <v>157</v>
      </c>
      <c r="E286" s="168">
        <v>2</v>
      </c>
      <c r="F286" s="169"/>
      <c r="G286" s="170">
        <f>ROUND(E286*F286,2)</f>
        <v>0</v>
      </c>
      <c r="H286" s="169">
        <v>6216</v>
      </c>
      <c r="I286" s="170">
        <f>ROUND(E286*H286,2)</f>
        <v>12432</v>
      </c>
      <c r="J286" s="169">
        <v>0</v>
      </c>
      <c r="K286" s="170">
        <f>ROUND(E286*J286,2)</f>
        <v>0</v>
      </c>
      <c r="L286" s="170">
        <v>21</v>
      </c>
      <c r="M286" s="170">
        <f>G286*(1+L286/100)</f>
        <v>0</v>
      </c>
      <c r="N286" s="170">
        <v>0</v>
      </c>
      <c r="O286" s="170">
        <f>ROUND(E286*N286,2)</f>
        <v>0</v>
      </c>
      <c r="P286" s="170">
        <v>0</v>
      </c>
      <c r="Q286" s="170">
        <f>ROUND(E286*P286,2)</f>
        <v>0</v>
      </c>
      <c r="R286" s="170"/>
      <c r="S286" s="170" t="s">
        <v>167</v>
      </c>
      <c r="T286" s="171" t="s">
        <v>159</v>
      </c>
      <c r="U286" s="157">
        <v>0</v>
      </c>
      <c r="V286" s="157">
        <f>ROUND(E286*U286,2)</f>
        <v>0</v>
      </c>
      <c r="W286" s="157"/>
      <c r="X286" s="157" t="s">
        <v>379</v>
      </c>
      <c r="Y286" s="148"/>
      <c r="Z286" s="148"/>
      <c r="AA286" s="148"/>
      <c r="AB286" s="148"/>
      <c r="AC286" s="148"/>
      <c r="AD286" s="148"/>
      <c r="AE286" s="148"/>
      <c r="AF286" s="148"/>
      <c r="AG286" s="148" t="s">
        <v>608</v>
      </c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outlineLevel="1" x14ac:dyDescent="0.2">
      <c r="A287" s="198"/>
      <c r="B287" s="156"/>
      <c r="C287" s="290"/>
      <c r="D287" s="291"/>
      <c r="E287" s="291"/>
      <c r="F287" s="291"/>
      <c r="G287" s="291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48"/>
      <c r="Z287" s="148"/>
      <c r="AA287" s="148"/>
      <c r="AB287" s="148"/>
      <c r="AC287" s="148"/>
      <c r="AD287" s="148"/>
      <c r="AE287" s="148"/>
      <c r="AF287" s="148"/>
      <c r="AG287" s="148" t="s">
        <v>162</v>
      </c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outlineLevel="1" x14ac:dyDescent="0.2">
      <c r="A288" s="165">
        <v>135</v>
      </c>
      <c r="B288" s="166" t="s">
        <v>846</v>
      </c>
      <c r="C288" s="174" t="s">
        <v>847</v>
      </c>
      <c r="D288" s="167" t="s">
        <v>157</v>
      </c>
      <c r="E288" s="168">
        <v>2</v>
      </c>
      <c r="F288" s="169"/>
      <c r="G288" s="170">
        <f>ROUND(E288*F288,2)</f>
        <v>0</v>
      </c>
      <c r="H288" s="169">
        <v>8232</v>
      </c>
      <c r="I288" s="170">
        <f>ROUND(E288*H288,2)</f>
        <v>16464</v>
      </c>
      <c r="J288" s="169">
        <v>0</v>
      </c>
      <c r="K288" s="170">
        <f>ROUND(E288*J288,2)</f>
        <v>0</v>
      </c>
      <c r="L288" s="170">
        <v>21</v>
      </c>
      <c r="M288" s="170">
        <f>G288*(1+L288/100)</f>
        <v>0</v>
      </c>
      <c r="N288" s="170">
        <v>0</v>
      </c>
      <c r="O288" s="170">
        <f>ROUND(E288*N288,2)</f>
        <v>0</v>
      </c>
      <c r="P288" s="170">
        <v>0</v>
      </c>
      <c r="Q288" s="170">
        <f>ROUND(E288*P288,2)</f>
        <v>0</v>
      </c>
      <c r="R288" s="170"/>
      <c r="S288" s="170" t="s">
        <v>167</v>
      </c>
      <c r="T288" s="171" t="s">
        <v>159</v>
      </c>
      <c r="U288" s="157">
        <v>0</v>
      </c>
      <c r="V288" s="157">
        <f>ROUND(E288*U288,2)</f>
        <v>0</v>
      </c>
      <c r="W288" s="157"/>
      <c r="X288" s="157" t="s">
        <v>379</v>
      </c>
      <c r="Y288" s="148"/>
      <c r="Z288" s="148"/>
      <c r="AA288" s="148"/>
      <c r="AB288" s="148"/>
      <c r="AC288" s="148"/>
      <c r="AD288" s="148"/>
      <c r="AE288" s="148"/>
      <c r="AF288" s="148"/>
      <c r="AG288" s="148" t="s">
        <v>608</v>
      </c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</row>
    <row r="289" spans="1:60" outlineLevel="1" x14ac:dyDescent="0.2">
      <c r="A289" s="198"/>
      <c r="B289" s="156"/>
      <c r="C289" s="290"/>
      <c r="D289" s="291"/>
      <c r="E289" s="291"/>
      <c r="F289" s="291"/>
      <c r="G289" s="291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48"/>
      <c r="Z289" s="148"/>
      <c r="AA289" s="148"/>
      <c r="AB289" s="148"/>
      <c r="AC289" s="148"/>
      <c r="AD289" s="148"/>
      <c r="AE289" s="148"/>
      <c r="AF289" s="148"/>
      <c r="AG289" s="148" t="s">
        <v>162</v>
      </c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</row>
    <row r="290" spans="1:60" outlineLevel="1" x14ac:dyDescent="0.2">
      <c r="A290" s="165">
        <v>136</v>
      </c>
      <c r="B290" s="166" t="s">
        <v>848</v>
      </c>
      <c r="C290" s="174" t="s">
        <v>849</v>
      </c>
      <c r="D290" s="167" t="s">
        <v>157</v>
      </c>
      <c r="E290" s="168">
        <v>1</v>
      </c>
      <c r="F290" s="169"/>
      <c r="G290" s="170">
        <f>ROUND(E290*F290,2)</f>
        <v>0</v>
      </c>
      <c r="H290" s="169">
        <v>8904</v>
      </c>
      <c r="I290" s="170">
        <f>ROUND(E290*H290,2)</f>
        <v>8904</v>
      </c>
      <c r="J290" s="169">
        <v>0</v>
      </c>
      <c r="K290" s="170">
        <f>ROUND(E290*J290,2)</f>
        <v>0</v>
      </c>
      <c r="L290" s="170">
        <v>21</v>
      </c>
      <c r="M290" s="170">
        <f>G290*(1+L290/100)</f>
        <v>0</v>
      </c>
      <c r="N290" s="170">
        <v>0</v>
      </c>
      <c r="O290" s="170">
        <f>ROUND(E290*N290,2)</f>
        <v>0</v>
      </c>
      <c r="P290" s="170">
        <v>0</v>
      </c>
      <c r="Q290" s="170">
        <f>ROUND(E290*P290,2)</f>
        <v>0</v>
      </c>
      <c r="R290" s="170"/>
      <c r="S290" s="170" t="s">
        <v>167</v>
      </c>
      <c r="T290" s="171" t="s">
        <v>159</v>
      </c>
      <c r="U290" s="157">
        <v>0</v>
      </c>
      <c r="V290" s="157">
        <f>ROUND(E290*U290,2)</f>
        <v>0</v>
      </c>
      <c r="W290" s="157"/>
      <c r="X290" s="157" t="s">
        <v>379</v>
      </c>
      <c r="Y290" s="148"/>
      <c r="Z290" s="148"/>
      <c r="AA290" s="148"/>
      <c r="AB290" s="148"/>
      <c r="AC290" s="148"/>
      <c r="AD290" s="148"/>
      <c r="AE290" s="148"/>
      <c r="AF290" s="148"/>
      <c r="AG290" s="148" t="s">
        <v>608</v>
      </c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</row>
    <row r="291" spans="1:60" outlineLevel="1" x14ac:dyDescent="0.2">
      <c r="A291" s="198"/>
      <c r="B291" s="156"/>
      <c r="C291" s="290"/>
      <c r="D291" s="291"/>
      <c r="E291" s="291"/>
      <c r="F291" s="291"/>
      <c r="G291" s="291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48"/>
      <c r="Z291" s="148"/>
      <c r="AA291" s="148"/>
      <c r="AB291" s="148"/>
      <c r="AC291" s="148"/>
      <c r="AD291" s="148"/>
      <c r="AE291" s="148"/>
      <c r="AF291" s="148"/>
      <c r="AG291" s="148" t="s">
        <v>162</v>
      </c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 x14ac:dyDescent="0.2">
      <c r="A292" s="165">
        <v>137</v>
      </c>
      <c r="B292" s="166" t="s">
        <v>850</v>
      </c>
      <c r="C292" s="174" t="s">
        <v>851</v>
      </c>
      <c r="D292" s="167" t="s">
        <v>157</v>
      </c>
      <c r="E292" s="168">
        <v>5</v>
      </c>
      <c r="F292" s="169"/>
      <c r="G292" s="170">
        <f>ROUND(E292*F292,2)</f>
        <v>0</v>
      </c>
      <c r="H292" s="169">
        <v>9576</v>
      </c>
      <c r="I292" s="170">
        <f>ROUND(E292*H292,2)</f>
        <v>47880</v>
      </c>
      <c r="J292" s="169">
        <v>0</v>
      </c>
      <c r="K292" s="170">
        <f>ROUND(E292*J292,2)</f>
        <v>0</v>
      </c>
      <c r="L292" s="170">
        <v>21</v>
      </c>
      <c r="M292" s="170">
        <f>G292*(1+L292/100)</f>
        <v>0</v>
      </c>
      <c r="N292" s="170">
        <v>0</v>
      </c>
      <c r="O292" s="170">
        <f>ROUND(E292*N292,2)</f>
        <v>0</v>
      </c>
      <c r="P292" s="170">
        <v>0</v>
      </c>
      <c r="Q292" s="170">
        <f>ROUND(E292*P292,2)</f>
        <v>0</v>
      </c>
      <c r="R292" s="170"/>
      <c r="S292" s="170" t="s">
        <v>167</v>
      </c>
      <c r="T292" s="171" t="s">
        <v>159</v>
      </c>
      <c r="U292" s="157">
        <v>0</v>
      </c>
      <c r="V292" s="157">
        <f>ROUND(E292*U292,2)</f>
        <v>0</v>
      </c>
      <c r="W292" s="157"/>
      <c r="X292" s="157" t="s">
        <v>379</v>
      </c>
      <c r="Y292" s="148"/>
      <c r="Z292" s="148"/>
      <c r="AA292" s="148"/>
      <c r="AB292" s="148"/>
      <c r="AC292" s="148"/>
      <c r="AD292" s="148"/>
      <c r="AE292" s="148"/>
      <c r="AF292" s="148"/>
      <c r="AG292" s="148" t="s">
        <v>608</v>
      </c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 x14ac:dyDescent="0.2">
      <c r="A293" s="198"/>
      <c r="B293" s="156"/>
      <c r="C293" s="290"/>
      <c r="D293" s="291"/>
      <c r="E293" s="291"/>
      <c r="F293" s="291"/>
      <c r="G293" s="291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48"/>
      <c r="Z293" s="148"/>
      <c r="AA293" s="148"/>
      <c r="AB293" s="148"/>
      <c r="AC293" s="148"/>
      <c r="AD293" s="148"/>
      <c r="AE293" s="148"/>
      <c r="AF293" s="148"/>
      <c r="AG293" s="148" t="s">
        <v>162</v>
      </c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outlineLevel="1" x14ac:dyDescent="0.2">
      <c r="A294" s="165">
        <v>138</v>
      </c>
      <c r="B294" s="166" t="s">
        <v>852</v>
      </c>
      <c r="C294" s="174" t="s">
        <v>853</v>
      </c>
      <c r="D294" s="167" t="s">
        <v>157</v>
      </c>
      <c r="E294" s="168">
        <v>5</v>
      </c>
      <c r="F294" s="169"/>
      <c r="G294" s="170">
        <f>ROUND(E294*F294,2)</f>
        <v>0</v>
      </c>
      <c r="H294" s="169">
        <v>11616</v>
      </c>
      <c r="I294" s="170">
        <f>ROUND(E294*H294,2)</f>
        <v>58080</v>
      </c>
      <c r="J294" s="169">
        <v>0</v>
      </c>
      <c r="K294" s="170">
        <f>ROUND(E294*J294,2)</f>
        <v>0</v>
      </c>
      <c r="L294" s="170">
        <v>21</v>
      </c>
      <c r="M294" s="170">
        <f>G294*(1+L294/100)</f>
        <v>0</v>
      </c>
      <c r="N294" s="170">
        <v>0</v>
      </c>
      <c r="O294" s="170">
        <f>ROUND(E294*N294,2)</f>
        <v>0</v>
      </c>
      <c r="P294" s="170">
        <v>0</v>
      </c>
      <c r="Q294" s="170">
        <f>ROUND(E294*P294,2)</f>
        <v>0</v>
      </c>
      <c r="R294" s="170"/>
      <c r="S294" s="170" t="s">
        <v>167</v>
      </c>
      <c r="T294" s="171" t="s">
        <v>159</v>
      </c>
      <c r="U294" s="157">
        <v>0</v>
      </c>
      <c r="V294" s="157">
        <f>ROUND(E294*U294,2)</f>
        <v>0</v>
      </c>
      <c r="W294" s="157"/>
      <c r="X294" s="157" t="s">
        <v>379</v>
      </c>
      <c r="Y294" s="148"/>
      <c r="Z294" s="148"/>
      <c r="AA294" s="148"/>
      <c r="AB294" s="148"/>
      <c r="AC294" s="148"/>
      <c r="AD294" s="148"/>
      <c r="AE294" s="148"/>
      <c r="AF294" s="148"/>
      <c r="AG294" s="148" t="s">
        <v>608</v>
      </c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</row>
    <row r="295" spans="1:60" outlineLevel="1" x14ac:dyDescent="0.2">
      <c r="A295" s="198"/>
      <c r="B295" s="156"/>
      <c r="C295" s="290"/>
      <c r="D295" s="291"/>
      <c r="E295" s="291"/>
      <c r="F295" s="291"/>
      <c r="G295" s="291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48"/>
      <c r="Z295" s="148"/>
      <c r="AA295" s="148"/>
      <c r="AB295" s="148"/>
      <c r="AC295" s="148"/>
      <c r="AD295" s="148"/>
      <c r="AE295" s="148"/>
      <c r="AF295" s="148"/>
      <c r="AG295" s="148" t="s">
        <v>162</v>
      </c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 x14ac:dyDescent="0.2">
      <c r="A296" s="165">
        <v>139</v>
      </c>
      <c r="B296" s="166" t="s">
        <v>854</v>
      </c>
      <c r="C296" s="174" t="s">
        <v>855</v>
      </c>
      <c r="D296" s="167" t="s">
        <v>157</v>
      </c>
      <c r="E296" s="168">
        <v>5</v>
      </c>
      <c r="F296" s="169"/>
      <c r="G296" s="170">
        <f>ROUND(E296*F296,2)</f>
        <v>0</v>
      </c>
      <c r="H296" s="169">
        <v>13080</v>
      </c>
      <c r="I296" s="170">
        <f>ROUND(E296*H296,2)</f>
        <v>65400</v>
      </c>
      <c r="J296" s="169">
        <v>0</v>
      </c>
      <c r="K296" s="170">
        <f>ROUND(E296*J296,2)</f>
        <v>0</v>
      </c>
      <c r="L296" s="170">
        <v>21</v>
      </c>
      <c r="M296" s="170">
        <f>G296*(1+L296/100)</f>
        <v>0</v>
      </c>
      <c r="N296" s="170">
        <v>0</v>
      </c>
      <c r="O296" s="170">
        <f>ROUND(E296*N296,2)</f>
        <v>0</v>
      </c>
      <c r="P296" s="170">
        <v>0</v>
      </c>
      <c r="Q296" s="170">
        <f>ROUND(E296*P296,2)</f>
        <v>0</v>
      </c>
      <c r="R296" s="170"/>
      <c r="S296" s="170" t="s">
        <v>167</v>
      </c>
      <c r="T296" s="171" t="s">
        <v>159</v>
      </c>
      <c r="U296" s="157">
        <v>0</v>
      </c>
      <c r="V296" s="157">
        <f>ROUND(E296*U296,2)</f>
        <v>0</v>
      </c>
      <c r="W296" s="157"/>
      <c r="X296" s="157" t="s">
        <v>379</v>
      </c>
      <c r="Y296" s="148"/>
      <c r="Z296" s="148"/>
      <c r="AA296" s="148"/>
      <c r="AB296" s="148"/>
      <c r="AC296" s="148"/>
      <c r="AD296" s="148"/>
      <c r="AE296" s="148"/>
      <c r="AF296" s="148"/>
      <c r="AG296" s="148" t="s">
        <v>608</v>
      </c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 x14ac:dyDescent="0.2">
      <c r="A297" s="198"/>
      <c r="B297" s="156"/>
      <c r="C297" s="290"/>
      <c r="D297" s="291"/>
      <c r="E297" s="291"/>
      <c r="F297" s="291"/>
      <c r="G297" s="291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48"/>
      <c r="Z297" s="148"/>
      <c r="AA297" s="148"/>
      <c r="AB297" s="148"/>
      <c r="AC297" s="148"/>
      <c r="AD297" s="148"/>
      <c r="AE297" s="148"/>
      <c r="AF297" s="148"/>
      <c r="AG297" s="148" t="s">
        <v>162</v>
      </c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outlineLevel="1" x14ac:dyDescent="0.2">
      <c r="A298" s="165">
        <v>140</v>
      </c>
      <c r="B298" s="166" t="s">
        <v>856</v>
      </c>
      <c r="C298" s="174" t="s">
        <v>857</v>
      </c>
      <c r="D298" s="167" t="s">
        <v>157</v>
      </c>
      <c r="E298" s="168">
        <v>3</v>
      </c>
      <c r="F298" s="169"/>
      <c r="G298" s="170">
        <f>ROUND(E298*F298,2)</f>
        <v>0</v>
      </c>
      <c r="H298" s="169">
        <v>17664</v>
      </c>
      <c r="I298" s="170">
        <f>ROUND(E298*H298,2)</f>
        <v>52992</v>
      </c>
      <c r="J298" s="169">
        <v>0</v>
      </c>
      <c r="K298" s="170">
        <f>ROUND(E298*J298,2)</f>
        <v>0</v>
      </c>
      <c r="L298" s="170">
        <v>21</v>
      </c>
      <c r="M298" s="170">
        <f>G298*(1+L298/100)</f>
        <v>0</v>
      </c>
      <c r="N298" s="170">
        <v>0</v>
      </c>
      <c r="O298" s="170">
        <f>ROUND(E298*N298,2)</f>
        <v>0</v>
      </c>
      <c r="P298" s="170">
        <v>0</v>
      </c>
      <c r="Q298" s="170">
        <f>ROUND(E298*P298,2)</f>
        <v>0</v>
      </c>
      <c r="R298" s="170"/>
      <c r="S298" s="170" t="s">
        <v>167</v>
      </c>
      <c r="T298" s="171" t="s">
        <v>159</v>
      </c>
      <c r="U298" s="157">
        <v>0</v>
      </c>
      <c r="V298" s="157">
        <f>ROUND(E298*U298,2)</f>
        <v>0</v>
      </c>
      <c r="W298" s="157"/>
      <c r="X298" s="157" t="s">
        <v>379</v>
      </c>
      <c r="Y298" s="148"/>
      <c r="Z298" s="148"/>
      <c r="AA298" s="148"/>
      <c r="AB298" s="148"/>
      <c r="AC298" s="148"/>
      <c r="AD298" s="148"/>
      <c r="AE298" s="148"/>
      <c r="AF298" s="148"/>
      <c r="AG298" s="148" t="s">
        <v>608</v>
      </c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</row>
    <row r="299" spans="1:60" outlineLevel="1" x14ac:dyDescent="0.2">
      <c r="A299" s="198"/>
      <c r="B299" s="156"/>
      <c r="C299" s="290"/>
      <c r="D299" s="291"/>
      <c r="E299" s="291"/>
      <c r="F299" s="291"/>
      <c r="G299" s="291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48"/>
      <c r="Z299" s="148"/>
      <c r="AA299" s="148"/>
      <c r="AB299" s="148"/>
      <c r="AC299" s="148"/>
      <c r="AD299" s="148"/>
      <c r="AE299" s="148"/>
      <c r="AF299" s="148"/>
      <c r="AG299" s="148" t="s">
        <v>162</v>
      </c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outlineLevel="1" x14ac:dyDescent="0.2">
      <c r="A300" s="165">
        <v>141</v>
      </c>
      <c r="B300" s="166" t="s">
        <v>858</v>
      </c>
      <c r="C300" s="174" t="s">
        <v>859</v>
      </c>
      <c r="D300" s="167" t="s">
        <v>157</v>
      </c>
      <c r="E300" s="168">
        <v>2</v>
      </c>
      <c r="F300" s="169"/>
      <c r="G300" s="170">
        <f>ROUND(E300*F300,2)</f>
        <v>0</v>
      </c>
      <c r="H300" s="169">
        <v>18323</v>
      </c>
      <c r="I300" s="170">
        <f>ROUND(E300*H300,2)</f>
        <v>36646</v>
      </c>
      <c r="J300" s="169">
        <v>0</v>
      </c>
      <c r="K300" s="170">
        <f>ROUND(E300*J300,2)</f>
        <v>0</v>
      </c>
      <c r="L300" s="170">
        <v>21</v>
      </c>
      <c r="M300" s="170">
        <f>G300*(1+L300/100)</f>
        <v>0</v>
      </c>
      <c r="N300" s="170">
        <v>0</v>
      </c>
      <c r="O300" s="170">
        <f>ROUND(E300*N300,2)</f>
        <v>0</v>
      </c>
      <c r="P300" s="170">
        <v>0</v>
      </c>
      <c r="Q300" s="170">
        <f>ROUND(E300*P300,2)</f>
        <v>0</v>
      </c>
      <c r="R300" s="170"/>
      <c r="S300" s="170" t="s">
        <v>167</v>
      </c>
      <c r="T300" s="171" t="s">
        <v>159</v>
      </c>
      <c r="U300" s="157">
        <v>0</v>
      </c>
      <c r="V300" s="157">
        <f>ROUND(E300*U300,2)</f>
        <v>0</v>
      </c>
      <c r="W300" s="157"/>
      <c r="X300" s="157" t="s">
        <v>379</v>
      </c>
      <c r="Y300" s="148"/>
      <c r="Z300" s="148"/>
      <c r="AA300" s="148"/>
      <c r="AB300" s="148"/>
      <c r="AC300" s="148"/>
      <c r="AD300" s="148"/>
      <c r="AE300" s="148"/>
      <c r="AF300" s="148"/>
      <c r="AG300" s="148" t="s">
        <v>608</v>
      </c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</row>
    <row r="301" spans="1:60" outlineLevel="1" x14ac:dyDescent="0.2">
      <c r="A301" s="198"/>
      <c r="B301" s="156"/>
      <c r="C301" s="290"/>
      <c r="D301" s="291"/>
      <c r="E301" s="291"/>
      <c r="F301" s="291"/>
      <c r="G301" s="291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48"/>
      <c r="Z301" s="148"/>
      <c r="AA301" s="148"/>
      <c r="AB301" s="148"/>
      <c r="AC301" s="148"/>
      <c r="AD301" s="148"/>
      <c r="AE301" s="148"/>
      <c r="AF301" s="148"/>
      <c r="AG301" s="148" t="s">
        <v>162</v>
      </c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</row>
    <row r="302" spans="1:60" outlineLevel="1" x14ac:dyDescent="0.2">
      <c r="A302" s="165">
        <v>142</v>
      </c>
      <c r="B302" s="166" t="s">
        <v>860</v>
      </c>
      <c r="C302" s="174" t="s">
        <v>861</v>
      </c>
      <c r="D302" s="167" t="s">
        <v>363</v>
      </c>
      <c r="E302" s="168">
        <v>2</v>
      </c>
      <c r="F302" s="169"/>
      <c r="G302" s="170">
        <f>ROUND(E302*F302,2)</f>
        <v>0</v>
      </c>
      <c r="H302" s="169">
        <v>0</v>
      </c>
      <c r="I302" s="170">
        <f>ROUND(E302*H302,2)</f>
        <v>0</v>
      </c>
      <c r="J302" s="169">
        <v>1079</v>
      </c>
      <c r="K302" s="170">
        <f>ROUND(E302*J302,2)</f>
        <v>2158</v>
      </c>
      <c r="L302" s="170">
        <v>21</v>
      </c>
      <c r="M302" s="170">
        <f>G302*(1+L302/100)</f>
        <v>0</v>
      </c>
      <c r="N302" s="170">
        <v>0</v>
      </c>
      <c r="O302" s="170">
        <f>ROUND(E302*N302,2)</f>
        <v>0</v>
      </c>
      <c r="P302" s="170">
        <v>0</v>
      </c>
      <c r="Q302" s="170">
        <f>ROUND(E302*P302,2)</f>
        <v>0</v>
      </c>
      <c r="R302" s="170"/>
      <c r="S302" s="170" t="s">
        <v>167</v>
      </c>
      <c r="T302" s="171" t="s">
        <v>159</v>
      </c>
      <c r="U302" s="157">
        <v>0</v>
      </c>
      <c r="V302" s="157">
        <f>ROUND(E302*U302,2)</f>
        <v>0</v>
      </c>
      <c r="W302" s="157"/>
      <c r="X302" s="157" t="s">
        <v>177</v>
      </c>
      <c r="Y302" s="148"/>
      <c r="Z302" s="148"/>
      <c r="AA302" s="148"/>
      <c r="AB302" s="148"/>
      <c r="AC302" s="148"/>
      <c r="AD302" s="148"/>
      <c r="AE302" s="148"/>
      <c r="AF302" s="148"/>
      <c r="AG302" s="148" t="s">
        <v>603</v>
      </c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</row>
    <row r="303" spans="1:60" outlineLevel="1" x14ac:dyDescent="0.2">
      <c r="A303" s="155"/>
      <c r="B303" s="156"/>
      <c r="C303" s="290"/>
      <c r="D303" s="291"/>
      <c r="E303" s="291"/>
      <c r="F303" s="291"/>
      <c r="G303" s="291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48"/>
      <c r="Z303" s="148"/>
      <c r="AA303" s="148"/>
      <c r="AB303" s="148"/>
      <c r="AC303" s="148"/>
      <c r="AD303" s="148"/>
      <c r="AE303" s="148"/>
      <c r="AF303" s="148"/>
      <c r="AG303" s="148" t="s">
        <v>162</v>
      </c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x14ac:dyDescent="0.2">
      <c r="A304" s="159" t="s">
        <v>153</v>
      </c>
      <c r="B304" s="160" t="s">
        <v>104</v>
      </c>
      <c r="C304" s="173" t="s">
        <v>105</v>
      </c>
      <c r="D304" s="161"/>
      <c r="E304" s="162"/>
      <c r="F304" s="163"/>
      <c r="G304" s="163">
        <f>SUMIF(AG305:AG308,"&lt;&gt;NOR",G305:G308)</f>
        <v>0</v>
      </c>
      <c r="H304" s="163"/>
      <c r="I304" s="163">
        <f>SUM(I305:I308)</f>
        <v>0</v>
      </c>
      <c r="J304" s="163"/>
      <c r="K304" s="163">
        <f>SUM(K305:K308)</f>
        <v>40061</v>
      </c>
      <c r="L304" s="163"/>
      <c r="M304" s="163">
        <f>SUM(M305:M308)</f>
        <v>0</v>
      </c>
      <c r="N304" s="163"/>
      <c r="O304" s="163">
        <f>SUM(O305:O308)</f>
        <v>0.26</v>
      </c>
      <c r="P304" s="163"/>
      <c r="Q304" s="163">
        <f>SUM(Q305:Q308)</f>
        <v>0</v>
      </c>
      <c r="R304" s="163"/>
      <c r="S304" s="163"/>
      <c r="T304" s="164"/>
      <c r="U304" s="158"/>
      <c r="V304" s="158">
        <f>SUM(V305:V308)</f>
        <v>0</v>
      </c>
      <c r="W304" s="158"/>
      <c r="X304" s="158"/>
      <c r="AG304" t="s">
        <v>154</v>
      </c>
    </row>
    <row r="305" spans="1:60" outlineLevel="1" x14ac:dyDescent="0.2">
      <c r="A305" s="165">
        <v>143</v>
      </c>
      <c r="B305" s="166" t="s">
        <v>575</v>
      </c>
      <c r="C305" s="174" t="s">
        <v>576</v>
      </c>
      <c r="D305" s="167" t="s">
        <v>251</v>
      </c>
      <c r="E305" s="168">
        <v>413</v>
      </c>
      <c r="F305" s="169"/>
      <c r="G305" s="170">
        <f>ROUND(E305*F305,2)</f>
        <v>0</v>
      </c>
      <c r="H305" s="169">
        <v>0</v>
      </c>
      <c r="I305" s="170">
        <f>ROUND(E305*H305,2)</f>
        <v>0</v>
      </c>
      <c r="J305" s="169">
        <v>97</v>
      </c>
      <c r="K305" s="170">
        <f>ROUND(E305*J305,2)</f>
        <v>40061</v>
      </c>
      <c r="L305" s="170">
        <v>21</v>
      </c>
      <c r="M305" s="170">
        <f>G305*(1+L305/100)</f>
        <v>0</v>
      </c>
      <c r="N305" s="170">
        <v>6.3000000000000003E-4</v>
      </c>
      <c r="O305" s="170">
        <f>ROUND(E305*N305,2)</f>
        <v>0.26</v>
      </c>
      <c r="P305" s="170">
        <v>0</v>
      </c>
      <c r="Q305" s="170">
        <f>ROUND(E305*P305,2)</f>
        <v>0</v>
      </c>
      <c r="R305" s="170" t="s">
        <v>577</v>
      </c>
      <c r="S305" s="170" t="s">
        <v>158</v>
      </c>
      <c r="T305" s="171" t="s">
        <v>159</v>
      </c>
      <c r="U305" s="157">
        <v>0</v>
      </c>
      <c r="V305" s="157">
        <f>ROUND(E305*U305,2)</f>
        <v>0</v>
      </c>
      <c r="W305" s="157"/>
      <c r="X305" s="157" t="s">
        <v>565</v>
      </c>
      <c r="Y305" s="148"/>
      <c r="Z305" s="148"/>
      <c r="AA305" s="148"/>
      <c r="AB305" s="148"/>
      <c r="AC305" s="148"/>
      <c r="AD305" s="148"/>
      <c r="AE305" s="148"/>
      <c r="AF305" s="148"/>
      <c r="AG305" s="148" t="s">
        <v>566</v>
      </c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 x14ac:dyDescent="0.2">
      <c r="A306" s="155"/>
      <c r="B306" s="156"/>
      <c r="C306" s="187" t="s">
        <v>862</v>
      </c>
      <c r="D306" s="182"/>
      <c r="E306" s="183">
        <v>200</v>
      </c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48"/>
      <c r="Z306" s="148"/>
      <c r="AA306" s="148"/>
      <c r="AB306" s="148"/>
      <c r="AC306" s="148"/>
      <c r="AD306" s="148"/>
      <c r="AE306" s="148"/>
      <c r="AF306" s="148"/>
      <c r="AG306" s="148" t="s">
        <v>180</v>
      </c>
      <c r="AH306" s="148">
        <v>0</v>
      </c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outlineLevel="1" x14ac:dyDescent="0.2">
      <c r="A307" s="155"/>
      <c r="B307" s="156"/>
      <c r="C307" s="187" t="s">
        <v>863</v>
      </c>
      <c r="D307" s="182"/>
      <c r="E307" s="183">
        <v>213</v>
      </c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48"/>
      <c r="Z307" s="148"/>
      <c r="AA307" s="148"/>
      <c r="AB307" s="148"/>
      <c r="AC307" s="148"/>
      <c r="AD307" s="148"/>
      <c r="AE307" s="148"/>
      <c r="AF307" s="148"/>
      <c r="AG307" s="148" t="s">
        <v>180</v>
      </c>
      <c r="AH307" s="148">
        <v>0</v>
      </c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</row>
    <row r="308" spans="1:60" outlineLevel="1" x14ac:dyDescent="0.2">
      <c r="A308" s="155"/>
      <c r="B308" s="156"/>
      <c r="C308" s="299"/>
      <c r="D308" s="300"/>
      <c r="E308" s="300"/>
      <c r="F308" s="300"/>
      <c r="G308" s="300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48"/>
      <c r="Z308" s="148"/>
      <c r="AA308" s="148"/>
      <c r="AB308" s="148"/>
      <c r="AC308" s="148"/>
      <c r="AD308" s="148"/>
      <c r="AE308" s="148"/>
      <c r="AF308" s="148"/>
      <c r="AG308" s="148" t="s">
        <v>162</v>
      </c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</row>
    <row r="309" spans="1:60" x14ac:dyDescent="0.2">
      <c r="A309" s="159" t="s">
        <v>153</v>
      </c>
      <c r="B309" s="160" t="s">
        <v>106</v>
      </c>
      <c r="C309" s="173" t="s">
        <v>107</v>
      </c>
      <c r="D309" s="161"/>
      <c r="E309" s="162"/>
      <c r="F309" s="163"/>
      <c r="G309" s="163">
        <f>SUMIF(AG310:AG332,"&lt;&gt;NOR",G310:G332)</f>
        <v>0</v>
      </c>
      <c r="H309" s="163"/>
      <c r="I309" s="163">
        <f>SUM(I310:I327)</f>
        <v>74190</v>
      </c>
      <c r="J309" s="163"/>
      <c r="K309" s="163">
        <f>SUM(K310:K327)</f>
        <v>90000</v>
      </c>
      <c r="L309" s="163"/>
      <c r="M309" s="163">
        <f>SUM(M310:M327)</f>
        <v>0</v>
      </c>
      <c r="N309" s="163"/>
      <c r="O309" s="163">
        <f>SUM(O310:O327)</f>
        <v>0</v>
      </c>
      <c r="P309" s="163"/>
      <c r="Q309" s="163">
        <f>SUM(Q310:Q327)</f>
        <v>0</v>
      </c>
      <c r="R309" s="163"/>
      <c r="S309" s="163"/>
      <c r="T309" s="164"/>
      <c r="U309" s="158"/>
      <c r="V309" s="158">
        <f>SUM(V310:V327)</f>
        <v>0</v>
      </c>
      <c r="W309" s="158"/>
      <c r="X309" s="158"/>
      <c r="AG309" t="s">
        <v>154</v>
      </c>
    </row>
    <row r="310" spans="1:60" outlineLevel="1" x14ac:dyDescent="0.2">
      <c r="A310" s="165">
        <v>144</v>
      </c>
      <c r="B310" s="166" t="s">
        <v>864</v>
      </c>
      <c r="C310" s="174" t="s">
        <v>865</v>
      </c>
      <c r="D310" s="167" t="s">
        <v>866</v>
      </c>
      <c r="E310" s="168">
        <v>72</v>
      </c>
      <c r="F310" s="169"/>
      <c r="G310" s="170">
        <f>ROUND(E310*F310,2)</f>
        <v>0</v>
      </c>
      <c r="H310" s="169">
        <v>0</v>
      </c>
      <c r="I310" s="170">
        <f>ROUND(E310*H310,2)</f>
        <v>0</v>
      </c>
      <c r="J310" s="169">
        <v>384</v>
      </c>
      <c r="K310" s="170">
        <f>ROUND(E310*J310,2)</f>
        <v>27648</v>
      </c>
      <c r="L310" s="170">
        <v>21</v>
      </c>
      <c r="M310" s="170">
        <f>G310*(1+L310/100)</f>
        <v>0</v>
      </c>
      <c r="N310" s="170">
        <v>0</v>
      </c>
      <c r="O310" s="170">
        <f>ROUND(E310*N310,2)</f>
        <v>0</v>
      </c>
      <c r="P310" s="170">
        <v>0</v>
      </c>
      <c r="Q310" s="170">
        <f>ROUND(E310*P310,2)</f>
        <v>0</v>
      </c>
      <c r="R310" s="170"/>
      <c r="S310" s="170" t="s">
        <v>167</v>
      </c>
      <c r="T310" s="171" t="s">
        <v>159</v>
      </c>
      <c r="U310" s="157">
        <v>0</v>
      </c>
      <c r="V310" s="157">
        <f>ROUND(E310*U310,2)</f>
        <v>0</v>
      </c>
      <c r="W310" s="157"/>
      <c r="X310" s="157" t="s">
        <v>177</v>
      </c>
      <c r="Y310" s="148"/>
      <c r="Z310" s="148"/>
      <c r="AA310" s="148"/>
      <c r="AB310" s="148"/>
      <c r="AC310" s="148"/>
      <c r="AD310" s="148"/>
      <c r="AE310" s="148"/>
      <c r="AF310" s="148"/>
      <c r="AG310" s="148" t="s">
        <v>603</v>
      </c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outlineLevel="1" x14ac:dyDescent="0.2">
      <c r="A311" s="155"/>
      <c r="B311" s="156"/>
      <c r="C311" s="290"/>
      <c r="D311" s="291"/>
      <c r="E311" s="291"/>
      <c r="F311" s="291"/>
      <c r="G311" s="291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48"/>
      <c r="Z311" s="148"/>
      <c r="AA311" s="148"/>
      <c r="AB311" s="148"/>
      <c r="AC311" s="148"/>
      <c r="AD311" s="148"/>
      <c r="AE311" s="148"/>
      <c r="AF311" s="148"/>
      <c r="AG311" s="148" t="s">
        <v>162</v>
      </c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outlineLevel="1" x14ac:dyDescent="0.2">
      <c r="A312" s="165">
        <v>145</v>
      </c>
      <c r="B312" s="166" t="s">
        <v>867</v>
      </c>
      <c r="C312" s="174" t="s">
        <v>868</v>
      </c>
      <c r="D312" s="167" t="s">
        <v>157</v>
      </c>
      <c r="E312" s="168">
        <v>1</v>
      </c>
      <c r="F312" s="169"/>
      <c r="G312" s="170">
        <f>ROUND(E312*F312,2)</f>
        <v>0</v>
      </c>
      <c r="H312" s="169">
        <v>0</v>
      </c>
      <c r="I312" s="170">
        <f>ROUND(E312*H312,2)</f>
        <v>0</v>
      </c>
      <c r="J312" s="169">
        <v>27000</v>
      </c>
      <c r="K312" s="170">
        <f>ROUND(E312*J312,2)</f>
        <v>27000</v>
      </c>
      <c r="L312" s="170">
        <v>21</v>
      </c>
      <c r="M312" s="170">
        <f>G312*(1+L312/100)</f>
        <v>0</v>
      </c>
      <c r="N312" s="170">
        <v>0</v>
      </c>
      <c r="O312" s="170">
        <f>ROUND(E312*N312,2)</f>
        <v>0</v>
      </c>
      <c r="P312" s="170">
        <v>0</v>
      </c>
      <c r="Q312" s="170">
        <f>ROUND(E312*P312,2)</f>
        <v>0</v>
      </c>
      <c r="R312" s="170"/>
      <c r="S312" s="170" t="s">
        <v>167</v>
      </c>
      <c r="T312" s="171" t="s">
        <v>159</v>
      </c>
      <c r="U312" s="157">
        <v>0</v>
      </c>
      <c r="V312" s="157">
        <f>ROUND(E312*U312,2)</f>
        <v>0</v>
      </c>
      <c r="W312" s="157"/>
      <c r="X312" s="157" t="s">
        <v>177</v>
      </c>
      <c r="Y312" s="148"/>
      <c r="Z312" s="148"/>
      <c r="AA312" s="148"/>
      <c r="AB312" s="148"/>
      <c r="AC312" s="148"/>
      <c r="AD312" s="148"/>
      <c r="AE312" s="148"/>
      <c r="AF312" s="148"/>
      <c r="AG312" s="148" t="s">
        <v>603</v>
      </c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outlineLevel="1" x14ac:dyDescent="0.2">
      <c r="A313" s="219"/>
      <c r="B313" s="156"/>
      <c r="C313" s="290"/>
      <c r="D313" s="291"/>
      <c r="E313" s="291"/>
      <c r="F313" s="291"/>
      <c r="G313" s="291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48"/>
      <c r="Z313" s="148"/>
      <c r="AA313" s="148"/>
      <c r="AB313" s="148"/>
      <c r="AC313" s="148"/>
      <c r="AD313" s="148"/>
      <c r="AE313" s="148"/>
      <c r="AF313" s="148"/>
      <c r="AG313" s="148" t="s">
        <v>162</v>
      </c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outlineLevel="1" x14ac:dyDescent="0.2">
      <c r="A314" s="233">
        <v>146</v>
      </c>
      <c r="B314" s="166" t="s">
        <v>1067</v>
      </c>
      <c r="C314" s="174" t="s">
        <v>1068</v>
      </c>
      <c r="D314" s="167" t="s">
        <v>157</v>
      </c>
      <c r="E314" s="168">
        <v>1</v>
      </c>
      <c r="F314" s="169"/>
      <c r="G314" s="170">
        <f>ROUND(E314*F314,2)</f>
        <v>0</v>
      </c>
      <c r="H314" s="169">
        <v>0</v>
      </c>
      <c r="I314" s="170">
        <f>ROUND(E314*H314,2)</f>
        <v>0</v>
      </c>
      <c r="J314" s="169">
        <v>27000</v>
      </c>
      <c r="K314" s="170">
        <f>ROUND(E314*J314,2)</f>
        <v>27000</v>
      </c>
      <c r="L314" s="170">
        <v>21</v>
      </c>
      <c r="M314" s="170">
        <f>G314*(1+L314/100)</f>
        <v>0</v>
      </c>
      <c r="N314" s="170">
        <v>0</v>
      </c>
      <c r="O314" s="170">
        <f>ROUND(E314*N314,2)</f>
        <v>0</v>
      </c>
      <c r="P314" s="170">
        <v>0</v>
      </c>
      <c r="Q314" s="170">
        <f>ROUND(E314*P314,2)</f>
        <v>0</v>
      </c>
      <c r="R314" s="170"/>
      <c r="S314" s="170" t="s">
        <v>167</v>
      </c>
      <c r="T314" s="171" t="s">
        <v>159</v>
      </c>
      <c r="U314" s="157"/>
      <c r="V314" s="157"/>
      <c r="W314" s="157"/>
      <c r="X314" s="157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outlineLevel="1" x14ac:dyDescent="0.2">
      <c r="A315" s="155"/>
      <c r="B315" s="156"/>
      <c r="C315" s="216"/>
      <c r="D315" s="217"/>
      <c r="E315" s="217"/>
      <c r="F315" s="217"/>
      <c r="G315" s="21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outlineLevel="1" x14ac:dyDescent="0.2">
      <c r="A316" s="165">
        <v>147</v>
      </c>
      <c r="B316" s="166" t="s">
        <v>869</v>
      </c>
      <c r="C316" s="174" t="s">
        <v>870</v>
      </c>
      <c r="D316" s="167" t="s">
        <v>871</v>
      </c>
      <c r="E316" s="168">
        <v>24</v>
      </c>
      <c r="F316" s="169"/>
      <c r="G316" s="170">
        <f>ROUND(E316*F316,2)</f>
        <v>0</v>
      </c>
      <c r="H316" s="169">
        <v>0</v>
      </c>
      <c r="I316" s="170">
        <f>ROUND(E316*H316,2)</f>
        <v>0</v>
      </c>
      <c r="J316" s="169">
        <v>348</v>
      </c>
      <c r="K316" s="170">
        <f>ROUND(E316*J316,2)</f>
        <v>8352</v>
      </c>
      <c r="L316" s="170">
        <v>21</v>
      </c>
      <c r="M316" s="170">
        <f>G316*(1+L316/100)</f>
        <v>0</v>
      </c>
      <c r="N316" s="170">
        <v>0</v>
      </c>
      <c r="O316" s="170">
        <f>ROUND(E316*N316,2)</f>
        <v>0</v>
      </c>
      <c r="P316" s="170">
        <v>0</v>
      </c>
      <c r="Q316" s="170">
        <f>ROUND(E316*P316,2)</f>
        <v>0</v>
      </c>
      <c r="R316" s="170"/>
      <c r="S316" s="170" t="s">
        <v>167</v>
      </c>
      <c r="T316" s="171" t="s">
        <v>159</v>
      </c>
      <c r="U316" s="157">
        <v>0</v>
      </c>
      <c r="V316" s="157">
        <f>ROUND(E316*U316,2)</f>
        <v>0</v>
      </c>
      <c r="W316" s="157"/>
      <c r="X316" s="157" t="s">
        <v>177</v>
      </c>
      <c r="Y316" s="148"/>
      <c r="Z316" s="148"/>
      <c r="AA316" s="148"/>
      <c r="AB316" s="148"/>
      <c r="AC316" s="148"/>
      <c r="AD316" s="148"/>
      <c r="AE316" s="148"/>
      <c r="AF316" s="148"/>
      <c r="AG316" s="148" t="s">
        <v>603</v>
      </c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</row>
    <row r="317" spans="1:60" outlineLevel="1" x14ac:dyDescent="0.2">
      <c r="A317" s="155"/>
      <c r="B317" s="156"/>
      <c r="C317" s="290"/>
      <c r="D317" s="291"/>
      <c r="E317" s="291"/>
      <c r="F317" s="291"/>
      <c r="G317" s="291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48"/>
      <c r="Z317" s="148"/>
      <c r="AA317" s="148"/>
      <c r="AB317" s="148"/>
      <c r="AC317" s="148"/>
      <c r="AD317" s="148"/>
      <c r="AE317" s="148"/>
      <c r="AF317" s="148"/>
      <c r="AG317" s="148" t="s">
        <v>162</v>
      </c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outlineLevel="1" x14ac:dyDescent="0.2">
      <c r="A318" s="165">
        <v>148</v>
      </c>
      <c r="B318" s="166" t="s">
        <v>872</v>
      </c>
      <c r="C318" s="174" t="s">
        <v>873</v>
      </c>
      <c r="D318" s="167" t="s">
        <v>874</v>
      </c>
      <c r="E318" s="168">
        <v>5</v>
      </c>
      <c r="F318" s="169"/>
      <c r="G318" s="170">
        <f>ROUND(E318*F318,2)</f>
        <v>0</v>
      </c>
      <c r="H318" s="169">
        <v>504</v>
      </c>
      <c r="I318" s="170">
        <f>ROUND(E318*H318,2)</f>
        <v>2520</v>
      </c>
      <c r="J318" s="169">
        <v>0</v>
      </c>
      <c r="K318" s="170">
        <f>ROUND(E318*J318,2)</f>
        <v>0</v>
      </c>
      <c r="L318" s="170">
        <v>21</v>
      </c>
      <c r="M318" s="170">
        <f>G318*(1+L318/100)</f>
        <v>0</v>
      </c>
      <c r="N318" s="170">
        <v>0</v>
      </c>
      <c r="O318" s="170">
        <f>ROUND(E318*N318,2)</f>
        <v>0</v>
      </c>
      <c r="P318" s="170">
        <v>0</v>
      </c>
      <c r="Q318" s="170">
        <f>ROUND(E318*P318,2)</f>
        <v>0</v>
      </c>
      <c r="R318" s="170"/>
      <c r="S318" s="170" t="s">
        <v>167</v>
      </c>
      <c r="T318" s="171" t="s">
        <v>159</v>
      </c>
      <c r="U318" s="157">
        <v>0</v>
      </c>
      <c r="V318" s="157">
        <f>ROUND(E318*U318,2)</f>
        <v>0</v>
      </c>
      <c r="W318" s="157"/>
      <c r="X318" s="157" t="s">
        <v>379</v>
      </c>
      <c r="Y318" s="148"/>
      <c r="Z318" s="148"/>
      <c r="AA318" s="148"/>
      <c r="AB318" s="148"/>
      <c r="AC318" s="148"/>
      <c r="AD318" s="148"/>
      <c r="AE318" s="148"/>
      <c r="AF318" s="148"/>
      <c r="AG318" s="148" t="s">
        <v>608</v>
      </c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outlineLevel="1" x14ac:dyDescent="0.2">
      <c r="A319" s="155"/>
      <c r="B319" s="156"/>
      <c r="C319" s="290"/>
      <c r="D319" s="291"/>
      <c r="E319" s="291"/>
      <c r="F319" s="291"/>
      <c r="G319" s="291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48"/>
      <c r="Z319" s="148"/>
      <c r="AA319" s="148"/>
      <c r="AB319" s="148"/>
      <c r="AC319" s="148"/>
      <c r="AD319" s="148"/>
      <c r="AE319" s="148"/>
      <c r="AF319" s="148"/>
      <c r="AG319" s="148" t="s">
        <v>162</v>
      </c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outlineLevel="1" x14ac:dyDescent="0.2">
      <c r="A320" s="165">
        <v>149</v>
      </c>
      <c r="B320" s="166" t="s">
        <v>875</v>
      </c>
      <c r="C320" s="174" t="s">
        <v>876</v>
      </c>
      <c r="D320" s="167" t="s">
        <v>874</v>
      </c>
      <c r="E320" s="168">
        <v>15</v>
      </c>
      <c r="F320" s="169"/>
      <c r="G320" s="170">
        <f>ROUND(E320*F320,2)</f>
        <v>0</v>
      </c>
      <c r="H320" s="169">
        <v>98</v>
      </c>
      <c r="I320" s="170">
        <f>ROUND(E320*H320,2)</f>
        <v>1470</v>
      </c>
      <c r="J320" s="169">
        <v>0</v>
      </c>
      <c r="K320" s="170">
        <f>ROUND(E320*J320,2)</f>
        <v>0</v>
      </c>
      <c r="L320" s="170">
        <v>21</v>
      </c>
      <c r="M320" s="170">
        <f>G320*(1+L320/100)</f>
        <v>0</v>
      </c>
      <c r="N320" s="170">
        <v>0</v>
      </c>
      <c r="O320" s="170">
        <f>ROUND(E320*N320,2)</f>
        <v>0</v>
      </c>
      <c r="P320" s="170">
        <v>0</v>
      </c>
      <c r="Q320" s="170">
        <f>ROUND(E320*P320,2)</f>
        <v>0</v>
      </c>
      <c r="R320" s="170"/>
      <c r="S320" s="170" t="s">
        <v>167</v>
      </c>
      <c r="T320" s="171" t="s">
        <v>159</v>
      </c>
      <c r="U320" s="157">
        <v>0</v>
      </c>
      <c r="V320" s="157">
        <f>ROUND(E320*U320,2)</f>
        <v>0</v>
      </c>
      <c r="W320" s="157"/>
      <c r="X320" s="157" t="s">
        <v>379</v>
      </c>
      <c r="Y320" s="148"/>
      <c r="Z320" s="148"/>
      <c r="AA320" s="148"/>
      <c r="AB320" s="148"/>
      <c r="AC320" s="148"/>
      <c r="AD320" s="148"/>
      <c r="AE320" s="148"/>
      <c r="AF320" s="148"/>
      <c r="AG320" s="148" t="s">
        <v>608</v>
      </c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</row>
    <row r="321" spans="1:60" outlineLevel="1" x14ac:dyDescent="0.2">
      <c r="A321" s="155"/>
      <c r="B321" s="156"/>
      <c r="C321" s="290"/>
      <c r="D321" s="291"/>
      <c r="E321" s="291"/>
      <c r="F321" s="291"/>
      <c r="G321" s="291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48"/>
      <c r="Z321" s="148"/>
      <c r="AA321" s="148"/>
      <c r="AB321" s="148"/>
      <c r="AC321" s="148"/>
      <c r="AD321" s="148"/>
      <c r="AE321" s="148"/>
      <c r="AF321" s="148"/>
      <c r="AG321" s="148" t="s">
        <v>162</v>
      </c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</row>
    <row r="322" spans="1:60" outlineLevel="1" x14ac:dyDescent="0.2">
      <c r="A322" s="165">
        <v>150</v>
      </c>
      <c r="B322" s="166" t="s">
        <v>877</v>
      </c>
      <c r="C322" s="174" t="s">
        <v>878</v>
      </c>
      <c r="D322" s="167" t="s">
        <v>157</v>
      </c>
      <c r="E322" s="168">
        <v>1</v>
      </c>
      <c r="F322" s="169"/>
      <c r="G322" s="170">
        <f>ROUND(E322*F322,2)</f>
        <v>0</v>
      </c>
      <c r="H322" s="169">
        <v>60000</v>
      </c>
      <c r="I322" s="170">
        <f>ROUND(E322*H322,2)</f>
        <v>60000</v>
      </c>
      <c r="J322" s="169">
        <v>0</v>
      </c>
      <c r="K322" s="170">
        <f>ROUND(E322*J322,2)</f>
        <v>0</v>
      </c>
      <c r="L322" s="170">
        <v>21</v>
      </c>
      <c r="M322" s="170">
        <f>G322*(1+L322/100)</f>
        <v>0</v>
      </c>
      <c r="N322" s="170">
        <v>0</v>
      </c>
      <c r="O322" s="170">
        <f>ROUND(E322*N322,2)</f>
        <v>0</v>
      </c>
      <c r="P322" s="170">
        <v>0</v>
      </c>
      <c r="Q322" s="170">
        <f>ROUND(E322*P322,2)</f>
        <v>0</v>
      </c>
      <c r="R322" s="170"/>
      <c r="S322" s="170" t="s">
        <v>167</v>
      </c>
      <c r="T322" s="171" t="s">
        <v>159</v>
      </c>
      <c r="U322" s="157">
        <v>0</v>
      </c>
      <c r="V322" s="157">
        <f>ROUND(E322*U322,2)</f>
        <v>0</v>
      </c>
      <c r="W322" s="157"/>
      <c r="X322" s="157" t="s">
        <v>379</v>
      </c>
      <c r="Y322" s="148"/>
      <c r="Z322" s="148"/>
      <c r="AA322" s="148"/>
      <c r="AB322" s="148"/>
      <c r="AC322" s="148"/>
      <c r="AD322" s="148"/>
      <c r="AE322" s="148"/>
      <c r="AF322" s="148"/>
      <c r="AG322" s="148" t="s">
        <v>608</v>
      </c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 x14ac:dyDescent="0.2">
      <c r="A323" s="155"/>
      <c r="B323" s="156"/>
      <c r="C323" s="290"/>
      <c r="D323" s="291"/>
      <c r="E323" s="291"/>
      <c r="F323" s="291"/>
      <c r="G323" s="291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48"/>
      <c r="Z323" s="148"/>
      <c r="AA323" s="148"/>
      <c r="AB323" s="148"/>
      <c r="AC323" s="148"/>
      <c r="AD323" s="148"/>
      <c r="AE323" s="148"/>
      <c r="AF323" s="148"/>
      <c r="AG323" s="148" t="s">
        <v>162</v>
      </c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outlineLevel="1" x14ac:dyDescent="0.2">
      <c r="A324" s="165">
        <v>151</v>
      </c>
      <c r="B324" s="166" t="s">
        <v>879</v>
      </c>
      <c r="C324" s="174" t="s">
        <v>880</v>
      </c>
      <c r="D324" s="167" t="s">
        <v>175</v>
      </c>
      <c r="E324" s="168">
        <v>1</v>
      </c>
      <c r="F324" s="169"/>
      <c r="G324" s="170">
        <f>ROUND(E324*F324,2)</f>
        <v>0</v>
      </c>
      <c r="H324" s="169">
        <v>6000</v>
      </c>
      <c r="I324" s="170">
        <f>ROUND(E324*H324,2)</f>
        <v>6000</v>
      </c>
      <c r="J324" s="169">
        <v>0</v>
      </c>
      <c r="K324" s="170">
        <f>ROUND(E324*J324,2)</f>
        <v>0</v>
      </c>
      <c r="L324" s="170">
        <v>21</v>
      </c>
      <c r="M324" s="170">
        <f>G324*(1+L324/100)</f>
        <v>0</v>
      </c>
      <c r="N324" s="170">
        <v>0</v>
      </c>
      <c r="O324" s="170">
        <f>ROUND(E324*N324,2)</f>
        <v>0</v>
      </c>
      <c r="P324" s="170">
        <v>0</v>
      </c>
      <c r="Q324" s="170">
        <f>ROUND(E324*P324,2)</f>
        <v>0</v>
      </c>
      <c r="R324" s="170"/>
      <c r="S324" s="170" t="s">
        <v>167</v>
      </c>
      <c r="T324" s="171" t="s">
        <v>159</v>
      </c>
      <c r="U324" s="157">
        <v>0</v>
      </c>
      <c r="V324" s="157">
        <f>ROUND(E324*U324,2)</f>
        <v>0</v>
      </c>
      <c r="W324" s="157"/>
      <c r="X324" s="157" t="s">
        <v>379</v>
      </c>
      <c r="Y324" s="148"/>
      <c r="Z324" s="148"/>
      <c r="AA324" s="148"/>
      <c r="AB324" s="148"/>
      <c r="AC324" s="148"/>
      <c r="AD324" s="148"/>
      <c r="AE324" s="148"/>
      <c r="AF324" s="148"/>
      <c r="AG324" s="148" t="s">
        <v>608</v>
      </c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outlineLevel="1" x14ac:dyDescent="0.2">
      <c r="A325" s="155"/>
      <c r="B325" s="156"/>
      <c r="C325" s="290"/>
      <c r="D325" s="291"/>
      <c r="E325" s="291"/>
      <c r="F325" s="291"/>
      <c r="G325" s="291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48"/>
      <c r="Z325" s="148"/>
      <c r="AA325" s="148"/>
      <c r="AB325" s="148"/>
      <c r="AC325" s="148"/>
      <c r="AD325" s="148"/>
      <c r="AE325" s="148"/>
      <c r="AF325" s="148"/>
      <c r="AG325" s="148" t="s">
        <v>162</v>
      </c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</row>
    <row r="326" spans="1:60" outlineLevel="1" x14ac:dyDescent="0.2">
      <c r="A326" s="165">
        <v>152</v>
      </c>
      <c r="B326" s="166" t="s">
        <v>881</v>
      </c>
      <c r="C326" s="174" t="s">
        <v>882</v>
      </c>
      <c r="D326" s="167" t="s">
        <v>157</v>
      </c>
      <c r="E326" s="168">
        <v>1</v>
      </c>
      <c r="F326" s="169"/>
      <c r="G326" s="170">
        <f>ROUND(E326*F326,2)</f>
        <v>0</v>
      </c>
      <c r="H326" s="169">
        <v>4200</v>
      </c>
      <c r="I326" s="170">
        <f>ROUND(E326*H326,2)</f>
        <v>4200</v>
      </c>
      <c r="J326" s="169">
        <v>0</v>
      </c>
      <c r="K326" s="170">
        <f>ROUND(E326*J326,2)</f>
        <v>0</v>
      </c>
      <c r="L326" s="170">
        <v>21</v>
      </c>
      <c r="M326" s="170">
        <f>G326*(1+L326/100)</f>
        <v>0</v>
      </c>
      <c r="N326" s="170">
        <v>0</v>
      </c>
      <c r="O326" s="170">
        <f>ROUND(E326*N326,2)</f>
        <v>0</v>
      </c>
      <c r="P326" s="170">
        <v>0</v>
      </c>
      <c r="Q326" s="170">
        <f>ROUND(E326*P326,2)</f>
        <v>0</v>
      </c>
      <c r="R326" s="170"/>
      <c r="S326" s="170" t="s">
        <v>167</v>
      </c>
      <c r="T326" s="171" t="s">
        <v>159</v>
      </c>
      <c r="U326" s="157">
        <v>0</v>
      </c>
      <c r="V326" s="157">
        <f>ROUND(E326*U326,2)</f>
        <v>0</v>
      </c>
      <c r="W326" s="157"/>
      <c r="X326" s="157" t="s">
        <v>379</v>
      </c>
      <c r="Y326" s="148"/>
      <c r="Z326" s="148"/>
      <c r="AA326" s="148"/>
      <c r="AB326" s="148"/>
      <c r="AC326" s="148"/>
      <c r="AD326" s="148"/>
      <c r="AE326" s="148"/>
      <c r="AF326" s="148"/>
      <c r="AG326" s="148" t="s">
        <v>608</v>
      </c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outlineLevel="1" x14ac:dyDescent="0.2">
      <c r="A327" s="155"/>
      <c r="B327" s="156"/>
      <c r="C327" s="303"/>
      <c r="D327" s="304"/>
      <c r="E327" s="304"/>
      <c r="F327" s="304"/>
      <c r="G327" s="304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48"/>
      <c r="Z327" s="148"/>
      <c r="AA327" s="148"/>
      <c r="AB327" s="148"/>
      <c r="AC327" s="148"/>
      <c r="AD327" s="148"/>
      <c r="AE327" s="148"/>
      <c r="AF327" s="148"/>
      <c r="AG327" s="148" t="s">
        <v>162</v>
      </c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 x14ac:dyDescent="0.2">
      <c r="A328" s="165">
        <v>153</v>
      </c>
      <c r="B328" s="166" t="s">
        <v>1059</v>
      </c>
      <c r="C328" s="202" t="s">
        <v>1069</v>
      </c>
      <c r="D328" s="203" t="s">
        <v>157</v>
      </c>
      <c r="E328" s="204">
        <v>1</v>
      </c>
      <c r="F328" s="205"/>
      <c r="G328" s="206">
        <f>ROUND(E328*F328,2)</f>
        <v>0</v>
      </c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70"/>
      <c r="S328" s="170" t="s">
        <v>167</v>
      </c>
      <c r="T328" s="171" t="s">
        <v>159</v>
      </c>
      <c r="U328" s="157"/>
      <c r="V328" s="157"/>
      <c r="W328" s="157"/>
      <c r="X328" s="157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 x14ac:dyDescent="0.2">
      <c r="A329" s="198"/>
      <c r="B329" s="199"/>
      <c r="C329" s="303"/>
      <c r="D329" s="304"/>
      <c r="E329" s="304"/>
      <c r="F329" s="304"/>
      <c r="G329" s="304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 x14ac:dyDescent="0.2">
      <c r="A330" s="165">
        <v>154</v>
      </c>
      <c r="B330" s="166" t="s">
        <v>1060</v>
      </c>
      <c r="C330" s="208" t="s">
        <v>1070</v>
      </c>
      <c r="D330" s="203" t="s">
        <v>157</v>
      </c>
      <c r="E330" s="204">
        <v>1</v>
      </c>
      <c r="F330" s="205"/>
      <c r="G330" s="206">
        <f>ROUND(E330*F330,2)</f>
        <v>0</v>
      </c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70"/>
      <c r="S330" s="170" t="s">
        <v>167</v>
      </c>
      <c r="T330" s="171" t="s">
        <v>159</v>
      </c>
      <c r="U330" s="157"/>
      <c r="V330" s="157"/>
      <c r="W330" s="157"/>
      <c r="X330" s="157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outlineLevel="1" x14ac:dyDescent="0.2">
      <c r="A331" s="155"/>
      <c r="B331" s="156"/>
      <c r="C331" s="207"/>
      <c r="D331" s="193"/>
      <c r="E331" s="193"/>
      <c r="F331" s="193"/>
      <c r="G331" s="193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x14ac:dyDescent="0.2">
      <c r="A332" s="165">
        <v>155</v>
      </c>
      <c r="B332" s="166" t="s">
        <v>1061</v>
      </c>
      <c r="C332" s="202" t="s">
        <v>1062</v>
      </c>
      <c r="D332" s="203" t="s">
        <v>157</v>
      </c>
      <c r="E332" s="204">
        <v>1</v>
      </c>
      <c r="F332" s="205"/>
      <c r="G332" s="206">
        <f>ROUND(E332*F332,2)</f>
        <v>0</v>
      </c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70"/>
      <c r="S332" s="170" t="s">
        <v>167</v>
      </c>
      <c r="T332" s="171" t="s">
        <v>159</v>
      </c>
      <c r="U332" s="3"/>
      <c r="V332" s="3"/>
      <c r="W332" s="3"/>
      <c r="X332" s="3"/>
      <c r="AE332">
        <v>15</v>
      </c>
      <c r="AF332">
        <v>21</v>
      </c>
      <c r="AG332" t="s">
        <v>140</v>
      </c>
    </row>
    <row r="333" spans="1:60" x14ac:dyDescent="0.2">
      <c r="A333" s="209"/>
      <c r="B333" s="210"/>
      <c r="C333" s="207"/>
      <c r="D333" s="212"/>
      <c r="E333" s="213"/>
      <c r="F333" s="214"/>
      <c r="G333" s="215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3"/>
      <c r="V333" s="3"/>
      <c r="W333" s="3"/>
      <c r="X333" s="3"/>
    </row>
    <row r="334" spans="1:60" x14ac:dyDescent="0.2">
      <c r="A334" s="209"/>
      <c r="B334" s="210"/>
      <c r="C334" s="211"/>
      <c r="D334" s="212"/>
      <c r="E334" s="213"/>
      <c r="F334" s="214"/>
      <c r="G334" s="215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3"/>
      <c r="V334" s="3"/>
      <c r="W334" s="3"/>
      <c r="X334" s="3"/>
    </row>
    <row r="335" spans="1:60" x14ac:dyDescent="0.2">
      <c r="A335" s="151"/>
      <c r="B335" s="152" t="s">
        <v>29</v>
      </c>
      <c r="C335" s="176"/>
      <c r="D335" s="153"/>
      <c r="E335" s="154"/>
      <c r="F335" s="154"/>
      <c r="G335" s="172">
        <f>G8+G12+G17+G30+G33+G60+G94+G131+G164+G237+G304+G309</f>
        <v>0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AE335">
        <f>SUMIF(L7:L327,AE332,G7:G327)</f>
        <v>0</v>
      </c>
      <c r="AF335">
        <f>SUMIF(L7:L327,AF332,G7:G327)</f>
        <v>0</v>
      </c>
      <c r="AG335" t="s">
        <v>170</v>
      </c>
    </row>
    <row r="336" spans="1:60" x14ac:dyDescent="0.2">
      <c r="C336" s="177"/>
      <c r="D336" s="10"/>
      <c r="AG336" t="s">
        <v>171</v>
      </c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  <row r="5004" spans="4:4" x14ac:dyDescent="0.2">
      <c r="D5004" s="10"/>
    </row>
    <row r="5005" spans="4:4" x14ac:dyDescent="0.2">
      <c r="D5005" s="10"/>
    </row>
    <row r="5006" spans="4:4" x14ac:dyDescent="0.2">
      <c r="D5006" s="10"/>
    </row>
    <row r="5007" spans="4:4" x14ac:dyDescent="0.2">
      <c r="D5007" s="10"/>
    </row>
    <row r="5008" spans="4:4" x14ac:dyDescent="0.2">
      <c r="D5008" s="10"/>
    </row>
    <row r="5009" spans="4:4" x14ac:dyDescent="0.2">
      <c r="D5009" s="10"/>
    </row>
    <row r="5010" spans="4:4" x14ac:dyDescent="0.2">
      <c r="D5010" s="10"/>
    </row>
    <row r="5011" spans="4:4" x14ac:dyDescent="0.2">
      <c r="D5011" s="10"/>
    </row>
    <row r="5012" spans="4:4" x14ac:dyDescent="0.2">
      <c r="D5012" s="10"/>
    </row>
    <row r="5013" spans="4:4" x14ac:dyDescent="0.2">
      <c r="D5013" s="10"/>
    </row>
    <row r="5014" spans="4:4" x14ac:dyDescent="0.2">
      <c r="D5014" s="10"/>
    </row>
  </sheetData>
  <sheetProtection algorithmName="SHA-512" hashValue="cj+szNWqIDbwhnhnYNUJ9mP+UTVK9pv08YbFB0sb9r1F/iPoMJ3f0pv0gZxIxchUt0xOoXW4S5v9uYMKUldhNw==" saltValue="Rvgkqcn1T+hFKkb5gbQ9VQ==" spinCount="100000" sheet="1" objects="1" scenarios="1"/>
  <mergeCells count="153">
    <mergeCell ref="C329:G329"/>
    <mergeCell ref="C198:G198"/>
    <mergeCell ref="C14:G14"/>
    <mergeCell ref="C16:G16"/>
    <mergeCell ref="C19:G19"/>
    <mergeCell ref="C21:G21"/>
    <mergeCell ref="C23:G23"/>
    <mergeCell ref="C25:G25"/>
    <mergeCell ref="A1:G1"/>
    <mergeCell ref="C2:G2"/>
    <mergeCell ref="C3:G3"/>
    <mergeCell ref="C4:G4"/>
    <mergeCell ref="C10:G10"/>
    <mergeCell ref="C11:G11"/>
    <mergeCell ref="C39:G39"/>
    <mergeCell ref="C41:G41"/>
    <mergeCell ref="C43:G43"/>
    <mergeCell ref="C27:G27"/>
    <mergeCell ref="C29:G29"/>
    <mergeCell ref="C32:G32"/>
    <mergeCell ref="C35:G35"/>
    <mergeCell ref="C37:G37"/>
    <mergeCell ref="C59:G59"/>
    <mergeCell ref="C62:G62"/>
    <mergeCell ref="C64:G64"/>
    <mergeCell ref="C66:G66"/>
    <mergeCell ref="C68:G68"/>
    <mergeCell ref="C70:G70"/>
    <mergeCell ref="C45:G45"/>
    <mergeCell ref="C47:G47"/>
    <mergeCell ref="C49:G49"/>
    <mergeCell ref="C53:G53"/>
    <mergeCell ref="C55:G55"/>
    <mergeCell ref="C57:G57"/>
    <mergeCell ref="C51:G51"/>
    <mergeCell ref="C84:G84"/>
    <mergeCell ref="C86:G86"/>
    <mergeCell ref="C87:G87"/>
    <mergeCell ref="C89:G89"/>
    <mergeCell ref="C91:G91"/>
    <mergeCell ref="C93:G93"/>
    <mergeCell ref="C72:G72"/>
    <mergeCell ref="C74:G74"/>
    <mergeCell ref="C76:G76"/>
    <mergeCell ref="C78:G78"/>
    <mergeCell ref="C80:G80"/>
    <mergeCell ref="C82:G82"/>
    <mergeCell ref="C108:G108"/>
    <mergeCell ref="C110:G110"/>
    <mergeCell ref="C112:G112"/>
    <mergeCell ref="C114:G114"/>
    <mergeCell ref="C116:G116"/>
    <mergeCell ref="C118:G118"/>
    <mergeCell ref="C96:G96"/>
    <mergeCell ref="C98:G98"/>
    <mergeCell ref="C100:G100"/>
    <mergeCell ref="C102:G102"/>
    <mergeCell ref="C104:G104"/>
    <mergeCell ref="C106:G106"/>
    <mergeCell ref="C133:G133"/>
    <mergeCell ref="C135:G135"/>
    <mergeCell ref="C137:G137"/>
    <mergeCell ref="C139:G139"/>
    <mergeCell ref="C141:G141"/>
    <mergeCell ref="C143:G143"/>
    <mergeCell ref="C120:G120"/>
    <mergeCell ref="C122:G122"/>
    <mergeCell ref="C124:G124"/>
    <mergeCell ref="C126:G126"/>
    <mergeCell ref="C128:G128"/>
    <mergeCell ref="C130:G130"/>
    <mergeCell ref="C168:G168"/>
    <mergeCell ref="C170:G170"/>
    <mergeCell ref="C172:G172"/>
    <mergeCell ref="C174:G174"/>
    <mergeCell ref="C176:G176"/>
    <mergeCell ref="C178:G178"/>
    <mergeCell ref="C145:G145"/>
    <mergeCell ref="C161:G161"/>
    <mergeCell ref="C163:G163"/>
    <mergeCell ref="C166:G166"/>
    <mergeCell ref="C147:G147"/>
    <mergeCell ref="C151:G151"/>
    <mergeCell ref="C192:G192"/>
    <mergeCell ref="C194:G194"/>
    <mergeCell ref="C196:G196"/>
    <mergeCell ref="C200:G200"/>
    <mergeCell ref="C202:G202"/>
    <mergeCell ref="C204:G204"/>
    <mergeCell ref="C180:G180"/>
    <mergeCell ref="C182:G182"/>
    <mergeCell ref="C184:G184"/>
    <mergeCell ref="C186:G186"/>
    <mergeCell ref="C188:G188"/>
    <mergeCell ref="C190:G190"/>
    <mergeCell ref="C218:G218"/>
    <mergeCell ref="C220:G220"/>
    <mergeCell ref="C222:G222"/>
    <mergeCell ref="C224:G224"/>
    <mergeCell ref="C226:G226"/>
    <mergeCell ref="C228:G228"/>
    <mergeCell ref="C206:G206"/>
    <mergeCell ref="C208:G208"/>
    <mergeCell ref="C210:G210"/>
    <mergeCell ref="C212:G212"/>
    <mergeCell ref="C214:G214"/>
    <mergeCell ref="C216:G216"/>
    <mergeCell ref="C243:G243"/>
    <mergeCell ref="C245:G245"/>
    <mergeCell ref="C247:G247"/>
    <mergeCell ref="C249:G249"/>
    <mergeCell ref="C251:G251"/>
    <mergeCell ref="C253:G253"/>
    <mergeCell ref="C230:G230"/>
    <mergeCell ref="C232:G232"/>
    <mergeCell ref="C234:G234"/>
    <mergeCell ref="C236:G236"/>
    <mergeCell ref="C239:G239"/>
    <mergeCell ref="C241:G241"/>
    <mergeCell ref="C267:G267"/>
    <mergeCell ref="C269:G269"/>
    <mergeCell ref="C271:G271"/>
    <mergeCell ref="C273:G273"/>
    <mergeCell ref="C275:G275"/>
    <mergeCell ref="C277:G277"/>
    <mergeCell ref="C255:G255"/>
    <mergeCell ref="C257:G257"/>
    <mergeCell ref="C259:G259"/>
    <mergeCell ref="C261:G261"/>
    <mergeCell ref="C263:G263"/>
    <mergeCell ref="C265:G265"/>
    <mergeCell ref="C291:G291"/>
    <mergeCell ref="C293:G293"/>
    <mergeCell ref="C295:G295"/>
    <mergeCell ref="C297:G297"/>
    <mergeCell ref="C299:G299"/>
    <mergeCell ref="C301:G301"/>
    <mergeCell ref="C279:G279"/>
    <mergeCell ref="C281:G281"/>
    <mergeCell ref="C283:G283"/>
    <mergeCell ref="C285:G285"/>
    <mergeCell ref="C287:G287"/>
    <mergeCell ref="C289:G289"/>
    <mergeCell ref="C321:G321"/>
    <mergeCell ref="C323:G323"/>
    <mergeCell ref="C325:G325"/>
    <mergeCell ref="C327:G327"/>
    <mergeCell ref="C303:G303"/>
    <mergeCell ref="C308:G308"/>
    <mergeCell ref="C311:G311"/>
    <mergeCell ref="C313:G313"/>
    <mergeCell ref="C317:G317"/>
    <mergeCell ref="C319:G31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BH5000"/>
  <sheetViews>
    <sheetView workbookViewId="0">
      <pane ySplit="7" topLeftCell="A125" activePane="bottomLeft" state="frozen"/>
      <selection pane="bottomLeft" activeCell="C210" sqref="C210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63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92" t="s">
        <v>172</v>
      </c>
      <c r="B1" s="292"/>
      <c r="C1" s="292"/>
      <c r="D1" s="292"/>
      <c r="E1" s="292"/>
      <c r="F1" s="292"/>
      <c r="G1" s="292"/>
      <c r="AG1" t="s">
        <v>126</v>
      </c>
    </row>
    <row r="2" spans="1:60" ht="24.95" customHeight="1" x14ac:dyDescent="0.2">
      <c r="A2" s="140" t="s">
        <v>7</v>
      </c>
      <c r="B2" s="49" t="s">
        <v>43</v>
      </c>
      <c r="C2" s="293" t="s">
        <v>1040</v>
      </c>
      <c r="D2" s="294"/>
      <c r="E2" s="294"/>
      <c r="F2" s="294"/>
      <c r="G2" s="295"/>
      <c r="AG2" t="s">
        <v>127</v>
      </c>
    </row>
    <row r="3" spans="1:60" ht="24.95" customHeight="1" x14ac:dyDescent="0.2">
      <c r="A3" s="140" t="s">
        <v>8</v>
      </c>
      <c r="B3" s="49" t="s">
        <v>63</v>
      </c>
      <c r="C3" s="293" t="s">
        <v>64</v>
      </c>
      <c r="D3" s="294"/>
      <c r="E3" s="294"/>
      <c r="F3" s="294"/>
      <c r="G3" s="295"/>
      <c r="AC3" s="122" t="s">
        <v>127</v>
      </c>
      <c r="AG3" t="s">
        <v>130</v>
      </c>
    </row>
    <row r="4" spans="1:60" ht="24.95" customHeight="1" x14ac:dyDescent="0.2">
      <c r="A4" s="141" t="s">
        <v>9</v>
      </c>
      <c r="B4" s="142" t="s">
        <v>65</v>
      </c>
      <c r="C4" s="296" t="s">
        <v>64</v>
      </c>
      <c r="D4" s="297"/>
      <c r="E4" s="297"/>
      <c r="F4" s="297"/>
      <c r="G4" s="298"/>
      <c r="AG4" t="s">
        <v>131</v>
      </c>
    </row>
    <row r="5" spans="1:60" x14ac:dyDescent="0.2">
      <c r="D5" s="10"/>
    </row>
    <row r="6" spans="1:60" ht="38.25" x14ac:dyDescent="0.2">
      <c r="A6" s="144" t="s">
        <v>132</v>
      </c>
      <c r="B6" s="146" t="s">
        <v>133</v>
      </c>
      <c r="C6" s="146" t="s">
        <v>134</v>
      </c>
      <c r="D6" s="145" t="s">
        <v>135</v>
      </c>
      <c r="E6" s="144" t="s">
        <v>136</v>
      </c>
      <c r="F6" s="143" t="s">
        <v>137</v>
      </c>
      <c r="G6" s="144" t="s">
        <v>29</v>
      </c>
      <c r="H6" s="147" t="s">
        <v>30</v>
      </c>
      <c r="I6" s="147" t="s">
        <v>138</v>
      </c>
      <c r="J6" s="147" t="s">
        <v>31</v>
      </c>
      <c r="K6" s="147" t="s">
        <v>139</v>
      </c>
      <c r="L6" s="147" t="s">
        <v>140</v>
      </c>
      <c r="M6" s="147" t="s">
        <v>141</v>
      </c>
      <c r="N6" s="147" t="s">
        <v>142</v>
      </c>
      <c r="O6" s="147" t="s">
        <v>143</v>
      </c>
      <c r="P6" s="147" t="s">
        <v>144</v>
      </c>
      <c r="Q6" s="147" t="s">
        <v>145</v>
      </c>
      <c r="R6" s="147" t="s">
        <v>146</v>
      </c>
      <c r="S6" s="147" t="s">
        <v>147</v>
      </c>
      <c r="T6" s="147" t="s">
        <v>148</v>
      </c>
      <c r="U6" s="147" t="s">
        <v>149</v>
      </c>
      <c r="V6" s="147" t="s">
        <v>150</v>
      </c>
      <c r="W6" s="147" t="s">
        <v>151</v>
      </c>
      <c r="X6" s="147" t="s">
        <v>152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59" t="s">
        <v>153</v>
      </c>
      <c r="B8" s="160" t="s">
        <v>108</v>
      </c>
      <c r="C8" s="173" t="s">
        <v>109</v>
      </c>
      <c r="D8" s="161"/>
      <c r="E8" s="162"/>
      <c r="F8" s="163"/>
      <c r="G8" s="163">
        <f>SUMIF(AG9:AG14,"&lt;&gt;NOR",G9:G14)</f>
        <v>0</v>
      </c>
      <c r="H8" s="163"/>
      <c r="I8" s="163">
        <f>SUM(I9:I14)</f>
        <v>57120</v>
      </c>
      <c r="J8" s="163"/>
      <c r="K8" s="163">
        <f>SUM(K9:K14)</f>
        <v>0</v>
      </c>
      <c r="L8" s="163"/>
      <c r="M8" s="163">
        <f>SUM(M9:M14)</f>
        <v>0</v>
      </c>
      <c r="N8" s="163"/>
      <c r="O8" s="163">
        <f>SUM(O9:O14)</f>
        <v>0</v>
      </c>
      <c r="P8" s="163"/>
      <c r="Q8" s="163">
        <f>SUM(Q9:Q14)</f>
        <v>0</v>
      </c>
      <c r="R8" s="163"/>
      <c r="S8" s="163"/>
      <c r="T8" s="164"/>
      <c r="U8" s="158"/>
      <c r="V8" s="158">
        <f>SUM(V9:V14)</f>
        <v>0</v>
      </c>
      <c r="W8" s="158"/>
      <c r="X8" s="158"/>
      <c r="AG8" t="s">
        <v>154</v>
      </c>
    </row>
    <row r="9" spans="1:60" outlineLevel="1" x14ac:dyDescent="0.2">
      <c r="A9" s="165">
        <v>1</v>
      </c>
      <c r="B9" s="166" t="s">
        <v>883</v>
      </c>
      <c r="C9" s="174" t="s">
        <v>884</v>
      </c>
      <c r="D9" s="167" t="s">
        <v>157</v>
      </c>
      <c r="E9" s="168">
        <v>1</v>
      </c>
      <c r="F9" s="169"/>
      <c r="G9" s="170">
        <f>ROUND(E9*F9,2)</f>
        <v>0</v>
      </c>
      <c r="H9" s="169">
        <v>15600</v>
      </c>
      <c r="I9" s="170">
        <f>ROUND(E9*H9,2)</f>
        <v>15600</v>
      </c>
      <c r="J9" s="169">
        <v>0</v>
      </c>
      <c r="K9" s="170">
        <f>ROUND(E9*J9,2)</f>
        <v>0</v>
      </c>
      <c r="L9" s="170">
        <v>21</v>
      </c>
      <c r="M9" s="170">
        <f>G9*(1+L9/100)</f>
        <v>0</v>
      </c>
      <c r="N9" s="170">
        <v>0</v>
      </c>
      <c r="O9" s="170">
        <f>ROUND(E9*N9,2)</f>
        <v>0</v>
      </c>
      <c r="P9" s="170">
        <v>0</v>
      </c>
      <c r="Q9" s="170">
        <f>ROUND(E9*P9,2)</f>
        <v>0</v>
      </c>
      <c r="R9" s="170"/>
      <c r="S9" s="170" t="s">
        <v>167</v>
      </c>
      <c r="T9" s="171" t="s">
        <v>159</v>
      </c>
      <c r="U9" s="157">
        <v>0</v>
      </c>
      <c r="V9" s="157">
        <f>ROUND(E9*U9,2)</f>
        <v>0</v>
      </c>
      <c r="W9" s="157"/>
      <c r="X9" s="157" t="s">
        <v>379</v>
      </c>
      <c r="Y9" s="148"/>
      <c r="Z9" s="148"/>
      <c r="AA9" s="148"/>
      <c r="AB9" s="148"/>
      <c r="AC9" s="148"/>
      <c r="AD9" s="148"/>
      <c r="AE9" s="148"/>
      <c r="AF9" s="148"/>
      <c r="AG9" s="148" t="s">
        <v>608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290"/>
      <c r="D10" s="291"/>
      <c r="E10" s="291"/>
      <c r="F10" s="291"/>
      <c r="G10" s="291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162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5">
        <v>2</v>
      </c>
      <c r="B11" s="166" t="s">
        <v>885</v>
      </c>
      <c r="C11" s="174" t="s">
        <v>886</v>
      </c>
      <c r="D11" s="167" t="s">
        <v>157</v>
      </c>
      <c r="E11" s="168">
        <v>1</v>
      </c>
      <c r="F11" s="169"/>
      <c r="G11" s="170">
        <f>ROUND(E11*F11,2)</f>
        <v>0</v>
      </c>
      <c r="H11" s="169">
        <v>20760</v>
      </c>
      <c r="I11" s="170">
        <f>ROUND(E11*H11,2)</f>
        <v>20760</v>
      </c>
      <c r="J11" s="169">
        <v>0</v>
      </c>
      <c r="K11" s="170">
        <f>ROUND(E11*J11,2)</f>
        <v>0</v>
      </c>
      <c r="L11" s="170">
        <v>21</v>
      </c>
      <c r="M11" s="170">
        <f>G11*(1+L11/100)</f>
        <v>0</v>
      </c>
      <c r="N11" s="170">
        <v>0</v>
      </c>
      <c r="O11" s="170">
        <f>ROUND(E11*N11,2)</f>
        <v>0</v>
      </c>
      <c r="P11" s="170">
        <v>0</v>
      </c>
      <c r="Q11" s="170">
        <f>ROUND(E11*P11,2)</f>
        <v>0</v>
      </c>
      <c r="R11" s="170"/>
      <c r="S11" s="170" t="s">
        <v>167</v>
      </c>
      <c r="T11" s="171" t="s">
        <v>159</v>
      </c>
      <c r="U11" s="157">
        <v>0</v>
      </c>
      <c r="V11" s="157">
        <f>ROUND(E11*U11,2)</f>
        <v>0</v>
      </c>
      <c r="W11" s="157"/>
      <c r="X11" s="157" t="s">
        <v>379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608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290"/>
      <c r="D12" s="291"/>
      <c r="E12" s="291"/>
      <c r="F12" s="291"/>
      <c r="G12" s="291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162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65">
        <v>3</v>
      </c>
      <c r="B13" s="166" t="s">
        <v>887</v>
      </c>
      <c r="C13" s="174" t="s">
        <v>886</v>
      </c>
      <c r="D13" s="167" t="s">
        <v>157</v>
      </c>
      <c r="E13" s="168">
        <v>1</v>
      </c>
      <c r="F13" s="169"/>
      <c r="G13" s="170">
        <f>ROUND(E13*F13,2)</f>
        <v>0</v>
      </c>
      <c r="H13" s="169">
        <v>20760</v>
      </c>
      <c r="I13" s="170">
        <f>ROUND(E13*H13,2)</f>
        <v>20760</v>
      </c>
      <c r="J13" s="169">
        <v>0</v>
      </c>
      <c r="K13" s="170">
        <f>ROUND(E13*J13,2)</f>
        <v>0</v>
      </c>
      <c r="L13" s="170">
        <v>21</v>
      </c>
      <c r="M13" s="170">
        <f>G13*(1+L13/100)</f>
        <v>0</v>
      </c>
      <c r="N13" s="170">
        <v>0</v>
      </c>
      <c r="O13" s="170">
        <f>ROUND(E13*N13,2)</f>
        <v>0</v>
      </c>
      <c r="P13" s="170">
        <v>0</v>
      </c>
      <c r="Q13" s="170">
        <f>ROUND(E13*P13,2)</f>
        <v>0</v>
      </c>
      <c r="R13" s="170"/>
      <c r="S13" s="170" t="s">
        <v>167</v>
      </c>
      <c r="T13" s="171" t="s">
        <v>159</v>
      </c>
      <c r="U13" s="157">
        <v>0</v>
      </c>
      <c r="V13" s="157">
        <f>ROUND(E13*U13,2)</f>
        <v>0</v>
      </c>
      <c r="W13" s="157"/>
      <c r="X13" s="157" t="s">
        <v>379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608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290"/>
      <c r="D14" s="291"/>
      <c r="E14" s="291"/>
      <c r="F14" s="291"/>
      <c r="G14" s="291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162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x14ac:dyDescent="0.2">
      <c r="A15" s="159" t="s">
        <v>153</v>
      </c>
      <c r="B15" s="160" t="s">
        <v>110</v>
      </c>
      <c r="C15" s="173" t="s">
        <v>111</v>
      </c>
      <c r="D15" s="161"/>
      <c r="E15" s="162"/>
      <c r="F15" s="163"/>
      <c r="G15" s="163">
        <f>SUMIF(AG16:AG19,"&lt;&gt;NOR",G16:G19)</f>
        <v>0</v>
      </c>
      <c r="H15" s="163"/>
      <c r="I15" s="163">
        <f>SUM(I16:I19)</f>
        <v>7680</v>
      </c>
      <c r="J15" s="163"/>
      <c r="K15" s="163">
        <f>SUM(K16:K19)</f>
        <v>0</v>
      </c>
      <c r="L15" s="163"/>
      <c r="M15" s="163">
        <f>SUM(M16:M19)</f>
        <v>0</v>
      </c>
      <c r="N15" s="163"/>
      <c r="O15" s="163">
        <f>SUM(O16:O19)</f>
        <v>0</v>
      </c>
      <c r="P15" s="163"/>
      <c r="Q15" s="163">
        <f>SUM(Q16:Q19)</f>
        <v>0</v>
      </c>
      <c r="R15" s="163"/>
      <c r="S15" s="163"/>
      <c r="T15" s="164"/>
      <c r="U15" s="158"/>
      <c r="V15" s="158">
        <f>SUM(V16:V19)</f>
        <v>0</v>
      </c>
      <c r="W15" s="158"/>
      <c r="X15" s="158"/>
      <c r="AG15" t="s">
        <v>154</v>
      </c>
    </row>
    <row r="16" spans="1:60" outlineLevel="1" x14ac:dyDescent="0.2">
      <c r="A16" s="165">
        <v>4</v>
      </c>
      <c r="B16" s="166" t="s">
        <v>888</v>
      </c>
      <c r="C16" s="174" t="s">
        <v>889</v>
      </c>
      <c r="D16" s="167" t="s">
        <v>157</v>
      </c>
      <c r="E16" s="168">
        <v>1</v>
      </c>
      <c r="F16" s="169"/>
      <c r="G16" s="170">
        <f>ROUND(E16*F16,2)</f>
        <v>0</v>
      </c>
      <c r="H16" s="169">
        <v>3840</v>
      </c>
      <c r="I16" s="170">
        <f>ROUND(E16*H16,2)</f>
        <v>3840</v>
      </c>
      <c r="J16" s="169">
        <v>0</v>
      </c>
      <c r="K16" s="170">
        <f>ROUND(E16*J16,2)</f>
        <v>0</v>
      </c>
      <c r="L16" s="170">
        <v>21</v>
      </c>
      <c r="M16" s="170">
        <f>G16*(1+L16/100)</f>
        <v>0</v>
      </c>
      <c r="N16" s="170">
        <v>0</v>
      </c>
      <c r="O16" s="170">
        <f>ROUND(E16*N16,2)</f>
        <v>0</v>
      </c>
      <c r="P16" s="170">
        <v>0</v>
      </c>
      <c r="Q16" s="170">
        <f>ROUND(E16*P16,2)</f>
        <v>0</v>
      </c>
      <c r="R16" s="170"/>
      <c r="S16" s="170" t="s">
        <v>167</v>
      </c>
      <c r="T16" s="171" t="s">
        <v>159</v>
      </c>
      <c r="U16" s="157">
        <v>0</v>
      </c>
      <c r="V16" s="157">
        <f>ROUND(E16*U16,2)</f>
        <v>0</v>
      </c>
      <c r="W16" s="157"/>
      <c r="X16" s="157" t="s">
        <v>379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608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290"/>
      <c r="D17" s="291"/>
      <c r="E17" s="291"/>
      <c r="F17" s="291"/>
      <c r="G17" s="291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162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5">
        <v>5</v>
      </c>
      <c r="B18" s="166" t="s">
        <v>890</v>
      </c>
      <c r="C18" s="174" t="s">
        <v>891</v>
      </c>
      <c r="D18" s="167" t="s">
        <v>157</v>
      </c>
      <c r="E18" s="168">
        <v>1</v>
      </c>
      <c r="F18" s="169"/>
      <c r="G18" s="170">
        <f>ROUND(E18*F18,2)</f>
        <v>0</v>
      </c>
      <c r="H18" s="169">
        <v>3840</v>
      </c>
      <c r="I18" s="170">
        <f>ROUND(E18*H18,2)</f>
        <v>3840</v>
      </c>
      <c r="J18" s="169">
        <v>0</v>
      </c>
      <c r="K18" s="170">
        <f>ROUND(E18*J18,2)</f>
        <v>0</v>
      </c>
      <c r="L18" s="170">
        <v>21</v>
      </c>
      <c r="M18" s="170">
        <f>G18*(1+L18/100)</f>
        <v>0</v>
      </c>
      <c r="N18" s="170">
        <v>0</v>
      </c>
      <c r="O18" s="170">
        <f>ROUND(E18*N18,2)</f>
        <v>0</v>
      </c>
      <c r="P18" s="170">
        <v>0</v>
      </c>
      <c r="Q18" s="170">
        <f>ROUND(E18*P18,2)</f>
        <v>0</v>
      </c>
      <c r="R18" s="170"/>
      <c r="S18" s="170" t="s">
        <v>167</v>
      </c>
      <c r="T18" s="171" t="s">
        <v>159</v>
      </c>
      <c r="U18" s="157">
        <v>0</v>
      </c>
      <c r="V18" s="157">
        <f>ROUND(E18*U18,2)</f>
        <v>0</v>
      </c>
      <c r="W18" s="157"/>
      <c r="X18" s="157" t="s">
        <v>379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608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290"/>
      <c r="D19" s="291"/>
      <c r="E19" s="291"/>
      <c r="F19" s="291"/>
      <c r="G19" s="291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162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x14ac:dyDescent="0.2">
      <c r="A20" s="159" t="s">
        <v>153</v>
      </c>
      <c r="B20" s="160" t="s">
        <v>112</v>
      </c>
      <c r="C20" s="173" t="s">
        <v>113</v>
      </c>
      <c r="D20" s="161"/>
      <c r="E20" s="162"/>
      <c r="F20" s="163"/>
      <c r="G20" s="163">
        <f>SUMIF(AG21:AG74,"&lt;&gt;NOR",G21:G74)</f>
        <v>0</v>
      </c>
      <c r="H20" s="163"/>
      <c r="I20" s="163">
        <f>SUM(I21:I74)</f>
        <v>67726</v>
      </c>
      <c r="J20" s="163"/>
      <c r="K20" s="163">
        <f>SUM(K21:K74)</f>
        <v>0</v>
      </c>
      <c r="L20" s="163"/>
      <c r="M20" s="163">
        <f>SUM(M21:M74)</f>
        <v>0</v>
      </c>
      <c r="N20" s="163"/>
      <c r="O20" s="163">
        <f>SUM(O21:O74)</f>
        <v>0</v>
      </c>
      <c r="P20" s="163"/>
      <c r="Q20" s="163">
        <f>SUM(Q21:Q74)</f>
        <v>0</v>
      </c>
      <c r="R20" s="163"/>
      <c r="S20" s="163"/>
      <c r="T20" s="164"/>
      <c r="U20" s="158"/>
      <c r="V20" s="158">
        <f>SUM(V21:V74)</f>
        <v>0</v>
      </c>
      <c r="W20" s="158"/>
      <c r="X20" s="158"/>
      <c r="AG20" t="s">
        <v>154</v>
      </c>
    </row>
    <row r="21" spans="1:60" outlineLevel="1" x14ac:dyDescent="0.2">
      <c r="A21" s="165">
        <v>6</v>
      </c>
      <c r="B21" s="166" t="s">
        <v>892</v>
      </c>
      <c r="C21" s="174" t="s">
        <v>893</v>
      </c>
      <c r="D21" s="167" t="s">
        <v>157</v>
      </c>
      <c r="E21" s="168">
        <v>0</v>
      </c>
      <c r="F21" s="169">
        <v>0</v>
      </c>
      <c r="G21" s="170">
        <f>ROUND(E21*F21,2)</f>
        <v>0</v>
      </c>
      <c r="H21" s="169">
        <v>0</v>
      </c>
      <c r="I21" s="170">
        <f>ROUND(E21*H21,2)</f>
        <v>0</v>
      </c>
      <c r="J21" s="169">
        <v>0</v>
      </c>
      <c r="K21" s="170">
        <f>ROUND(E21*J21,2)</f>
        <v>0</v>
      </c>
      <c r="L21" s="170">
        <v>21</v>
      </c>
      <c r="M21" s="170">
        <f>G21*(1+L21/100)</f>
        <v>0</v>
      </c>
      <c r="N21" s="170">
        <v>0</v>
      </c>
      <c r="O21" s="170">
        <f>ROUND(E21*N21,2)</f>
        <v>0</v>
      </c>
      <c r="P21" s="170">
        <v>0</v>
      </c>
      <c r="Q21" s="170">
        <f>ROUND(E21*P21,2)</f>
        <v>0</v>
      </c>
      <c r="R21" s="170"/>
      <c r="S21" s="170" t="s">
        <v>167</v>
      </c>
      <c r="T21" s="171" t="s">
        <v>159</v>
      </c>
      <c r="U21" s="157">
        <v>0</v>
      </c>
      <c r="V21" s="157">
        <f>ROUND(E21*U21,2)</f>
        <v>0</v>
      </c>
      <c r="W21" s="157"/>
      <c r="X21" s="157" t="s">
        <v>177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603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5"/>
      <c r="B22" s="156"/>
      <c r="C22" s="290"/>
      <c r="D22" s="291"/>
      <c r="E22" s="291"/>
      <c r="F22" s="291"/>
      <c r="G22" s="291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162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65">
        <v>7</v>
      </c>
      <c r="B23" s="166" t="s">
        <v>894</v>
      </c>
      <c r="C23" s="174" t="s">
        <v>893</v>
      </c>
      <c r="D23" s="167" t="s">
        <v>157</v>
      </c>
      <c r="E23" s="168">
        <v>0</v>
      </c>
      <c r="F23" s="169">
        <v>0</v>
      </c>
      <c r="G23" s="170">
        <f>ROUND(E23*F23,2)</f>
        <v>0</v>
      </c>
      <c r="H23" s="169">
        <v>0</v>
      </c>
      <c r="I23" s="170">
        <f>ROUND(E23*H23,2)</f>
        <v>0</v>
      </c>
      <c r="J23" s="169">
        <v>0</v>
      </c>
      <c r="K23" s="170">
        <f>ROUND(E23*J23,2)</f>
        <v>0</v>
      </c>
      <c r="L23" s="170">
        <v>21</v>
      </c>
      <c r="M23" s="170">
        <f>G23*(1+L23/100)</f>
        <v>0</v>
      </c>
      <c r="N23" s="170">
        <v>0</v>
      </c>
      <c r="O23" s="170">
        <f>ROUND(E23*N23,2)</f>
        <v>0</v>
      </c>
      <c r="P23" s="170">
        <v>0</v>
      </c>
      <c r="Q23" s="170">
        <f>ROUND(E23*P23,2)</f>
        <v>0</v>
      </c>
      <c r="R23" s="170"/>
      <c r="S23" s="170" t="s">
        <v>167</v>
      </c>
      <c r="T23" s="171" t="s">
        <v>159</v>
      </c>
      <c r="U23" s="157">
        <v>0</v>
      </c>
      <c r="V23" s="157">
        <f>ROUND(E23*U23,2)</f>
        <v>0</v>
      </c>
      <c r="W23" s="157"/>
      <c r="X23" s="157" t="s">
        <v>177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603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55"/>
      <c r="B24" s="156"/>
      <c r="C24" s="290"/>
      <c r="D24" s="291"/>
      <c r="E24" s="291"/>
      <c r="F24" s="291"/>
      <c r="G24" s="291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162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65">
        <v>8</v>
      </c>
      <c r="B25" s="166" t="s">
        <v>895</v>
      </c>
      <c r="C25" s="174" t="s">
        <v>896</v>
      </c>
      <c r="D25" s="167" t="s">
        <v>157</v>
      </c>
      <c r="E25" s="168">
        <v>1</v>
      </c>
      <c r="F25" s="169"/>
      <c r="G25" s="170">
        <f>ROUND(E25*F25,2)</f>
        <v>0</v>
      </c>
      <c r="H25" s="169">
        <v>5520</v>
      </c>
      <c r="I25" s="170">
        <f>ROUND(E25*H25,2)</f>
        <v>5520</v>
      </c>
      <c r="J25" s="169">
        <v>0</v>
      </c>
      <c r="K25" s="170">
        <f>ROUND(E25*J25,2)</f>
        <v>0</v>
      </c>
      <c r="L25" s="170">
        <v>21</v>
      </c>
      <c r="M25" s="170">
        <f>G25*(1+L25/100)</f>
        <v>0</v>
      </c>
      <c r="N25" s="170">
        <v>0</v>
      </c>
      <c r="O25" s="170">
        <f>ROUND(E25*N25,2)</f>
        <v>0</v>
      </c>
      <c r="P25" s="170">
        <v>0</v>
      </c>
      <c r="Q25" s="170">
        <f>ROUND(E25*P25,2)</f>
        <v>0</v>
      </c>
      <c r="R25" s="170"/>
      <c r="S25" s="170" t="s">
        <v>167</v>
      </c>
      <c r="T25" s="171" t="s">
        <v>159</v>
      </c>
      <c r="U25" s="157">
        <v>0</v>
      </c>
      <c r="V25" s="157">
        <f>ROUND(E25*U25,2)</f>
        <v>0</v>
      </c>
      <c r="W25" s="157"/>
      <c r="X25" s="157" t="s">
        <v>379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608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55"/>
      <c r="B26" s="156"/>
      <c r="C26" s="290"/>
      <c r="D26" s="291"/>
      <c r="E26" s="291"/>
      <c r="F26" s="291"/>
      <c r="G26" s="291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162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5">
        <v>9</v>
      </c>
      <c r="B27" s="166" t="s">
        <v>897</v>
      </c>
      <c r="C27" s="174" t="s">
        <v>898</v>
      </c>
      <c r="D27" s="167" t="s">
        <v>157</v>
      </c>
      <c r="E27" s="168">
        <v>1</v>
      </c>
      <c r="F27" s="169"/>
      <c r="G27" s="170">
        <f>ROUND(E27*F27,2)</f>
        <v>0</v>
      </c>
      <c r="H27" s="169">
        <v>1824</v>
      </c>
      <c r="I27" s="170">
        <f>ROUND(E27*H27,2)</f>
        <v>1824</v>
      </c>
      <c r="J27" s="169">
        <v>0</v>
      </c>
      <c r="K27" s="170">
        <f>ROUND(E27*J27,2)</f>
        <v>0</v>
      </c>
      <c r="L27" s="170">
        <v>21</v>
      </c>
      <c r="M27" s="170">
        <f>G27*(1+L27/100)</f>
        <v>0</v>
      </c>
      <c r="N27" s="170">
        <v>0</v>
      </c>
      <c r="O27" s="170">
        <f>ROUND(E27*N27,2)</f>
        <v>0</v>
      </c>
      <c r="P27" s="170">
        <v>0</v>
      </c>
      <c r="Q27" s="170">
        <f>ROUND(E27*P27,2)</f>
        <v>0</v>
      </c>
      <c r="R27" s="170"/>
      <c r="S27" s="170" t="s">
        <v>167</v>
      </c>
      <c r="T27" s="171" t="s">
        <v>159</v>
      </c>
      <c r="U27" s="157">
        <v>0</v>
      </c>
      <c r="V27" s="157">
        <f>ROUND(E27*U27,2)</f>
        <v>0</v>
      </c>
      <c r="W27" s="157"/>
      <c r="X27" s="157" t="s">
        <v>379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608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290"/>
      <c r="D28" s="291"/>
      <c r="E28" s="291"/>
      <c r="F28" s="291"/>
      <c r="G28" s="291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162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65">
        <v>10</v>
      </c>
      <c r="B29" s="166" t="s">
        <v>899</v>
      </c>
      <c r="C29" s="174" t="s">
        <v>900</v>
      </c>
      <c r="D29" s="167" t="s">
        <v>157</v>
      </c>
      <c r="E29" s="168">
        <v>1</v>
      </c>
      <c r="F29" s="169"/>
      <c r="G29" s="170">
        <f>ROUND(E29*F29,2)</f>
        <v>0</v>
      </c>
      <c r="H29" s="169">
        <v>1824</v>
      </c>
      <c r="I29" s="170">
        <f>ROUND(E29*H29,2)</f>
        <v>1824</v>
      </c>
      <c r="J29" s="169">
        <v>0</v>
      </c>
      <c r="K29" s="170">
        <f>ROUND(E29*J29,2)</f>
        <v>0</v>
      </c>
      <c r="L29" s="170">
        <v>21</v>
      </c>
      <c r="M29" s="170">
        <f>G29*(1+L29/100)</f>
        <v>0</v>
      </c>
      <c r="N29" s="170">
        <v>0</v>
      </c>
      <c r="O29" s="170">
        <f>ROUND(E29*N29,2)</f>
        <v>0</v>
      </c>
      <c r="P29" s="170">
        <v>0</v>
      </c>
      <c r="Q29" s="170">
        <f>ROUND(E29*P29,2)</f>
        <v>0</v>
      </c>
      <c r="R29" s="170"/>
      <c r="S29" s="170" t="s">
        <v>167</v>
      </c>
      <c r="T29" s="171" t="s">
        <v>159</v>
      </c>
      <c r="U29" s="157">
        <v>0</v>
      </c>
      <c r="V29" s="157">
        <f>ROUND(E29*U29,2)</f>
        <v>0</v>
      </c>
      <c r="W29" s="157"/>
      <c r="X29" s="157" t="s">
        <v>379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608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290"/>
      <c r="D30" s="291"/>
      <c r="E30" s="291"/>
      <c r="F30" s="291"/>
      <c r="G30" s="291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162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65">
        <v>11</v>
      </c>
      <c r="B31" s="166" t="s">
        <v>901</v>
      </c>
      <c r="C31" s="174" t="s">
        <v>902</v>
      </c>
      <c r="D31" s="167" t="s">
        <v>157</v>
      </c>
      <c r="E31" s="168">
        <v>1</v>
      </c>
      <c r="F31" s="169"/>
      <c r="G31" s="170">
        <f>ROUND(E31*F31,2)</f>
        <v>0</v>
      </c>
      <c r="H31" s="169">
        <v>1548</v>
      </c>
      <c r="I31" s="170">
        <f>ROUND(E31*H31,2)</f>
        <v>1548</v>
      </c>
      <c r="J31" s="169">
        <v>0</v>
      </c>
      <c r="K31" s="170">
        <f>ROUND(E31*J31,2)</f>
        <v>0</v>
      </c>
      <c r="L31" s="170">
        <v>21</v>
      </c>
      <c r="M31" s="170">
        <f>G31*(1+L31/100)</f>
        <v>0</v>
      </c>
      <c r="N31" s="170">
        <v>0</v>
      </c>
      <c r="O31" s="170">
        <f>ROUND(E31*N31,2)</f>
        <v>0</v>
      </c>
      <c r="P31" s="170">
        <v>0</v>
      </c>
      <c r="Q31" s="170">
        <f>ROUND(E31*P31,2)</f>
        <v>0</v>
      </c>
      <c r="R31" s="170"/>
      <c r="S31" s="170" t="s">
        <v>167</v>
      </c>
      <c r="T31" s="171" t="s">
        <v>159</v>
      </c>
      <c r="U31" s="157">
        <v>0</v>
      </c>
      <c r="V31" s="157">
        <f>ROUND(E31*U31,2)</f>
        <v>0</v>
      </c>
      <c r="W31" s="157"/>
      <c r="X31" s="157" t="s">
        <v>379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608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/>
      <c r="B32" s="156"/>
      <c r="C32" s="290"/>
      <c r="D32" s="291"/>
      <c r="E32" s="291"/>
      <c r="F32" s="291"/>
      <c r="G32" s="291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162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65">
        <v>12</v>
      </c>
      <c r="B33" s="166" t="s">
        <v>903</v>
      </c>
      <c r="C33" s="174" t="s">
        <v>904</v>
      </c>
      <c r="D33" s="167" t="s">
        <v>157</v>
      </c>
      <c r="E33" s="168">
        <v>3</v>
      </c>
      <c r="F33" s="169"/>
      <c r="G33" s="170">
        <f>ROUND(E33*F33,2)</f>
        <v>0</v>
      </c>
      <c r="H33" s="169">
        <v>420</v>
      </c>
      <c r="I33" s="170">
        <f>ROUND(E33*H33,2)</f>
        <v>1260</v>
      </c>
      <c r="J33" s="169">
        <v>0</v>
      </c>
      <c r="K33" s="170">
        <f>ROUND(E33*J33,2)</f>
        <v>0</v>
      </c>
      <c r="L33" s="170">
        <v>21</v>
      </c>
      <c r="M33" s="170">
        <f>G33*(1+L33/100)</f>
        <v>0</v>
      </c>
      <c r="N33" s="170">
        <v>0</v>
      </c>
      <c r="O33" s="170">
        <f>ROUND(E33*N33,2)</f>
        <v>0</v>
      </c>
      <c r="P33" s="170">
        <v>0</v>
      </c>
      <c r="Q33" s="170">
        <f>ROUND(E33*P33,2)</f>
        <v>0</v>
      </c>
      <c r="R33" s="170"/>
      <c r="S33" s="170" t="s">
        <v>167</v>
      </c>
      <c r="T33" s="171" t="s">
        <v>159</v>
      </c>
      <c r="U33" s="157">
        <v>0</v>
      </c>
      <c r="V33" s="157">
        <f>ROUND(E33*U33,2)</f>
        <v>0</v>
      </c>
      <c r="W33" s="157"/>
      <c r="X33" s="157" t="s">
        <v>379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608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55"/>
      <c r="B34" s="156"/>
      <c r="C34" s="290"/>
      <c r="D34" s="291"/>
      <c r="E34" s="291"/>
      <c r="F34" s="291"/>
      <c r="G34" s="291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162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65">
        <v>13</v>
      </c>
      <c r="B35" s="166" t="s">
        <v>905</v>
      </c>
      <c r="C35" s="174" t="s">
        <v>906</v>
      </c>
      <c r="D35" s="167" t="s">
        <v>157</v>
      </c>
      <c r="E35" s="168">
        <v>2</v>
      </c>
      <c r="F35" s="169"/>
      <c r="G35" s="170">
        <f>ROUND(E35*F35,2)</f>
        <v>0</v>
      </c>
      <c r="H35" s="169">
        <v>264</v>
      </c>
      <c r="I35" s="170">
        <f>ROUND(E35*H35,2)</f>
        <v>528</v>
      </c>
      <c r="J35" s="169">
        <v>0</v>
      </c>
      <c r="K35" s="170">
        <f>ROUND(E35*J35,2)</f>
        <v>0</v>
      </c>
      <c r="L35" s="170">
        <v>21</v>
      </c>
      <c r="M35" s="170">
        <f>G35*(1+L35/100)</f>
        <v>0</v>
      </c>
      <c r="N35" s="170">
        <v>0</v>
      </c>
      <c r="O35" s="170">
        <f>ROUND(E35*N35,2)</f>
        <v>0</v>
      </c>
      <c r="P35" s="170">
        <v>0</v>
      </c>
      <c r="Q35" s="170">
        <f>ROUND(E35*P35,2)</f>
        <v>0</v>
      </c>
      <c r="R35" s="170"/>
      <c r="S35" s="170" t="s">
        <v>167</v>
      </c>
      <c r="T35" s="171" t="s">
        <v>159</v>
      </c>
      <c r="U35" s="157">
        <v>0</v>
      </c>
      <c r="V35" s="157">
        <f>ROUND(E35*U35,2)</f>
        <v>0</v>
      </c>
      <c r="W35" s="157"/>
      <c r="X35" s="157" t="s">
        <v>379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608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55"/>
      <c r="B36" s="156"/>
      <c r="C36" s="290"/>
      <c r="D36" s="291"/>
      <c r="E36" s="291"/>
      <c r="F36" s="291"/>
      <c r="G36" s="291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162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65">
        <v>14</v>
      </c>
      <c r="B37" s="166" t="s">
        <v>907</v>
      </c>
      <c r="C37" s="174" t="s">
        <v>908</v>
      </c>
      <c r="D37" s="167" t="s">
        <v>157</v>
      </c>
      <c r="E37" s="168">
        <v>3</v>
      </c>
      <c r="F37" s="169"/>
      <c r="G37" s="170">
        <f>ROUND(E37*F37,2)</f>
        <v>0</v>
      </c>
      <c r="H37" s="169">
        <v>216</v>
      </c>
      <c r="I37" s="170">
        <f>ROUND(E37*H37,2)</f>
        <v>648</v>
      </c>
      <c r="J37" s="169">
        <v>0</v>
      </c>
      <c r="K37" s="170">
        <f>ROUND(E37*J37,2)</f>
        <v>0</v>
      </c>
      <c r="L37" s="170">
        <v>21</v>
      </c>
      <c r="M37" s="170">
        <f>G37*(1+L37/100)</f>
        <v>0</v>
      </c>
      <c r="N37" s="170">
        <v>0</v>
      </c>
      <c r="O37" s="170">
        <f>ROUND(E37*N37,2)</f>
        <v>0</v>
      </c>
      <c r="P37" s="170">
        <v>0</v>
      </c>
      <c r="Q37" s="170">
        <f>ROUND(E37*P37,2)</f>
        <v>0</v>
      </c>
      <c r="R37" s="170"/>
      <c r="S37" s="170" t="s">
        <v>167</v>
      </c>
      <c r="T37" s="171" t="s">
        <v>159</v>
      </c>
      <c r="U37" s="157">
        <v>0</v>
      </c>
      <c r="V37" s="157">
        <f>ROUND(E37*U37,2)</f>
        <v>0</v>
      </c>
      <c r="W37" s="157"/>
      <c r="X37" s="157" t="s">
        <v>379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608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55"/>
      <c r="B38" s="156"/>
      <c r="C38" s="290"/>
      <c r="D38" s="291"/>
      <c r="E38" s="291"/>
      <c r="F38" s="291"/>
      <c r="G38" s="291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162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65">
        <v>15</v>
      </c>
      <c r="B39" s="166" t="s">
        <v>909</v>
      </c>
      <c r="C39" s="174" t="s">
        <v>910</v>
      </c>
      <c r="D39" s="167" t="s">
        <v>157</v>
      </c>
      <c r="E39" s="168">
        <v>1</v>
      </c>
      <c r="F39" s="169"/>
      <c r="G39" s="170">
        <f>ROUND(E39*F39,2)</f>
        <v>0</v>
      </c>
      <c r="H39" s="169">
        <v>648</v>
      </c>
      <c r="I39" s="170">
        <f>ROUND(E39*H39,2)</f>
        <v>648</v>
      </c>
      <c r="J39" s="169">
        <v>0</v>
      </c>
      <c r="K39" s="170">
        <f>ROUND(E39*J39,2)</f>
        <v>0</v>
      </c>
      <c r="L39" s="170">
        <v>21</v>
      </c>
      <c r="M39" s="170">
        <f>G39*(1+L39/100)</f>
        <v>0</v>
      </c>
      <c r="N39" s="170">
        <v>0</v>
      </c>
      <c r="O39" s="170">
        <f>ROUND(E39*N39,2)</f>
        <v>0</v>
      </c>
      <c r="P39" s="170">
        <v>0</v>
      </c>
      <c r="Q39" s="170">
        <f>ROUND(E39*P39,2)</f>
        <v>0</v>
      </c>
      <c r="R39" s="170"/>
      <c r="S39" s="170" t="s">
        <v>167</v>
      </c>
      <c r="T39" s="171" t="s">
        <v>159</v>
      </c>
      <c r="U39" s="157">
        <v>0</v>
      </c>
      <c r="V39" s="157">
        <f>ROUND(E39*U39,2)</f>
        <v>0</v>
      </c>
      <c r="W39" s="157"/>
      <c r="X39" s="157" t="s">
        <v>379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608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290"/>
      <c r="D40" s="291"/>
      <c r="E40" s="291"/>
      <c r="F40" s="291"/>
      <c r="G40" s="291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162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65">
        <v>16</v>
      </c>
      <c r="B41" s="166" t="s">
        <v>911</v>
      </c>
      <c r="C41" s="174" t="s">
        <v>912</v>
      </c>
      <c r="D41" s="167" t="s">
        <v>157</v>
      </c>
      <c r="E41" s="168">
        <v>1</v>
      </c>
      <c r="F41" s="169"/>
      <c r="G41" s="170">
        <f>ROUND(E41*F41,2)</f>
        <v>0</v>
      </c>
      <c r="H41" s="169">
        <v>7988</v>
      </c>
      <c r="I41" s="170">
        <f>ROUND(E41*H41,2)</f>
        <v>7988</v>
      </c>
      <c r="J41" s="169">
        <v>0</v>
      </c>
      <c r="K41" s="170">
        <f>ROUND(E41*J41,2)</f>
        <v>0</v>
      </c>
      <c r="L41" s="170">
        <v>21</v>
      </c>
      <c r="M41" s="170">
        <f>G41*(1+L41/100)</f>
        <v>0</v>
      </c>
      <c r="N41" s="170">
        <v>0</v>
      </c>
      <c r="O41" s="170">
        <f>ROUND(E41*N41,2)</f>
        <v>0</v>
      </c>
      <c r="P41" s="170">
        <v>0</v>
      </c>
      <c r="Q41" s="170">
        <f>ROUND(E41*P41,2)</f>
        <v>0</v>
      </c>
      <c r="R41" s="170"/>
      <c r="S41" s="170" t="s">
        <v>167</v>
      </c>
      <c r="T41" s="171" t="s">
        <v>159</v>
      </c>
      <c r="U41" s="157">
        <v>0</v>
      </c>
      <c r="V41" s="157">
        <f>ROUND(E41*U41,2)</f>
        <v>0</v>
      </c>
      <c r="W41" s="157"/>
      <c r="X41" s="157" t="s">
        <v>379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608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55"/>
      <c r="B42" s="156"/>
      <c r="C42" s="290"/>
      <c r="D42" s="291"/>
      <c r="E42" s="291"/>
      <c r="F42" s="291"/>
      <c r="G42" s="291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162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65">
        <v>17</v>
      </c>
      <c r="B43" s="166" t="s">
        <v>913</v>
      </c>
      <c r="C43" s="174" t="s">
        <v>912</v>
      </c>
      <c r="D43" s="167" t="s">
        <v>157</v>
      </c>
      <c r="E43" s="168">
        <v>1</v>
      </c>
      <c r="F43" s="169"/>
      <c r="G43" s="170">
        <f>ROUND(E43*F43,2)</f>
        <v>0</v>
      </c>
      <c r="H43" s="169">
        <v>7988</v>
      </c>
      <c r="I43" s="170">
        <f>ROUND(E43*H43,2)</f>
        <v>7988</v>
      </c>
      <c r="J43" s="169">
        <v>0</v>
      </c>
      <c r="K43" s="170">
        <f>ROUND(E43*J43,2)</f>
        <v>0</v>
      </c>
      <c r="L43" s="170">
        <v>21</v>
      </c>
      <c r="M43" s="170">
        <f>G43*(1+L43/100)</f>
        <v>0</v>
      </c>
      <c r="N43" s="170">
        <v>0</v>
      </c>
      <c r="O43" s="170">
        <f>ROUND(E43*N43,2)</f>
        <v>0</v>
      </c>
      <c r="P43" s="170">
        <v>0</v>
      </c>
      <c r="Q43" s="170">
        <f>ROUND(E43*P43,2)</f>
        <v>0</v>
      </c>
      <c r="R43" s="170"/>
      <c r="S43" s="170" t="s">
        <v>167</v>
      </c>
      <c r="T43" s="171" t="s">
        <v>159</v>
      </c>
      <c r="U43" s="157">
        <v>0</v>
      </c>
      <c r="V43" s="157">
        <f>ROUND(E43*U43,2)</f>
        <v>0</v>
      </c>
      <c r="W43" s="157"/>
      <c r="X43" s="157" t="s">
        <v>379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608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55"/>
      <c r="B44" s="156"/>
      <c r="C44" s="290"/>
      <c r="D44" s="291"/>
      <c r="E44" s="291"/>
      <c r="F44" s="291"/>
      <c r="G44" s="291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162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65">
        <v>18</v>
      </c>
      <c r="B45" s="166" t="s">
        <v>914</v>
      </c>
      <c r="C45" s="174" t="s">
        <v>912</v>
      </c>
      <c r="D45" s="167" t="s">
        <v>157</v>
      </c>
      <c r="E45" s="168">
        <v>1</v>
      </c>
      <c r="F45" s="169"/>
      <c r="G45" s="170">
        <f>ROUND(E45*F45,2)</f>
        <v>0</v>
      </c>
      <c r="H45" s="169">
        <v>7988</v>
      </c>
      <c r="I45" s="170">
        <f>ROUND(E45*H45,2)</f>
        <v>7988</v>
      </c>
      <c r="J45" s="169">
        <v>0</v>
      </c>
      <c r="K45" s="170">
        <f>ROUND(E45*J45,2)</f>
        <v>0</v>
      </c>
      <c r="L45" s="170">
        <v>21</v>
      </c>
      <c r="M45" s="170">
        <f>G45*(1+L45/100)</f>
        <v>0</v>
      </c>
      <c r="N45" s="170">
        <v>0</v>
      </c>
      <c r="O45" s="170">
        <f>ROUND(E45*N45,2)</f>
        <v>0</v>
      </c>
      <c r="P45" s="170">
        <v>0</v>
      </c>
      <c r="Q45" s="170">
        <f>ROUND(E45*P45,2)</f>
        <v>0</v>
      </c>
      <c r="R45" s="170"/>
      <c r="S45" s="170" t="s">
        <v>167</v>
      </c>
      <c r="T45" s="171" t="s">
        <v>159</v>
      </c>
      <c r="U45" s="157">
        <v>0</v>
      </c>
      <c r="V45" s="157">
        <f>ROUND(E45*U45,2)</f>
        <v>0</v>
      </c>
      <c r="W45" s="157"/>
      <c r="X45" s="157" t="s">
        <v>379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608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55"/>
      <c r="B46" s="156"/>
      <c r="C46" s="290"/>
      <c r="D46" s="291"/>
      <c r="E46" s="291"/>
      <c r="F46" s="291"/>
      <c r="G46" s="291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162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65">
        <v>19</v>
      </c>
      <c r="B47" s="166" t="s">
        <v>915</v>
      </c>
      <c r="C47" s="174" t="s">
        <v>912</v>
      </c>
      <c r="D47" s="167" t="s">
        <v>157</v>
      </c>
      <c r="E47" s="168">
        <v>1</v>
      </c>
      <c r="F47" s="169"/>
      <c r="G47" s="170">
        <f>ROUND(E47*F47,2)</f>
        <v>0</v>
      </c>
      <c r="H47" s="169">
        <v>7988</v>
      </c>
      <c r="I47" s="170">
        <f>ROUND(E47*H47,2)</f>
        <v>7988</v>
      </c>
      <c r="J47" s="169">
        <v>0</v>
      </c>
      <c r="K47" s="170">
        <f>ROUND(E47*J47,2)</f>
        <v>0</v>
      </c>
      <c r="L47" s="170">
        <v>21</v>
      </c>
      <c r="M47" s="170">
        <f>G47*(1+L47/100)</f>
        <v>0</v>
      </c>
      <c r="N47" s="170">
        <v>0</v>
      </c>
      <c r="O47" s="170">
        <f>ROUND(E47*N47,2)</f>
        <v>0</v>
      </c>
      <c r="P47" s="170">
        <v>0</v>
      </c>
      <c r="Q47" s="170">
        <f>ROUND(E47*P47,2)</f>
        <v>0</v>
      </c>
      <c r="R47" s="170"/>
      <c r="S47" s="170" t="s">
        <v>167</v>
      </c>
      <c r="T47" s="171" t="s">
        <v>159</v>
      </c>
      <c r="U47" s="157">
        <v>0</v>
      </c>
      <c r="V47" s="157">
        <f>ROUND(E47*U47,2)</f>
        <v>0</v>
      </c>
      <c r="W47" s="157"/>
      <c r="X47" s="157" t="s">
        <v>379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608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55"/>
      <c r="B48" s="156"/>
      <c r="C48" s="290"/>
      <c r="D48" s="291"/>
      <c r="E48" s="291"/>
      <c r="F48" s="291"/>
      <c r="G48" s="291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162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65">
        <v>20</v>
      </c>
      <c r="B49" s="166" t="s">
        <v>916</v>
      </c>
      <c r="C49" s="174" t="s">
        <v>912</v>
      </c>
      <c r="D49" s="167" t="s">
        <v>157</v>
      </c>
      <c r="E49" s="168">
        <v>1</v>
      </c>
      <c r="F49" s="169"/>
      <c r="G49" s="170">
        <f>ROUND(E49*F49,2)</f>
        <v>0</v>
      </c>
      <c r="H49" s="169">
        <v>7988</v>
      </c>
      <c r="I49" s="170">
        <f>ROUND(E49*H49,2)</f>
        <v>7988</v>
      </c>
      <c r="J49" s="169">
        <v>0</v>
      </c>
      <c r="K49" s="170">
        <f>ROUND(E49*J49,2)</f>
        <v>0</v>
      </c>
      <c r="L49" s="170">
        <v>21</v>
      </c>
      <c r="M49" s="170">
        <f>G49*(1+L49/100)</f>
        <v>0</v>
      </c>
      <c r="N49" s="170">
        <v>0</v>
      </c>
      <c r="O49" s="170">
        <f>ROUND(E49*N49,2)</f>
        <v>0</v>
      </c>
      <c r="P49" s="170">
        <v>0</v>
      </c>
      <c r="Q49" s="170">
        <f>ROUND(E49*P49,2)</f>
        <v>0</v>
      </c>
      <c r="R49" s="170"/>
      <c r="S49" s="170" t="s">
        <v>167</v>
      </c>
      <c r="T49" s="171" t="s">
        <v>159</v>
      </c>
      <c r="U49" s="157">
        <v>0</v>
      </c>
      <c r="V49" s="157">
        <f>ROUND(E49*U49,2)</f>
        <v>0</v>
      </c>
      <c r="W49" s="157"/>
      <c r="X49" s="157" t="s">
        <v>379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608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55"/>
      <c r="B50" s="156"/>
      <c r="C50" s="290"/>
      <c r="D50" s="291"/>
      <c r="E50" s="291"/>
      <c r="F50" s="291"/>
      <c r="G50" s="291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162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65">
        <v>21</v>
      </c>
      <c r="B51" s="166" t="s">
        <v>917</v>
      </c>
      <c r="C51" s="174" t="s">
        <v>918</v>
      </c>
      <c r="D51" s="167" t="s">
        <v>157</v>
      </c>
      <c r="E51" s="168">
        <v>1</v>
      </c>
      <c r="F51" s="169"/>
      <c r="G51" s="170">
        <f>ROUND(E51*F51,2)</f>
        <v>0</v>
      </c>
      <c r="H51" s="169">
        <v>780</v>
      </c>
      <c r="I51" s="170">
        <f>ROUND(E51*H51,2)</f>
        <v>780</v>
      </c>
      <c r="J51" s="169">
        <v>0</v>
      </c>
      <c r="K51" s="170">
        <f>ROUND(E51*J51,2)</f>
        <v>0</v>
      </c>
      <c r="L51" s="170">
        <v>21</v>
      </c>
      <c r="M51" s="170">
        <f>G51*(1+L51/100)</f>
        <v>0</v>
      </c>
      <c r="N51" s="170">
        <v>0</v>
      </c>
      <c r="O51" s="170">
        <f>ROUND(E51*N51,2)</f>
        <v>0</v>
      </c>
      <c r="P51" s="170">
        <v>0</v>
      </c>
      <c r="Q51" s="170">
        <f>ROUND(E51*P51,2)</f>
        <v>0</v>
      </c>
      <c r="R51" s="170"/>
      <c r="S51" s="170" t="s">
        <v>167</v>
      </c>
      <c r="T51" s="171" t="s">
        <v>159</v>
      </c>
      <c r="U51" s="157">
        <v>0</v>
      </c>
      <c r="V51" s="157">
        <f>ROUND(E51*U51,2)</f>
        <v>0</v>
      </c>
      <c r="W51" s="157"/>
      <c r="X51" s="157" t="s">
        <v>379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608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290"/>
      <c r="D52" s="291"/>
      <c r="E52" s="291"/>
      <c r="F52" s="291"/>
      <c r="G52" s="291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162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65">
        <v>22</v>
      </c>
      <c r="B53" s="166" t="s">
        <v>919</v>
      </c>
      <c r="C53" s="174" t="s">
        <v>920</v>
      </c>
      <c r="D53" s="167" t="s">
        <v>157</v>
      </c>
      <c r="E53" s="168">
        <v>1</v>
      </c>
      <c r="F53" s="169"/>
      <c r="G53" s="170">
        <f>ROUND(E53*F53,2)</f>
        <v>0</v>
      </c>
      <c r="H53" s="169">
        <v>1026</v>
      </c>
      <c r="I53" s="170">
        <f>ROUND(E53*H53,2)</f>
        <v>1026</v>
      </c>
      <c r="J53" s="169">
        <v>0</v>
      </c>
      <c r="K53" s="170">
        <f>ROUND(E53*J53,2)</f>
        <v>0</v>
      </c>
      <c r="L53" s="170">
        <v>21</v>
      </c>
      <c r="M53" s="170">
        <f>G53*(1+L53/100)</f>
        <v>0</v>
      </c>
      <c r="N53" s="170">
        <v>0</v>
      </c>
      <c r="O53" s="170">
        <f>ROUND(E53*N53,2)</f>
        <v>0</v>
      </c>
      <c r="P53" s="170">
        <v>0</v>
      </c>
      <c r="Q53" s="170">
        <f>ROUND(E53*P53,2)</f>
        <v>0</v>
      </c>
      <c r="R53" s="170"/>
      <c r="S53" s="170" t="s">
        <v>167</v>
      </c>
      <c r="T53" s="171" t="s">
        <v>159</v>
      </c>
      <c r="U53" s="157">
        <v>0</v>
      </c>
      <c r="V53" s="157">
        <f>ROUND(E53*U53,2)</f>
        <v>0</v>
      </c>
      <c r="W53" s="157"/>
      <c r="X53" s="157" t="s">
        <v>379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608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290"/>
      <c r="D54" s="291"/>
      <c r="E54" s="291"/>
      <c r="F54" s="291"/>
      <c r="G54" s="291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162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65">
        <v>23</v>
      </c>
      <c r="B55" s="166" t="s">
        <v>921</v>
      </c>
      <c r="C55" s="174" t="s">
        <v>922</v>
      </c>
      <c r="D55" s="167" t="s">
        <v>157</v>
      </c>
      <c r="E55" s="168">
        <v>1</v>
      </c>
      <c r="F55" s="169"/>
      <c r="G55" s="170">
        <f>ROUND(E55*F55,2)</f>
        <v>0</v>
      </c>
      <c r="H55" s="169">
        <v>1140</v>
      </c>
      <c r="I55" s="170">
        <f>ROUND(E55*H55,2)</f>
        <v>1140</v>
      </c>
      <c r="J55" s="169">
        <v>0</v>
      </c>
      <c r="K55" s="170">
        <f>ROUND(E55*J55,2)</f>
        <v>0</v>
      </c>
      <c r="L55" s="170">
        <v>21</v>
      </c>
      <c r="M55" s="170">
        <f>G55*(1+L55/100)</f>
        <v>0</v>
      </c>
      <c r="N55" s="170">
        <v>0</v>
      </c>
      <c r="O55" s="170">
        <f>ROUND(E55*N55,2)</f>
        <v>0</v>
      </c>
      <c r="P55" s="170">
        <v>0</v>
      </c>
      <c r="Q55" s="170">
        <f>ROUND(E55*P55,2)</f>
        <v>0</v>
      </c>
      <c r="R55" s="170"/>
      <c r="S55" s="170" t="s">
        <v>167</v>
      </c>
      <c r="T55" s="171" t="s">
        <v>159</v>
      </c>
      <c r="U55" s="157">
        <v>0</v>
      </c>
      <c r="V55" s="157">
        <f>ROUND(E55*U55,2)</f>
        <v>0</v>
      </c>
      <c r="W55" s="157"/>
      <c r="X55" s="157" t="s">
        <v>379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608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55"/>
      <c r="B56" s="156"/>
      <c r="C56" s="290"/>
      <c r="D56" s="291"/>
      <c r="E56" s="291"/>
      <c r="F56" s="291"/>
      <c r="G56" s="291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162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65">
        <v>24</v>
      </c>
      <c r="B57" s="166" t="s">
        <v>923</v>
      </c>
      <c r="C57" s="174" t="s">
        <v>924</v>
      </c>
      <c r="D57" s="167" t="s">
        <v>157</v>
      </c>
      <c r="E57" s="168">
        <v>1</v>
      </c>
      <c r="F57" s="169"/>
      <c r="G57" s="170">
        <f>ROUND(E57*F57,2)</f>
        <v>0</v>
      </c>
      <c r="H57" s="169">
        <v>1140</v>
      </c>
      <c r="I57" s="170">
        <f>ROUND(E57*H57,2)</f>
        <v>1140</v>
      </c>
      <c r="J57" s="169">
        <v>0</v>
      </c>
      <c r="K57" s="170">
        <f>ROUND(E57*J57,2)</f>
        <v>0</v>
      </c>
      <c r="L57" s="170">
        <v>21</v>
      </c>
      <c r="M57" s="170">
        <f>G57*(1+L57/100)</f>
        <v>0</v>
      </c>
      <c r="N57" s="170">
        <v>0</v>
      </c>
      <c r="O57" s="170">
        <f>ROUND(E57*N57,2)</f>
        <v>0</v>
      </c>
      <c r="P57" s="170">
        <v>0</v>
      </c>
      <c r="Q57" s="170">
        <f>ROUND(E57*P57,2)</f>
        <v>0</v>
      </c>
      <c r="R57" s="170"/>
      <c r="S57" s="170" t="s">
        <v>167</v>
      </c>
      <c r="T57" s="171" t="s">
        <v>159</v>
      </c>
      <c r="U57" s="157">
        <v>0</v>
      </c>
      <c r="V57" s="157">
        <f>ROUND(E57*U57,2)</f>
        <v>0</v>
      </c>
      <c r="W57" s="157"/>
      <c r="X57" s="157" t="s">
        <v>379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608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55"/>
      <c r="B58" s="156"/>
      <c r="C58" s="290"/>
      <c r="D58" s="291"/>
      <c r="E58" s="291"/>
      <c r="F58" s="291"/>
      <c r="G58" s="291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162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65">
        <v>25</v>
      </c>
      <c r="B59" s="166" t="s">
        <v>925</v>
      </c>
      <c r="C59" s="174" t="s">
        <v>926</v>
      </c>
      <c r="D59" s="167" t="s">
        <v>157</v>
      </c>
      <c r="E59" s="168">
        <v>1</v>
      </c>
      <c r="F59" s="169"/>
      <c r="G59" s="170">
        <f>ROUND(E59*F59,2)</f>
        <v>0</v>
      </c>
      <c r="H59" s="169">
        <v>1140</v>
      </c>
      <c r="I59" s="170">
        <f>ROUND(E59*H59,2)</f>
        <v>1140</v>
      </c>
      <c r="J59" s="169">
        <v>0</v>
      </c>
      <c r="K59" s="170">
        <f>ROUND(E59*J59,2)</f>
        <v>0</v>
      </c>
      <c r="L59" s="170">
        <v>21</v>
      </c>
      <c r="M59" s="170">
        <f>G59*(1+L59/100)</f>
        <v>0</v>
      </c>
      <c r="N59" s="170">
        <v>0</v>
      </c>
      <c r="O59" s="170">
        <f>ROUND(E59*N59,2)</f>
        <v>0</v>
      </c>
      <c r="P59" s="170">
        <v>0</v>
      </c>
      <c r="Q59" s="170">
        <f>ROUND(E59*P59,2)</f>
        <v>0</v>
      </c>
      <c r="R59" s="170"/>
      <c r="S59" s="170" t="s">
        <v>167</v>
      </c>
      <c r="T59" s="171" t="s">
        <v>159</v>
      </c>
      <c r="U59" s="157">
        <v>0</v>
      </c>
      <c r="V59" s="157">
        <f>ROUND(E59*U59,2)</f>
        <v>0</v>
      </c>
      <c r="W59" s="157"/>
      <c r="X59" s="157" t="s">
        <v>379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608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/>
      <c r="B60" s="156"/>
      <c r="C60" s="290"/>
      <c r="D60" s="291"/>
      <c r="E60" s="291"/>
      <c r="F60" s="291"/>
      <c r="G60" s="291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162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65">
        <v>26</v>
      </c>
      <c r="B61" s="166" t="s">
        <v>927</v>
      </c>
      <c r="C61" s="174" t="s">
        <v>928</v>
      </c>
      <c r="D61" s="167" t="s">
        <v>157</v>
      </c>
      <c r="E61" s="168">
        <v>1</v>
      </c>
      <c r="F61" s="169"/>
      <c r="G61" s="170">
        <f>ROUND(E61*F61,2)</f>
        <v>0</v>
      </c>
      <c r="H61" s="169">
        <v>780</v>
      </c>
      <c r="I61" s="170">
        <f>ROUND(E61*H61,2)</f>
        <v>780</v>
      </c>
      <c r="J61" s="169">
        <v>0</v>
      </c>
      <c r="K61" s="170">
        <f>ROUND(E61*J61,2)</f>
        <v>0</v>
      </c>
      <c r="L61" s="170">
        <v>21</v>
      </c>
      <c r="M61" s="170">
        <f>G61*(1+L61/100)</f>
        <v>0</v>
      </c>
      <c r="N61" s="170">
        <v>0</v>
      </c>
      <c r="O61" s="170">
        <f>ROUND(E61*N61,2)</f>
        <v>0</v>
      </c>
      <c r="P61" s="170">
        <v>0</v>
      </c>
      <c r="Q61" s="170">
        <f>ROUND(E61*P61,2)</f>
        <v>0</v>
      </c>
      <c r="R61" s="170"/>
      <c r="S61" s="170" t="s">
        <v>167</v>
      </c>
      <c r="T61" s="171" t="s">
        <v>159</v>
      </c>
      <c r="U61" s="157">
        <v>0</v>
      </c>
      <c r="V61" s="157">
        <f>ROUND(E61*U61,2)</f>
        <v>0</v>
      </c>
      <c r="W61" s="157"/>
      <c r="X61" s="157" t="s">
        <v>379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608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55"/>
      <c r="B62" s="156"/>
      <c r="C62" s="290"/>
      <c r="D62" s="291"/>
      <c r="E62" s="291"/>
      <c r="F62" s="291"/>
      <c r="G62" s="291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162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65">
        <v>27</v>
      </c>
      <c r="B63" s="166" t="s">
        <v>929</v>
      </c>
      <c r="C63" s="174" t="s">
        <v>920</v>
      </c>
      <c r="D63" s="167" t="s">
        <v>157</v>
      </c>
      <c r="E63" s="168">
        <v>1</v>
      </c>
      <c r="F63" s="169"/>
      <c r="G63" s="170">
        <f>ROUND(E63*F63,2)</f>
        <v>0</v>
      </c>
      <c r="H63" s="169">
        <v>1026</v>
      </c>
      <c r="I63" s="170">
        <f>ROUND(E63*H63,2)</f>
        <v>1026</v>
      </c>
      <c r="J63" s="169">
        <v>0</v>
      </c>
      <c r="K63" s="170">
        <f>ROUND(E63*J63,2)</f>
        <v>0</v>
      </c>
      <c r="L63" s="170">
        <v>21</v>
      </c>
      <c r="M63" s="170">
        <f>G63*(1+L63/100)</f>
        <v>0</v>
      </c>
      <c r="N63" s="170">
        <v>0</v>
      </c>
      <c r="O63" s="170">
        <f>ROUND(E63*N63,2)</f>
        <v>0</v>
      </c>
      <c r="P63" s="170">
        <v>0</v>
      </c>
      <c r="Q63" s="170">
        <f>ROUND(E63*P63,2)</f>
        <v>0</v>
      </c>
      <c r="R63" s="170"/>
      <c r="S63" s="170" t="s">
        <v>167</v>
      </c>
      <c r="T63" s="171" t="s">
        <v>159</v>
      </c>
      <c r="U63" s="157">
        <v>0</v>
      </c>
      <c r="V63" s="157">
        <f>ROUND(E63*U63,2)</f>
        <v>0</v>
      </c>
      <c r="W63" s="157"/>
      <c r="X63" s="157" t="s">
        <v>379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608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55"/>
      <c r="B64" s="156"/>
      <c r="C64" s="290"/>
      <c r="D64" s="291"/>
      <c r="E64" s="291"/>
      <c r="F64" s="291"/>
      <c r="G64" s="291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162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65">
        <v>28</v>
      </c>
      <c r="B65" s="166" t="s">
        <v>930</v>
      </c>
      <c r="C65" s="174" t="s">
        <v>920</v>
      </c>
      <c r="D65" s="167" t="s">
        <v>157</v>
      </c>
      <c r="E65" s="168">
        <v>1</v>
      </c>
      <c r="F65" s="169"/>
      <c r="G65" s="170">
        <f>ROUND(E65*F65,2)</f>
        <v>0</v>
      </c>
      <c r="H65" s="169">
        <v>1026</v>
      </c>
      <c r="I65" s="170">
        <f>ROUND(E65*H65,2)</f>
        <v>1026</v>
      </c>
      <c r="J65" s="169">
        <v>0</v>
      </c>
      <c r="K65" s="170">
        <f>ROUND(E65*J65,2)</f>
        <v>0</v>
      </c>
      <c r="L65" s="170">
        <v>21</v>
      </c>
      <c r="M65" s="170">
        <f>G65*(1+L65/100)</f>
        <v>0</v>
      </c>
      <c r="N65" s="170">
        <v>0</v>
      </c>
      <c r="O65" s="170">
        <f>ROUND(E65*N65,2)</f>
        <v>0</v>
      </c>
      <c r="P65" s="170">
        <v>0</v>
      </c>
      <c r="Q65" s="170">
        <f>ROUND(E65*P65,2)</f>
        <v>0</v>
      </c>
      <c r="R65" s="170"/>
      <c r="S65" s="170" t="s">
        <v>167</v>
      </c>
      <c r="T65" s="171" t="s">
        <v>159</v>
      </c>
      <c r="U65" s="157">
        <v>0</v>
      </c>
      <c r="V65" s="157">
        <f>ROUND(E65*U65,2)</f>
        <v>0</v>
      </c>
      <c r="W65" s="157"/>
      <c r="X65" s="157" t="s">
        <v>379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608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55"/>
      <c r="B66" s="156"/>
      <c r="C66" s="290"/>
      <c r="D66" s="291"/>
      <c r="E66" s="291"/>
      <c r="F66" s="291"/>
      <c r="G66" s="291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162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65">
        <v>29</v>
      </c>
      <c r="B67" s="166" t="s">
        <v>931</v>
      </c>
      <c r="C67" s="174" t="s">
        <v>920</v>
      </c>
      <c r="D67" s="167" t="s">
        <v>157</v>
      </c>
      <c r="E67" s="168">
        <v>1</v>
      </c>
      <c r="F67" s="169"/>
      <c r="G67" s="170">
        <f>ROUND(E67*F67,2)</f>
        <v>0</v>
      </c>
      <c r="H67" s="169">
        <v>1026</v>
      </c>
      <c r="I67" s="170">
        <f>ROUND(E67*H67,2)</f>
        <v>1026</v>
      </c>
      <c r="J67" s="169">
        <v>0</v>
      </c>
      <c r="K67" s="170">
        <f>ROUND(E67*J67,2)</f>
        <v>0</v>
      </c>
      <c r="L67" s="170">
        <v>21</v>
      </c>
      <c r="M67" s="170">
        <f>G67*(1+L67/100)</f>
        <v>0</v>
      </c>
      <c r="N67" s="170">
        <v>0</v>
      </c>
      <c r="O67" s="170">
        <f>ROUND(E67*N67,2)</f>
        <v>0</v>
      </c>
      <c r="P67" s="170">
        <v>0</v>
      </c>
      <c r="Q67" s="170">
        <f>ROUND(E67*P67,2)</f>
        <v>0</v>
      </c>
      <c r="R67" s="170"/>
      <c r="S67" s="170" t="s">
        <v>167</v>
      </c>
      <c r="T67" s="171" t="s">
        <v>159</v>
      </c>
      <c r="U67" s="157">
        <v>0</v>
      </c>
      <c r="V67" s="157">
        <f>ROUND(E67*U67,2)</f>
        <v>0</v>
      </c>
      <c r="W67" s="157"/>
      <c r="X67" s="157" t="s">
        <v>379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608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55"/>
      <c r="B68" s="156"/>
      <c r="C68" s="290"/>
      <c r="D68" s="291"/>
      <c r="E68" s="291"/>
      <c r="F68" s="291"/>
      <c r="G68" s="291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162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65">
        <v>30</v>
      </c>
      <c r="B69" s="166" t="s">
        <v>932</v>
      </c>
      <c r="C69" s="174" t="s">
        <v>920</v>
      </c>
      <c r="D69" s="167" t="s">
        <v>157</v>
      </c>
      <c r="E69" s="168">
        <v>1</v>
      </c>
      <c r="F69" s="169"/>
      <c r="G69" s="170">
        <f>ROUND(E69*F69,2)</f>
        <v>0</v>
      </c>
      <c r="H69" s="169">
        <v>1026</v>
      </c>
      <c r="I69" s="170">
        <f>ROUND(E69*H69,2)</f>
        <v>1026</v>
      </c>
      <c r="J69" s="169">
        <v>0</v>
      </c>
      <c r="K69" s="170">
        <f>ROUND(E69*J69,2)</f>
        <v>0</v>
      </c>
      <c r="L69" s="170">
        <v>21</v>
      </c>
      <c r="M69" s="170">
        <f>G69*(1+L69/100)</f>
        <v>0</v>
      </c>
      <c r="N69" s="170">
        <v>0</v>
      </c>
      <c r="O69" s="170">
        <f>ROUND(E69*N69,2)</f>
        <v>0</v>
      </c>
      <c r="P69" s="170">
        <v>0</v>
      </c>
      <c r="Q69" s="170">
        <f>ROUND(E69*P69,2)</f>
        <v>0</v>
      </c>
      <c r="R69" s="170"/>
      <c r="S69" s="170" t="s">
        <v>167</v>
      </c>
      <c r="T69" s="171" t="s">
        <v>159</v>
      </c>
      <c r="U69" s="157">
        <v>0</v>
      </c>
      <c r="V69" s="157">
        <f>ROUND(E69*U69,2)</f>
        <v>0</v>
      </c>
      <c r="W69" s="157"/>
      <c r="X69" s="157" t="s">
        <v>379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608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55"/>
      <c r="B70" s="156"/>
      <c r="C70" s="290"/>
      <c r="D70" s="291"/>
      <c r="E70" s="291"/>
      <c r="F70" s="291"/>
      <c r="G70" s="291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162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65">
        <v>31</v>
      </c>
      <c r="B71" s="166" t="s">
        <v>933</v>
      </c>
      <c r="C71" s="174" t="s">
        <v>934</v>
      </c>
      <c r="D71" s="167" t="s">
        <v>157</v>
      </c>
      <c r="E71" s="168">
        <v>1</v>
      </c>
      <c r="F71" s="169"/>
      <c r="G71" s="170">
        <f>ROUND(E71*F71,2)</f>
        <v>0</v>
      </c>
      <c r="H71" s="169">
        <v>1980</v>
      </c>
      <c r="I71" s="170">
        <f>ROUND(E71*H71,2)</f>
        <v>1980</v>
      </c>
      <c r="J71" s="169">
        <v>0</v>
      </c>
      <c r="K71" s="170">
        <f>ROUND(E71*J71,2)</f>
        <v>0</v>
      </c>
      <c r="L71" s="170">
        <v>21</v>
      </c>
      <c r="M71" s="170">
        <f>G71*(1+L71/100)</f>
        <v>0</v>
      </c>
      <c r="N71" s="170">
        <v>0</v>
      </c>
      <c r="O71" s="170">
        <f>ROUND(E71*N71,2)</f>
        <v>0</v>
      </c>
      <c r="P71" s="170">
        <v>0</v>
      </c>
      <c r="Q71" s="170">
        <f>ROUND(E71*P71,2)</f>
        <v>0</v>
      </c>
      <c r="R71" s="170"/>
      <c r="S71" s="170" t="s">
        <v>167</v>
      </c>
      <c r="T71" s="171" t="s">
        <v>159</v>
      </c>
      <c r="U71" s="157">
        <v>0</v>
      </c>
      <c r="V71" s="157">
        <f>ROUND(E71*U71,2)</f>
        <v>0</v>
      </c>
      <c r="W71" s="157"/>
      <c r="X71" s="157" t="s">
        <v>379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608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/>
      <c r="B72" s="156"/>
      <c r="C72" s="290"/>
      <c r="D72" s="291"/>
      <c r="E72" s="291"/>
      <c r="F72" s="291"/>
      <c r="G72" s="291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162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65">
        <v>32</v>
      </c>
      <c r="B73" s="166" t="s">
        <v>935</v>
      </c>
      <c r="C73" s="174" t="s">
        <v>936</v>
      </c>
      <c r="D73" s="167" t="s">
        <v>157</v>
      </c>
      <c r="E73" s="168">
        <v>1</v>
      </c>
      <c r="F73" s="169"/>
      <c r="G73" s="170">
        <f>ROUND(E73*F73,2)</f>
        <v>0</v>
      </c>
      <c r="H73" s="169">
        <v>1896</v>
      </c>
      <c r="I73" s="170">
        <f>ROUND(E73*H73,2)</f>
        <v>1896</v>
      </c>
      <c r="J73" s="169">
        <v>0</v>
      </c>
      <c r="K73" s="170">
        <f>ROUND(E73*J73,2)</f>
        <v>0</v>
      </c>
      <c r="L73" s="170">
        <v>21</v>
      </c>
      <c r="M73" s="170">
        <f>G73*(1+L73/100)</f>
        <v>0</v>
      </c>
      <c r="N73" s="170">
        <v>0</v>
      </c>
      <c r="O73" s="170">
        <f>ROUND(E73*N73,2)</f>
        <v>0</v>
      </c>
      <c r="P73" s="170">
        <v>0</v>
      </c>
      <c r="Q73" s="170">
        <f>ROUND(E73*P73,2)</f>
        <v>0</v>
      </c>
      <c r="R73" s="170"/>
      <c r="S73" s="170" t="s">
        <v>167</v>
      </c>
      <c r="T73" s="171" t="s">
        <v>159</v>
      </c>
      <c r="U73" s="157">
        <v>0</v>
      </c>
      <c r="V73" s="157">
        <f>ROUND(E73*U73,2)</f>
        <v>0</v>
      </c>
      <c r="W73" s="157"/>
      <c r="X73" s="157" t="s">
        <v>379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608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55"/>
      <c r="B74" s="156"/>
      <c r="C74" s="290"/>
      <c r="D74" s="291"/>
      <c r="E74" s="291"/>
      <c r="F74" s="291"/>
      <c r="G74" s="291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162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x14ac:dyDescent="0.2">
      <c r="A75" s="159" t="s">
        <v>153</v>
      </c>
      <c r="B75" s="160" t="s">
        <v>114</v>
      </c>
      <c r="C75" s="173" t="s">
        <v>115</v>
      </c>
      <c r="D75" s="161"/>
      <c r="E75" s="162"/>
      <c r="F75" s="163"/>
      <c r="G75" s="163">
        <f>SUMIF(AG76:AG155,"&lt;&gt;NOR",G76:G155)</f>
        <v>0</v>
      </c>
      <c r="H75" s="163"/>
      <c r="I75" s="163">
        <f>SUM(I76:I155)</f>
        <v>37140</v>
      </c>
      <c r="J75" s="163"/>
      <c r="K75" s="163">
        <f>SUM(K76:K155)</f>
        <v>6258</v>
      </c>
      <c r="L75" s="163"/>
      <c r="M75" s="163">
        <f>SUM(M76:M155)</f>
        <v>0</v>
      </c>
      <c r="N75" s="163"/>
      <c r="O75" s="163">
        <f>SUM(O76:O155)</f>
        <v>0</v>
      </c>
      <c r="P75" s="163"/>
      <c r="Q75" s="163">
        <f>SUM(Q76:Q155)</f>
        <v>0</v>
      </c>
      <c r="R75" s="163"/>
      <c r="S75" s="163"/>
      <c r="T75" s="164"/>
      <c r="U75" s="158"/>
      <c r="V75" s="158">
        <f>SUM(V76:V155)</f>
        <v>0</v>
      </c>
      <c r="W75" s="158"/>
      <c r="X75" s="158"/>
      <c r="AG75" t="s">
        <v>154</v>
      </c>
    </row>
    <row r="76" spans="1:60" outlineLevel="1" x14ac:dyDescent="0.2">
      <c r="A76" s="165">
        <v>33</v>
      </c>
      <c r="B76" s="166" t="s">
        <v>937</v>
      </c>
      <c r="C76" s="174" t="s">
        <v>938</v>
      </c>
      <c r="D76" s="167" t="s">
        <v>157</v>
      </c>
      <c r="E76" s="168">
        <v>1</v>
      </c>
      <c r="F76" s="169"/>
      <c r="G76" s="170">
        <f>ROUND(E76*F76,2)</f>
        <v>0</v>
      </c>
      <c r="H76" s="169">
        <v>0</v>
      </c>
      <c r="I76" s="170">
        <f>ROUND(E76*H76,2)</f>
        <v>0</v>
      </c>
      <c r="J76" s="169">
        <v>144</v>
      </c>
      <c r="K76" s="170">
        <f>ROUND(E76*J76,2)</f>
        <v>144</v>
      </c>
      <c r="L76" s="170">
        <v>21</v>
      </c>
      <c r="M76" s="170">
        <f>G76*(1+L76/100)</f>
        <v>0</v>
      </c>
      <c r="N76" s="170">
        <v>0</v>
      </c>
      <c r="O76" s="170">
        <f>ROUND(E76*N76,2)</f>
        <v>0</v>
      </c>
      <c r="P76" s="170">
        <v>0</v>
      </c>
      <c r="Q76" s="170">
        <f>ROUND(E76*P76,2)</f>
        <v>0</v>
      </c>
      <c r="R76" s="170"/>
      <c r="S76" s="170" t="s">
        <v>167</v>
      </c>
      <c r="T76" s="171" t="s">
        <v>159</v>
      </c>
      <c r="U76" s="157">
        <v>0</v>
      </c>
      <c r="V76" s="157">
        <f>ROUND(E76*U76,2)</f>
        <v>0</v>
      </c>
      <c r="W76" s="157"/>
      <c r="X76" s="157" t="s">
        <v>177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603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55"/>
      <c r="B77" s="156"/>
      <c r="C77" s="290"/>
      <c r="D77" s="291"/>
      <c r="E77" s="291"/>
      <c r="F77" s="291"/>
      <c r="G77" s="291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162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65">
        <v>34</v>
      </c>
      <c r="B78" s="166" t="s">
        <v>939</v>
      </c>
      <c r="C78" s="174" t="s">
        <v>940</v>
      </c>
      <c r="D78" s="167" t="s">
        <v>157</v>
      </c>
      <c r="E78" s="168">
        <v>1</v>
      </c>
      <c r="F78" s="169"/>
      <c r="G78" s="170">
        <f>ROUND(E78*F78,2)</f>
        <v>0</v>
      </c>
      <c r="H78" s="169">
        <v>0</v>
      </c>
      <c r="I78" s="170">
        <f>ROUND(E78*H78,2)</f>
        <v>0</v>
      </c>
      <c r="J78" s="169">
        <v>204</v>
      </c>
      <c r="K78" s="170">
        <f>ROUND(E78*J78,2)</f>
        <v>204</v>
      </c>
      <c r="L78" s="170">
        <v>21</v>
      </c>
      <c r="M78" s="170">
        <f>G78*(1+L78/100)</f>
        <v>0</v>
      </c>
      <c r="N78" s="170">
        <v>0</v>
      </c>
      <c r="O78" s="170">
        <f>ROUND(E78*N78,2)</f>
        <v>0</v>
      </c>
      <c r="P78" s="170">
        <v>0</v>
      </c>
      <c r="Q78" s="170">
        <f>ROUND(E78*P78,2)</f>
        <v>0</v>
      </c>
      <c r="R78" s="170"/>
      <c r="S78" s="170" t="s">
        <v>167</v>
      </c>
      <c r="T78" s="171" t="s">
        <v>159</v>
      </c>
      <c r="U78" s="157">
        <v>0</v>
      </c>
      <c r="V78" s="157">
        <f>ROUND(E78*U78,2)</f>
        <v>0</v>
      </c>
      <c r="W78" s="157"/>
      <c r="X78" s="157" t="s">
        <v>177</v>
      </c>
      <c r="Y78" s="148"/>
      <c r="Z78" s="148"/>
      <c r="AA78" s="148"/>
      <c r="AB78" s="148"/>
      <c r="AC78" s="148"/>
      <c r="AD78" s="148"/>
      <c r="AE78" s="148"/>
      <c r="AF78" s="148"/>
      <c r="AG78" s="148" t="s">
        <v>603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55"/>
      <c r="B79" s="156"/>
      <c r="C79" s="290"/>
      <c r="D79" s="291"/>
      <c r="E79" s="291"/>
      <c r="F79" s="291"/>
      <c r="G79" s="291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162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165">
        <v>35</v>
      </c>
      <c r="B80" s="166" t="s">
        <v>941</v>
      </c>
      <c r="C80" s="174" t="s">
        <v>942</v>
      </c>
      <c r="D80" s="167" t="s">
        <v>157</v>
      </c>
      <c r="E80" s="168">
        <v>1</v>
      </c>
      <c r="F80" s="169"/>
      <c r="G80" s="170">
        <f>ROUND(E80*F80,2)</f>
        <v>0</v>
      </c>
      <c r="H80" s="169">
        <v>0</v>
      </c>
      <c r="I80" s="170">
        <f>ROUND(E80*H80,2)</f>
        <v>0</v>
      </c>
      <c r="J80" s="169">
        <v>162</v>
      </c>
      <c r="K80" s="170">
        <f>ROUND(E80*J80,2)</f>
        <v>162</v>
      </c>
      <c r="L80" s="170">
        <v>21</v>
      </c>
      <c r="M80" s="170">
        <f>G80*(1+L80/100)</f>
        <v>0</v>
      </c>
      <c r="N80" s="170">
        <v>0</v>
      </c>
      <c r="O80" s="170">
        <f>ROUND(E80*N80,2)</f>
        <v>0</v>
      </c>
      <c r="P80" s="170">
        <v>0</v>
      </c>
      <c r="Q80" s="170">
        <f>ROUND(E80*P80,2)</f>
        <v>0</v>
      </c>
      <c r="R80" s="170"/>
      <c r="S80" s="170" t="s">
        <v>167</v>
      </c>
      <c r="T80" s="171" t="s">
        <v>159</v>
      </c>
      <c r="U80" s="157">
        <v>0</v>
      </c>
      <c r="V80" s="157">
        <f>ROUND(E80*U80,2)</f>
        <v>0</v>
      </c>
      <c r="W80" s="157"/>
      <c r="X80" s="157" t="s">
        <v>177</v>
      </c>
      <c r="Y80" s="148"/>
      <c r="Z80" s="148"/>
      <c r="AA80" s="148"/>
      <c r="AB80" s="148"/>
      <c r="AC80" s="148"/>
      <c r="AD80" s="148"/>
      <c r="AE80" s="148"/>
      <c r="AF80" s="148"/>
      <c r="AG80" s="148" t="s">
        <v>603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55"/>
      <c r="B81" s="156"/>
      <c r="C81" s="290"/>
      <c r="D81" s="291"/>
      <c r="E81" s="291"/>
      <c r="F81" s="291"/>
      <c r="G81" s="291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162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65">
        <v>36</v>
      </c>
      <c r="B82" s="166" t="s">
        <v>943</v>
      </c>
      <c r="C82" s="174" t="s">
        <v>938</v>
      </c>
      <c r="D82" s="167" t="s">
        <v>157</v>
      </c>
      <c r="E82" s="168">
        <v>1</v>
      </c>
      <c r="F82" s="169"/>
      <c r="G82" s="170">
        <f>ROUND(E82*F82,2)</f>
        <v>0</v>
      </c>
      <c r="H82" s="169">
        <v>0</v>
      </c>
      <c r="I82" s="170">
        <f>ROUND(E82*H82,2)</f>
        <v>0</v>
      </c>
      <c r="J82" s="169">
        <v>144</v>
      </c>
      <c r="K82" s="170">
        <f>ROUND(E82*J82,2)</f>
        <v>144</v>
      </c>
      <c r="L82" s="170">
        <v>21</v>
      </c>
      <c r="M82" s="170">
        <f>G82*(1+L82/100)</f>
        <v>0</v>
      </c>
      <c r="N82" s="170">
        <v>0</v>
      </c>
      <c r="O82" s="170">
        <f>ROUND(E82*N82,2)</f>
        <v>0</v>
      </c>
      <c r="P82" s="170">
        <v>0</v>
      </c>
      <c r="Q82" s="170">
        <f>ROUND(E82*P82,2)</f>
        <v>0</v>
      </c>
      <c r="R82" s="170"/>
      <c r="S82" s="170" t="s">
        <v>167</v>
      </c>
      <c r="T82" s="171" t="s">
        <v>159</v>
      </c>
      <c r="U82" s="157">
        <v>0</v>
      </c>
      <c r="V82" s="157">
        <f>ROUND(E82*U82,2)</f>
        <v>0</v>
      </c>
      <c r="W82" s="157"/>
      <c r="X82" s="157" t="s">
        <v>177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603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55"/>
      <c r="B83" s="156"/>
      <c r="C83" s="290"/>
      <c r="D83" s="291"/>
      <c r="E83" s="291"/>
      <c r="F83" s="291"/>
      <c r="G83" s="291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162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65">
        <v>37</v>
      </c>
      <c r="B84" s="166" t="s">
        <v>944</v>
      </c>
      <c r="C84" s="174" t="s">
        <v>938</v>
      </c>
      <c r="D84" s="167" t="s">
        <v>157</v>
      </c>
      <c r="E84" s="168">
        <v>1</v>
      </c>
      <c r="F84" s="169"/>
      <c r="G84" s="170">
        <f>ROUND(E84*F84,2)</f>
        <v>0</v>
      </c>
      <c r="H84" s="169">
        <v>0</v>
      </c>
      <c r="I84" s="170">
        <f>ROUND(E84*H84,2)</f>
        <v>0</v>
      </c>
      <c r="J84" s="169">
        <v>144</v>
      </c>
      <c r="K84" s="170">
        <f>ROUND(E84*J84,2)</f>
        <v>144</v>
      </c>
      <c r="L84" s="170">
        <v>21</v>
      </c>
      <c r="M84" s="170">
        <f>G84*(1+L84/100)</f>
        <v>0</v>
      </c>
      <c r="N84" s="170">
        <v>0</v>
      </c>
      <c r="O84" s="170">
        <f>ROUND(E84*N84,2)</f>
        <v>0</v>
      </c>
      <c r="P84" s="170">
        <v>0</v>
      </c>
      <c r="Q84" s="170">
        <f>ROUND(E84*P84,2)</f>
        <v>0</v>
      </c>
      <c r="R84" s="170"/>
      <c r="S84" s="170" t="s">
        <v>167</v>
      </c>
      <c r="T84" s="171" t="s">
        <v>159</v>
      </c>
      <c r="U84" s="157">
        <v>0</v>
      </c>
      <c r="V84" s="157">
        <f>ROUND(E84*U84,2)</f>
        <v>0</v>
      </c>
      <c r="W84" s="157"/>
      <c r="X84" s="157" t="s">
        <v>177</v>
      </c>
      <c r="Y84" s="148"/>
      <c r="Z84" s="148"/>
      <c r="AA84" s="148"/>
      <c r="AB84" s="148"/>
      <c r="AC84" s="148"/>
      <c r="AD84" s="148"/>
      <c r="AE84" s="148"/>
      <c r="AF84" s="148"/>
      <c r="AG84" s="148" t="s">
        <v>603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">
      <c r="A85" s="155"/>
      <c r="B85" s="156"/>
      <c r="C85" s="290"/>
      <c r="D85" s="291"/>
      <c r="E85" s="291"/>
      <c r="F85" s="291"/>
      <c r="G85" s="291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162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65">
        <v>38</v>
      </c>
      <c r="B86" s="166" t="s">
        <v>945</v>
      </c>
      <c r="C86" s="174" t="s">
        <v>938</v>
      </c>
      <c r="D86" s="167" t="s">
        <v>157</v>
      </c>
      <c r="E86" s="168">
        <v>1</v>
      </c>
      <c r="F86" s="169"/>
      <c r="G86" s="170">
        <f>ROUND(E86*F86,2)</f>
        <v>0</v>
      </c>
      <c r="H86" s="169">
        <v>0</v>
      </c>
      <c r="I86" s="170">
        <f>ROUND(E86*H86,2)</f>
        <v>0</v>
      </c>
      <c r="J86" s="169">
        <v>144</v>
      </c>
      <c r="K86" s="170">
        <f>ROUND(E86*J86,2)</f>
        <v>144</v>
      </c>
      <c r="L86" s="170">
        <v>21</v>
      </c>
      <c r="M86" s="170">
        <f>G86*(1+L86/100)</f>
        <v>0</v>
      </c>
      <c r="N86" s="170">
        <v>0</v>
      </c>
      <c r="O86" s="170">
        <f>ROUND(E86*N86,2)</f>
        <v>0</v>
      </c>
      <c r="P86" s="170">
        <v>0</v>
      </c>
      <c r="Q86" s="170">
        <f>ROUND(E86*P86,2)</f>
        <v>0</v>
      </c>
      <c r="R86" s="170"/>
      <c r="S86" s="170" t="s">
        <v>167</v>
      </c>
      <c r="T86" s="171" t="s">
        <v>159</v>
      </c>
      <c r="U86" s="157">
        <v>0</v>
      </c>
      <c r="V86" s="157">
        <f>ROUND(E86*U86,2)</f>
        <v>0</v>
      </c>
      <c r="W86" s="157"/>
      <c r="X86" s="157" t="s">
        <v>177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603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55"/>
      <c r="B87" s="156"/>
      <c r="C87" s="290"/>
      <c r="D87" s="291"/>
      <c r="E87" s="291"/>
      <c r="F87" s="291"/>
      <c r="G87" s="291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162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65">
        <v>39</v>
      </c>
      <c r="B88" s="166" t="s">
        <v>946</v>
      </c>
      <c r="C88" s="174" t="s">
        <v>942</v>
      </c>
      <c r="D88" s="167" t="s">
        <v>157</v>
      </c>
      <c r="E88" s="168">
        <v>1</v>
      </c>
      <c r="F88" s="169"/>
      <c r="G88" s="170">
        <f>ROUND(E88*F88,2)</f>
        <v>0</v>
      </c>
      <c r="H88" s="169">
        <v>0</v>
      </c>
      <c r="I88" s="170">
        <f>ROUND(E88*H88,2)</f>
        <v>0</v>
      </c>
      <c r="J88" s="169">
        <v>162</v>
      </c>
      <c r="K88" s="170">
        <f>ROUND(E88*J88,2)</f>
        <v>162</v>
      </c>
      <c r="L88" s="170">
        <v>21</v>
      </c>
      <c r="M88" s="170">
        <f>G88*(1+L88/100)</f>
        <v>0</v>
      </c>
      <c r="N88" s="170">
        <v>0</v>
      </c>
      <c r="O88" s="170">
        <f>ROUND(E88*N88,2)</f>
        <v>0</v>
      </c>
      <c r="P88" s="170">
        <v>0</v>
      </c>
      <c r="Q88" s="170">
        <f>ROUND(E88*P88,2)</f>
        <v>0</v>
      </c>
      <c r="R88" s="170"/>
      <c r="S88" s="170" t="s">
        <v>167</v>
      </c>
      <c r="T88" s="171" t="s">
        <v>159</v>
      </c>
      <c r="U88" s="157">
        <v>0</v>
      </c>
      <c r="V88" s="157">
        <f>ROUND(E88*U88,2)</f>
        <v>0</v>
      </c>
      <c r="W88" s="157"/>
      <c r="X88" s="157" t="s">
        <v>177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603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55"/>
      <c r="B89" s="156"/>
      <c r="C89" s="290"/>
      <c r="D89" s="291"/>
      <c r="E89" s="291"/>
      <c r="F89" s="291"/>
      <c r="G89" s="291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162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165">
        <v>40</v>
      </c>
      <c r="B90" s="166" t="s">
        <v>947</v>
      </c>
      <c r="C90" s="174" t="s">
        <v>948</v>
      </c>
      <c r="D90" s="167" t="s">
        <v>157</v>
      </c>
      <c r="E90" s="168">
        <v>1</v>
      </c>
      <c r="F90" s="169"/>
      <c r="G90" s="170">
        <f>ROUND(E90*F90,2)</f>
        <v>0</v>
      </c>
      <c r="H90" s="169">
        <v>0</v>
      </c>
      <c r="I90" s="170">
        <f>ROUND(E90*H90,2)</f>
        <v>0</v>
      </c>
      <c r="J90" s="169">
        <v>234</v>
      </c>
      <c r="K90" s="170">
        <f>ROUND(E90*J90,2)</f>
        <v>234</v>
      </c>
      <c r="L90" s="170">
        <v>21</v>
      </c>
      <c r="M90" s="170">
        <f>G90*(1+L90/100)</f>
        <v>0</v>
      </c>
      <c r="N90" s="170">
        <v>0</v>
      </c>
      <c r="O90" s="170">
        <f>ROUND(E90*N90,2)</f>
        <v>0</v>
      </c>
      <c r="P90" s="170">
        <v>0</v>
      </c>
      <c r="Q90" s="170">
        <f>ROUND(E90*P90,2)</f>
        <v>0</v>
      </c>
      <c r="R90" s="170"/>
      <c r="S90" s="170" t="s">
        <v>167</v>
      </c>
      <c r="T90" s="171" t="s">
        <v>159</v>
      </c>
      <c r="U90" s="157">
        <v>0</v>
      </c>
      <c r="V90" s="157">
        <f>ROUND(E90*U90,2)</f>
        <v>0</v>
      </c>
      <c r="W90" s="157"/>
      <c r="X90" s="157" t="s">
        <v>177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603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155"/>
      <c r="B91" s="156"/>
      <c r="C91" s="290"/>
      <c r="D91" s="291"/>
      <c r="E91" s="291"/>
      <c r="F91" s="291"/>
      <c r="G91" s="291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162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65">
        <v>41</v>
      </c>
      <c r="B92" s="166" t="s">
        <v>949</v>
      </c>
      <c r="C92" s="174" t="s">
        <v>948</v>
      </c>
      <c r="D92" s="167" t="s">
        <v>157</v>
      </c>
      <c r="E92" s="168">
        <v>1</v>
      </c>
      <c r="F92" s="169"/>
      <c r="G92" s="170">
        <f>ROUND(E92*F92,2)</f>
        <v>0</v>
      </c>
      <c r="H92" s="169">
        <v>0</v>
      </c>
      <c r="I92" s="170">
        <f>ROUND(E92*H92,2)</f>
        <v>0</v>
      </c>
      <c r="J92" s="169">
        <v>234</v>
      </c>
      <c r="K92" s="170">
        <f>ROUND(E92*J92,2)</f>
        <v>234</v>
      </c>
      <c r="L92" s="170">
        <v>21</v>
      </c>
      <c r="M92" s="170">
        <f>G92*(1+L92/100)</f>
        <v>0</v>
      </c>
      <c r="N92" s="170">
        <v>0</v>
      </c>
      <c r="O92" s="170">
        <f>ROUND(E92*N92,2)</f>
        <v>0</v>
      </c>
      <c r="P92" s="170">
        <v>0</v>
      </c>
      <c r="Q92" s="170">
        <f>ROUND(E92*P92,2)</f>
        <v>0</v>
      </c>
      <c r="R92" s="170"/>
      <c r="S92" s="170" t="s">
        <v>167</v>
      </c>
      <c r="T92" s="171" t="s">
        <v>159</v>
      </c>
      <c r="U92" s="157">
        <v>0</v>
      </c>
      <c r="V92" s="157">
        <f>ROUND(E92*U92,2)</f>
        <v>0</v>
      </c>
      <c r="W92" s="157"/>
      <c r="X92" s="157" t="s">
        <v>177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603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55"/>
      <c r="B93" s="156"/>
      <c r="C93" s="290"/>
      <c r="D93" s="291"/>
      <c r="E93" s="291"/>
      <c r="F93" s="291"/>
      <c r="G93" s="291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162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165">
        <v>42</v>
      </c>
      <c r="B94" s="166" t="s">
        <v>950</v>
      </c>
      <c r="C94" s="174" t="s">
        <v>948</v>
      </c>
      <c r="D94" s="167" t="s">
        <v>157</v>
      </c>
      <c r="E94" s="168">
        <v>1</v>
      </c>
      <c r="F94" s="169"/>
      <c r="G94" s="170">
        <f>ROUND(E94*F94,2)</f>
        <v>0</v>
      </c>
      <c r="H94" s="169">
        <v>0</v>
      </c>
      <c r="I94" s="170">
        <f>ROUND(E94*H94,2)</f>
        <v>0</v>
      </c>
      <c r="J94" s="169">
        <v>234</v>
      </c>
      <c r="K94" s="170">
        <f>ROUND(E94*J94,2)</f>
        <v>234</v>
      </c>
      <c r="L94" s="170">
        <v>21</v>
      </c>
      <c r="M94" s="170">
        <f>G94*(1+L94/100)</f>
        <v>0</v>
      </c>
      <c r="N94" s="170">
        <v>0</v>
      </c>
      <c r="O94" s="170">
        <f>ROUND(E94*N94,2)</f>
        <v>0</v>
      </c>
      <c r="P94" s="170">
        <v>0</v>
      </c>
      <c r="Q94" s="170">
        <f>ROUND(E94*P94,2)</f>
        <v>0</v>
      </c>
      <c r="R94" s="170"/>
      <c r="S94" s="170" t="s">
        <v>167</v>
      </c>
      <c r="T94" s="171" t="s">
        <v>159</v>
      </c>
      <c r="U94" s="157">
        <v>0</v>
      </c>
      <c r="V94" s="157">
        <f>ROUND(E94*U94,2)</f>
        <v>0</v>
      </c>
      <c r="W94" s="157"/>
      <c r="X94" s="157" t="s">
        <v>177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603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155"/>
      <c r="B95" s="156"/>
      <c r="C95" s="290"/>
      <c r="D95" s="291"/>
      <c r="E95" s="291"/>
      <c r="F95" s="291"/>
      <c r="G95" s="291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162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65">
        <v>43</v>
      </c>
      <c r="B96" s="166" t="s">
        <v>951</v>
      </c>
      <c r="C96" s="174" t="s">
        <v>948</v>
      </c>
      <c r="D96" s="167" t="s">
        <v>157</v>
      </c>
      <c r="E96" s="168">
        <v>1</v>
      </c>
      <c r="F96" s="169"/>
      <c r="G96" s="170">
        <f>ROUND(E96*F96,2)</f>
        <v>0</v>
      </c>
      <c r="H96" s="169">
        <v>0</v>
      </c>
      <c r="I96" s="170">
        <f>ROUND(E96*H96,2)</f>
        <v>0</v>
      </c>
      <c r="J96" s="169">
        <v>234</v>
      </c>
      <c r="K96" s="170">
        <f>ROUND(E96*J96,2)</f>
        <v>234</v>
      </c>
      <c r="L96" s="170">
        <v>21</v>
      </c>
      <c r="M96" s="170">
        <f>G96*(1+L96/100)</f>
        <v>0</v>
      </c>
      <c r="N96" s="170">
        <v>0</v>
      </c>
      <c r="O96" s="170">
        <f>ROUND(E96*N96,2)</f>
        <v>0</v>
      </c>
      <c r="P96" s="170">
        <v>0</v>
      </c>
      <c r="Q96" s="170">
        <f>ROUND(E96*P96,2)</f>
        <v>0</v>
      </c>
      <c r="R96" s="170"/>
      <c r="S96" s="170" t="s">
        <v>167</v>
      </c>
      <c r="T96" s="171" t="s">
        <v>159</v>
      </c>
      <c r="U96" s="157">
        <v>0</v>
      </c>
      <c r="V96" s="157">
        <f>ROUND(E96*U96,2)</f>
        <v>0</v>
      </c>
      <c r="W96" s="157"/>
      <c r="X96" s="157" t="s">
        <v>177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603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55"/>
      <c r="B97" s="156"/>
      <c r="C97" s="290"/>
      <c r="D97" s="291"/>
      <c r="E97" s="291"/>
      <c r="F97" s="291"/>
      <c r="G97" s="291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162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65">
        <v>44</v>
      </c>
      <c r="B98" s="166" t="s">
        <v>952</v>
      </c>
      <c r="C98" s="174" t="s">
        <v>948</v>
      </c>
      <c r="D98" s="167" t="s">
        <v>157</v>
      </c>
      <c r="E98" s="168">
        <v>1</v>
      </c>
      <c r="F98" s="169"/>
      <c r="G98" s="170">
        <f>ROUND(E98*F98,2)</f>
        <v>0</v>
      </c>
      <c r="H98" s="169">
        <v>0</v>
      </c>
      <c r="I98" s="170">
        <f>ROUND(E98*H98,2)</f>
        <v>0</v>
      </c>
      <c r="J98" s="169">
        <v>234</v>
      </c>
      <c r="K98" s="170">
        <f>ROUND(E98*J98,2)</f>
        <v>234</v>
      </c>
      <c r="L98" s="170">
        <v>21</v>
      </c>
      <c r="M98" s="170">
        <f>G98*(1+L98/100)</f>
        <v>0</v>
      </c>
      <c r="N98" s="170">
        <v>0</v>
      </c>
      <c r="O98" s="170">
        <f>ROUND(E98*N98,2)</f>
        <v>0</v>
      </c>
      <c r="P98" s="170">
        <v>0</v>
      </c>
      <c r="Q98" s="170">
        <f>ROUND(E98*P98,2)</f>
        <v>0</v>
      </c>
      <c r="R98" s="170"/>
      <c r="S98" s="170" t="s">
        <v>167</v>
      </c>
      <c r="T98" s="171" t="s">
        <v>159</v>
      </c>
      <c r="U98" s="157">
        <v>0</v>
      </c>
      <c r="V98" s="157">
        <f>ROUND(E98*U98,2)</f>
        <v>0</v>
      </c>
      <c r="W98" s="157"/>
      <c r="X98" s="157" t="s">
        <v>177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603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55"/>
      <c r="B99" s="156"/>
      <c r="C99" s="290"/>
      <c r="D99" s="291"/>
      <c r="E99" s="291"/>
      <c r="F99" s="291"/>
      <c r="G99" s="291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162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65">
        <v>45</v>
      </c>
      <c r="B100" s="166" t="s">
        <v>953</v>
      </c>
      <c r="C100" s="174" t="s">
        <v>954</v>
      </c>
      <c r="D100" s="167" t="s">
        <v>157</v>
      </c>
      <c r="E100" s="168">
        <v>1</v>
      </c>
      <c r="F100" s="169"/>
      <c r="G100" s="170">
        <f>ROUND(E100*F100,2)</f>
        <v>0</v>
      </c>
      <c r="H100" s="169">
        <v>0</v>
      </c>
      <c r="I100" s="170">
        <f>ROUND(E100*H100,2)</f>
        <v>0</v>
      </c>
      <c r="J100" s="169">
        <v>414</v>
      </c>
      <c r="K100" s="170">
        <f>ROUND(E100*J100,2)</f>
        <v>414</v>
      </c>
      <c r="L100" s="170">
        <v>21</v>
      </c>
      <c r="M100" s="170">
        <f>G100*(1+L100/100)</f>
        <v>0</v>
      </c>
      <c r="N100" s="170">
        <v>0</v>
      </c>
      <c r="O100" s="170">
        <f>ROUND(E100*N100,2)</f>
        <v>0</v>
      </c>
      <c r="P100" s="170">
        <v>0</v>
      </c>
      <c r="Q100" s="170">
        <f>ROUND(E100*P100,2)</f>
        <v>0</v>
      </c>
      <c r="R100" s="170"/>
      <c r="S100" s="170" t="s">
        <v>167</v>
      </c>
      <c r="T100" s="171" t="s">
        <v>159</v>
      </c>
      <c r="U100" s="157">
        <v>0</v>
      </c>
      <c r="V100" s="157">
        <f>ROUND(E100*U100,2)</f>
        <v>0</v>
      </c>
      <c r="W100" s="157"/>
      <c r="X100" s="157" t="s">
        <v>177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603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55"/>
      <c r="B101" s="156"/>
      <c r="C101" s="290"/>
      <c r="D101" s="291"/>
      <c r="E101" s="291"/>
      <c r="F101" s="291"/>
      <c r="G101" s="291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162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65">
        <v>46</v>
      </c>
      <c r="B102" s="166" t="s">
        <v>955</v>
      </c>
      <c r="C102" s="174" t="s">
        <v>954</v>
      </c>
      <c r="D102" s="167" t="s">
        <v>157</v>
      </c>
      <c r="E102" s="168">
        <v>1</v>
      </c>
      <c r="F102" s="169"/>
      <c r="G102" s="170">
        <f>ROUND(E102*F102,2)</f>
        <v>0</v>
      </c>
      <c r="H102" s="169">
        <v>0</v>
      </c>
      <c r="I102" s="170">
        <f>ROUND(E102*H102,2)</f>
        <v>0</v>
      </c>
      <c r="J102" s="169">
        <v>414</v>
      </c>
      <c r="K102" s="170">
        <f>ROUND(E102*J102,2)</f>
        <v>414</v>
      </c>
      <c r="L102" s="170">
        <v>21</v>
      </c>
      <c r="M102" s="170">
        <f>G102*(1+L102/100)</f>
        <v>0</v>
      </c>
      <c r="N102" s="170">
        <v>0</v>
      </c>
      <c r="O102" s="170">
        <f>ROUND(E102*N102,2)</f>
        <v>0</v>
      </c>
      <c r="P102" s="170">
        <v>0</v>
      </c>
      <c r="Q102" s="170">
        <f>ROUND(E102*P102,2)</f>
        <v>0</v>
      </c>
      <c r="R102" s="170"/>
      <c r="S102" s="170" t="s">
        <v>167</v>
      </c>
      <c r="T102" s="171" t="s">
        <v>159</v>
      </c>
      <c r="U102" s="157">
        <v>0</v>
      </c>
      <c r="V102" s="157">
        <f>ROUND(E102*U102,2)</f>
        <v>0</v>
      </c>
      <c r="W102" s="157"/>
      <c r="X102" s="157" t="s">
        <v>177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603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55"/>
      <c r="B103" s="156"/>
      <c r="C103" s="290"/>
      <c r="D103" s="291"/>
      <c r="E103" s="291"/>
      <c r="F103" s="291"/>
      <c r="G103" s="291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162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65">
        <v>47</v>
      </c>
      <c r="B104" s="166" t="s">
        <v>956</v>
      </c>
      <c r="C104" s="174" t="s">
        <v>954</v>
      </c>
      <c r="D104" s="167" t="s">
        <v>157</v>
      </c>
      <c r="E104" s="168">
        <v>1</v>
      </c>
      <c r="F104" s="169"/>
      <c r="G104" s="170">
        <f>ROUND(E104*F104,2)</f>
        <v>0</v>
      </c>
      <c r="H104" s="169">
        <v>0</v>
      </c>
      <c r="I104" s="170">
        <f>ROUND(E104*H104,2)</f>
        <v>0</v>
      </c>
      <c r="J104" s="169">
        <v>414</v>
      </c>
      <c r="K104" s="170">
        <f>ROUND(E104*J104,2)</f>
        <v>414</v>
      </c>
      <c r="L104" s="170">
        <v>21</v>
      </c>
      <c r="M104" s="170">
        <f>G104*(1+L104/100)</f>
        <v>0</v>
      </c>
      <c r="N104" s="170">
        <v>0</v>
      </c>
      <c r="O104" s="170">
        <f>ROUND(E104*N104,2)</f>
        <v>0</v>
      </c>
      <c r="P104" s="170">
        <v>0</v>
      </c>
      <c r="Q104" s="170">
        <f>ROUND(E104*P104,2)</f>
        <v>0</v>
      </c>
      <c r="R104" s="170"/>
      <c r="S104" s="170" t="s">
        <v>167</v>
      </c>
      <c r="T104" s="171" t="s">
        <v>159</v>
      </c>
      <c r="U104" s="157">
        <v>0</v>
      </c>
      <c r="V104" s="157">
        <f>ROUND(E104*U104,2)</f>
        <v>0</v>
      </c>
      <c r="W104" s="157"/>
      <c r="X104" s="157" t="s">
        <v>177</v>
      </c>
      <c r="Y104" s="148"/>
      <c r="Z104" s="148"/>
      <c r="AA104" s="148"/>
      <c r="AB104" s="148"/>
      <c r="AC104" s="148"/>
      <c r="AD104" s="148"/>
      <c r="AE104" s="148"/>
      <c r="AF104" s="148"/>
      <c r="AG104" s="148" t="s">
        <v>603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55"/>
      <c r="B105" s="156"/>
      <c r="C105" s="290"/>
      <c r="D105" s="291"/>
      <c r="E105" s="291"/>
      <c r="F105" s="291"/>
      <c r="G105" s="291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162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65">
        <v>48</v>
      </c>
      <c r="B106" s="166" t="s">
        <v>957</v>
      </c>
      <c r="C106" s="174" t="s">
        <v>954</v>
      </c>
      <c r="D106" s="167" t="s">
        <v>157</v>
      </c>
      <c r="E106" s="168">
        <v>1</v>
      </c>
      <c r="F106" s="169"/>
      <c r="G106" s="170">
        <f>ROUND(E106*F106,2)</f>
        <v>0</v>
      </c>
      <c r="H106" s="169">
        <v>0</v>
      </c>
      <c r="I106" s="170">
        <f>ROUND(E106*H106,2)</f>
        <v>0</v>
      </c>
      <c r="J106" s="169">
        <v>414</v>
      </c>
      <c r="K106" s="170">
        <f>ROUND(E106*J106,2)</f>
        <v>414</v>
      </c>
      <c r="L106" s="170">
        <v>21</v>
      </c>
      <c r="M106" s="170">
        <f>G106*(1+L106/100)</f>
        <v>0</v>
      </c>
      <c r="N106" s="170">
        <v>0</v>
      </c>
      <c r="O106" s="170">
        <f>ROUND(E106*N106,2)</f>
        <v>0</v>
      </c>
      <c r="P106" s="170">
        <v>0</v>
      </c>
      <c r="Q106" s="170">
        <f>ROUND(E106*P106,2)</f>
        <v>0</v>
      </c>
      <c r="R106" s="170"/>
      <c r="S106" s="170" t="s">
        <v>167</v>
      </c>
      <c r="T106" s="171" t="s">
        <v>159</v>
      </c>
      <c r="U106" s="157">
        <v>0</v>
      </c>
      <c r="V106" s="157">
        <f>ROUND(E106*U106,2)</f>
        <v>0</v>
      </c>
      <c r="W106" s="157"/>
      <c r="X106" s="157" t="s">
        <v>177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603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55"/>
      <c r="B107" s="156"/>
      <c r="C107" s="290"/>
      <c r="D107" s="291"/>
      <c r="E107" s="291"/>
      <c r="F107" s="291"/>
      <c r="G107" s="291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162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65">
        <v>49</v>
      </c>
      <c r="B108" s="166" t="s">
        <v>958</v>
      </c>
      <c r="C108" s="174" t="s">
        <v>954</v>
      </c>
      <c r="D108" s="167" t="s">
        <v>157</v>
      </c>
      <c r="E108" s="168">
        <v>1</v>
      </c>
      <c r="F108" s="169"/>
      <c r="G108" s="170">
        <f>ROUND(E108*F108,2)</f>
        <v>0</v>
      </c>
      <c r="H108" s="169">
        <v>0</v>
      </c>
      <c r="I108" s="170">
        <f>ROUND(E108*H108,2)</f>
        <v>0</v>
      </c>
      <c r="J108" s="169">
        <v>414</v>
      </c>
      <c r="K108" s="170">
        <f>ROUND(E108*J108,2)</f>
        <v>414</v>
      </c>
      <c r="L108" s="170">
        <v>21</v>
      </c>
      <c r="M108" s="170">
        <f>G108*(1+L108/100)</f>
        <v>0</v>
      </c>
      <c r="N108" s="170">
        <v>0</v>
      </c>
      <c r="O108" s="170">
        <f>ROUND(E108*N108,2)</f>
        <v>0</v>
      </c>
      <c r="P108" s="170">
        <v>0</v>
      </c>
      <c r="Q108" s="170">
        <f>ROUND(E108*P108,2)</f>
        <v>0</v>
      </c>
      <c r="R108" s="170"/>
      <c r="S108" s="170" t="s">
        <v>167</v>
      </c>
      <c r="T108" s="171" t="s">
        <v>159</v>
      </c>
      <c r="U108" s="157">
        <v>0</v>
      </c>
      <c r="V108" s="157">
        <f>ROUND(E108*U108,2)</f>
        <v>0</v>
      </c>
      <c r="W108" s="157"/>
      <c r="X108" s="157" t="s">
        <v>177</v>
      </c>
      <c r="Y108" s="148"/>
      <c r="Z108" s="148"/>
      <c r="AA108" s="148"/>
      <c r="AB108" s="148"/>
      <c r="AC108" s="148"/>
      <c r="AD108" s="148"/>
      <c r="AE108" s="148"/>
      <c r="AF108" s="148"/>
      <c r="AG108" s="148" t="s">
        <v>603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55"/>
      <c r="B109" s="156"/>
      <c r="C109" s="290"/>
      <c r="D109" s="291"/>
      <c r="E109" s="291"/>
      <c r="F109" s="291"/>
      <c r="G109" s="291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8"/>
      <c r="Z109" s="148"/>
      <c r="AA109" s="148"/>
      <c r="AB109" s="148"/>
      <c r="AC109" s="148"/>
      <c r="AD109" s="148"/>
      <c r="AE109" s="148"/>
      <c r="AF109" s="148"/>
      <c r="AG109" s="148" t="s">
        <v>162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">
      <c r="A110" s="165">
        <v>50</v>
      </c>
      <c r="B110" s="166" t="s">
        <v>959</v>
      </c>
      <c r="C110" s="174" t="s">
        <v>954</v>
      </c>
      <c r="D110" s="167" t="s">
        <v>157</v>
      </c>
      <c r="E110" s="168">
        <v>1</v>
      </c>
      <c r="F110" s="169"/>
      <c r="G110" s="170">
        <f>ROUND(E110*F110,2)</f>
        <v>0</v>
      </c>
      <c r="H110" s="169">
        <v>0</v>
      </c>
      <c r="I110" s="170">
        <f>ROUND(E110*H110,2)</f>
        <v>0</v>
      </c>
      <c r="J110" s="169">
        <v>414</v>
      </c>
      <c r="K110" s="170">
        <f>ROUND(E110*J110,2)</f>
        <v>414</v>
      </c>
      <c r="L110" s="170">
        <v>21</v>
      </c>
      <c r="M110" s="170">
        <f>G110*(1+L110/100)</f>
        <v>0</v>
      </c>
      <c r="N110" s="170">
        <v>0</v>
      </c>
      <c r="O110" s="170">
        <f>ROUND(E110*N110,2)</f>
        <v>0</v>
      </c>
      <c r="P110" s="170">
        <v>0</v>
      </c>
      <c r="Q110" s="170">
        <f>ROUND(E110*P110,2)</f>
        <v>0</v>
      </c>
      <c r="R110" s="170"/>
      <c r="S110" s="170" t="s">
        <v>167</v>
      </c>
      <c r="T110" s="171" t="s">
        <v>159</v>
      </c>
      <c r="U110" s="157">
        <v>0</v>
      </c>
      <c r="V110" s="157">
        <f>ROUND(E110*U110,2)</f>
        <v>0</v>
      </c>
      <c r="W110" s="157"/>
      <c r="X110" s="157" t="s">
        <v>177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603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55"/>
      <c r="B111" s="156"/>
      <c r="C111" s="290"/>
      <c r="D111" s="291"/>
      <c r="E111" s="291"/>
      <c r="F111" s="291"/>
      <c r="G111" s="291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162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65">
        <v>51</v>
      </c>
      <c r="B112" s="166" t="s">
        <v>960</v>
      </c>
      <c r="C112" s="174" t="s">
        <v>954</v>
      </c>
      <c r="D112" s="167" t="s">
        <v>157</v>
      </c>
      <c r="E112" s="168">
        <v>1</v>
      </c>
      <c r="F112" s="169"/>
      <c r="G112" s="170">
        <f>ROUND(E112*F112,2)</f>
        <v>0</v>
      </c>
      <c r="H112" s="169">
        <v>0</v>
      </c>
      <c r="I112" s="170">
        <f>ROUND(E112*H112,2)</f>
        <v>0</v>
      </c>
      <c r="J112" s="169">
        <v>414</v>
      </c>
      <c r="K112" s="170">
        <f>ROUND(E112*J112,2)</f>
        <v>414</v>
      </c>
      <c r="L112" s="170">
        <v>21</v>
      </c>
      <c r="M112" s="170">
        <f>G112*(1+L112/100)</f>
        <v>0</v>
      </c>
      <c r="N112" s="170">
        <v>0</v>
      </c>
      <c r="O112" s="170">
        <f>ROUND(E112*N112,2)</f>
        <v>0</v>
      </c>
      <c r="P112" s="170">
        <v>0</v>
      </c>
      <c r="Q112" s="170">
        <f>ROUND(E112*P112,2)</f>
        <v>0</v>
      </c>
      <c r="R112" s="170"/>
      <c r="S112" s="170" t="s">
        <v>167</v>
      </c>
      <c r="T112" s="171" t="s">
        <v>159</v>
      </c>
      <c r="U112" s="157">
        <v>0</v>
      </c>
      <c r="V112" s="157">
        <f>ROUND(E112*U112,2)</f>
        <v>0</v>
      </c>
      <c r="W112" s="157"/>
      <c r="X112" s="157" t="s">
        <v>177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603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55"/>
      <c r="B113" s="156"/>
      <c r="C113" s="290"/>
      <c r="D113" s="291"/>
      <c r="E113" s="291"/>
      <c r="F113" s="291"/>
      <c r="G113" s="291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162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65">
        <v>52</v>
      </c>
      <c r="B114" s="166" t="s">
        <v>961</v>
      </c>
      <c r="C114" s="174" t="s">
        <v>954</v>
      </c>
      <c r="D114" s="167" t="s">
        <v>157</v>
      </c>
      <c r="E114" s="168">
        <v>1</v>
      </c>
      <c r="F114" s="169"/>
      <c r="G114" s="170">
        <f>ROUND(E114*F114,2)</f>
        <v>0</v>
      </c>
      <c r="H114" s="169">
        <v>0</v>
      </c>
      <c r="I114" s="170">
        <f>ROUND(E114*H114,2)</f>
        <v>0</v>
      </c>
      <c r="J114" s="169">
        <v>414</v>
      </c>
      <c r="K114" s="170">
        <f>ROUND(E114*J114,2)</f>
        <v>414</v>
      </c>
      <c r="L114" s="170">
        <v>21</v>
      </c>
      <c r="M114" s="170">
        <f>G114*(1+L114/100)</f>
        <v>0</v>
      </c>
      <c r="N114" s="170">
        <v>0</v>
      </c>
      <c r="O114" s="170">
        <f>ROUND(E114*N114,2)</f>
        <v>0</v>
      </c>
      <c r="P114" s="170">
        <v>0</v>
      </c>
      <c r="Q114" s="170">
        <f>ROUND(E114*P114,2)</f>
        <v>0</v>
      </c>
      <c r="R114" s="170"/>
      <c r="S114" s="170" t="s">
        <v>167</v>
      </c>
      <c r="T114" s="171" t="s">
        <v>159</v>
      </c>
      <c r="U114" s="157">
        <v>0</v>
      </c>
      <c r="V114" s="157">
        <f>ROUND(E114*U114,2)</f>
        <v>0</v>
      </c>
      <c r="W114" s="157"/>
      <c r="X114" s="157" t="s">
        <v>177</v>
      </c>
      <c r="Y114" s="148"/>
      <c r="Z114" s="148"/>
      <c r="AA114" s="148"/>
      <c r="AB114" s="148"/>
      <c r="AC114" s="148"/>
      <c r="AD114" s="148"/>
      <c r="AE114" s="148"/>
      <c r="AF114" s="148"/>
      <c r="AG114" s="148" t="s">
        <v>603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">
      <c r="A115" s="155"/>
      <c r="B115" s="156"/>
      <c r="C115" s="290"/>
      <c r="D115" s="291"/>
      <c r="E115" s="291"/>
      <c r="F115" s="291"/>
      <c r="G115" s="291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8"/>
      <c r="Z115" s="148"/>
      <c r="AA115" s="148"/>
      <c r="AB115" s="148"/>
      <c r="AC115" s="148"/>
      <c r="AD115" s="148"/>
      <c r="AE115" s="148"/>
      <c r="AF115" s="148"/>
      <c r="AG115" s="148" t="s">
        <v>162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65">
        <v>53</v>
      </c>
      <c r="B116" s="166" t="s">
        <v>962</v>
      </c>
      <c r="C116" s="174" t="s">
        <v>963</v>
      </c>
      <c r="D116" s="167" t="s">
        <v>157</v>
      </c>
      <c r="E116" s="168">
        <v>1</v>
      </c>
      <c r="F116" s="169"/>
      <c r="G116" s="170">
        <f>ROUND(E116*F116,2)</f>
        <v>0</v>
      </c>
      <c r="H116" s="169">
        <v>0</v>
      </c>
      <c r="I116" s="170">
        <f>ROUND(E116*H116,2)</f>
        <v>0</v>
      </c>
      <c r="J116" s="169">
        <v>672</v>
      </c>
      <c r="K116" s="170">
        <f>ROUND(E116*J116,2)</f>
        <v>672</v>
      </c>
      <c r="L116" s="170">
        <v>21</v>
      </c>
      <c r="M116" s="170">
        <f>G116*(1+L116/100)</f>
        <v>0</v>
      </c>
      <c r="N116" s="170">
        <v>0</v>
      </c>
      <c r="O116" s="170">
        <f>ROUND(E116*N116,2)</f>
        <v>0</v>
      </c>
      <c r="P116" s="170">
        <v>0</v>
      </c>
      <c r="Q116" s="170">
        <f>ROUND(E116*P116,2)</f>
        <v>0</v>
      </c>
      <c r="R116" s="170"/>
      <c r="S116" s="170" t="s">
        <v>167</v>
      </c>
      <c r="T116" s="171" t="s">
        <v>159</v>
      </c>
      <c r="U116" s="157">
        <v>0</v>
      </c>
      <c r="V116" s="157">
        <f>ROUND(E116*U116,2)</f>
        <v>0</v>
      </c>
      <c r="W116" s="157"/>
      <c r="X116" s="157" t="s">
        <v>177</v>
      </c>
      <c r="Y116" s="148"/>
      <c r="Z116" s="148"/>
      <c r="AA116" s="148"/>
      <c r="AB116" s="148"/>
      <c r="AC116" s="148"/>
      <c r="AD116" s="148"/>
      <c r="AE116" s="148"/>
      <c r="AF116" s="148"/>
      <c r="AG116" s="148" t="s">
        <v>603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55"/>
      <c r="B117" s="156"/>
      <c r="C117" s="290"/>
      <c r="D117" s="291"/>
      <c r="E117" s="291"/>
      <c r="F117" s="291"/>
      <c r="G117" s="291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162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65">
        <v>54</v>
      </c>
      <c r="B118" s="166" t="s">
        <v>964</v>
      </c>
      <c r="C118" s="174" t="s">
        <v>965</v>
      </c>
      <c r="D118" s="167" t="s">
        <v>157</v>
      </c>
      <c r="E118" s="168">
        <v>1</v>
      </c>
      <c r="F118" s="169"/>
      <c r="G118" s="170">
        <f>ROUND(E118*F118,2)</f>
        <v>0</v>
      </c>
      <c r="H118" s="169">
        <v>5664</v>
      </c>
      <c r="I118" s="170">
        <f>ROUND(E118*H118,2)</f>
        <v>5664</v>
      </c>
      <c r="J118" s="169">
        <v>0</v>
      </c>
      <c r="K118" s="170">
        <f>ROUND(E118*J118,2)</f>
        <v>0</v>
      </c>
      <c r="L118" s="170">
        <v>21</v>
      </c>
      <c r="M118" s="170">
        <f>G118*(1+L118/100)</f>
        <v>0</v>
      </c>
      <c r="N118" s="170">
        <v>0</v>
      </c>
      <c r="O118" s="170">
        <f>ROUND(E118*N118,2)</f>
        <v>0</v>
      </c>
      <c r="P118" s="170">
        <v>0</v>
      </c>
      <c r="Q118" s="170">
        <f>ROUND(E118*P118,2)</f>
        <v>0</v>
      </c>
      <c r="R118" s="170"/>
      <c r="S118" s="170" t="s">
        <v>167</v>
      </c>
      <c r="T118" s="171" t="s">
        <v>159</v>
      </c>
      <c r="U118" s="157">
        <v>0</v>
      </c>
      <c r="V118" s="157">
        <f>ROUND(E118*U118,2)</f>
        <v>0</v>
      </c>
      <c r="W118" s="157"/>
      <c r="X118" s="157" t="s">
        <v>379</v>
      </c>
      <c r="Y118" s="148"/>
      <c r="Z118" s="148"/>
      <c r="AA118" s="148"/>
      <c r="AB118" s="148"/>
      <c r="AC118" s="148"/>
      <c r="AD118" s="148"/>
      <c r="AE118" s="148"/>
      <c r="AF118" s="148"/>
      <c r="AG118" s="148" t="s">
        <v>608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55"/>
      <c r="B119" s="156"/>
      <c r="C119" s="290"/>
      <c r="D119" s="291"/>
      <c r="E119" s="291"/>
      <c r="F119" s="291"/>
      <c r="G119" s="291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162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65">
        <v>55</v>
      </c>
      <c r="B120" s="166" t="s">
        <v>966</v>
      </c>
      <c r="C120" s="174" t="s">
        <v>967</v>
      </c>
      <c r="D120" s="167" t="s">
        <v>157</v>
      </c>
      <c r="E120" s="168">
        <v>1</v>
      </c>
      <c r="F120" s="169"/>
      <c r="G120" s="170">
        <f>ROUND(E120*F120,2)</f>
        <v>0</v>
      </c>
      <c r="H120" s="169">
        <v>504</v>
      </c>
      <c r="I120" s="170">
        <f>ROUND(E120*H120,2)</f>
        <v>504</v>
      </c>
      <c r="J120" s="169">
        <v>0</v>
      </c>
      <c r="K120" s="170">
        <f>ROUND(E120*J120,2)</f>
        <v>0</v>
      </c>
      <c r="L120" s="170">
        <v>21</v>
      </c>
      <c r="M120" s="170">
        <f>G120*(1+L120/100)</f>
        <v>0</v>
      </c>
      <c r="N120" s="170">
        <v>0</v>
      </c>
      <c r="O120" s="170">
        <f>ROUND(E120*N120,2)</f>
        <v>0</v>
      </c>
      <c r="P120" s="170">
        <v>0</v>
      </c>
      <c r="Q120" s="170">
        <f>ROUND(E120*P120,2)</f>
        <v>0</v>
      </c>
      <c r="R120" s="170"/>
      <c r="S120" s="170" t="s">
        <v>167</v>
      </c>
      <c r="T120" s="171" t="s">
        <v>159</v>
      </c>
      <c r="U120" s="157">
        <v>0</v>
      </c>
      <c r="V120" s="157">
        <f>ROUND(E120*U120,2)</f>
        <v>0</v>
      </c>
      <c r="W120" s="157"/>
      <c r="X120" s="157" t="s">
        <v>379</v>
      </c>
      <c r="Y120" s="148"/>
      <c r="Z120" s="148"/>
      <c r="AA120" s="148"/>
      <c r="AB120" s="148"/>
      <c r="AC120" s="148"/>
      <c r="AD120" s="148"/>
      <c r="AE120" s="148"/>
      <c r="AF120" s="148"/>
      <c r="AG120" s="148" t="s">
        <v>608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55"/>
      <c r="B121" s="156"/>
      <c r="C121" s="290"/>
      <c r="D121" s="291"/>
      <c r="E121" s="291"/>
      <c r="F121" s="291"/>
      <c r="G121" s="291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162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65">
        <v>56</v>
      </c>
      <c r="B122" s="166" t="s">
        <v>968</v>
      </c>
      <c r="C122" s="174" t="s">
        <v>967</v>
      </c>
      <c r="D122" s="167" t="s">
        <v>157</v>
      </c>
      <c r="E122" s="168">
        <v>1</v>
      </c>
      <c r="F122" s="169"/>
      <c r="G122" s="170">
        <f>ROUND(E122*F122,2)</f>
        <v>0</v>
      </c>
      <c r="H122" s="169">
        <v>504</v>
      </c>
      <c r="I122" s="170">
        <f>ROUND(E122*H122,2)</f>
        <v>504</v>
      </c>
      <c r="J122" s="169">
        <v>0</v>
      </c>
      <c r="K122" s="170">
        <f>ROUND(E122*J122,2)</f>
        <v>0</v>
      </c>
      <c r="L122" s="170">
        <v>21</v>
      </c>
      <c r="M122" s="170">
        <f>G122*(1+L122/100)</f>
        <v>0</v>
      </c>
      <c r="N122" s="170">
        <v>0</v>
      </c>
      <c r="O122" s="170">
        <f>ROUND(E122*N122,2)</f>
        <v>0</v>
      </c>
      <c r="P122" s="170">
        <v>0</v>
      </c>
      <c r="Q122" s="170">
        <f>ROUND(E122*P122,2)</f>
        <v>0</v>
      </c>
      <c r="R122" s="170"/>
      <c r="S122" s="170" t="s">
        <v>167</v>
      </c>
      <c r="T122" s="171" t="s">
        <v>159</v>
      </c>
      <c r="U122" s="157">
        <v>0</v>
      </c>
      <c r="V122" s="157">
        <f>ROUND(E122*U122,2)</f>
        <v>0</v>
      </c>
      <c r="W122" s="157"/>
      <c r="X122" s="157" t="s">
        <v>379</v>
      </c>
      <c r="Y122" s="148"/>
      <c r="Z122" s="148"/>
      <c r="AA122" s="148"/>
      <c r="AB122" s="148"/>
      <c r="AC122" s="148"/>
      <c r="AD122" s="148"/>
      <c r="AE122" s="148"/>
      <c r="AF122" s="148"/>
      <c r="AG122" s="148" t="s">
        <v>608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55"/>
      <c r="B123" s="156"/>
      <c r="C123" s="290"/>
      <c r="D123" s="291"/>
      <c r="E123" s="291"/>
      <c r="F123" s="291"/>
      <c r="G123" s="291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162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">
      <c r="A124" s="165">
        <v>57</v>
      </c>
      <c r="B124" s="166" t="s">
        <v>969</v>
      </c>
      <c r="C124" s="174" t="s">
        <v>970</v>
      </c>
      <c r="D124" s="167" t="s">
        <v>157</v>
      </c>
      <c r="E124" s="168">
        <v>1</v>
      </c>
      <c r="F124" s="169"/>
      <c r="G124" s="170">
        <f>ROUND(E124*F124,2)</f>
        <v>0</v>
      </c>
      <c r="H124" s="169">
        <v>3336</v>
      </c>
      <c r="I124" s="170">
        <f>ROUND(E124*H124,2)</f>
        <v>3336</v>
      </c>
      <c r="J124" s="169">
        <v>0</v>
      </c>
      <c r="K124" s="170">
        <f>ROUND(E124*J124,2)</f>
        <v>0</v>
      </c>
      <c r="L124" s="170">
        <v>21</v>
      </c>
      <c r="M124" s="170">
        <f>G124*(1+L124/100)</f>
        <v>0</v>
      </c>
      <c r="N124" s="170">
        <v>0</v>
      </c>
      <c r="O124" s="170">
        <f>ROUND(E124*N124,2)</f>
        <v>0</v>
      </c>
      <c r="P124" s="170">
        <v>0</v>
      </c>
      <c r="Q124" s="170">
        <f>ROUND(E124*P124,2)</f>
        <v>0</v>
      </c>
      <c r="R124" s="170"/>
      <c r="S124" s="170" t="s">
        <v>167</v>
      </c>
      <c r="T124" s="171" t="s">
        <v>159</v>
      </c>
      <c r="U124" s="157">
        <v>0</v>
      </c>
      <c r="V124" s="157">
        <f>ROUND(E124*U124,2)</f>
        <v>0</v>
      </c>
      <c r="W124" s="157"/>
      <c r="X124" s="157" t="s">
        <v>379</v>
      </c>
      <c r="Y124" s="148"/>
      <c r="Z124" s="148"/>
      <c r="AA124" s="148"/>
      <c r="AB124" s="148"/>
      <c r="AC124" s="148"/>
      <c r="AD124" s="148"/>
      <c r="AE124" s="148"/>
      <c r="AF124" s="148"/>
      <c r="AG124" s="148" t="s">
        <v>608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55"/>
      <c r="B125" s="156"/>
      <c r="C125" s="290"/>
      <c r="D125" s="291"/>
      <c r="E125" s="291"/>
      <c r="F125" s="291"/>
      <c r="G125" s="291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8"/>
      <c r="Z125" s="148"/>
      <c r="AA125" s="148"/>
      <c r="AB125" s="148"/>
      <c r="AC125" s="148"/>
      <c r="AD125" s="148"/>
      <c r="AE125" s="148"/>
      <c r="AF125" s="148"/>
      <c r="AG125" s="148" t="s">
        <v>162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65">
        <v>58</v>
      </c>
      <c r="B126" s="166" t="s">
        <v>971</v>
      </c>
      <c r="C126" s="174" t="s">
        <v>972</v>
      </c>
      <c r="D126" s="167" t="s">
        <v>157</v>
      </c>
      <c r="E126" s="168">
        <v>1</v>
      </c>
      <c r="F126" s="169"/>
      <c r="G126" s="170">
        <f>ROUND(E126*F126,2)</f>
        <v>0</v>
      </c>
      <c r="H126" s="169">
        <v>7860</v>
      </c>
      <c r="I126" s="170">
        <f>ROUND(E126*H126,2)</f>
        <v>7860</v>
      </c>
      <c r="J126" s="169">
        <v>0</v>
      </c>
      <c r="K126" s="170">
        <f>ROUND(E126*J126,2)</f>
        <v>0</v>
      </c>
      <c r="L126" s="170">
        <v>21</v>
      </c>
      <c r="M126" s="170">
        <f>G126*(1+L126/100)</f>
        <v>0</v>
      </c>
      <c r="N126" s="170">
        <v>0</v>
      </c>
      <c r="O126" s="170">
        <f>ROUND(E126*N126,2)</f>
        <v>0</v>
      </c>
      <c r="P126" s="170">
        <v>0</v>
      </c>
      <c r="Q126" s="170">
        <f>ROUND(E126*P126,2)</f>
        <v>0</v>
      </c>
      <c r="R126" s="170"/>
      <c r="S126" s="170" t="s">
        <v>167</v>
      </c>
      <c r="T126" s="171" t="s">
        <v>159</v>
      </c>
      <c r="U126" s="157">
        <v>0</v>
      </c>
      <c r="V126" s="157">
        <f>ROUND(E126*U126,2)</f>
        <v>0</v>
      </c>
      <c r="W126" s="157"/>
      <c r="X126" s="157" t="s">
        <v>379</v>
      </c>
      <c r="Y126" s="148"/>
      <c r="Z126" s="148"/>
      <c r="AA126" s="148"/>
      <c r="AB126" s="148"/>
      <c r="AC126" s="148"/>
      <c r="AD126" s="148"/>
      <c r="AE126" s="148"/>
      <c r="AF126" s="148"/>
      <c r="AG126" s="148" t="s">
        <v>608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55"/>
      <c r="B127" s="156"/>
      <c r="C127" s="290"/>
      <c r="D127" s="291"/>
      <c r="E127" s="291"/>
      <c r="F127" s="291"/>
      <c r="G127" s="291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162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65">
        <v>59</v>
      </c>
      <c r="B128" s="166" t="s">
        <v>973</v>
      </c>
      <c r="C128" s="174" t="s">
        <v>974</v>
      </c>
      <c r="D128" s="167" t="s">
        <v>157</v>
      </c>
      <c r="E128" s="168">
        <v>1</v>
      </c>
      <c r="F128" s="169"/>
      <c r="G128" s="170">
        <f>ROUND(E128*F128,2)</f>
        <v>0</v>
      </c>
      <c r="H128" s="169">
        <v>382</v>
      </c>
      <c r="I128" s="170">
        <f>ROUND(E128*H128,2)</f>
        <v>382</v>
      </c>
      <c r="J128" s="169">
        <v>0</v>
      </c>
      <c r="K128" s="170">
        <f>ROUND(E128*J128,2)</f>
        <v>0</v>
      </c>
      <c r="L128" s="170">
        <v>21</v>
      </c>
      <c r="M128" s="170">
        <f>G128*(1+L128/100)</f>
        <v>0</v>
      </c>
      <c r="N128" s="170">
        <v>0</v>
      </c>
      <c r="O128" s="170">
        <f>ROUND(E128*N128,2)</f>
        <v>0</v>
      </c>
      <c r="P128" s="170">
        <v>0</v>
      </c>
      <c r="Q128" s="170">
        <f>ROUND(E128*P128,2)</f>
        <v>0</v>
      </c>
      <c r="R128" s="170"/>
      <c r="S128" s="170" t="s">
        <v>167</v>
      </c>
      <c r="T128" s="171" t="s">
        <v>159</v>
      </c>
      <c r="U128" s="157">
        <v>0</v>
      </c>
      <c r="V128" s="157">
        <f>ROUND(E128*U128,2)</f>
        <v>0</v>
      </c>
      <c r="W128" s="157"/>
      <c r="X128" s="157" t="s">
        <v>379</v>
      </c>
      <c r="Y128" s="148"/>
      <c r="Z128" s="148"/>
      <c r="AA128" s="148"/>
      <c r="AB128" s="148"/>
      <c r="AC128" s="148"/>
      <c r="AD128" s="148"/>
      <c r="AE128" s="148"/>
      <c r="AF128" s="148"/>
      <c r="AG128" s="148" t="s">
        <v>608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55"/>
      <c r="B129" s="156"/>
      <c r="C129" s="290"/>
      <c r="D129" s="291"/>
      <c r="E129" s="291"/>
      <c r="F129" s="291"/>
      <c r="G129" s="291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162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65">
        <v>60</v>
      </c>
      <c r="B130" s="166" t="s">
        <v>975</v>
      </c>
      <c r="C130" s="174" t="s">
        <v>976</v>
      </c>
      <c r="D130" s="167" t="s">
        <v>157</v>
      </c>
      <c r="E130" s="168">
        <v>1</v>
      </c>
      <c r="F130" s="169"/>
      <c r="G130" s="170">
        <f>ROUND(E130*F130,2)</f>
        <v>0</v>
      </c>
      <c r="H130" s="169">
        <v>374</v>
      </c>
      <c r="I130" s="170">
        <f>ROUND(E130*H130,2)</f>
        <v>374</v>
      </c>
      <c r="J130" s="169">
        <v>0</v>
      </c>
      <c r="K130" s="170">
        <f>ROUND(E130*J130,2)</f>
        <v>0</v>
      </c>
      <c r="L130" s="170">
        <v>21</v>
      </c>
      <c r="M130" s="170">
        <f>G130*(1+L130/100)</f>
        <v>0</v>
      </c>
      <c r="N130" s="170">
        <v>0</v>
      </c>
      <c r="O130" s="170">
        <f>ROUND(E130*N130,2)</f>
        <v>0</v>
      </c>
      <c r="P130" s="170">
        <v>0</v>
      </c>
      <c r="Q130" s="170">
        <f>ROUND(E130*P130,2)</f>
        <v>0</v>
      </c>
      <c r="R130" s="170"/>
      <c r="S130" s="170" t="s">
        <v>167</v>
      </c>
      <c r="T130" s="171" t="s">
        <v>159</v>
      </c>
      <c r="U130" s="157">
        <v>0</v>
      </c>
      <c r="V130" s="157">
        <f>ROUND(E130*U130,2)</f>
        <v>0</v>
      </c>
      <c r="W130" s="157"/>
      <c r="X130" s="157" t="s">
        <v>379</v>
      </c>
      <c r="Y130" s="148"/>
      <c r="Z130" s="148"/>
      <c r="AA130" s="148"/>
      <c r="AB130" s="148"/>
      <c r="AC130" s="148"/>
      <c r="AD130" s="148"/>
      <c r="AE130" s="148"/>
      <c r="AF130" s="148"/>
      <c r="AG130" s="148" t="s">
        <v>608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55"/>
      <c r="B131" s="156"/>
      <c r="C131" s="290"/>
      <c r="D131" s="291"/>
      <c r="E131" s="291"/>
      <c r="F131" s="291"/>
      <c r="G131" s="291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162</v>
      </c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">
      <c r="A132" s="165">
        <v>61</v>
      </c>
      <c r="B132" s="166" t="s">
        <v>977</v>
      </c>
      <c r="C132" s="174" t="s">
        <v>976</v>
      </c>
      <c r="D132" s="167" t="s">
        <v>157</v>
      </c>
      <c r="E132" s="168">
        <v>1</v>
      </c>
      <c r="F132" s="169"/>
      <c r="G132" s="170">
        <f>ROUND(E132*F132,2)</f>
        <v>0</v>
      </c>
      <c r="H132" s="169">
        <v>374</v>
      </c>
      <c r="I132" s="170">
        <f>ROUND(E132*H132,2)</f>
        <v>374</v>
      </c>
      <c r="J132" s="169">
        <v>0</v>
      </c>
      <c r="K132" s="170">
        <f>ROUND(E132*J132,2)</f>
        <v>0</v>
      </c>
      <c r="L132" s="170">
        <v>21</v>
      </c>
      <c r="M132" s="170">
        <f>G132*(1+L132/100)</f>
        <v>0</v>
      </c>
      <c r="N132" s="170">
        <v>0</v>
      </c>
      <c r="O132" s="170">
        <f>ROUND(E132*N132,2)</f>
        <v>0</v>
      </c>
      <c r="P132" s="170">
        <v>0</v>
      </c>
      <c r="Q132" s="170">
        <f>ROUND(E132*P132,2)</f>
        <v>0</v>
      </c>
      <c r="R132" s="170"/>
      <c r="S132" s="170" t="s">
        <v>167</v>
      </c>
      <c r="T132" s="171" t="s">
        <v>159</v>
      </c>
      <c r="U132" s="157">
        <v>0</v>
      </c>
      <c r="V132" s="157">
        <f>ROUND(E132*U132,2)</f>
        <v>0</v>
      </c>
      <c r="W132" s="157"/>
      <c r="X132" s="157" t="s">
        <v>379</v>
      </c>
      <c r="Y132" s="148"/>
      <c r="Z132" s="148"/>
      <c r="AA132" s="148"/>
      <c r="AB132" s="148"/>
      <c r="AC132" s="148"/>
      <c r="AD132" s="148"/>
      <c r="AE132" s="148"/>
      <c r="AF132" s="148"/>
      <c r="AG132" s="148" t="s">
        <v>608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">
      <c r="A133" s="155"/>
      <c r="B133" s="156"/>
      <c r="C133" s="290"/>
      <c r="D133" s="291"/>
      <c r="E133" s="291"/>
      <c r="F133" s="291"/>
      <c r="G133" s="291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8"/>
      <c r="Z133" s="148"/>
      <c r="AA133" s="148"/>
      <c r="AB133" s="148"/>
      <c r="AC133" s="148"/>
      <c r="AD133" s="148"/>
      <c r="AE133" s="148"/>
      <c r="AF133" s="148"/>
      <c r="AG133" s="148" t="s">
        <v>162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">
      <c r="A134" s="165">
        <v>62</v>
      </c>
      <c r="B134" s="166" t="s">
        <v>978</v>
      </c>
      <c r="C134" s="174" t="s">
        <v>976</v>
      </c>
      <c r="D134" s="167" t="s">
        <v>157</v>
      </c>
      <c r="E134" s="168">
        <v>1</v>
      </c>
      <c r="F134" s="169"/>
      <c r="G134" s="170">
        <f>ROUND(E134*F134,2)</f>
        <v>0</v>
      </c>
      <c r="H134" s="169">
        <v>374</v>
      </c>
      <c r="I134" s="170">
        <f>ROUND(E134*H134,2)</f>
        <v>374</v>
      </c>
      <c r="J134" s="169">
        <v>0</v>
      </c>
      <c r="K134" s="170">
        <f>ROUND(E134*J134,2)</f>
        <v>0</v>
      </c>
      <c r="L134" s="170">
        <v>21</v>
      </c>
      <c r="M134" s="170">
        <f>G134*(1+L134/100)</f>
        <v>0</v>
      </c>
      <c r="N134" s="170">
        <v>0</v>
      </c>
      <c r="O134" s="170">
        <f>ROUND(E134*N134,2)</f>
        <v>0</v>
      </c>
      <c r="P134" s="170">
        <v>0</v>
      </c>
      <c r="Q134" s="170">
        <f>ROUND(E134*P134,2)</f>
        <v>0</v>
      </c>
      <c r="R134" s="170"/>
      <c r="S134" s="170" t="s">
        <v>167</v>
      </c>
      <c r="T134" s="171" t="s">
        <v>159</v>
      </c>
      <c r="U134" s="157">
        <v>0</v>
      </c>
      <c r="V134" s="157">
        <f>ROUND(E134*U134,2)</f>
        <v>0</v>
      </c>
      <c r="W134" s="157"/>
      <c r="X134" s="157" t="s">
        <v>379</v>
      </c>
      <c r="Y134" s="148"/>
      <c r="Z134" s="148"/>
      <c r="AA134" s="148"/>
      <c r="AB134" s="148"/>
      <c r="AC134" s="148"/>
      <c r="AD134" s="148"/>
      <c r="AE134" s="148"/>
      <c r="AF134" s="148"/>
      <c r="AG134" s="148" t="s">
        <v>608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55"/>
      <c r="B135" s="156"/>
      <c r="C135" s="290"/>
      <c r="D135" s="291"/>
      <c r="E135" s="291"/>
      <c r="F135" s="291"/>
      <c r="G135" s="291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162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">
      <c r="A136" s="165">
        <v>63</v>
      </c>
      <c r="B136" s="166" t="s">
        <v>979</v>
      </c>
      <c r="C136" s="174" t="s">
        <v>976</v>
      </c>
      <c r="D136" s="167" t="s">
        <v>157</v>
      </c>
      <c r="E136" s="168">
        <v>1</v>
      </c>
      <c r="F136" s="169"/>
      <c r="G136" s="170">
        <f>ROUND(E136*F136,2)</f>
        <v>0</v>
      </c>
      <c r="H136" s="169">
        <v>374</v>
      </c>
      <c r="I136" s="170">
        <f>ROUND(E136*H136,2)</f>
        <v>374</v>
      </c>
      <c r="J136" s="169">
        <v>0</v>
      </c>
      <c r="K136" s="170">
        <f>ROUND(E136*J136,2)</f>
        <v>0</v>
      </c>
      <c r="L136" s="170">
        <v>21</v>
      </c>
      <c r="M136" s="170">
        <f>G136*(1+L136/100)</f>
        <v>0</v>
      </c>
      <c r="N136" s="170">
        <v>0</v>
      </c>
      <c r="O136" s="170">
        <f>ROUND(E136*N136,2)</f>
        <v>0</v>
      </c>
      <c r="P136" s="170">
        <v>0</v>
      </c>
      <c r="Q136" s="170">
        <f>ROUND(E136*P136,2)</f>
        <v>0</v>
      </c>
      <c r="R136" s="170"/>
      <c r="S136" s="170" t="s">
        <v>167</v>
      </c>
      <c r="T136" s="171" t="s">
        <v>159</v>
      </c>
      <c r="U136" s="157">
        <v>0</v>
      </c>
      <c r="V136" s="157">
        <f>ROUND(E136*U136,2)</f>
        <v>0</v>
      </c>
      <c r="W136" s="157"/>
      <c r="X136" s="157" t="s">
        <v>379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608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55"/>
      <c r="B137" s="156"/>
      <c r="C137" s="290"/>
      <c r="D137" s="291"/>
      <c r="E137" s="291"/>
      <c r="F137" s="291"/>
      <c r="G137" s="291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162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65">
        <v>64</v>
      </c>
      <c r="B138" s="166" t="s">
        <v>980</v>
      </c>
      <c r="C138" s="174" t="s">
        <v>976</v>
      </c>
      <c r="D138" s="167" t="s">
        <v>157</v>
      </c>
      <c r="E138" s="168">
        <v>1</v>
      </c>
      <c r="F138" s="169"/>
      <c r="G138" s="170">
        <f>ROUND(E138*F138,2)</f>
        <v>0</v>
      </c>
      <c r="H138" s="169">
        <v>374</v>
      </c>
      <c r="I138" s="170">
        <f>ROUND(E138*H138,2)</f>
        <v>374</v>
      </c>
      <c r="J138" s="169">
        <v>0</v>
      </c>
      <c r="K138" s="170">
        <f>ROUND(E138*J138,2)</f>
        <v>0</v>
      </c>
      <c r="L138" s="170">
        <v>21</v>
      </c>
      <c r="M138" s="170">
        <f>G138*(1+L138/100)</f>
        <v>0</v>
      </c>
      <c r="N138" s="170">
        <v>0</v>
      </c>
      <c r="O138" s="170">
        <f>ROUND(E138*N138,2)</f>
        <v>0</v>
      </c>
      <c r="P138" s="170">
        <v>0</v>
      </c>
      <c r="Q138" s="170">
        <f>ROUND(E138*P138,2)</f>
        <v>0</v>
      </c>
      <c r="R138" s="170"/>
      <c r="S138" s="170" t="s">
        <v>167</v>
      </c>
      <c r="T138" s="171" t="s">
        <v>159</v>
      </c>
      <c r="U138" s="157">
        <v>0</v>
      </c>
      <c r="V138" s="157">
        <f>ROUND(E138*U138,2)</f>
        <v>0</v>
      </c>
      <c r="W138" s="157"/>
      <c r="X138" s="157" t="s">
        <v>379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608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55"/>
      <c r="B139" s="156"/>
      <c r="C139" s="290"/>
      <c r="D139" s="291"/>
      <c r="E139" s="291"/>
      <c r="F139" s="291"/>
      <c r="G139" s="291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162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65">
        <v>65</v>
      </c>
      <c r="B140" s="166" t="s">
        <v>981</v>
      </c>
      <c r="C140" s="174" t="s">
        <v>976</v>
      </c>
      <c r="D140" s="167" t="s">
        <v>157</v>
      </c>
      <c r="E140" s="168">
        <v>1</v>
      </c>
      <c r="F140" s="169"/>
      <c r="G140" s="170">
        <f>ROUND(E140*F140,2)</f>
        <v>0</v>
      </c>
      <c r="H140" s="169">
        <v>374</v>
      </c>
      <c r="I140" s="170">
        <f>ROUND(E140*H140,2)</f>
        <v>374</v>
      </c>
      <c r="J140" s="169">
        <v>0</v>
      </c>
      <c r="K140" s="170">
        <f>ROUND(E140*J140,2)</f>
        <v>0</v>
      </c>
      <c r="L140" s="170">
        <v>21</v>
      </c>
      <c r="M140" s="170">
        <f>G140*(1+L140/100)</f>
        <v>0</v>
      </c>
      <c r="N140" s="170">
        <v>0</v>
      </c>
      <c r="O140" s="170">
        <f>ROUND(E140*N140,2)</f>
        <v>0</v>
      </c>
      <c r="P140" s="170">
        <v>0</v>
      </c>
      <c r="Q140" s="170">
        <f>ROUND(E140*P140,2)</f>
        <v>0</v>
      </c>
      <c r="R140" s="170"/>
      <c r="S140" s="170" t="s">
        <v>167</v>
      </c>
      <c r="T140" s="171" t="s">
        <v>159</v>
      </c>
      <c r="U140" s="157">
        <v>0</v>
      </c>
      <c r="V140" s="157">
        <f>ROUND(E140*U140,2)</f>
        <v>0</v>
      </c>
      <c r="W140" s="157"/>
      <c r="X140" s="157" t="s">
        <v>379</v>
      </c>
      <c r="Y140" s="148"/>
      <c r="Z140" s="148"/>
      <c r="AA140" s="148"/>
      <c r="AB140" s="148"/>
      <c r="AC140" s="148"/>
      <c r="AD140" s="148"/>
      <c r="AE140" s="148"/>
      <c r="AF140" s="148"/>
      <c r="AG140" s="148" t="s">
        <v>608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55"/>
      <c r="B141" s="156"/>
      <c r="C141" s="290"/>
      <c r="D141" s="291"/>
      <c r="E141" s="291"/>
      <c r="F141" s="291"/>
      <c r="G141" s="291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162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65">
        <v>66</v>
      </c>
      <c r="B142" s="166" t="s">
        <v>982</v>
      </c>
      <c r="C142" s="174" t="s">
        <v>976</v>
      </c>
      <c r="D142" s="167" t="s">
        <v>157</v>
      </c>
      <c r="E142" s="168">
        <v>1</v>
      </c>
      <c r="F142" s="169"/>
      <c r="G142" s="170">
        <f>ROUND(E142*F142,2)</f>
        <v>0</v>
      </c>
      <c r="H142" s="169">
        <v>374</v>
      </c>
      <c r="I142" s="170">
        <f>ROUND(E142*H142,2)</f>
        <v>374</v>
      </c>
      <c r="J142" s="169">
        <v>0</v>
      </c>
      <c r="K142" s="170">
        <f>ROUND(E142*J142,2)</f>
        <v>0</v>
      </c>
      <c r="L142" s="170">
        <v>21</v>
      </c>
      <c r="M142" s="170">
        <f>G142*(1+L142/100)</f>
        <v>0</v>
      </c>
      <c r="N142" s="170">
        <v>0</v>
      </c>
      <c r="O142" s="170">
        <f>ROUND(E142*N142,2)</f>
        <v>0</v>
      </c>
      <c r="P142" s="170">
        <v>0</v>
      </c>
      <c r="Q142" s="170">
        <f>ROUND(E142*P142,2)</f>
        <v>0</v>
      </c>
      <c r="R142" s="170"/>
      <c r="S142" s="170" t="s">
        <v>167</v>
      </c>
      <c r="T142" s="171" t="s">
        <v>159</v>
      </c>
      <c r="U142" s="157">
        <v>0</v>
      </c>
      <c r="V142" s="157">
        <f>ROUND(E142*U142,2)</f>
        <v>0</v>
      </c>
      <c r="W142" s="157"/>
      <c r="X142" s="157" t="s">
        <v>379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608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55"/>
      <c r="B143" s="156"/>
      <c r="C143" s="290"/>
      <c r="D143" s="291"/>
      <c r="E143" s="291"/>
      <c r="F143" s="291"/>
      <c r="G143" s="291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162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65">
        <v>67</v>
      </c>
      <c r="B144" s="166" t="s">
        <v>983</v>
      </c>
      <c r="C144" s="174" t="s">
        <v>976</v>
      </c>
      <c r="D144" s="167" t="s">
        <v>157</v>
      </c>
      <c r="E144" s="168">
        <v>1</v>
      </c>
      <c r="F144" s="169"/>
      <c r="G144" s="170">
        <f>ROUND(E144*F144,2)</f>
        <v>0</v>
      </c>
      <c r="H144" s="169">
        <v>374</v>
      </c>
      <c r="I144" s="170">
        <f>ROUND(E144*H144,2)</f>
        <v>374</v>
      </c>
      <c r="J144" s="169">
        <v>0</v>
      </c>
      <c r="K144" s="170">
        <f>ROUND(E144*J144,2)</f>
        <v>0</v>
      </c>
      <c r="L144" s="170">
        <v>21</v>
      </c>
      <c r="M144" s="170">
        <f>G144*(1+L144/100)</f>
        <v>0</v>
      </c>
      <c r="N144" s="170">
        <v>0</v>
      </c>
      <c r="O144" s="170">
        <f>ROUND(E144*N144,2)</f>
        <v>0</v>
      </c>
      <c r="P144" s="170">
        <v>0</v>
      </c>
      <c r="Q144" s="170">
        <f>ROUND(E144*P144,2)</f>
        <v>0</v>
      </c>
      <c r="R144" s="170"/>
      <c r="S144" s="170" t="s">
        <v>167</v>
      </c>
      <c r="T144" s="171" t="s">
        <v>159</v>
      </c>
      <c r="U144" s="157">
        <v>0</v>
      </c>
      <c r="V144" s="157">
        <f>ROUND(E144*U144,2)</f>
        <v>0</v>
      </c>
      <c r="W144" s="157"/>
      <c r="X144" s="157" t="s">
        <v>379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608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55"/>
      <c r="B145" s="156"/>
      <c r="C145" s="290"/>
      <c r="D145" s="291"/>
      <c r="E145" s="291"/>
      <c r="F145" s="291"/>
      <c r="G145" s="291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162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">
      <c r="A146" s="165">
        <v>68</v>
      </c>
      <c r="B146" s="166" t="s">
        <v>984</v>
      </c>
      <c r="C146" s="174" t="s">
        <v>976</v>
      </c>
      <c r="D146" s="167" t="s">
        <v>157</v>
      </c>
      <c r="E146" s="168">
        <v>1</v>
      </c>
      <c r="F146" s="169"/>
      <c r="G146" s="170">
        <f>ROUND(E146*F146,2)</f>
        <v>0</v>
      </c>
      <c r="H146" s="169">
        <v>374</v>
      </c>
      <c r="I146" s="170">
        <f>ROUND(E146*H146,2)</f>
        <v>374</v>
      </c>
      <c r="J146" s="169">
        <v>0</v>
      </c>
      <c r="K146" s="170">
        <f>ROUND(E146*J146,2)</f>
        <v>0</v>
      </c>
      <c r="L146" s="170">
        <v>21</v>
      </c>
      <c r="M146" s="170">
        <f>G146*(1+L146/100)</f>
        <v>0</v>
      </c>
      <c r="N146" s="170">
        <v>0</v>
      </c>
      <c r="O146" s="170">
        <f>ROUND(E146*N146,2)</f>
        <v>0</v>
      </c>
      <c r="P146" s="170">
        <v>0</v>
      </c>
      <c r="Q146" s="170">
        <f>ROUND(E146*P146,2)</f>
        <v>0</v>
      </c>
      <c r="R146" s="170"/>
      <c r="S146" s="170" t="s">
        <v>167</v>
      </c>
      <c r="T146" s="171" t="s">
        <v>159</v>
      </c>
      <c r="U146" s="157">
        <v>0</v>
      </c>
      <c r="V146" s="157">
        <f>ROUND(E146*U146,2)</f>
        <v>0</v>
      </c>
      <c r="W146" s="157"/>
      <c r="X146" s="157" t="s">
        <v>379</v>
      </c>
      <c r="Y146" s="148"/>
      <c r="Z146" s="148"/>
      <c r="AA146" s="148"/>
      <c r="AB146" s="148"/>
      <c r="AC146" s="148"/>
      <c r="AD146" s="148"/>
      <c r="AE146" s="148"/>
      <c r="AF146" s="148"/>
      <c r="AG146" s="148" t="s">
        <v>608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">
      <c r="A147" s="155"/>
      <c r="B147" s="156"/>
      <c r="C147" s="290"/>
      <c r="D147" s="291"/>
      <c r="E147" s="291"/>
      <c r="F147" s="291"/>
      <c r="G147" s="291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 t="s">
        <v>162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ht="22.5" outlineLevel="1" x14ac:dyDescent="0.2">
      <c r="A148" s="165">
        <v>69</v>
      </c>
      <c r="B148" s="166" t="s">
        <v>985</v>
      </c>
      <c r="C148" s="174" t="s">
        <v>986</v>
      </c>
      <c r="D148" s="167" t="s">
        <v>987</v>
      </c>
      <c r="E148" s="168">
        <v>1</v>
      </c>
      <c r="F148" s="169"/>
      <c r="G148" s="170">
        <f>ROUND(E148*F148,2)</f>
        <v>0</v>
      </c>
      <c r="H148" s="169">
        <v>5400</v>
      </c>
      <c r="I148" s="170">
        <f>ROUND(E148*H148,2)</f>
        <v>5400</v>
      </c>
      <c r="J148" s="169">
        <v>0</v>
      </c>
      <c r="K148" s="170">
        <f>ROUND(E148*J148,2)</f>
        <v>0</v>
      </c>
      <c r="L148" s="170">
        <v>21</v>
      </c>
      <c r="M148" s="170">
        <f>G148*(1+L148/100)</f>
        <v>0</v>
      </c>
      <c r="N148" s="170">
        <v>0</v>
      </c>
      <c r="O148" s="170">
        <f>ROUND(E148*N148,2)</f>
        <v>0</v>
      </c>
      <c r="P148" s="170">
        <v>0</v>
      </c>
      <c r="Q148" s="170">
        <f>ROUND(E148*P148,2)</f>
        <v>0</v>
      </c>
      <c r="R148" s="170"/>
      <c r="S148" s="170" t="s">
        <v>167</v>
      </c>
      <c r="T148" s="171" t="s">
        <v>159</v>
      </c>
      <c r="U148" s="157">
        <v>0</v>
      </c>
      <c r="V148" s="157">
        <f>ROUND(E148*U148,2)</f>
        <v>0</v>
      </c>
      <c r="W148" s="157"/>
      <c r="X148" s="157" t="s">
        <v>379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608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">
      <c r="A149" s="155"/>
      <c r="B149" s="156"/>
      <c r="C149" s="290"/>
      <c r="D149" s="291"/>
      <c r="E149" s="291"/>
      <c r="F149" s="291"/>
      <c r="G149" s="291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162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">
      <c r="A150" s="165">
        <v>70</v>
      </c>
      <c r="B150" s="166" t="s">
        <v>988</v>
      </c>
      <c r="C150" s="174" t="s">
        <v>989</v>
      </c>
      <c r="D150" s="167" t="s">
        <v>157</v>
      </c>
      <c r="E150" s="168">
        <v>1</v>
      </c>
      <c r="F150" s="169"/>
      <c r="G150" s="170">
        <f>ROUND(E150*F150,2)</f>
        <v>0</v>
      </c>
      <c r="H150" s="169">
        <v>8616</v>
      </c>
      <c r="I150" s="170">
        <f>ROUND(E150*H150,2)</f>
        <v>8616</v>
      </c>
      <c r="J150" s="169">
        <v>0</v>
      </c>
      <c r="K150" s="170">
        <f>ROUND(E150*J150,2)</f>
        <v>0</v>
      </c>
      <c r="L150" s="170">
        <v>21</v>
      </c>
      <c r="M150" s="170">
        <f>G150*(1+L150/100)</f>
        <v>0</v>
      </c>
      <c r="N150" s="170">
        <v>0</v>
      </c>
      <c r="O150" s="170">
        <f>ROUND(E150*N150,2)</f>
        <v>0</v>
      </c>
      <c r="P150" s="170">
        <v>0</v>
      </c>
      <c r="Q150" s="170">
        <f>ROUND(E150*P150,2)</f>
        <v>0</v>
      </c>
      <c r="R150" s="170"/>
      <c r="S150" s="170" t="s">
        <v>167</v>
      </c>
      <c r="T150" s="171" t="s">
        <v>159</v>
      </c>
      <c r="U150" s="157">
        <v>0</v>
      </c>
      <c r="V150" s="157">
        <f>ROUND(E150*U150,2)</f>
        <v>0</v>
      </c>
      <c r="W150" s="157"/>
      <c r="X150" s="157" t="s">
        <v>379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608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">
      <c r="A151" s="155"/>
      <c r="B151" s="156"/>
      <c r="C151" s="290"/>
      <c r="D151" s="291"/>
      <c r="E151" s="291"/>
      <c r="F151" s="291"/>
      <c r="G151" s="291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162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">
      <c r="A152" s="165">
        <v>71</v>
      </c>
      <c r="B152" s="166" t="s">
        <v>990</v>
      </c>
      <c r="C152" s="174" t="s">
        <v>991</v>
      </c>
      <c r="D152" s="167" t="s">
        <v>157</v>
      </c>
      <c r="E152" s="168">
        <v>1</v>
      </c>
      <c r="F152" s="169"/>
      <c r="G152" s="170">
        <f>ROUND(E152*F152,2)</f>
        <v>0</v>
      </c>
      <c r="H152" s="169">
        <v>1334</v>
      </c>
      <c r="I152" s="170">
        <f>ROUND(E152*H152,2)</f>
        <v>1334</v>
      </c>
      <c r="J152" s="169">
        <v>0</v>
      </c>
      <c r="K152" s="170">
        <f>ROUND(E152*J152,2)</f>
        <v>0</v>
      </c>
      <c r="L152" s="170">
        <v>21</v>
      </c>
      <c r="M152" s="170">
        <f>G152*(1+L152/100)</f>
        <v>0</v>
      </c>
      <c r="N152" s="170">
        <v>0</v>
      </c>
      <c r="O152" s="170">
        <f>ROUND(E152*N152,2)</f>
        <v>0</v>
      </c>
      <c r="P152" s="170">
        <v>0</v>
      </c>
      <c r="Q152" s="170">
        <f>ROUND(E152*P152,2)</f>
        <v>0</v>
      </c>
      <c r="R152" s="170"/>
      <c r="S152" s="170" t="s">
        <v>167</v>
      </c>
      <c r="T152" s="171" t="s">
        <v>159</v>
      </c>
      <c r="U152" s="157">
        <v>0</v>
      </c>
      <c r="V152" s="157">
        <f>ROUND(E152*U152,2)</f>
        <v>0</v>
      </c>
      <c r="W152" s="157"/>
      <c r="X152" s="157" t="s">
        <v>379</v>
      </c>
      <c r="Y152" s="148"/>
      <c r="Z152" s="148"/>
      <c r="AA152" s="148"/>
      <c r="AB152" s="148"/>
      <c r="AC152" s="148"/>
      <c r="AD152" s="148"/>
      <c r="AE152" s="148"/>
      <c r="AF152" s="148"/>
      <c r="AG152" s="148" t="s">
        <v>608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55"/>
      <c r="B153" s="156"/>
      <c r="C153" s="290"/>
      <c r="D153" s="291"/>
      <c r="E153" s="291"/>
      <c r="F153" s="291"/>
      <c r="G153" s="291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48"/>
      <c r="Z153" s="148"/>
      <c r="AA153" s="148"/>
      <c r="AB153" s="148"/>
      <c r="AC153" s="148"/>
      <c r="AD153" s="148"/>
      <c r="AE153" s="148"/>
      <c r="AF153" s="148"/>
      <c r="AG153" s="148" t="s">
        <v>162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165">
        <v>72</v>
      </c>
      <c r="B154" s="166" t="s">
        <v>992</v>
      </c>
      <c r="C154" s="174" t="s">
        <v>993</v>
      </c>
      <c r="D154" s="167" t="s">
        <v>157</v>
      </c>
      <c r="E154" s="168">
        <v>1</v>
      </c>
      <c r="F154" s="169"/>
      <c r="G154" s="170">
        <f>ROUND(E154*F154,2)</f>
        <v>0</v>
      </c>
      <c r="H154" s="169">
        <v>174</v>
      </c>
      <c r="I154" s="170">
        <f>ROUND(E154*H154,2)</f>
        <v>174</v>
      </c>
      <c r="J154" s="169">
        <v>0</v>
      </c>
      <c r="K154" s="170">
        <f>ROUND(E154*J154,2)</f>
        <v>0</v>
      </c>
      <c r="L154" s="170">
        <v>21</v>
      </c>
      <c r="M154" s="170">
        <f>G154*(1+L154/100)</f>
        <v>0</v>
      </c>
      <c r="N154" s="170">
        <v>0</v>
      </c>
      <c r="O154" s="170">
        <f>ROUND(E154*N154,2)</f>
        <v>0</v>
      </c>
      <c r="P154" s="170">
        <v>0</v>
      </c>
      <c r="Q154" s="170">
        <f>ROUND(E154*P154,2)</f>
        <v>0</v>
      </c>
      <c r="R154" s="170"/>
      <c r="S154" s="170" t="s">
        <v>167</v>
      </c>
      <c r="T154" s="171" t="s">
        <v>159</v>
      </c>
      <c r="U154" s="157">
        <v>0</v>
      </c>
      <c r="V154" s="157">
        <f>ROUND(E154*U154,2)</f>
        <v>0</v>
      </c>
      <c r="W154" s="157"/>
      <c r="X154" s="157" t="s">
        <v>379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608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55"/>
      <c r="B155" s="156"/>
      <c r="C155" s="290"/>
      <c r="D155" s="291"/>
      <c r="E155" s="291"/>
      <c r="F155" s="291"/>
      <c r="G155" s="291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162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x14ac:dyDescent="0.2">
      <c r="A156" s="159" t="s">
        <v>153</v>
      </c>
      <c r="B156" s="160" t="s">
        <v>116</v>
      </c>
      <c r="C156" s="173" t="s">
        <v>117</v>
      </c>
      <c r="D156" s="161"/>
      <c r="E156" s="162"/>
      <c r="F156" s="163"/>
      <c r="G156" s="163">
        <f>SUMIF(AG157:AG182,"&lt;&gt;NOR",G157:G182)</f>
        <v>0</v>
      </c>
      <c r="H156" s="163"/>
      <c r="I156" s="163">
        <f>SUM(I157:I182)</f>
        <v>17030</v>
      </c>
      <c r="J156" s="163"/>
      <c r="K156" s="163">
        <f>SUM(K157:K182)</f>
        <v>0</v>
      </c>
      <c r="L156" s="163"/>
      <c r="M156" s="163">
        <f>SUM(M157:M182)</f>
        <v>0</v>
      </c>
      <c r="N156" s="163"/>
      <c r="O156" s="163">
        <f>SUM(O157:O182)</f>
        <v>0</v>
      </c>
      <c r="P156" s="163"/>
      <c r="Q156" s="163">
        <f>SUM(Q157:Q182)</f>
        <v>0</v>
      </c>
      <c r="R156" s="163"/>
      <c r="S156" s="163"/>
      <c r="T156" s="164"/>
      <c r="U156" s="158"/>
      <c r="V156" s="158">
        <f>SUM(V157:V182)</f>
        <v>0</v>
      </c>
      <c r="W156" s="158"/>
      <c r="X156" s="158"/>
      <c r="AG156" t="s">
        <v>154</v>
      </c>
    </row>
    <row r="157" spans="1:60" outlineLevel="1" x14ac:dyDescent="0.2">
      <c r="A157" s="165">
        <v>73</v>
      </c>
      <c r="B157" s="166" t="s">
        <v>994</v>
      </c>
      <c r="C157" s="174" t="s">
        <v>995</v>
      </c>
      <c r="D157" s="167" t="s">
        <v>175</v>
      </c>
      <c r="E157" s="168">
        <v>160</v>
      </c>
      <c r="F157" s="169"/>
      <c r="G157" s="170">
        <f>ROUND(E157*F157,2)</f>
        <v>0</v>
      </c>
      <c r="H157" s="169">
        <v>12</v>
      </c>
      <c r="I157" s="170">
        <f>ROUND(E157*H157,2)</f>
        <v>1920</v>
      </c>
      <c r="J157" s="169">
        <v>0</v>
      </c>
      <c r="K157" s="170">
        <f>ROUND(E157*J157,2)</f>
        <v>0</v>
      </c>
      <c r="L157" s="170">
        <v>21</v>
      </c>
      <c r="M157" s="170">
        <f>G157*(1+L157/100)</f>
        <v>0</v>
      </c>
      <c r="N157" s="170">
        <v>0</v>
      </c>
      <c r="O157" s="170">
        <f>ROUND(E157*N157,2)</f>
        <v>0</v>
      </c>
      <c r="P157" s="170">
        <v>0</v>
      </c>
      <c r="Q157" s="170">
        <f>ROUND(E157*P157,2)</f>
        <v>0</v>
      </c>
      <c r="R157" s="170"/>
      <c r="S157" s="170" t="s">
        <v>167</v>
      </c>
      <c r="T157" s="171" t="s">
        <v>159</v>
      </c>
      <c r="U157" s="157">
        <v>0</v>
      </c>
      <c r="V157" s="157">
        <f>ROUND(E157*U157,2)</f>
        <v>0</v>
      </c>
      <c r="W157" s="157"/>
      <c r="X157" s="157" t="s">
        <v>379</v>
      </c>
      <c r="Y157" s="148"/>
      <c r="Z157" s="148"/>
      <c r="AA157" s="148"/>
      <c r="AB157" s="148"/>
      <c r="AC157" s="148"/>
      <c r="AD157" s="148"/>
      <c r="AE157" s="148"/>
      <c r="AF157" s="148"/>
      <c r="AG157" s="148" t="s">
        <v>608</v>
      </c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">
      <c r="A158" s="155"/>
      <c r="B158" s="156"/>
      <c r="C158" s="290"/>
      <c r="D158" s="291"/>
      <c r="E158" s="291"/>
      <c r="F158" s="291"/>
      <c r="G158" s="291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8"/>
      <c r="Z158" s="148"/>
      <c r="AA158" s="148"/>
      <c r="AB158" s="148"/>
      <c r="AC158" s="148"/>
      <c r="AD158" s="148"/>
      <c r="AE158" s="148"/>
      <c r="AF158" s="148"/>
      <c r="AG158" s="148" t="s">
        <v>162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">
      <c r="A159" s="165">
        <v>74</v>
      </c>
      <c r="B159" s="166" t="s">
        <v>996</v>
      </c>
      <c r="C159" s="174" t="s">
        <v>997</v>
      </c>
      <c r="D159" s="167" t="s">
        <v>175</v>
      </c>
      <c r="E159" s="168">
        <v>290</v>
      </c>
      <c r="F159" s="169"/>
      <c r="G159" s="170">
        <f>ROUND(E159*F159,2)</f>
        <v>0</v>
      </c>
      <c r="H159" s="169">
        <v>10</v>
      </c>
      <c r="I159" s="170">
        <f>ROUND(E159*H159,2)</f>
        <v>2900</v>
      </c>
      <c r="J159" s="169">
        <v>0</v>
      </c>
      <c r="K159" s="170">
        <f>ROUND(E159*J159,2)</f>
        <v>0</v>
      </c>
      <c r="L159" s="170">
        <v>21</v>
      </c>
      <c r="M159" s="170">
        <f>G159*(1+L159/100)</f>
        <v>0</v>
      </c>
      <c r="N159" s="170">
        <v>0</v>
      </c>
      <c r="O159" s="170">
        <f>ROUND(E159*N159,2)</f>
        <v>0</v>
      </c>
      <c r="P159" s="170">
        <v>0</v>
      </c>
      <c r="Q159" s="170">
        <f>ROUND(E159*P159,2)</f>
        <v>0</v>
      </c>
      <c r="R159" s="170"/>
      <c r="S159" s="170" t="s">
        <v>167</v>
      </c>
      <c r="T159" s="171" t="s">
        <v>159</v>
      </c>
      <c r="U159" s="157">
        <v>0</v>
      </c>
      <c r="V159" s="157">
        <f>ROUND(E159*U159,2)</f>
        <v>0</v>
      </c>
      <c r="W159" s="157"/>
      <c r="X159" s="157" t="s">
        <v>379</v>
      </c>
      <c r="Y159" s="148"/>
      <c r="Z159" s="148"/>
      <c r="AA159" s="148"/>
      <c r="AB159" s="148"/>
      <c r="AC159" s="148"/>
      <c r="AD159" s="148"/>
      <c r="AE159" s="148"/>
      <c r="AF159" s="148"/>
      <c r="AG159" s="148" t="s">
        <v>608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">
      <c r="A160" s="155"/>
      <c r="B160" s="156"/>
      <c r="C160" s="290"/>
      <c r="D160" s="291"/>
      <c r="E160" s="291"/>
      <c r="F160" s="291"/>
      <c r="G160" s="291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 t="s">
        <v>162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65">
        <v>75</v>
      </c>
      <c r="B161" s="166" t="s">
        <v>998</v>
      </c>
      <c r="C161" s="174" t="s">
        <v>999</v>
      </c>
      <c r="D161" s="167" t="s">
        <v>175</v>
      </c>
      <c r="E161" s="168">
        <v>210</v>
      </c>
      <c r="F161" s="169"/>
      <c r="G161" s="170">
        <f>ROUND(E161*F161,2)</f>
        <v>0</v>
      </c>
      <c r="H161" s="169">
        <v>11</v>
      </c>
      <c r="I161" s="170">
        <f>ROUND(E161*H161,2)</f>
        <v>2310</v>
      </c>
      <c r="J161" s="169">
        <v>0</v>
      </c>
      <c r="K161" s="170">
        <f>ROUND(E161*J161,2)</f>
        <v>0</v>
      </c>
      <c r="L161" s="170">
        <v>21</v>
      </c>
      <c r="M161" s="170">
        <f>G161*(1+L161/100)</f>
        <v>0</v>
      </c>
      <c r="N161" s="170">
        <v>0</v>
      </c>
      <c r="O161" s="170">
        <f>ROUND(E161*N161,2)</f>
        <v>0</v>
      </c>
      <c r="P161" s="170">
        <v>0</v>
      </c>
      <c r="Q161" s="170">
        <f>ROUND(E161*P161,2)</f>
        <v>0</v>
      </c>
      <c r="R161" s="170"/>
      <c r="S161" s="170" t="s">
        <v>167</v>
      </c>
      <c r="T161" s="171" t="s">
        <v>159</v>
      </c>
      <c r="U161" s="157">
        <v>0</v>
      </c>
      <c r="V161" s="157">
        <f>ROUND(E161*U161,2)</f>
        <v>0</v>
      </c>
      <c r="W161" s="157"/>
      <c r="X161" s="157" t="s">
        <v>379</v>
      </c>
      <c r="Y161" s="148"/>
      <c r="Z161" s="148"/>
      <c r="AA161" s="148"/>
      <c r="AB161" s="148"/>
      <c r="AC161" s="148"/>
      <c r="AD161" s="148"/>
      <c r="AE161" s="148"/>
      <c r="AF161" s="148"/>
      <c r="AG161" s="148" t="s">
        <v>608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">
      <c r="A162" s="155"/>
      <c r="B162" s="156"/>
      <c r="C162" s="290"/>
      <c r="D162" s="291"/>
      <c r="E162" s="291"/>
      <c r="F162" s="291"/>
      <c r="G162" s="291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48"/>
      <c r="Z162" s="148"/>
      <c r="AA162" s="148"/>
      <c r="AB162" s="148"/>
      <c r="AC162" s="148"/>
      <c r="AD162" s="148"/>
      <c r="AE162" s="148"/>
      <c r="AF162" s="148"/>
      <c r="AG162" s="148" t="s">
        <v>162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">
      <c r="A163" s="165">
        <v>76</v>
      </c>
      <c r="B163" s="166" t="s">
        <v>1000</v>
      </c>
      <c r="C163" s="174" t="s">
        <v>1001</v>
      </c>
      <c r="D163" s="167" t="s">
        <v>175</v>
      </c>
      <c r="E163" s="168">
        <v>20</v>
      </c>
      <c r="F163" s="169"/>
      <c r="G163" s="170">
        <f>ROUND(E163*F163,2)</f>
        <v>0</v>
      </c>
      <c r="H163" s="169">
        <v>17</v>
      </c>
      <c r="I163" s="170">
        <f>ROUND(E163*H163,2)</f>
        <v>340</v>
      </c>
      <c r="J163" s="169">
        <v>0</v>
      </c>
      <c r="K163" s="170">
        <f>ROUND(E163*J163,2)</f>
        <v>0</v>
      </c>
      <c r="L163" s="170">
        <v>21</v>
      </c>
      <c r="M163" s="170">
        <f>G163*(1+L163/100)</f>
        <v>0</v>
      </c>
      <c r="N163" s="170">
        <v>0</v>
      </c>
      <c r="O163" s="170">
        <f>ROUND(E163*N163,2)</f>
        <v>0</v>
      </c>
      <c r="P163" s="170">
        <v>0</v>
      </c>
      <c r="Q163" s="170">
        <f>ROUND(E163*P163,2)</f>
        <v>0</v>
      </c>
      <c r="R163" s="170"/>
      <c r="S163" s="170" t="s">
        <v>167</v>
      </c>
      <c r="T163" s="171" t="s">
        <v>159</v>
      </c>
      <c r="U163" s="157">
        <v>0</v>
      </c>
      <c r="V163" s="157">
        <f>ROUND(E163*U163,2)</f>
        <v>0</v>
      </c>
      <c r="W163" s="157"/>
      <c r="X163" s="157" t="s">
        <v>379</v>
      </c>
      <c r="Y163" s="148"/>
      <c r="Z163" s="148"/>
      <c r="AA163" s="148"/>
      <c r="AB163" s="148"/>
      <c r="AC163" s="148"/>
      <c r="AD163" s="148"/>
      <c r="AE163" s="148"/>
      <c r="AF163" s="148"/>
      <c r="AG163" s="148" t="s">
        <v>608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">
      <c r="A164" s="155"/>
      <c r="B164" s="156"/>
      <c r="C164" s="290"/>
      <c r="D164" s="291"/>
      <c r="E164" s="291"/>
      <c r="F164" s="291"/>
      <c r="G164" s="291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 t="s">
        <v>162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">
      <c r="A165" s="165">
        <v>77</v>
      </c>
      <c r="B165" s="166" t="s">
        <v>1002</v>
      </c>
      <c r="C165" s="174" t="s">
        <v>1003</v>
      </c>
      <c r="D165" s="167" t="s">
        <v>175</v>
      </c>
      <c r="E165" s="168">
        <v>60</v>
      </c>
      <c r="F165" s="169"/>
      <c r="G165" s="170">
        <f>ROUND(E165*F165,2)</f>
        <v>0</v>
      </c>
      <c r="H165" s="169">
        <v>19</v>
      </c>
      <c r="I165" s="170">
        <f>ROUND(E165*H165,2)</f>
        <v>1140</v>
      </c>
      <c r="J165" s="169">
        <v>0</v>
      </c>
      <c r="K165" s="170">
        <f>ROUND(E165*J165,2)</f>
        <v>0</v>
      </c>
      <c r="L165" s="170">
        <v>21</v>
      </c>
      <c r="M165" s="170">
        <f>G165*(1+L165/100)</f>
        <v>0</v>
      </c>
      <c r="N165" s="170">
        <v>0</v>
      </c>
      <c r="O165" s="170">
        <f>ROUND(E165*N165,2)</f>
        <v>0</v>
      </c>
      <c r="P165" s="170">
        <v>0</v>
      </c>
      <c r="Q165" s="170">
        <f>ROUND(E165*P165,2)</f>
        <v>0</v>
      </c>
      <c r="R165" s="170"/>
      <c r="S165" s="170" t="s">
        <v>167</v>
      </c>
      <c r="T165" s="171" t="s">
        <v>159</v>
      </c>
      <c r="U165" s="157">
        <v>0</v>
      </c>
      <c r="V165" s="157">
        <f>ROUND(E165*U165,2)</f>
        <v>0</v>
      </c>
      <c r="W165" s="157"/>
      <c r="X165" s="157" t="s">
        <v>379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608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">
      <c r="A166" s="155"/>
      <c r="B166" s="156"/>
      <c r="C166" s="290"/>
      <c r="D166" s="291"/>
      <c r="E166" s="291"/>
      <c r="F166" s="291"/>
      <c r="G166" s="291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162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">
      <c r="A167" s="165">
        <v>78</v>
      </c>
      <c r="B167" s="166" t="s">
        <v>1004</v>
      </c>
      <c r="C167" s="174" t="s">
        <v>1005</v>
      </c>
      <c r="D167" s="167" t="s">
        <v>175</v>
      </c>
      <c r="E167" s="168">
        <v>50</v>
      </c>
      <c r="F167" s="169"/>
      <c r="G167" s="170">
        <f>ROUND(E167*F167,2)</f>
        <v>0</v>
      </c>
      <c r="H167" s="169">
        <v>12</v>
      </c>
      <c r="I167" s="170">
        <f>ROUND(E167*H167,2)</f>
        <v>600</v>
      </c>
      <c r="J167" s="169">
        <v>0</v>
      </c>
      <c r="K167" s="170">
        <f>ROUND(E167*J167,2)</f>
        <v>0</v>
      </c>
      <c r="L167" s="170">
        <v>21</v>
      </c>
      <c r="M167" s="170">
        <f>G167*(1+L167/100)</f>
        <v>0</v>
      </c>
      <c r="N167" s="170">
        <v>0</v>
      </c>
      <c r="O167" s="170">
        <f>ROUND(E167*N167,2)</f>
        <v>0</v>
      </c>
      <c r="P167" s="170">
        <v>0</v>
      </c>
      <c r="Q167" s="170">
        <f>ROUND(E167*P167,2)</f>
        <v>0</v>
      </c>
      <c r="R167" s="170"/>
      <c r="S167" s="170" t="s">
        <v>167</v>
      </c>
      <c r="T167" s="171" t="s">
        <v>159</v>
      </c>
      <c r="U167" s="157">
        <v>0</v>
      </c>
      <c r="V167" s="157">
        <f>ROUND(E167*U167,2)</f>
        <v>0</v>
      </c>
      <c r="W167" s="157"/>
      <c r="X167" s="157" t="s">
        <v>379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608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55"/>
      <c r="B168" s="156"/>
      <c r="C168" s="290"/>
      <c r="D168" s="291"/>
      <c r="E168" s="291"/>
      <c r="F168" s="291"/>
      <c r="G168" s="291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162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">
      <c r="A169" s="165">
        <v>79</v>
      </c>
      <c r="B169" s="166" t="s">
        <v>1006</v>
      </c>
      <c r="C169" s="174" t="s">
        <v>1007</v>
      </c>
      <c r="D169" s="167" t="s">
        <v>175</v>
      </c>
      <c r="E169" s="168">
        <v>6</v>
      </c>
      <c r="F169" s="169"/>
      <c r="G169" s="170">
        <f>ROUND(E169*F169,2)</f>
        <v>0</v>
      </c>
      <c r="H169" s="169">
        <v>106</v>
      </c>
      <c r="I169" s="170">
        <f>ROUND(E169*H169,2)</f>
        <v>636</v>
      </c>
      <c r="J169" s="169">
        <v>0</v>
      </c>
      <c r="K169" s="170">
        <f>ROUND(E169*J169,2)</f>
        <v>0</v>
      </c>
      <c r="L169" s="170">
        <v>21</v>
      </c>
      <c r="M169" s="170">
        <f>G169*(1+L169/100)</f>
        <v>0</v>
      </c>
      <c r="N169" s="170">
        <v>0</v>
      </c>
      <c r="O169" s="170">
        <f>ROUND(E169*N169,2)</f>
        <v>0</v>
      </c>
      <c r="P169" s="170">
        <v>0</v>
      </c>
      <c r="Q169" s="170">
        <f>ROUND(E169*P169,2)</f>
        <v>0</v>
      </c>
      <c r="R169" s="170"/>
      <c r="S169" s="170" t="s">
        <v>167</v>
      </c>
      <c r="T169" s="171" t="s">
        <v>159</v>
      </c>
      <c r="U169" s="157">
        <v>0</v>
      </c>
      <c r="V169" s="157">
        <f>ROUND(E169*U169,2)</f>
        <v>0</v>
      </c>
      <c r="W169" s="157"/>
      <c r="X169" s="157" t="s">
        <v>379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608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">
      <c r="A170" s="155"/>
      <c r="B170" s="156"/>
      <c r="C170" s="290"/>
      <c r="D170" s="291"/>
      <c r="E170" s="291"/>
      <c r="F170" s="291"/>
      <c r="G170" s="291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162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">
      <c r="A171" s="165">
        <v>80</v>
      </c>
      <c r="B171" s="166" t="s">
        <v>1008</v>
      </c>
      <c r="C171" s="174" t="s">
        <v>1009</v>
      </c>
      <c r="D171" s="167" t="s">
        <v>175</v>
      </c>
      <c r="E171" s="168">
        <v>12</v>
      </c>
      <c r="F171" s="169"/>
      <c r="G171" s="170">
        <f>ROUND(E171*F171,2)</f>
        <v>0</v>
      </c>
      <c r="H171" s="169">
        <v>149</v>
      </c>
      <c r="I171" s="170">
        <f>ROUND(E171*H171,2)</f>
        <v>1788</v>
      </c>
      <c r="J171" s="169">
        <v>0</v>
      </c>
      <c r="K171" s="170">
        <f>ROUND(E171*J171,2)</f>
        <v>0</v>
      </c>
      <c r="L171" s="170">
        <v>21</v>
      </c>
      <c r="M171" s="170">
        <f>G171*(1+L171/100)</f>
        <v>0</v>
      </c>
      <c r="N171" s="170">
        <v>0</v>
      </c>
      <c r="O171" s="170">
        <f>ROUND(E171*N171,2)</f>
        <v>0</v>
      </c>
      <c r="P171" s="170">
        <v>0</v>
      </c>
      <c r="Q171" s="170">
        <f>ROUND(E171*P171,2)</f>
        <v>0</v>
      </c>
      <c r="R171" s="170"/>
      <c r="S171" s="170" t="s">
        <v>167</v>
      </c>
      <c r="T171" s="171" t="s">
        <v>159</v>
      </c>
      <c r="U171" s="157">
        <v>0</v>
      </c>
      <c r="V171" s="157">
        <f>ROUND(E171*U171,2)</f>
        <v>0</v>
      </c>
      <c r="W171" s="157"/>
      <c r="X171" s="157" t="s">
        <v>379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608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">
      <c r="A172" s="155"/>
      <c r="B172" s="156"/>
      <c r="C172" s="290"/>
      <c r="D172" s="291"/>
      <c r="E172" s="291"/>
      <c r="F172" s="291"/>
      <c r="G172" s="291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 t="s">
        <v>162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65">
        <v>81</v>
      </c>
      <c r="B173" s="166" t="s">
        <v>1010</v>
      </c>
      <c r="C173" s="174" t="s">
        <v>1011</v>
      </c>
      <c r="D173" s="167" t="s">
        <v>157</v>
      </c>
      <c r="E173" s="168">
        <v>6</v>
      </c>
      <c r="F173" s="169"/>
      <c r="G173" s="170">
        <f>ROUND(E173*F173,2)</f>
        <v>0</v>
      </c>
      <c r="H173" s="169">
        <v>54</v>
      </c>
      <c r="I173" s="170">
        <f>ROUND(E173*H173,2)</f>
        <v>324</v>
      </c>
      <c r="J173" s="169">
        <v>0</v>
      </c>
      <c r="K173" s="170">
        <f>ROUND(E173*J173,2)</f>
        <v>0</v>
      </c>
      <c r="L173" s="170">
        <v>21</v>
      </c>
      <c r="M173" s="170">
        <f>G173*(1+L173/100)</f>
        <v>0</v>
      </c>
      <c r="N173" s="170">
        <v>0</v>
      </c>
      <c r="O173" s="170">
        <f>ROUND(E173*N173,2)</f>
        <v>0</v>
      </c>
      <c r="P173" s="170">
        <v>0</v>
      </c>
      <c r="Q173" s="170">
        <f>ROUND(E173*P173,2)</f>
        <v>0</v>
      </c>
      <c r="R173" s="170"/>
      <c r="S173" s="170" t="s">
        <v>167</v>
      </c>
      <c r="T173" s="171" t="s">
        <v>159</v>
      </c>
      <c r="U173" s="157">
        <v>0</v>
      </c>
      <c r="V173" s="157">
        <f>ROUND(E173*U173,2)</f>
        <v>0</v>
      </c>
      <c r="W173" s="157"/>
      <c r="X173" s="157" t="s">
        <v>379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608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 x14ac:dyDescent="0.2">
      <c r="A174" s="155"/>
      <c r="B174" s="156"/>
      <c r="C174" s="290"/>
      <c r="D174" s="291"/>
      <c r="E174" s="291"/>
      <c r="F174" s="291"/>
      <c r="G174" s="291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8"/>
      <c r="Z174" s="148"/>
      <c r="AA174" s="148"/>
      <c r="AB174" s="148"/>
      <c r="AC174" s="148"/>
      <c r="AD174" s="148"/>
      <c r="AE174" s="148"/>
      <c r="AF174" s="148"/>
      <c r="AG174" s="148" t="s">
        <v>162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">
      <c r="A175" s="165">
        <v>82</v>
      </c>
      <c r="B175" s="166" t="s">
        <v>1012</v>
      </c>
      <c r="C175" s="174" t="s">
        <v>1013</v>
      </c>
      <c r="D175" s="167" t="s">
        <v>157</v>
      </c>
      <c r="E175" s="168">
        <v>12</v>
      </c>
      <c r="F175" s="169"/>
      <c r="G175" s="170">
        <f>ROUND(E175*F175,2)</f>
        <v>0</v>
      </c>
      <c r="H175" s="169">
        <v>106</v>
      </c>
      <c r="I175" s="170">
        <f>ROUND(E175*H175,2)</f>
        <v>1272</v>
      </c>
      <c r="J175" s="169">
        <v>0</v>
      </c>
      <c r="K175" s="170">
        <f>ROUND(E175*J175,2)</f>
        <v>0</v>
      </c>
      <c r="L175" s="170">
        <v>21</v>
      </c>
      <c r="M175" s="170">
        <f>G175*(1+L175/100)</f>
        <v>0</v>
      </c>
      <c r="N175" s="170">
        <v>0</v>
      </c>
      <c r="O175" s="170">
        <f>ROUND(E175*N175,2)</f>
        <v>0</v>
      </c>
      <c r="P175" s="170">
        <v>0</v>
      </c>
      <c r="Q175" s="170">
        <f>ROUND(E175*P175,2)</f>
        <v>0</v>
      </c>
      <c r="R175" s="170"/>
      <c r="S175" s="170" t="s">
        <v>167</v>
      </c>
      <c r="T175" s="171" t="s">
        <v>159</v>
      </c>
      <c r="U175" s="157">
        <v>0</v>
      </c>
      <c r="V175" s="157">
        <f>ROUND(E175*U175,2)</f>
        <v>0</v>
      </c>
      <c r="W175" s="157"/>
      <c r="X175" s="157" t="s">
        <v>379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608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55"/>
      <c r="B176" s="156"/>
      <c r="C176" s="290"/>
      <c r="D176" s="291"/>
      <c r="E176" s="291"/>
      <c r="F176" s="291"/>
      <c r="G176" s="291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48"/>
      <c r="Z176" s="148"/>
      <c r="AA176" s="148"/>
      <c r="AB176" s="148"/>
      <c r="AC176" s="148"/>
      <c r="AD176" s="148"/>
      <c r="AE176" s="148"/>
      <c r="AF176" s="148"/>
      <c r="AG176" s="148" t="s">
        <v>162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">
      <c r="A177" s="165">
        <v>83</v>
      </c>
      <c r="B177" s="166" t="s">
        <v>1014</v>
      </c>
      <c r="C177" s="174" t="s">
        <v>1015</v>
      </c>
      <c r="D177" s="167" t="s">
        <v>175</v>
      </c>
      <c r="E177" s="168">
        <v>60</v>
      </c>
      <c r="F177" s="169"/>
      <c r="G177" s="170">
        <f>ROUND(E177*F177,2)</f>
        <v>0</v>
      </c>
      <c r="H177" s="169">
        <v>14</v>
      </c>
      <c r="I177" s="170">
        <f>ROUND(E177*H177,2)</f>
        <v>840</v>
      </c>
      <c r="J177" s="169">
        <v>0</v>
      </c>
      <c r="K177" s="170">
        <f>ROUND(E177*J177,2)</f>
        <v>0</v>
      </c>
      <c r="L177" s="170">
        <v>21</v>
      </c>
      <c r="M177" s="170">
        <f>G177*(1+L177/100)</f>
        <v>0</v>
      </c>
      <c r="N177" s="170">
        <v>0</v>
      </c>
      <c r="O177" s="170">
        <f>ROUND(E177*N177,2)</f>
        <v>0</v>
      </c>
      <c r="P177" s="170">
        <v>0</v>
      </c>
      <c r="Q177" s="170">
        <f>ROUND(E177*P177,2)</f>
        <v>0</v>
      </c>
      <c r="R177" s="170"/>
      <c r="S177" s="170" t="s">
        <v>167</v>
      </c>
      <c r="T177" s="171" t="s">
        <v>159</v>
      </c>
      <c r="U177" s="157">
        <v>0</v>
      </c>
      <c r="V177" s="157">
        <f>ROUND(E177*U177,2)</f>
        <v>0</v>
      </c>
      <c r="W177" s="157"/>
      <c r="X177" s="157" t="s">
        <v>379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608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">
      <c r="A178" s="155"/>
      <c r="B178" s="156"/>
      <c r="C178" s="290"/>
      <c r="D178" s="291"/>
      <c r="E178" s="291"/>
      <c r="F178" s="291"/>
      <c r="G178" s="291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48"/>
      <c r="Z178" s="148"/>
      <c r="AA178" s="148"/>
      <c r="AB178" s="148"/>
      <c r="AC178" s="148"/>
      <c r="AD178" s="148"/>
      <c r="AE178" s="148"/>
      <c r="AF178" s="148"/>
      <c r="AG178" s="148" t="s">
        <v>162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65">
        <v>84</v>
      </c>
      <c r="B179" s="166" t="s">
        <v>1016</v>
      </c>
      <c r="C179" s="174" t="s">
        <v>1017</v>
      </c>
      <c r="D179" s="167" t="s">
        <v>175</v>
      </c>
      <c r="E179" s="168">
        <v>40</v>
      </c>
      <c r="F179" s="169"/>
      <c r="G179" s="170">
        <f>ROUND(E179*F179,2)</f>
        <v>0</v>
      </c>
      <c r="H179" s="169">
        <v>14</v>
      </c>
      <c r="I179" s="170">
        <f>ROUND(E179*H179,2)</f>
        <v>560</v>
      </c>
      <c r="J179" s="169">
        <v>0</v>
      </c>
      <c r="K179" s="170">
        <f>ROUND(E179*J179,2)</f>
        <v>0</v>
      </c>
      <c r="L179" s="170">
        <v>21</v>
      </c>
      <c r="M179" s="170">
        <f>G179*(1+L179/100)</f>
        <v>0</v>
      </c>
      <c r="N179" s="170">
        <v>0</v>
      </c>
      <c r="O179" s="170">
        <f>ROUND(E179*N179,2)</f>
        <v>0</v>
      </c>
      <c r="P179" s="170">
        <v>0</v>
      </c>
      <c r="Q179" s="170">
        <f>ROUND(E179*P179,2)</f>
        <v>0</v>
      </c>
      <c r="R179" s="170"/>
      <c r="S179" s="170" t="s">
        <v>167</v>
      </c>
      <c r="T179" s="171" t="s">
        <v>159</v>
      </c>
      <c r="U179" s="157">
        <v>0</v>
      </c>
      <c r="V179" s="157">
        <f>ROUND(E179*U179,2)</f>
        <v>0</v>
      </c>
      <c r="W179" s="157"/>
      <c r="X179" s="157" t="s">
        <v>379</v>
      </c>
      <c r="Y179" s="148"/>
      <c r="Z179" s="148"/>
      <c r="AA179" s="148"/>
      <c r="AB179" s="148"/>
      <c r="AC179" s="148"/>
      <c r="AD179" s="148"/>
      <c r="AE179" s="148"/>
      <c r="AF179" s="148"/>
      <c r="AG179" s="148" t="s">
        <v>608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">
      <c r="A180" s="155"/>
      <c r="B180" s="156"/>
      <c r="C180" s="290"/>
      <c r="D180" s="291"/>
      <c r="E180" s="291"/>
      <c r="F180" s="291"/>
      <c r="G180" s="291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8"/>
      <c r="Z180" s="148"/>
      <c r="AA180" s="148"/>
      <c r="AB180" s="148"/>
      <c r="AC180" s="148"/>
      <c r="AD180" s="148"/>
      <c r="AE180" s="148"/>
      <c r="AF180" s="148"/>
      <c r="AG180" s="148" t="s">
        <v>162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">
      <c r="A181" s="165">
        <v>85</v>
      </c>
      <c r="B181" s="166" t="s">
        <v>1018</v>
      </c>
      <c r="C181" s="174" t="s">
        <v>1019</v>
      </c>
      <c r="D181" s="167" t="s">
        <v>987</v>
      </c>
      <c r="E181" s="168">
        <v>1</v>
      </c>
      <c r="F181" s="169"/>
      <c r="G181" s="170">
        <f>ROUND(E181*F181,2)</f>
        <v>0</v>
      </c>
      <c r="H181" s="169">
        <v>2400</v>
      </c>
      <c r="I181" s="170">
        <f>ROUND(E181*H181,2)</f>
        <v>2400</v>
      </c>
      <c r="J181" s="169">
        <v>0</v>
      </c>
      <c r="K181" s="170">
        <f>ROUND(E181*J181,2)</f>
        <v>0</v>
      </c>
      <c r="L181" s="170">
        <v>21</v>
      </c>
      <c r="M181" s="170">
        <f>G181*(1+L181/100)</f>
        <v>0</v>
      </c>
      <c r="N181" s="170">
        <v>0</v>
      </c>
      <c r="O181" s="170">
        <f>ROUND(E181*N181,2)</f>
        <v>0</v>
      </c>
      <c r="P181" s="170">
        <v>0</v>
      </c>
      <c r="Q181" s="170">
        <f>ROUND(E181*P181,2)</f>
        <v>0</v>
      </c>
      <c r="R181" s="170"/>
      <c r="S181" s="170" t="s">
        <v>167</v>
      </c>
      <c r="T181" s="171" t="s">
        <v>159</v>
      </c>
      <c r="U181" s="157">
        <v>0</v>
      </c>
      <c r="V181" s="157">
        <f>ROUND(E181*U181,2)</f>
        <v>0</v>
      </c>
      <c r="W181" s="157"/>
      <c r="X181" s="157" t="s">
        <v>379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608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">
      <c r="A182" s="155"/>
      <c r="B182" s="156"/>
      <c r="C182" s="290"/>
      <c r="D182" s="291"/>
      <c r="E182" s="291"/>
      <c r="F182" s="291"/>
      <c r="G182" s="291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48"/>
      <c r="Z182" s="148"/>
      <c r="AA182" s="148"/>
      <c r="AB182" s="148"/>
      <c r="AC182" s="148"/>
      <c r="AD182" s="148"/>
      <c r="AE182" s="148"/>
      <c r="AF182" s="148"/>
      <c r="AG182" s="148" t="s">
        <v>162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x14ac:dyDescent="0.2">
      <c r="A183" s="159" t="s">
        <v>153</v>
      </c>
      <c r="B183" s="160" t="s">
        <v>118</v>
      </c>
      <c r="C183" s="173" t="s">
        <v>119</v>
      </c>
      <c r="D183" s="161"/>
      <c r="E183" s="162"/>
      <c r="F183" s="163"/>
      <c r="G183" s="163">
        <f>SUMIF(AG184:AG199,"&lt;&gt;NOR",G184:G199)</f>
        <v>0</v>
      </c>
      <c r="H183" s="163"/>
      <c r="I183" s="163">
        <f>SUM(I184:I199)</f>
        <v>57000</v>
      </c>
      <c r="J183" s="163"/>
      <c r="K183" s="163">
        <f>SUM(K184:K199)</f>
        <v>88800</v>
      </c>
      <c r="L183" s="163"/>
      <c r="M183" s="163">
        <f>SUM(M184:M199)</f>
        <v>0</v>
      </c>
      <c r="N183" s="163"/>
      <c r="O183" s="163">
        <f>SUM(O184:O199)</f>
        <v>0</v>
      </c>
      <c r="P183" s="163"/>
      <c r="Q183" s="163">
        <f>SUM(Q184:Q199)</f>
        <v>0</v>
      </c>
      <c r="R183" s="163"/>
      <c r="S183" s="163"/>
      <c r="T183" s="164"/>
      <c r="U183" s="158"/>
      <c r="V183" s="158">
        <f>SUM(V184:V199)</f>
        <v>0</v>
      </c>
      <c r="W183" s="158"/>
      <c r="X183" s="158"/>
      <c r="AG183" t="s">
        <v>154</v>
      </c>
    </row>
    <row r="184" spans="1:60" outlineLevel="1" x14ac:dyDescent="0.2">
      <c r="A184" s="165">
        <v>86</v>
      </c>
      <c r="B184" s="166" t="s">
        <v>1020</v>
      </c>
      <c r="C184" s="174" t="s">
        <v>1021</v>
      </c>
      <c r="D184" s="167" t="s">
        <v>866</v>
      </c>
      <c r="E184" s="168">
        <v>120</v>
      </c>
      <c r="F184" s="169"/>
      <c r="G184" s="170">
        <f>ROUND(E184*F184,2)</f>
        <v>0</v>
      </c>
      <c r="H184" s="169">
        <v>0</v>
      </c>
      <c r="I184" s="170">
        <f>ROUND(E184*H184,2)</f>
        <v>0</v>
      </c>
      <c r="J184" s="169">
        <v>480</v>
      </c>
      <c r="K184" s="170">
        <f>ROUND(E184*J184,2)</f>
        <v>57600</v>
      </c>
      <c r="L184" s="170">
        <v>21</v>
      </c>
      <c r="M184" s="170">
        <f>G184*(1+L184/100)</f>
        <v>0</v>
      </c>
      <c r="N184" s="170">
        <v>0</v>
      </c>
      <c r="O184" s="170">
        <f>ROUND(E184*N184,2)</f>
        <v>0</v>
      </c>
      <c r="P184" s="170">
        <v>0</v>
      </c>
      <c r="Q184" s="170">
        <f>ROUND(E184*P184,2)</f>
        <v>0</v>
      </c>
      <c r="R184" s="170"/>
      <c r="S184" s="170" t="s">
        <v>167</v>
      </c>
      <c r="T184" s="171" t="s">
        <v>159</v>
      </c>
      <c r="U184" s="157">
        <v>0</v>
      </c>
      <c r="V184" s="157">
        <f>ROUND(E184*U184,2)</f>
        <v>0</v>
      </c>
      <c r="W184" s="157"/>
      <c r="X184" s="157" t="s">
        <v>177</v>
      </c>
      <c r="Y184" s="148"/>
      <c r="Z184" s="148"/>
      <c r="AA184" s="148"/>
      <c r="AB184" s="148"/>
      <c r="AC184" s="148"/>
      <c r="AD184" s="148"/>
      <c r="AE184" s="148"/>
      <c r="AF184" s="148"/>
      <c r="AG184" s="148" t="s">
        <v>603</v>
      </c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55"/>
      <c r="B185" s="156"/>
      <c r="C185" s="290"/>
      <c r="D185" s="291"/>
      <c r="E185" s="291"/>
      <c r="F185" s="291"/>
      <c r="G185" s="291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48"/>
      <c r="Z185" s="148"/>
      <c r="AA185" s="148"/>
      <c r="AB185" s="148"/>
      <c r="AC185" s="148"/>
      <c r="AD185" s="148"/>
      <c r="AE185" s="148"/>
      <c r="AF185" s="148"/>
      <c r="AG185" s="148" t="s">
        <v>162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">
      <c r="A186" s="165">
        <v>87</v>
      </c>
      <c r="B186" s="166" t="s">
        <v>1022</v>
      </c>
      <c r="C186" s="174" t="s">
        <v>1023</v>
      </c>
      <c r="D186" s="167" t="s">
        <v>866</v>
      </c>
      <c r="E186" s="168">
        <v>16</v>
      </c>
      <c r="F186" s="169"/>
      <c r="G186" s="170">
        <f>ROUND(E186*F186,2)</f>
        <v>0</v>
      </c>
      <c r="H186" s="169">
        <v>0</v>
      </c>
      <c r="I186" s="170">
        <f>ROUND(E186*H186,2)</f>
        <v>0</v>
      </c>
      <c r="J186" s="169">
        <v>720</v>
      </c>
      <c r="K186" s="170">
        <f>ROUND(E186*J186,2)</f>
        <v>11520</v>
      </c>
      <c r="L186" s="170">
        <v>21</v>
      </c>
      <c r="M186" s="170">
        <f>G186*(1+L186/100)</f>
        <v>0</v>
      </c>
      <c r="N186" s="170">
        <v>0</v>
      </c>
      <c r="O186" s="170">
        <f>ROUND(E186*N186,2)</f>
        <v>0</v>
      </c>
      <c r="P186" s="170">
        <v>0</v>
      </c>
      <c r="Q186" s="170">
        <f>ROUND(E186*P186,2)</f>
        <v>0</v>
      </c>
      <c r="R186" s="170"/>
      <c r="S186" s="170" t="s">
        <v>167</v>
      </c>
      <c r="T186" s="171" t="s">
        <v>159</v>
      </c>
      <c r="U186" s="157">
        <v>0</v>
      </c>
      <c r="V186" s="157">
        <f>ROUND(E186*U186,2)</f>
        <v>0</v>
      </c>
      <c r="W186" s="157"/>
      <c r="X186" s="157" t="s">
        <v>177</v>
      </c>
      <c r="Y186" s="148"/>
      <c r="Z186" s="148"/>
      <c r="AA186" s="148"/>
      <c r="AB186" s="148"/>
      <c r="AC186" s="148"/>
      <c r="AD186" s="148"/>
      <c r="AE186" s="148"/>
      <c r="AF186" s="148"/>
      <c r="AG186" s="148" t="s">
        <v>603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">
      <c r="A187" s="155"/>
      <c r="B187" s="156"/>
      <c r="C187" s="290"/>
      <c r="D187" s="291"/>
      <c r="E187" s="291"/>
      <c r="F187" s="291"/>
      <c r="G187" s="291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48"/>
      <c r="Z187" s="148"/>
      <c r="AA187" s="148"/>
      <c r="AB187" s="148"/>
      <c r="AC187" s="148"/>
      <c r="AD187" s="148"/>
      <c r="AE187" s="148"/>
      <c r="AF187" s="148"/>
      <c r="AG187" s="148" t="s">
        <v>162</v>
      </c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">
      <c r="A188" s="165">
        <v>88</v>
      </c>
      <c r="B188" s="166" t="s">
        <v>1027</v>
      </c>
      <c r="C188" s="174" t="s">
        <v>1024</v>
      </c>
      <c r="D188" s="167" t="s">
        <v>866</v>
      </c>
      <c r="E188" s="168">
        <v>32</v>
      </c>
      <c r="F188" s="169"/>
      <c r="G188" s="170">
        <f>ROUND(E188*F188,2)</f>
        <v>0</v>
      </c>
      <c r="H188" s="169">
        <v>0</v>
      </c>
      <c r="I188" s="170">
        <f>ROUND(E188*H188,2)</f>
        <v>0</v>
      </c>
      <c r="J188" s="169">
        <v>540</v>
      </c>
      <c r="K188" s="170">
        <f>ROUND(E188*J188,2)</f>
        <v>17280</v>
      </c>
      <c r="L188" s="170">
        <v>21</v>
      </c>
      <c r="M188" s="170">
        <f>G188*(1+L188/100)</f>
        <v>0</v>
      </c>
      <c r="N188" s="170">
        <v>0</v>
      </c>
      <c r="O188" s="170">
        <f>ROUND(E188*N188,2)</f>
        <v>0</v>
      </c>
      <c r="P188" s="170">
        <v>0</v>
      </c>
      <c r="Q188" s="170">
        <f>ROUND(E188*P188,2)</f>
        <v>0</v>
      </c>
      <c r="R188" s="170"/>
      <c r="S188" s="170" t="s">
        <v>167</v>
      </c>
      <c r="T188" s="171" t="s">
        <v>159</v>
      </c>
      <c r="U188" s="157">
        <v>0</v>
      </c>
      <c r="V188" s="157">
        <f>ROUND(E188*U188,2)</f>
        <v>0</v>
      </c>
      <c r="W188" s="157"/>
      <c r="X188" s="157" t="s">
        <v>177</v>
      </c>
      <c r="Y188" s="148"/>
      <c r="Z188" s="148"/>
      <c r="AA188" s="148"/>
      <c r="AB188" s="148"/>
      <c r="AC188" s="148"/>
      <c r="AD188" s="148"/>
      <c r="AE188" s="148"/>
      <c r="AF188" s="148"/>
      <c r="AG188" s="148" t="s">
        <v>603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">
      <c r="A189" s="155"/>
      <c r="B189" s="156"/>
      <c r="C189" s="290"/>
      <c r="D189" s="291"/>
      <c r="E189" s="291"/>
      <c r="F189" s="291"/>
      <c r="G189" s="291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8"/>
      <c r="Z189" s="148"/>
      <c r="AA189" s="148"/>
      <c r="AB189" s="148"/>
      <c r="AC189" s="148"/>
      <c r="AD189" s="148"/>
      <c r="AE189" s="148"/>
      <c r="AF189" s="148"/>
      <c r="AG189" s="148" t="s">
        <v>162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">
      <c r="A190" s="165">
        <v>89</v>
      </c>
      <c r="B190" s="166" t="s">
        <v>1041</v>
      </c>
      <c r="C190" s="174" t="s">
        <v>1026</v>
      </c>
      <c r="D190" s="167" t="s">
        <v>157</v>
      </c>
      <c r="E190" s="168">
        <v>1</v>
      </c>
      <c r="F190" s="169"/>
      <c r="G190" s="170">
        <f>ROUND(E190*F190,2)</f>
        <v>0</v>
      </c>
      <c r="H190" s="169">
        <v>0</v>
      </c>
      <c r="I190" s="170">
        <f>ROUND(E190*H190,2)</f>
        <v>0</v>
      </c>
      <c r="J190" s="169">
        <v>2400</v>
      </c>
      <c r="K190" s="170">
        <f>ROUND(E190*J190,2)</f>
        <v>2400</v>
      </c>
      <c r="L190" s="170">
        <v>21</v>
      </c>
      <c r="M190" s="170">
        <f>G190*(1+L190/100)</f>
        <v>0</v>
      </c>
      <c r="N190" s="170">
        <v>0</v>
      </c>
      <c r="O190" s="170">
        <f>ROUND(E190*N190,2)</f>
        <v>0</v>
      </c>
      <c r="P190" s="170">
        <v>0</v>
      </c>
      <c r="Q190" s="170">
        <f>ROUND(E190*P190,2)</f>
        <v>0</v>
      </c>
      <c r="R190" s="170"/>
      <c r="S190" s="170" t="s">
        <v>167</v>
      </c>
      <c r="T190" s="171" t="s">
        <v>159</v>
      </c>
      <c r="U190" s="157">
        <v>0</v>
      </c>
      <c r="V190" s="157">
        <f>ROUND(E190*U190,2)</f>
        <v>0</v>
      </c>
      <c r="W190" s="157"/>
      <c r="X190" s="157" t="s">
        <v>177</v>
      </c>
      <c r="Y190" s="148"/>
      <c r="Z190" s="148"/>
      <c r="AA190" s="148"/>
      <c r="AB190" s="148"/>
      <c r="AC190" s="148"/>
      <c r="AD190" s="148"/>
      <c r="AE190" s="148"/>
      <c r="AF190" s="148"/>
      <c r="AG190" s="148" t="s">
        <v>603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">
      <c r="A191" s="155"/>
      <c r="B191" s="156"/>
      <c r="C191" s="290"/>
      <c r="D191" s="291"/>
      <c r="E191" s="291"/>
      <c r="F191" s="291"/>
      <c r="G191" s="291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8"/>
      <c r="Z191" s="148"/>
      <c r="AA191" s="148"/>
      <c r="AB191" s="148"/>
      <c r="AC191" s="148"/>
      <c r="AD191" s="148"/>
      <c r="AE191" s="148"/>
      <c r="AF191" s="148"/>
      <c r="AG191" s="148" t="s">
        <v>162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65">
        <v>90</v>
      </c>
      <c r="B192" s="166" t="s">
        <v>1030</v>
      </c>
      <c r="C192" s="174" t="s">
        <v>1028</v>
      </c>
      <c r="D192" s="167" t="s">
        <v>1029</v>
      </c>
      <c r="E192" s="168">
        <v>40</v>
      </c>
      <c r="F192" s="169"/>
      <c r="G192" s="170">
        <f>ROUND(E192*F192,2)</f>
        <v>0</v>
      </c>
      <c r="H192" s="169">
        <v>780</v>
      </c>
      <c r="I192" s="170">
        <f>ROUND(E192*H192,2)</f>
        <v>31200</v>
      </c>
      <c r="J192" s="169">
        <v>0</v>
      </c>
      <c r="K192" s="170">
        <f>ROUND(E192*J192,2)</f>
        <v>0</v>
      </c>
      <c r="L192" s="170">
        <v>21</v>
      </c>
      <c r="M192" s="170">
        <f>G192*(1+L192/100)</f>
        <v>0</v>
      </c>
      <c r="N192" s="170">
        <v>0</v>
      </c>
      <c r="O192" s="170">
        <f>ROUND(E192*N192,2)</f>
        <v>0</v>
      </c>
      <c r="P192" s="170">
        <v>0</v>
      </c>
      <c r="Q192" s="170">
        <f>ROUND(E192*P192,2)</f>
        <v>0</v>
      </c>
      <c r="R192" s="170"/>
      <c r="S192" s="170" t="s">
        <v>167</v>
      </c>
      <c r="T192" s="171" t="s">
        <v>159</v>
      </c>
      <c r="U192" s="157">
        <v>0</v>
      </c>
      <c r="V192" s="157">
        <f>ROUND(E192*U192,2)</f>
        <v>0</v>
      </c>
      <c r="W192" s="157"/>
      <c r="X192" s="157" t="s">
        <v>379</v>
      </c>
      <c r="Y192" s="148"/>
      <c r="Z192" s="148"/>
      <c r="AA192" s="148"/>
      <c r="AB192" s="148"/>
      <c r="AC192" s="148"/>
      <c r="AD192" s="148"/>
      <c r="AE192" s="148"/>
      <c r="AF192" s="148"/>
      <c r="AG192" s="148" t="s">
        <v>608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55"/>
      <c r="B193" s="156"/>
      <c r="C193" s="290"/>
      <c r="D193" s="291"/>
      <c r="E193" s="291"/>
      <c r="F193" s="291"/>
      <c r="G193" s="291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48"/>
      <c r="Z193" s="148"/>
      <c r="AA193" s="148"/>
      <c r="AB193" s="148"/>
      <c r="AC193" s="148"/>
      <c r="AD193" s="148"/>
      <c r="AE193" s="148"/>
      <c r="AF193" s="148"/>
      <c r="AG193" s="148" t="s">
        <v>162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65">
        <v>91</v>
      </c>
      <c r="B194" s="166" t="s">
        <v>1025</v>
      </c>
      <c r="C194" s="174" t="s">
        <v>1031</v>
      </c>
      <c r="D194" s="167" t="s">
        <v>157</v>
      </c>
      <c r="E194" s="168">
        <v>1</v>
      </c>
      <c r="F194" s="169"/>
      <c r="G194" s="170">
        <f>ROUND(E194*F194,2)</f>
        <v>0</v>
      </c>
      <c r="H194" s="169">
        <v>18000</v>
      </c>
      <c r="I194" s="170">
        <f>ROUND(E194*H194,2)</f>
        <v>18000</v>
      </c>
      <c r="J194" s="169">
        <v>0</v>
      </c>
      <c r="K194" s="170">
        <f>ROUND(E194*J194,2)</f>
        <v>0</v>
      </c>
      <c r="L194" s="170">
        <v>21</v>
      </c>
      <c r="M194" s="170">
        <f>G194*(1+L194/100)</f>
        <v>0</v>
      </c>
      <c r="N194" s="170">
        <v>0</v>
      </c>
      <c r="O194" s="170">
        <f>ROUND(E194*N194,2)</f>
        <v>0</v>
      </c>
      <c r="P194" s="170">
        <v>0</v>
      </c>
      <c r="Q194" s="170">
        <f>ROUND(E194*P194,2)</f>
        <v>0</v>
      </c>
      <c r="R194" s="170"/>
      <c r="S194" s="170" t="s">
        <v>167</v>
      </c>
      <c r="T194" s="171" t="s">
        <v>159</v>
      </c>
      <c r="U194" s="157">
        <v>0</v>
      </c>
      <c r="V194" s="157">
        <f>ROUND(E194*U194,2)</f>
        <v>0</v>
      </c>
      <c r="W194" s="157"/>
      <c r="X194" s="157" t="s">
        <v>379</v>
      </c>
      <c r="Y194" s="148"/>
      <c r="Z194" s="148"/>
      <c r="AA194" s="148"/>
      <c r="AB194" s="148"/>
      <c r="AC194" s="148"/>
      <c r="AD194" s="148"/>
      <c r="AE194" s="148"/>
      <c r="AF194" s="148"/>
      <c r="AG194" s="148" t="s">
        <v>608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">
      <c r="A195" s="155"/>
      <c r="B195" s="156"/>
      <c r="C195" s="290"/>
      <c r="D195" s="291"/>
      <c r="E195" s="291"/>
      <c r="F195" s="291"/>
      <c r="G195" s="291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48"/>
      <c r="Z195" s="148"/>
      <c r="AA195" s="148"/>
      <c r="AB195" s="148"/>
      <c r="AC195" s="148"/>
      <c r="AD195" s="148"/>
      <c r="AE195" s="148"/>
      <c r="AF195" s="148"/>
      <c r="AG195" s="148" t="s">
        <v>162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65">
        <v>92</v>
      </c>
      <c r="B196" s="166" t="s">
        <v>1032</v>
      </c>
      <c r="C196" s="174" t="s">
        <v>1033</v>
      </c>
      <c r="D196" s="167" t="s">
        <v>157</v>
      </c>
      <c r="E196" s="168">
        <v>1</v>
      </c>
      <c r="F196" s="169"/>
      <c r="G196" s="170">
        <f>ROUND(E196*F196,2)</f>
        <v>0</v>
      </c>
      <c r="H196" s="169">
        <v>6000</v>
      </c>
      <c r="I196" s="170">
        <f>ROUND(E196*H196,2)</f>
        <v>6000</v>
      </c>
      <c r="J196" s="169">
        <v>0</v>
      </c>
      <c r="K196" s="170">
        <f>ROUND(E196*J196,2)</f>
        <v>0</v>
      </c>
      <c r="L196" s="170">
        <v>21</v>
      </c>
      <c r="M196" s="170">
        <f>G196*(1+L196/100)</f>
        <v>0</v>
      </c>
      <c r="N196" s="170">
        <v>0</v>
      </c>
      <c r="O196" s="170">
        <f>ROUND(E196*N196,2)</f>
        <v>0</v>
      </c>
      <c r="P196" s="170">
        <v>0</v>
      </c>
      <c r="Q196" s="170">
        <f>ROUND(E196*P196,2)</f>
        <v>0</v>
      </c>
      <c r="R196" s="170"/>
      <c r="S196" s="170" t="s">
        <v>167</v>
      </c>
      <c r="T196" s="171" t="s">
        <v>159</v>
      </c>
      <c r="U196" s="157">
        <v>0</v>
      </c>
      <c r="V196" s="157">
        <f>ROUND(E196*U196,2)</f>
        <v>0</v>
      </c>
      <c r="W196" s="157"/>
      <c r="X196" s="157" t="s">
        <v>379</v>
      </c>
      <c r="Y196" s="148"/>
      <c r="Z196" s="148"/>
      <c r="AA196" s="148"/>
      <c r="AB196" s="148"/>
      <c r="AC196" s="148"/>
      <c r="AD196" s="148"/>
      <c r="AE196" s="148"/>
      <c r="AF196" s="148"/>
      <c r="AG196" s="148" t="s">
        <v>608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 x14ac:dyDescent="0.2">
      <c r="A197" s="155"/>
      <c r="B197" s="156"/>
      <c r="C197" s="290"/>
      <c r="D197" s="291"/>
      <c r="E197" s="291"/>
      <c r="F197" s="291"/>
      <c r="G197" s="291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48"/>
      <c r="Z197" s="148"/>
      <c r="AA197" s="148"/>
      <c r="AB197" s="148"/>
      <c r="AC197" s="148"/>
      <c r="AD197" s="148"/>
      <c r="AE197" s="148"/>
      <c r="AF197" s="148"/>
      <c r="AG197" s="148" t="s">
        <v>162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65">
        <v>93</v>
      </c>
      <c r="B198" s="166" t="s">
        <v>1034</v>
      </c>
      <c r="C198" s="174" t="s">
        <v>1035</v>
      </c>
      <c r="D198" s="167" t="s">
        <v>157</v>
      </c>
      <c r="E198" s="168">
        <v>1</v>
      </c>
      <c r="F198" s="169"/>
      <c r="G198" s="170">
        <f>ROUND(E198*F198,2)</f>
        <v>0</v>
      </c>
      <c r="H198" s="169">
        <v>1800</v>
      </c>
      <c r="I198" s="170">
        <f>ROUND(E198*H198,2)</f>
        <v>1800</v>
      </c>
      <c r="J198" s="169">
        <v>0</v>
      </c>
      <c r="K198" s="170">
        <f>ROUND(E198*J198,2)</f>
        <v>0</v>
      </c>
      <c r="L198" s="170">
        <v>21</v>
      </c>
      <c r="M198" s="170">
        <f>G198*(1+L198/100)</f>
        <v>0</v>
      </c>
      <c r="N198" s="170">
        <v>0</v>
      </c>
      <c r="O198" s="170">
        <f>ROUND(E198*N198,2)</f>
        <v>0</v>
      </c>
      <c r="P198" s="170">
        <v>0</v>
      </c>
      <c r="Q198" s="170">
        <f>ROUND(E198*P198,2)</f>
        <v>0</v>
      </c>
      <c r="R198" s="170"/>
      <c r="S198" s="170" t="s">
        <v>167</v>
      </c>
      <c r="T198" s="171" t="s">
        <v>159</v>
      </c>
      <c r="U198" s="157">
        <v>0</v>
      </c>
      <c r="V198" s="157">
        <f>ROUND(E198*U198,2)</f>
        <v>0</v>
      </c>
      <c r="W198" s="157"/>
      <c r="X198" s="157" t="s">
        <v>379</v>
      </c>
      <c r="Y198" s="148"/>
      <c r="Z198" s="148"/>
      <c r="AA198" s="148"/>
      <c r="AB198" s="148"/>
      <c r="AC198" s="148"/>
      <c r="AD198" s="148"/>
      <c r="AE198" s="148"/>
      <c r="AF198" s="148"/>
      <c r="AG198" s="148" t="s">
        <v>608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">
      <c r="A199" s="155"/>
      <c r="B199" s="156"/>
      <c r="C199" s="290"/>
      <c r="D199" s="291"/>
      <c r="E199" s="291"/>
      <c r="F199" s="291"/>
      <c r="G199" s="291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 t="s">
        <v>162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x14ac:dyDescent="0.2">
      <c r="A200" s="3"/>
      <c r="B200" s="4"/>
      <c r="C200" s="175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AE200">
        <v>15</v>
      </c>
      <c r="AF200">
        <v>21</v>
      </c>
      <c r="AG200" t="s">
        <v>140</v>
      </c>
    </row>
    <row r="201" spans="1:60" x14ac:dyDescent="0.2">
      <c r="A201" s="151"/>
      <c r="B201" s="152" t="s">
        <v>29</v>
      </c>
      <c r="C201" s="176"/>
      <c r="D201" s="153"/>
      <c r="E201" s="154"/>
      <c r="F201" s="154"/>
      <c r="G201" s="172">
        <f>G8+G15+G20+G75+G156+G183</f>
        <v>0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AE201">
        <f>SUMIF(L7:L199,AE200,G7:G199)</f>
        <v>0</v>
      </c>
      <c r="AF201">
        <f>SUMIF(L7:L199,AF200,G7:G199)</f>
        <v>0</v>
      </c>
      <c r="AG201" t="s">
        <v>170</v>
      </c>
    </row>
    <row r="202" spans="1:60" x14ac:dyDescent="0.2">
      <c r="C202" s="177"/>
      <c r="D202" s="10"/>
      <c r="AG202" t="s">
        <v>171</v>
      </c>
    </row>
    <row r="203" spans="1:60" x14ac:dyDescent="0.2">
      <c r="D203" s="10"/>
    </row>
    <row r="204" spans="1:60" x14ac:dyDescent="0.2">
      <c r="D204" s="10"/>
    </row>
    <row r="205" spans="1:60" x14ac:dyDescent="0.2">
      <c r="D205" s="10"/>
    </row>
    <row r="206" spans="1:60" x14ac:dyDescent="0.2">
      <c r="D206" s="10"/>
    </row>
    <row r="207" spans="1:60" x14ac:dyDescent="0.2">
      <c r="D207" s="10"/>
    </row>
    <row r="208" spans="1:60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ysCtnSdm+iSAQGuLx5oDlJvi+6hnBfLLuO97MzrtOoj5wbEdlQzOlKnjN20wOaINoSWdcK36FwJVobmPLcfNg==" saltValue="7/RUXZAp8grnLx/t00hD/A==" spinCount="100000" sheet="1" objects="1" scenarios="1"/>
  <mergeCells count="97">
    <mergeCell ref="C12:G12"/>
    <mergeCell ref="A1:G1"/>
    <mergeCell ref="C2:G2"/>
    <mergeCell ref="C3:G3"/>
    <mergeCell ref="C4:G4"/>
    <mergeCell ref="C10:G10"/>
    <mergeCell ref="C38:G38"/>
    <mergeCell ref="C14:G14"/>
    <mergeCell ref="C17:G17"/>
    <mergeCell ref="C19:G19"/>
    <mergeCell ref="C22:G22"/>
    <mergeCell ref="C24:G24"/>
    <mergeCell ref="C26:G26"/>
    <mergeCell ref="C28:G28"/>
    <mergeCell ref="C30:G30"/>
    <mergeCell ref="C32:G32"/>
    <mergeCell ref="C34:G34"/>
    <mergeCell ref="C36:G36"/>
    <mergeCell ref="C62:G62"/>
    <mergeCell ref="C40:G40"/>
    <mergeCell ref="C42:G42"/>
    <mergeCell ref="C44:G44"/>
    <mergeCell ref="C46:G46"/>
    <mergeCell ref="C48:G48"/>
    <mergeCell ref="C50:G50"/>
    <mergeCell ref="C52:G52"/>
    <mergeCell ref="C54:G54"/>
    <mergeCell ref="C56:G56"/>
    <mergeCell ref="C58:G58"/>
    <mergeCell ref="C60:G60"/>
    <mergeCell ref="C87:G87"/>
    <mergeCell ref="C64:G64"/>
    <mergeCell ref="C66:G66"/>
    <mergeCell ref="C68:G68"/>
    <mergeCell ref="C70:G70"/>
    <mergeCell ref="C72:G72"/>
    <mergeCell ref="C74:G74"/>
    <mergeCell ref="C77:G77"/>
    <mergeCell ref="C79:G79"/>
    <mergeCell ref="C81:G81"/>
    <mergeCell ref="C83:G83"/>
    <mergeCell ref="C85:G85"/>
    <mergeCell ref="C111:G111"/>
    <mergeCell ref="C89:G89"/>
    <mergeCell ref="C91:G91"/>
    <mergeCell ref="C93:G93"/>
    <mergeCell ref="C95:G95"/>
    <mergeCell ref="C97:G97"/>
    <mergeCell ref="C99:G99"/>
    <mergeCell ref="C101:G101"/>
    <mergeCell ref="C103:G103"/>
    <mergeCell ref="C105:G105"/>
    <mergeCell ref="C107:G107"/>
    <mergeCell ref="C109:G109"/>
    <mergeCell ref="C135:G135"/>
    <mergeCell ref="C113:G113"/>
    <mergeCell ref="C115:G115"/>
    <mergeCell ref="C117:G117"/>
    <mergeCell ref="C119:G119"/>
    <mergeCell ref="C121:G121"/>
    <mergeCell ref="C123:G123"/>
    <mergeCell ref="C125:G125"/>
    <mergeCell ref="C127:G127"/>
    <mergeCell ref="C129:G129"/>
    <mergeCell ref="C131:G131"/>
    <mergeCell ref="C133:G133"/>
    <mergeCell ref="C160:G160"/>
    <mergeCell ref="C137:G137"/>
    <mergeCell ref="C139:G139"/>
    <mergeCell ref="C141:G141"/>
    <mergeCell ref="C143:G143"/>
    <mergeCell ref="C145:G145"/>
    <mergeCell ref="C147:G147"/>
    <mergeCell ref="C149:G149"/>
    <mergeCell ref="C151:G151"/>
    <mergeCell ref="C153:G153"/>
    <mergeCell ref="C155:G155"/>
    <mergeCell ref="C158:G158"/>
    <mergeCell ref="C185:G185"/>
    <mergeCell ref="C162:G162"/>
    <mergeCell ref="C164:G164"/>
    <mergeCell ref="C166:G166"/>
    <mergeCell ref="C168:G168"/>
    <mergeCell ref="C170:G170"/>
    <mergeCell ref="C172:G172"/>
    <mergeCell ref="C174:G174"/>
    <mergeCell ref="C176:G176"/>
    <mergeCell ref="C178:G178"/>
    <mergeCell ref="C180:G180"/>
    <mergeCell ref="C182:G182"/>
    <mergeCell ref="C199:G199"/>
    <mergeCell ref="C187:G187"/>
    <mergeCell ref="C189:G189"/>
    <mergeCell ref="C191:G191"/>
    <mergeCell ref="C193:G193"/>
    <mergeCell ref="C195:G195"/>
    <mergeCell ref="C197:G19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4 04 Naklady</vt:lpstr>
      <vt:lpstr>1 01 Pol</vt:lpstr>
      <vt:lpstr>2 02 Pol</vt:lpstr>
      <vt:lpstr>3 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01 Pol'!Názvy_tisku</vt:lpstr>
      <vt:lpstr>'2 02 Pol'!Názvy_tisku</vt:lpstr>
      <vt:lpstr>'3 03 Pol'!Názvy_tisku</vt:lpstr>
      <vt:lpstr>'4 04 Naklady'!Názvy_tisku</vt:lpstr>
      <vt:lpstr>oadresa</vt:lpstr>
      <vt:lpstr>Stavba!Objednatel</vt:lpstr>
      <vt:lpstr>Stavba!Objekt</vt:lpstr>
      <vt:lpstr>'1 01 Pol'!Oblast_tisku</vt:lpstr>
      <vt:lpstr>'2 02 Pol'!Oblast_tisku</vt:lpstr>
      <vt:lpstr>'3 03 Pol'!Oblast_tisku</vt:lpstr>
      <vt:lpstr>'4 04 Naklady'!Oblast_tisku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Ing. Drahoslav Koura</cp:lastModifiedBy>
  <cp:lastPrinted>2019-07-17T08:52:05Z</cp:lastPrinted>
  <dcterms:created xsi:type="dcterms:W3CDTF">2009-04-08T07:15:50Z</dcterms:created>
  <dcterms:modified xsi:type="dcterms:W3CDTF">2020-11-09T11:01:20Z</dcterms:modified>
</cp:coreProperties>
</file>