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=Záloha Nedvěd-plocha=\2020\STAVBY_2020\II-231 Rekonstrukce ul. 28.října, III.čás - IROP - (PDPS)\"/>
    </mc:Choice>
  </mc:AlternateContent>
  <bookViews>
    <workbookView xWindow="0" yWindow="0" windowWidth="19170" windowHeight="11430"/>
  </bookViews>
  <sheets>
    <sheet name="Rekapitulace stavby" sheetId="1" r:id="rId1"/>
    <sheet name="000 - VRN - Předběžné a v..." sheetId="2" r:id="rId2"/>
    <sheet name="SO 001 - Příprava území" sheetId="3" r:id="rId3"/>
    <sheet name="SO 101.1.ZH - Silnice II-231" sheetId="4" r:id="rId4"/>
    <sheet name="SO 101.2.ZH - Odvodnění (..." sheetId="5" r:id="rId5"/>
    <sheet name="SO 101.3.ZH - Propustek P..." sheetId="6" r:id="rId6"/>
    <sheet name="SO 101.4.ZH - Propustek P..." sheetId="7" r:id="rId7"/>
    <sheet name="SO 101.5.ZH - Výměna akti..." sheetId="8" r:id="rId8"/>
    <sheet name="SO 101.1.ZV - Silnice II-231" sheetId="9" r:id="rId9"/>
    <sheet name="SO 101.2.ZV - Odvodnění (..." sheetId="10" r:id="rId10"/>
    <sheet name="SO 101.3.ZV - Propustek P..." sheetId="11" r:id="rId11"/>
    <sheet name="SO 101.4.ZV - Výměna akti..." sheetId="12" r:id="rId12"/>
    <sheet name="SO 151.ZH - Dopravní znač..." sheetId="13" r:id="rId13"/>
    <sheet name="SO 151.ZV - Dopravní znač..." sheetId="14" r:id="rId14"/>
    <sheet name="SO 153 - Dopravní opatření" sheetId="15" r:id="rId15"/>
    <sheet name="SO 301.ZH - Odvodňovací z..." sheetId="16" r:id="rId16"/>
    <sheet name="SO 431.N - Pokládka trube..." sheetId="17" r:id="rId17"/>
  </sheets>
  <definedNames>
    <definedName name="_xlnm._FilterDatabase" localSheetId="1" hidden="1">'000 - VRN - Předběžné a v...'!$C$120:$K$143</definedName>
    <definedName name="_xlnm._FilterDatabase" localSheetId="2" hidden="1">'SO 001 - Příprava území'!$C$116:$K$128</definedName>
    <definedName name="_xlnm._FilterDatabase" localSheetId="3" hidden="1">'SO 101.1.ZH - Silnice II-231'!$C$126:$K$469</definedName>
    <definedName name="_xlnm._FilterDatabase" localSheetId="8" hidden="1">'SO 101.1.ZV - Silnice II-231'!$C$125:$K$342</definedName>
    <definedName name="_xlnm._FilterDatabase" localSheetId="4" hidden="1">'SO 101.2.ZH - Odvodnění (...'!$C$124:$K$233</definedName>
    <definedName name="_xlnm._FilterDatabase" localSheetId="9" hidden="1">'SO 101.2.ZV - Odvodnění (...'!$C$124:$K$193</definedName>
    <definedName name="_xlnm._FilterDatabase" localSheetId="5" hidden="1">'SO 101.3.ZH - Propustek P...'!$C$126:$K$258</definedName>
    <definedName name="_xlnm._FilterDatabase" localSheetId="10" hidden="1">'SO 101.3.ZV - Propustek P...'!$C$124:$K$210</definedName>
    <definedName name="_xlnm._FilterDatabase" localSheetId="6" hidden="1">'SO 101.4.ZH - Propustek P...'!$C$126:$K$232</definedName>
    <definedName name="_xlnm._FilterDatabase" localSheetId="11" hidden="1">'SO 101.4.ZV - Výměna akti...'!$C$121:$K$155</definedName>
    <definedName name="_xlnm._FilterDatabase" localSheetId="7" hidden="1">'SO 101.5.ZH - Výměna akti...'!$C$121:$K$189</definedName>
    <definedName name="_xlnm._FilterDatabase" localSheetId="12" hidden="1">'SO 151.ZH - Dopravní znač...'!$C$116:$K$131</definedName>
    <definedName name="_xlnm._FilterDatabase" localSheetId="13" hidden="1">'SO 151.ZV - Dopravní znač...'!$C$116:$K$133</definedName>
    <definedName name="_xlnm._FilterDatabase" localSheetId="14" hidden="1">'SO 153 - Dopravní opatření'!$C$118:$K$256</definedName>
    <definedName name="_xlnm._FilterDatabase" localSheetId="15" hidden="1">'SO 301.ZH - Odvodňovací z...'!$C$120:$K$333</definedName>
    <definedName name="_xlnm._FilterDatabase" localSheetId="16" hidden="1">'SO 431.N - Pokládka trube...'!$C$118:$K$163</definedName>
    <definedName name="_xlnm.Print_Titles" localSheetId="1">'000 - VRN - Předběžné a v...'!$120:$120</definedName>
    <definedName name="_xlnm.Print_Titles" localSheetId="0">'Rekapitulace stavby'!$92:$92</definedName>
    <definedName name="_xlnm.Print_Titles" localSheetId="2">'SO 001 - Příprava území'!$116:$116</definedName>
    <definedName name="_xlnm.Print_Titles" localSheetId="3">'SO 101.1.ZH - Silnice II-231'!$126:$126</definedName>
    <definedName name="_xlnm.Print_Titles" localSheetId="8">'SO 101.1.ZV - Silnice II-231'!$125:$125</definedName>
    <definedName name="_xlnm.Print_Titles" localSheetId="4">'SO 101.2.ZH - Odvodnění (...'!$124:$124</definedName>
    <definedName name="_xlnm.Print_Titles" localSheetId="9">'SO 101.2.ZV - Odvodnění (...'!$124:$124</definedName>
    <definedName name="_xlnm.Print_Titles" localSheetId="5">'SO 101.3.ZH - Propustek P...'!$126:$126</definedName>
    <definedName name="_xlnm.Print_Titles" localSheetId="10">'SO 101.3.ZV - Propustek P...'!$124:$124</definedName>
    <definedName name="_xlnm.Print_Titles" localSheetId="6">'SO 101.4.ZH - Propustek P...'!$126:$126</definedName>
    <definedName name="_xlnm.Print_Titles" localSheetId="11">'SO 101.4.ZV - Výměna akti...'!$121:$121</definedName>
    <definedName name="_xlnm.Print_Titles" localSheetId="7">'SO 101.5.ZH - Výměna akti...'!$121:$121</definedName>
    <definedName name="_xlnm.Print_Titles" localSheetId="12">'SO 151.ZH - Dopravní znač...'!$116:$116</definedName>
    <definedName name="_xlnm.Print_Titles" localSheetId="13">'SO 151.ZV - Dopravní znač...'!$116:$116</definedName>
    <definedName name="_xlnm.Print_Titles" localSheetId="14">'SO 153 - Dopravní opatření'!$118:$118</definedName>
    <definedName name="_xlnm.Print_Titles" localSheetId="15">'SO 301.ZH - Odvodňovací z...'!$120:$120</definedName>
    <definedName name="_xlnm.Print_Titles" localSheetId="16">'SO 431.N - Pokládka trube...'!$118:$118</definedName>
    <definedName name="_xlnm.Print_Area" localSheetId="1">'000 - VRN - Předběžné a v...'!$C$4:$J$76,'000 - VRN - Předběžné a v...'!$C$82:$J$102,'000 - VRN - Předběžné a v...'!$C$108:$K$143</definedName>
    <definedName name="_xlnm.Print_Area" localSheetId="0">'Rekapitulace stavby'!$D$4:$AO$76,'Rekapitulace stavby'!$C$82:$AQ$113</definedName>
    <definedName name="_xlnm.Print_Area" localSheetId="2">'SO 001 - Příprava území'!$C$4:$J$76,'SO 001 - Příprava území'!$C$82:$J$98,'SO 001 - Příprava území'!$C$104:$K$128</definedName>
    <definedName name="_xlnm.Print_Area" localSheetId="3">'SO 101.1.ZH - Silnice II-231'!$C$4:$J$76,'SO 101.1.ZH - Silnice II-231'!$C$82:$J$106,'SO 101.1.ZH - Silnice II-231'!$C$112:$K$469</definedName>
    <definedName name="_xlnm.Print_Area" localSheetId="8">'SO 101.1.ZV - Silnice II-231'!$C$4:$J$76,'SO 101.1.ZV - Silnice II-231'!$C$82:$J$105,'SO 101.1.ZV - Silnice II-231'!$C$111:$K$342</definedName>
    <definedName name="_xlnm.Print_Area" localSheetId="4">'SO 101.2.ZH - Odvodnění (...'!$C$4:$J$76,'SO 101.2.ZH - Odvodnění (...'!$C$82:$J$104,'SO 101.2.ZH - Odvodnění (...'!$C$110:$K$233</definedName>
    <definedName name="_xlnm.Print_Area" localSheetId="9">'SO 101.2.ZV - Odvodnění (...'!$C$4:$J$76,'SO 101.2.ZV - Odvodnění (...'!$C$82:$J$104,'SO 101.2.ZV - Odvodnění (...'!$C$110:$K$193</definedName>
    <definedName name="_xlnm.Print_Area" localSheetId="5">'SO 101.3.ZH - Propustek P...'!$C$4:$J$76,'SO 101.3.ZH - Propustek P...'!$C$82:$J$106,'SO 101.3.ZH - Propustek P...'!$C$112:$K$258</definedName>
    <definedName name="_xlnm.Print_Area" localSheetId="10">'SO 101.3.ZV - Propustek P...'!$C$4:$J$76,'SO 101.3.ZV - Propustek P...'!$C$82:$J$104,'SO 101.3.ZV - Propustek P...'!$C$110:$K$210</definedName>
    <definedName name="_xlnm.Print_Area" localSheetId="6">'SO 101.4.ZH - Propustek P...'!$C$4:$J$76,'SO 101.4.ZH - Propustek P...'!$C$82:$J$106,'SO 101.4.ZH - Propustek P...'!$C$112:$K$232</definedName>
    <definedName name="_xlnm.Print_Area" localSheetId="11">'SO 101.4.ZV - Výměna akti...'!$C$4:$J$76,'SO 101.4.ZV - Výměna akti...'!$C$82:$J$101,'SO 101.4.ZV - Výměna akti...'!$C$107:$K$155</definedName>
    <definedName name="_xlnm.Print_Area" localSheetId="7">'SO 101.5.ZH - Výměna akti...'!$C$4:$J$76,'SO 101.5.ZH - Výměna akti...'!$C$82:$J$101,'SO 101.5.ZH - Výměna akti...'!$C$107:$K$189</definedName>
    <definedName name="_xlnm.Print_Area" localSheetId="12">'SO 151.ZH - Dopravní znač...'!$C$4:$J$76,'SO 151.ZH - Dopravní znač...'!$C$82:$J$98,'SO 151.ZH - Dopravní znač...'!$C$104:$K$131</definedName>
    <definedName name="_xlnm.Print_Area" localSheetId="13">'SO 151.ZV - Dopravní znač...'!$C$4:$J$76,'SO 151.ZV - Dopravní znač...'!$C$82:$J$98,'SO 151.ZV - Dopravní znač...'!$C$104:$K$133</definedName>
    <definedName name="_xlnm.Print_Area" localSheetId="14">'SO 153 - Dopravní opatření'!$C$4:$J$76,'SO 153 - Dopravní opatření'!$C$82:$J$100,'SO 153 - Dopravní opatření'!$C$106:$K$256</definedName>
    <definedName name="_xlnm.Print_Area" localSheetId="15">'SO 301.ZH - Odvodňovací z...'!$C$4:$J$76,'SO 301.ZH - Odvodňovací z...'!$C$82:$J$102,'SO 301.ZH - Odvodňovací z...'!$C$108:$K$333</definedName>
    <definedName name="_xlnm.Print_Area" localSheetId="16">'SO 431.N - Pokládka trube...'!$C$4:$J$76,'SO 431.N - Pokládka trube...'!$C$82:$J$100,'SO 431.N - Pokládka trube...'!$C$106:$K$163</definedName>
  </definedNames>
  <calcPr calcId="162913"/>
</workbook>
</file>

<file path=xl/calcChain.xml><?xml version="1.0" encoding="utf-8"?>
<calcChain xmlns="http://schemas.openxmlformats.org/spreadsheetml/2006/main">
  <c r="J37" i="17" l="1"/>
  <c r="J36" i="17"/>
  <c r="AY112" i="1"/>
  <c r="J35" i="17"/>
  <c r="AX112" i="1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39" i="17"/>
  <c r="BH139" i="17"/>
  <c r="BG139" i="17"/>
  <c r="BF139" i="17"/>
  <c r="T139" i="17"/>
  <c r="R139" i="17"/>
  <c r="P139" i="17"/>
  <c r="BI137" i="17"/>
  <c r="BH137" i="17"/>
  <c r="BG137" i="17"/>
  <c r="BF137" i="17"/>
  <c r="T137" i="17"/>
  <c r="R137" i="17"/>
  <c r="P137" i="17"/>
  <c r="BI134" i="17"/>
  <c r="BH134" i="17"/>
  <c r="BG134" i="17"/>
  <c r="BF134" i="17"/>
  <c r="T134" i="17"/>
  <c r="R134" i="17"/>
  <c r="P134" i="17"/>
  <c r="BI130" i="17"/>
  <c r="BH130" i="17"/>
  <c r="BG130" i="17"/>
  <c r="BF130" i="17"/>
  <c r="T130" i="17"/>
  <c r="R130" i="17"/>
  <c r="P130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1" i="17"/>
  <c r="BH121" i="17"/>
  <c r="BG121" i="17"/>
  <c r="BF121" i="17"/>
  <c r="T121" i="17"/>
  <c r="R121" i="17"/>
  <c r="P121" i="17"/>
  <c r="J115" i="17"/>
  <c r="F115" i="17"/>
  <c r="F113" i="17"/>
  <c r="E111" i="17"/>
  <c r="J91" i="17"/>
  <c r="F91" i="17"/>
  <c r="F89" i="17"/>
  <c r="E87" i="17"/>
  <c r="J24" i="17"/>
  <c r="E24" i="17"/>
  <c r="J92" i="17" s="1"/>
  <c r="J23" i="17"/>
  <c r="J18" i="17"/>
  <c r="E18" i="17"/>
  <c r="F116" i="17" s="1"/>
  <c r="J17" i="17"/>
  <c r="J12" i="17"/>
  <c r="J113" i="17"/>
  <c r="E7" i="17"/>
  <c r="E109" i="17"/>
  <c r="J37" i="16"/>
  <c r="J36" i="16"/>
  <c r="AY111" i="1" s="1"/>
  <c r="J35" i="16"/>
  <c r="AX111" i="1" s="1"/>
  <c r="BI327" i="16"/>
  <c r="BH327" i="16"/>
  <c r="BG327" i="16"/>
  <c r="BF327" i="16"/>
  <c r="T327" i="16"/>
  <c r="R327" i="16"/>
  <c r="P327" i="16"/>
  <c r="BI321" i="16"/>
  <c r="BH321" i="16"/>
  <c r="BG321" i="16"/>
  <c r="BF321" i="16"/>
  <c r="T321" i="16"/>
  <c r="R321" i="16"/>
  <c r="P321" i="16"/>
  <c r="BI318" i="16"/>
  <c r="BH318" i="16"/>
  <c r="BG318" i="16"/>
  <c r="BF318" i="16"/>
  <c r="T318" i="16"/>
  <c r="R318" i="16"/>
  <c r="P318" i="16"/>
  <c r="BI317" i="16"/>
  <c r="BH317" i="16"/>
  <c r="BG317" i="16"/>
  <c r="BF317" i="16"/>
  <c r="T317" i="16"/>
  <c r="R317" i="16"/>
  <c r="P317" i="16"/>
  <c r="BI316" i="16"/>
  <c r="BH316" i="16"/>
  <c r="BG316" i="16"/>
  <c r="BF316" i="16"/>
  <c r="T316" i="16"/>
  <c r="R316" i="16"/>
  <c r="P316" i="16"/>
  <c r="BI311" i="16"/>
  <c r="BH311" i="16"/>
  <c r="BG311" i="16"/>
  <c r="BF311" i="16"/>
  <c r="T311" i="16"/>
  <c r="R311" i="16"/>
  <c r="P311" i="16"/>
  <c r="BI310" i="16"/>
  <c r="BH310" i="16"/>
  <c r="BG310" i="16"/>
  <c r="BF310" i="16"/>
  <c r="T310" i="16"/>
  <c r="R310" i="16"/>
  <c r="P310" i="16"/>
  <c r="BI309" i="16"/>
  <c r="BH309" i="16"/>
  <c r="BG309" i="16"/>
  <c r="BF309" i="16"/>
  <c r="T309" i="16"/>
  <c r="R309" i="16"/>
  <c r="P309" i="16"/>
  <c r="BI308" i="16"/>
  <c r="BH308" i="16"/>
  <c r="BG308" i="16"/>
  <c r="BF308" i="16"/>
  <c r="T308" i="16"/>
  <c r="R308" i="16"/>
  <c r="P308" i="16"/>
  <c r="BI307" i="16"/>
  <c r="BH307" i="16"/>
  <c r="BG307" i="16"/>
  <c r="BF307" i="16"/>
  <c r="T307" i="16"/>
  <c r="R307" i="16"/>
  <c r="P307" i="16"/>
  <c r="BI306" i="16"/>
  <c r="BH306" i="16"/>
  <c r="BG306" i="16"/>
  <c r="BF306" i="16"/>
  <c r="T306" i="16"/>
  <c r="R306" i="16"/>
  <c r="P306" i="16"/>
  <c r="BI305" i="16"/>
  <c r="BH305" i="16"/>
  <c r="BG305" i="16"/>
  <c r="BF305" i="16"/>
  <c r="T305" i="16"/>
  <c r="R305" i="16"/>
  <c r="P305" i="16"/>
  <c r="BI304" i="16"/>
  <c r="BH304" i="16"/>
  <c r="BG304" i="16"/>
  <c r="BF304" i="16"/>
  <c r="T304" i="16"/>
  <c r="R304" i="16"/>
  <c r="P304" i="16"/>
  <c r="BI301" i="16"/>
  <c r="BH301" i="16"/>
  <c r="BG301" i="16"/>
  <c r="BF301" i="16"/>
  <c r="T301" i="16"/>
  <c r="R301" i="16"/>
  <c r="P301" i="16"/>
  <c r="BI300" i="16"/>
  <c r="BH300" i="16"/>
  <c r="BG300" i="16"/>
  <c r="BF300" i="16"/>
  <c r="T300" i="16"/>
  <c r="R300" i="16"/>
  <c r="P300" i="16"/>
  <c r="BI299" i="16"/>
  <c r="BH299" i="16"/>
  <c r="BG299" i="16"/>
  <c r="BF299" i="16"/>
  <c r="T299" i="16"/>
  <c r="R299" i="16"/>
  <c r="P299" i="16"/>
  <c r="BI297" i="16"/>
  <c r="BH297" i="16"/>
  <c r="BG297" i="16"/>
  <c r="BF297" i="16"/>
  <c r="T297" i="16"/>
  <c r="R297" i="16"/>
  <c r="P297" i="16"/>
  <c r="BI287" i="16"/>
  <c r="BH287" i="16"/>
  <c r="BG287" i="16"/>
  <c r="BF287" i="16"/>
  <c r="T287" i="16"/>
  <c r="R287" i="16"/>
  <c r="P287" i="16"/>
  <c r="BI286" i="16"/>
  <c r="BH286" i="16"/>
  <c r="BG286" i="16"/>
  <c r="BF286" i="16"/>
  <c r="T286" i="16"/>
  <c r="R286" i="16"/>
  <c r="P286" i="16"/>
  <c r="BI285" i="16"/>
  <c r="BH285" i="16"/>
  <c r="BG285" i="16"/>
  <c r="BF285" i="16"/>
  <c r="T285" i="16"/>
  <c r="R285" i="16"/>
  <c r="P285" i="16"/>
  <c r="BI283" i="16"/>
  <c r="BH283" i="16"/>
  <c r="BG283" i="16"/>
  <c r="BF283" i="16"/>
  <c r="T283" i="16"/>
  <c r="R283" i="16"/>
  <c r="P283" i="16"/>
  <c r="BI273" i="16"/>
  <c r="BH273" i="16"/>
  <c r="BG273" i="16"/>
  <c r="BF273" i="16"/>
  <c r="T273" i="16"/>
  <c r="R273" i="16"/>
  <c r="P273" i="16"/>
  <c r="BI270" i="16"/>
  <c r="BH270" i="16"/>
  <c r="BG270" i="16"/>
  <c r="BF270" i="16"/>
  <c r="T270" i="16"/>
  <c r="R270" i="16"/>
  <c r="P270" i="16"/>
  <c r="BI249" i="16"/>
  <c r="BH249" i="16"/>
  <c r="BG249" i="16"/>
  <c r="BF249" i="16"/>
  <c r="T249" i="16"/>
  <c r="T248" i="16" s="1"/>
  <c r="R249" i="16"/>
  <c r="R248" i="16" s="1"/>
  <c r="P249" i="16"/>
  <c r="P248" i="16" s="1"/>
  <c r="BI246" i="16"/>
  <c r="BH246" i="16"/>
  <c r="BG246" i="16"/>
  <c r="BF246" i="16"/>
  <c r="T246" i="16"/>
  <c r="R246" i="16"/>
  <c r="P246" i="16"/>
  <c r="BI214" i="16"/>
  <c r="BH214" i="16"/>
  <c r="BG214" i="16"/>
  <c r="BF214" i="16"/>
  <c r="T214" i="16"/>
  <c r="R214" i="16"/>
  <c r="P214" i="16"/>
  <c r="BI212" i="16"/>
  <c r="BH212" i="16"/>
  <c r="BG212" i="16"/>
  <c r="BF212" i="16"/>
  <c r="T212" i="16"/>
  <c r="R212" i="16"/>
  <c r="P212" i="16"/>
  <c r="BI173" i="16"/>
  <c r="BH173" i="16"/>
  <c r="BG173" i="16"/>
  <c r="BF173" i="16"/>
  <c r="T173" i="16"/>
  <c r="R173" i="16"/>
  <c r="P173" i="16"/>
  <c r="BI170" i="16"/>
  <c r="BH170" i="16"/>
  <c r="BG170" i="16"/>
  <c r="BF170" i="16"/>
  <c r="T170" i="16"/>
  <c r="R170" i="16"/>
  <c r="P170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59" i="16"/>
  <c r="BH159" i="16"/>
  <c r="BG159" i="16"/>
  <c r="BF159" i="16"/>
  <c r="T159" i="16"/>
  <c r="R159" i="16"/>
  <c r="P159" i="16"/>
  <c r="BI141" i="16"/>
  <c r="BH141" i="16"/>
  <c r="BG141" i="16"/>
  <c r="BF141" i="16"/>
  <c r="T141" i="16"/>
  <c r="R141" i="16"/>
  <c r="P141" i="16"/>
  <c r="BI124" i="16"/>
  <c r="BH124" i="16"/>
  <c r="BG124" i="16"/>
  <c r="BF124" i="16"/>
  <c r="T124" i="16"/>
  <c r="R124" i="16"/>
  <c r="P124" i="16"/>
  <c r="J117" i="16"/>
  <c r="F117" i="16"/>
  <c r="F115" i="16"/>
  <c r="E113" i="16"/>
  <c r="J91" i="16"/>
  <c r="F91" i="16"/>
  <c r="F89" i="16"/>
  <c r="E87" i="16"/>
  <c r="J24" i="16"/>
  <c r="E24" i="16"/>
  <c r="J118" i="16"/>
  <c r="J23" i="16"/>
  <c r="J18" i="16"/>
  <c r="E18" i="16"/>
  <c r="F92" i="16"/>
  <c r="J17" i="16"/>
  <c r="J12" i="16"/>
  <c r="J115" i="16" s="1"/>
  <c r="E7" i="16"/>
  <c r="E111" i="16" s="1"/>
  <c r="J37" i="15"/>
  <c r="J36" i="15"/>
  <c r="AY110" i="1"/>
  <c r="J35" i="15"/>
  <c r="AX110" i="1"/>
  <c r="BI256" i="15"/>
  <c r="BH256" i="15"/>
  <c r="BG256" i="15"/>
  <c r="BF256" i="15"/>
  <c r="T256" i="15"/>
  <c r="R256" i="15"/>
  <c r="P256" i="15"/>
  <c r="BI255" i="15"/>
  <c r="BH255" i="15"/>
  <c r="BG255" i="15"/>
  <c r="BF255" i="15"/>
  <c r="T255" i="15"/>
  <c r="R255" i="15"/>
  <c r="P255" i="15"/>
  <c r="BI249" i="15"/>
  <c r="BH249" i="15"/>
  <c r="BG249" i="15"/>
  <c r="BF249" i="15"/>
  <c r="T249" i="15"/>
  <c r="R249" i="15"/>
  <c r="P249" i="15"/>
  <c r="BI244" i="15"/>
  <c r="BH244" i="15"/>
  <c r="BG244" i="15"/>
  <c r="BF244" i="15"/>
  <c r="T244" i="15"/>
  <c r="R244" i="15"/>
  <c r="P244" i="15"/>
  <c r="BI240" i="15"/>
  <c r="BH240" i="15"/>
  <c r="BG240" i="15"/>
  <c r="BF240" i="15"/>
  <c r="T240" i="15"/>
  <c r="R240" i="15"/>
  <c r="P240" i="15"/>
  <c r="BI182" i="15"/>
  <c r="BH182" i="15"/>
  <c r="BG182" i="15"/>
  <c r="BF182" i="15"/>
  <c r="T182" i="15"/>
  <c r="R182" i="15"/>
  <c r="P182" i="15"/>
  <c r="BI130" i="15"/>
  <c r="BH130" i="15"/>
  <c r="BG130" i="15"/>
  <c r="BF130" i="15"/>
  <c r="T130" i="15"/>
  <c r="R130" i="15"/>
  <c r="P130" i="15"/>
  <c r="BI122" i="15"/>
  <c r="BH122" i="15"/>
  <c r="BG122" i="15"/>
  <c r="BF122" i="15"/>
  <c r="T122" i="15"/>
  <c r="T121" i="15" s="1"/>
  <c r="R122" i="15"/>
  <c r="R121" i="15" s="1"/>
  <c r="P122" i="15"/>
  <c r="P121" i="15" s="1"/>
  <c r="J115" i="15"/>
  <c r="F115" i="15"/>
  <c r="F113" i="15"/>
  <c r="E111" i="15"/>
  <c r="J91" i="15"/>
  <c r="F91" i="15"/>
  <c r="F89" i="15"/>
  <c r="E87" i="15"/>
  <c r="J24" i="15"/>
  <c r="E24" i="15"/>
  <c r="J92" i="15"/>
  <c r="J23" i="15"/>
  <c r="J18" i="15"/>
  <c r="E18" i="15"/>
  <c r="F116" i="15"/>
  <c r="J17" i="15"/>
  <c r="J12" i="15"/>
  <c r="J89" i="15" s="1"/>
  <c r="E7" i="15"/>
  <c r="E109" i="15" s="1"/>
  <c r="J37" i="14"/>
  <c r="J36" i="14"/>
  <c r="AY109" i="1"/>
  <c r="J35" i="14"/>
  <c r="AX109" i="1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J113" i="14"/>
  <c r="F113" i="14"/>
  <c r="F111" i="14"/>
  <c r="E109" i="14"/>
  <c r="J91" i="14"/>
  <c r="F91" i="14"/>
  <c r="F89" i="14"/>
  <c r="E87" i="14"/>
  <c r="J24" i="14"/>
  <c r="E24" i="14"/>
  <c r="J92" i="14"/>
  <c r="J23" i="14"/>
  <c r="J18" i="14"/>
  <c r="E18" i="14"/>
  <c r="F114" i="14"/>
  <c r="J17" i="14"/>
  <c r="J12" i="14"/>
  <c r="J111" i="14" s="1"/>
  <c r="E7" i="14"/>
  <c r="E85" i="14" s="1"/>
  <c r="J37" i="13"/>
  <c r="J36" i="13"/>
  <c r="AY108" i="1"/>
  <c r="J35" i="13"/>
  <c r="AX108" i="1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J113" i="13"/>
  <c r="F113" i="13"/>
  <c r="F111" i="13"/>
  <c r="E109" i="13"/>
  <c r="J91" i="13"/>
  <c r="F91" i="13"/>
  <c r="F89" i="13"/>
  <c r="E87" i="13"/>
  <c r="J24" i="13"/>
  <c r="E24" i="13"/>
  <c r="J92" i="13" s="1"/>
  <c r="J23" i="13"/>
  <c r="J18" i="13"/>
  <c r="E18" i="13"/>
  <c r="F92" i="13" s="1"/>
  <c r="J17" i="13"/>
  <c r="J12" i="13"/>
  <c r="J89" i="13"/>
  <c r="E7" i="13"/>
  <c r="E107" i="13"/>
  <c r="J39" i="12"/>
  <c r="J38" i="12"/>
  <c r="AY107" i="1" s="1"/>
  <c r="J37" i="12"/>
  <c r="AX107" i="1" s="1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25" i="12"/>
  <c r="BH125" i="12"/>
  <c r="BG125" i="12"/>
  <c r="BF125" i="12"/>
  <c r="T125" i="12"/>
  <c r="R125" i="12"/>
  <c r="P125" i="12"/>
  <c r="J118" i="12"/>
  <c r="F118" i="12"/>
  <c r="F116" i="12"/>
  <c r="E114" i="12"/>
  <c r="J93" i="12"/>
  <c r="F93" i="12"/>
  <c r="F91" i="12"/>
  <c r="E89" i="12"/>
  <c r="J26" i="12"/>
  <c r="E26" i="12"/>
  <c r="J119" i="12" s="1"/>
  <c r="J25" i="12"/>
  <c r="J20" i="12"/>
  <c r="E20" i="12"/>
  <c r="F94" i="12" s="1"/>
  <c r="J19" i="12"/>
  <c r="J14" i="12"/>
  <c r="J91" i="12"/>
  <c r="E7" i="12"/>
  <c r="E85" i="12"/>
  <c r="J39" i="11"/>
  <c r="J38" i="11"/>
  <c r="AY106" i="1" s="1"/>
  <c r="J37" i="11"/>
  <c r="AX106" i="1" s="1"/>
  <c r="BI210" i="11"/>
  <c r="BH210" i="11"/>
  <c r="BG210" i="11"/>
  <c r="BF210" i="11"/>
  <c r="T210" i="11"/>
  <c r="T209" i="11" s="1"/>
  <c r="R210" i="11"/>
  <c r="R209" i="11" s="1"/>
  <c r="P210" i="11"/>
  <c r="P209" i="11" s="1"/>
  <c r="BI204" i="11"/>
  <c r="BH204" i="11"/>
  <c r="BG204" i="11"/>
  <c r="BF204" i="11"/>
  <c r="T204" i="11"/>
  <c r="R204" i="11"/>
  <c r="P204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88" i="11"/>
  <c r="BH188" i="11"/>
  <c r="BG188" i="11"/>
  <c r="BF188" i="11"/>
  <c r="T188" i="11"/>
  <c r="R188" i="11"/>
  <c r="P188" i="11"/>
  <c r="BI182" i="11"/>
  <c r="BH182" i="11"/>
  <c r="BG182" i="11"/>
  <c r="BF182" i="11"/>
  <c r="T182" i="11"/>
  <c r="R182" i="11"/>
  <c r="P182" i="11"/>
  <c r="BI177" i="11"/>
  <c r="BH177" i="11"/>
  <c r="BG177" i="11"/>
  <c r="BF177" i="11"/>
  <c r="T177" i="11"/>
  <c r="R177" i="11"/>
  <c r="P177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28" i="11"/>
  <c r="BH128" i="11"/>
  <c r="BG128" i="11"/>
  <c r="BF128" i="11"/>
  <c r="T128" i="11"/>
  <c r="R128" i="11"/>
  <c r="P128" i="11"/>
  <c r="J121" i="11"/>
  <c r="F121" i="11"/>
  <c r="F119" i="11"/>
  <c r="E117" i="11"/>
  <c r="J93" i="11"/>
  <c r="F93" i="11"/>
  <c r="F91" i="11"/>
  <c r="E89" i="11"/>
  <c r="J26" i="11"/>
  <c r="E26" i="11"/>
  <c r="J122" i="11"/>
  <c r="J25" i="11"/>
  <c r="J20" i="11"/>
  <c r="E20" i="11"/>
  <c r="F122" i="11"/>
  <c r="J19" i="11"/>
  <c r="J14" i="11"/>
  <c r="J119" i="11" s="1"/>
  <c r="E7" i="11"/>
  <c r="E85" i="11" s="1"/>
  <c r="J39" i="10"/>
  <c r="J38" i="10"/>
  <c r="AY105" i="1"/>
  <c r="J37" i="10"/>
  <c r="AX105" i="1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0" i="10"/>
  <c r="BH180" i="10"/>
  <c r="BG180" i="10"/>
  <c r="BF180" i="10"/>
  <c r="T180" i="10"/>
  <c r="R180" i="10"/>
  <c r="P180" i="10"/>
  <c r="BI175" i="10"/>
  <c r="BH175" i="10"/>
  <c r="BG175" i="10"/>
  <c r="BF175" i="10"/>
  <c r="T175" i="10"/>
  <c r="R175" i="10"/>
  <c r="P175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0" i="10"/>
  <c r="BH160" i="10"/>
  <c r="BG160" i="10"/>
  <c r="BF160" i="10"/>
  <c r="T160" i="10"/>
  <c r="R160" i="10"/>
  <c r="P160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28" i="10"/>
  <c r="BH128" i="10"/>
  <c r="BG128" i="10"/>
  <c r="BF128" i="10"/>
  <c r="T128" i="10"/>
  <c r="R128" i="10"/>
  <c r="P128" i="10"/>
  <c r="J121" i="10"/>
  <c r="F121" i="10"/>
  <c r="F119" i="10"/>
  <c r="E117" i="10"/>
  <c r="J93" i="10"/>
  <c r="F93" i="10"/>
  <c r="F91" i="10"/>
  <c r="E89" i="10"/>
  <c r="J26" i="10"/>
  <c r="E26" i="10"/>
  <c r="J122" i="10"/>
  <c r="J25" i="10"/>
  <c r="J20" i="10"/>
  <c r="E20" i="10"/>
  <c r="F94" i="10"/>
  <c r="J19" i="10"/>
  <c r="J14" i="10"/>
  <c r="J119" i="10" s="1"/>
  <c r="E7" i="10"/>
  <c r="E85" i="10" s="1"/>
  <c r="J308" i="9"/>
  <c r="J39" i="9"/>
  <c r="J38" i="9"/>
  <c r="AY104" i="1" s="1"/>
  <c r="J37" i="9"/>
  <c r="AX104" i="1" s="1"/>
  <c r="BI342" i="9"/>
  <c r="BH342" i="9"/>
  <c r="BG342" i="9"/>
  <c r="BF342" i="9"/>
  <c r="T342" i="9"/>
  <c r="R342" i="9"/>
  <c r="P342" i="9"/>
  <c r="BI341" i="9"/>
  <c r="BH341" i="9"/>
  <c r="BG341" i="9"/>
  <c r="BF341" i="9"/>
  <c r="T341" i="9"/>
  <c r="R341" i="9"/>
  <c r="P341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1" i="9"/>
  <c r="BH331" i="9"/>
  <c r="BG331" i="9"/>
  <c r="BF331" i="9"/>
  <c r="T331" i="9"/>
  <c r="R331" i="9"/>
  <c r="P331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4" i="9"/>
  <c r="BH314" i="9"/>
  <c r="BG314" i="9"/>
  <c r="BF314" i="9"/>
  <c r="T314" i="9"/>
  <c r="R314" i="9"/>
  <c r="P314" i="9"/>
  <c r="BI310" i="9"/>
  <c r="BH310" i="9"/>
  <c r="BG310" i="9"/>
  <c r="BF310" i="9"/>
  <c r="T310" i="9"/>
  <c r="R310" i="9"/>
  <c r="P310" i="9"/>
  <c r="J102" i="9"/>
  <c r="BI298" i="9"/>
  <c r="BH298" i="9"/>
  <c r="BG298" i="9"/>
  <c r="BF298" i="9"/>
  <c r="T298" i="9"/>
  <c r="R298" i="9"/>
  <c r="P298" i="9"/>
  <c r="BI286" i="9"/>
  <c r="BH286" i="9"/>
  <c r="BG286" i="9"/>
  <c r="BF286" i="9"/>
  <c r="T286" i="9"/>
  <c r="R286" i="9"/>
  <c r="P286" i="9"/>
  <c r="BI271" i="9"/>
  <c r="BH271" i="9"/>
  <c r="BG271" i="9"/>
  <c r="BF271" i="9"/>
  <c r="T271" i="9"/>
  <c r="R271" i="9"/>
  <c r="P271" i="9"/>
  <c r="BI267" i="9"/>
  <c r="BH267" i="9"/>
  <c r="BG267" i="9"/>
  <c r="BF267" i="9"/>
  <c r="T267" i="9"/>
  <c r="R267" i="9"/>
  <c r="P267" i="9"/>
  <c r="BI263" i="9"/>
  <c r="BH263" i="9"/>
  <c r="BG263" i="9"/>
  <c r="BF263" i="9"/>
  <c r="T263" i="9"/>
  <c r="R263" i="9"/>
  <c r="P263" i="9"/>
  <c r="BI252" i="9"/>
  <c r="BH252" i="9"/>
  <c r="BG252" i="9"/>
  <c r="BF252" i="9"/>
  <c r="T252" i="9"/>
  <c r="R252" i="9"/>
  <c r="P252" i="9"/>
  <c r="BI246" i="9"/>
  <c r="BH246" i="9"/>
  <c r="BG246" i="9"/>
  <c r="BF246" i="9"/>
  <c r="T246" i="9"/>
  <c r="R246" i="9"/>
  <c r="P246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1" i="9"/>
  <c r="BH231" i="9"/>
  <c r="BG231" i="9"/>
  <c r="BF231" i="9"/>
  <c r="T231" i="9"/>
  <c r="R231" i="9"/>
  <c r="P231" i="9"/>
  <c r="BI226" i="9"/>
  <c r="BH226" i="9"/>
  <c r="BG226" i="9"/>
  <c r="BF226" i="9"/>
  <c r="T226" i="9"/>
  <c r="R226" i="9"/>
  <c r="P226" i="9"/>
  <c r="BI221" i="9"/>
  <c r="BH221" i="9"/>
  <c r="BG221" i="9"/>
  <c r="BF221" i="9"/>
  <c r="T221" i="9"/>
  <c r="R221" i="9"/>
  <c r="P221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1" i="9"/>
  <c r="BH201" i="9"/>
  <c r="BG201" i="9"/>
  <c r="BF201" i="9"/>
  <c r="T201" i="9"/>
  <c r="R201" i="9"/>
  <c r="P201" i="9"/>
  <c r="BI197" i="9"/>
  <c r="BH197" i="9"/>
  <c r="BG197" i="9"/>
  <c r="BF197" i="9"/>
  <c r="T197" i="9"/>
  <c r="R197" i="9"/>
  <c r="P197" i="9"/>
  <c r="BI191" i="9"/>
  <c r="BH191" i="9"/>
  <c r="BG191" i="9"/>
  <c r="BF191" i="9"/>
  <c r="T191" i="9"/>
  <c r="R191" i="9"/>
  <c r="P191" i="9"/>
  <c r="BI184" i="9"/>
  <c r="BH184" i="9"/>
  <c r="BG184" i="9"/>
  <c r="BF184" i="9"/>
  <c r="T184" i="9"/>
  <c r="R184" i="9"/>
  <c r="P184" i="9"/>
  <c r="BI177" i="9"/>
  <c r="BH177" i="9"/>
  <c r="BG177" i="9"/>
  <c r="BF177" i="9"/>
  <c r="T177" i="9"/>
  <c r="R177" i="9"/>
  <c r="P177" i="9"/>
  <c r="BI171" i="9"/>
  <c r="BH171" i="9"/>
  <c r="BG171" i="9"/>
  <c r="BF171" i="9"/>
  <c r="T171" i="9"/>
  <c r="R171" i="9"/>
  <c r="P171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51" i="9"/>
  <c r="BH151" i="9"/>
  <c r="BG151" i="9"/>
  <c r="BF151" i="9"/>
  <c r="T151" i="9"/>
  <c r="R151" i="9"/>
  <c r="P151" i="9"/>
  <c r="BI147" i="9"/>
  <c r="BH147" i="9"/>
  <c r="BG147" i="9"/>
  <c r="BF147" i="9"/>
  <c r="T147" i="9"/>
  <c r="R147" i="9"/>
  <c r="P147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29" i="9"/>
  <c r="BH129" i="9"/>
  <c r="BG129" i="9"/>
  <c r="BF129" i="9"/>
  <c r="T129" i="9"/>
  <c r="R129" i="9"/>
  <c r="P129" i="9"/>
  <c r="J122" i="9"/>
  <c r="F122" i="9"/>
  <c r="F120" i="9"/>
  <c r="E118" i="9"/>
  <c r="J93" i="9"/>
  <c r="F93" i="9"/>
  <c r="F91" i="9"/>
  <c r="E89" i="9"/>
  <c r="J26" i="9"/>
  <c r="E26" i="9"/>
  <c r="J123" i="9"/>
  <c r="J25" i="9"/>
  <c r="J20" i="9"/>
  <c r="E20" i="9"/>
  <c r="F94" i="9"/>
  <c r="J19" i="9"/>
  <c r="J14" i="9"/>
  <c r="J120" i="9" s="1"/>
  <c r="E7" i="9"/>
  <c r="E114" i="9" s="1"/>
  <c r="J39" i="8"/>
  <c r="J38" i="8"/>
  <c r="AY102" i="1"/>
  <c r="J37" i="8"/>
  <c r="AX102" i="1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38" i="8"/>
  <c r="BH138" i="8"/>
  <c r="BG138" i="8"/>
  <c r="BF138" i="8"/>
  <c r="T138" i="8"/>
  <c r="R138" i="8"/>
  <c r="P138" i="8"/>
  <c r="BI125" i="8"/>
  <c r="BH125" i="8"/>
  <c r="BG125" i="8"/>
  <c r="BF125" i="8"/>
  <c r="T125" i="8"/>
  <c r="R125" i="8"/>
  <c r="P125" i="8"/>
  <c r="J118" i="8"/>
  <c r="F118" i="8"/>
  <c r="F116" i="8"/>
  <c r="E114" i="8"/>
  <c r="J93" i="8"/>
  <c r="F93" i="8"/>
  <c r="F91" i="8"/>
  <c r="E89" i="8"/>
  <c r="J26" i="8"/>
  <c r="E26" i="8"/>
  <c r="J94" i="8"/>
  <c r="J25" i="8"/>
  <c r="J20" i="8"/>
  <c r="E20" i="8"/>
  <c r="F94" i="8"/>
  <c r="J19" i="8"/>
  <c r="J14" i="8"/>
  <c r="J91" i="8" s="1"/>
  <c r="E7" i="8"/>
  <c r="E110" i="8" s="1"/>
  <c r="J39" i="7"/>
  <c r="J38" i="7"/>
  <c r="AY101" i="1"/>
  <c r="J37" i="7"/>
  <c r="AX101" i="1"/>
  <c r="BI232" i="7"/>
  <c r="BH232" i="7"/>
  <c r="BG232" i="7"/>
  <c r="BF232" i="7"/>
  <c r="T232" i="7"/>
  <c r="T231" i="7"/>
  <c r="R232" i="7"/>
  <c r="R231" i="7"/>
  <c r="P232" i="7"/>
  <c r="P231" i="7"/>
  <c r="BI218" i="7"/>
  <c r="BH218" i="7"/>
  <c r="BG218" i="7"/>
  <c r="BF218" i="7"/>
  <c r="T218" i="7"/>
  <c r="R218" i="7"/>
  <c r="P218" i="7"/>
  <c r="BI213" i="7"/>
  <c r="BH213" i="7"/>
  <c r="BG213" i="7"/>
  <c r="BF213" i="7"/>
  <c r="T213" i="7"/>
  <c r="R213" i="7"/>
  <c r="P213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198" i="7"/>
  <c r="BH198" i="7"/>
  <c r="BG198" i="7"/>
  <c r="BF198" i="7"/>
  <c r="T198" i="7"/>
  <c r="R198" i="7"/>
  <c r="P198" i="7"/>
  <c r="BI192" i="7"/>
  <c r="BH192" i="7"/>
  <c r="BG192" i="7"/>
  <c r="BF192" i="7"/>
  <c r="T192" i="7"/>
  <c r="R192" i="7"/>
  <c r="P192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67" i="7"/>
  <c r="BH167" i="7"/>
  <c r="BG167" i="7"/>
  <c r="BF167" i="7"/>
  <c r="T167" i="7"/>
  <c r="R167" i="7"/>
  <c r="P167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0" i="7"/>
  <c r="BH130" i="7"/>
  <c r="BG130" i="7"/>
  <c r="BF130" i="7"/>
  <c r="T130" i="7"/>
  <c r="R130" i="7"/>
  <c r="P130" i="7"/>
  <c r="J123" i="7"/>
  <c r="F123" i="7"/>
  <c r="F121" i="7"/>
  <c r="E119" i="7"/>
  <c r="J93" i="7"/>
  <c r="F93" i="7"/>
  <c r="F91" i="7"/>
  <c r="E89" i="7"/>
  <c r="J26" i="7"/>
  <c r="E26" i="7"/>
  <c r="J124" i="7" s="1"/>
  <c r="J25" i="7"/>
  <c r="J20" i="7"/>
  <c r="E20" i="7"/>
  <c r="F94" i="7" s="1"/>
  <c r="J19" i="7"/>
  <c r="J14" i="7"/>
  <c r="J121" i="7" s="1"/>
  <c r="E7" i="7"/>
  <c r="E85" i="7"/>
  <c r="J39" i="6"/>
  <c r="J38" i="6"/>
  <c r="AY100" i="1"/>
  <c r="J37" i="6"/>
  <c r="AX100" i="1"/>
  <c r="BI258" i="6"/>
  <c r="BH258" i="6"/>
  <c r="BG258" i="6"/>
  <c r="BF258" i="6"/>
  <c r="T258" i="6"/>
  <c r="T257" i="6" s="1"/>
  <c r="R258" i="6"/>
  <c r="R257" i="6"/>
  <c r="P258" i="6"/>
  <c r="P257" i="6" s="1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30" i="6"/>
  <c r="BH230" i="6"/>
  <c r="BG230" i="6"/>
  <c r="BF230" i="6"/>
  <c r="T230" i="6"/>
  <c r="R230" i="6"/>
  <c r="P230" i="6"/>
  <c r="BI225" i="6"/>
  <c r="BH225" i="6"/>
  <c r="BG225" i="6"/>
  <c r="BF225" i="6"/>
  <c r="T225" i="6"/>
  <c r="R225" i="6"/>
  <c r="P225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09" i="6"/>
  <c r="BH209" i="6"/>
  <c r="BG209" i="6"/>
  <c r="BF209" i="6"/>
  <c r="T209" i="6"/>
  <c r="R209" i="6"/>
  <c r="P209" i="6"/>
  <c r="BI202" i="6"/>
  <c r="BH202" i="6"/>
  <c r="BG202" i="6"/>
  <c r="BF202" i="6"/>
  <c r="T202" i="6"/>
  <c r="R202" i="6"/>
  <c r="P202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0" i="6"/>
  <c r="BH130" i="6"/>
  <c r="BG130" i="6"/>
  <c r="BF130" i="6"/>
  <c r="T130" i="6"/>
  <c r="R130" i="6"/>
  <c r="P130" i="6"/>
  <c r="J123" i="6"/>
  <c r="F123" i="6"/>
  <c r="F121" i="6"/>
  <c r="E119" i="6"/>
  <c r="J93" i="6"/>
  <c r="F93" i="6"/>
  <c r="F91" i="6"/>
  <c r="E89" i="6"/>
  <c r="J26" i="6"/>
  <c r="E26" i="6"/>
  <c r="J94" i="6"/>
  <c r="J25" i="6"/>
  <c r="J20" i="6"/>
  <c r="E20" i="6"/>
  <c r="F94" i="6"/>
  <c r="J19" i="6"/>
  <c r="J14" i="6"/>
  <c r="J121" i="6"/>
  <c r="E7" i="6"/>
  <c r="E115" i="6" s="1"/>
  <c r="J39" i="5"/>
  <c r="J38" i="5"/>
  <c r="AY99" i="1"/>
  <c r="J37" i="5"/>
  <c r="AX99" i="1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3" i="5"/>
  <c r="BH223" i="5"/>
  <c r="BG223" i="5"/>
  <c r="BF223" i="5"/>
  <c r="T223" i="5"/>
  <c r="R223" i="5"/>
  <c r="P223" i="5"/>
  <c r="BI212" i="5"/>
  <c r="BH212" i="5"/>
  <c r="BG212" i="5"/>
  <c r="BF212" i="5"/>
  <c r="T212" i="5"/>
  <c r="R212" i="5"/>
  <c r="P212" i="5"/>
  <c r="BI201" i="5"/>
  <c r="BH201" i="5"/>
  <c r="BG201" i="5"/>
  <c r="BF201" i="5"/>
  <c r="T201" i="5"/>
  <c r="R201" i="5"/>
  <c r="P201" i="5"/>
  <c r="BI187" i="5"/>
  <c r="BH187" i="5"/>
  <c r="BG187" i="5"/>
  <c r="BF187" i="5"/>
  <c r="T187" i="5"/>
  <c r="R187" i="5"/>
  <c r="P187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68" i="5"/>
  <c r="BH168" i="5"/>
  <c r="BG168" i="5"/>
  <c r="BF168" i="5"/>
  <c r="T168" i="5"/>
  <c r="R168" i="5"/>
  <c r="P168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46" i="5"/>
  <c r="BH146" i="5"/>
  <c r="BG146" i="5"/>
  <c r="BF146" i="5"/>
  <c r="T146" i="5"/>
  <c r="R146" i="5"/>
  <c r="P146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28" i="5"/>
  <c r="BH128" i="5"/>
  <c r="BG128" i="5"/>
  <c r="BF128" i="5"/>
  <c r="T128" i="5"/>
  <c r="R128" i="5"/>
  <c r="P128" i="5"/>
  <c r="J121" i="5"/>
  <c r="F121" i="5"/>
  <c r="F119" i="5"/>
  <c r="E117" i="5"/>
  <c r="J93" i="5"/>
  <c r="F93" i="5"/>
  <c r="F91" i="5"/>
  <c r="E89" i="5"/>
  <c r="J26" i="5"/>
  <c r="E26" i="5"/>
  <c r="J122" i="5" s="1"/>
  <c r="J25" i="5"/>
  <c r="J20" i="5"/>
  <c r="E20" i="5"/>
  <c r="F122" i="5" s="1"/>
  <c r="J19" i="5"/>
  <c r="J14" i="5"/>
  <c r="J119" i="5" s="1"/>
  <c r="E7" i="5"/>
  <c r="E113" i="5"/>
  <c r="J39" i="4"/>
  <c r="J38" i="4"/>
  <c r="AY98" i="1" s="1"/>
  <c r="J37" i="4"/>
  <c r="AX98" i="1" s="1"/>
  <c r="BI469" i="4"/>
  <c r="BH469" i="4"/>
  <c r="BG469" i="4"/>
  <c r="BF469" i="4"/>
  <c r="T469" i="4"/>
  <c r="R469" i="4"/>
  <c r="P469" i="4"/>
  <c r="BI468" i="4"/>
  <c r="BH468" i="4"/>
  <c r="BG468" i="4"/>
  <c r="BF468" i="4"/>
  <c r="T468" i="4"/>
  <c r="R468" i="4"/>
  <c r="P468" i="4"/>
  <c r="BI464" i="4"/>
  <c r="BH464" i="4"/>
  <c r="BG464" i="4"/>
  <c r="BF464" i="4"/>
  <c r="T464" i="4"/>
  <c r="R464" i="4"/>
  <c r="P464" i="4"/>
  <c r="BI461" i="4"/>
  <c r="BH461" i="4"/>
  <c r="BG461" i="4"/>
  <c r="BF461" i="4"/>
  <c r="T461" i="4"/>
  <c r="R461" i="4"/>
  <c r="P461" i="4"/>
  <c r="BI458" i="4"/>
  <c r="BH458" i="4"/>
  <c r="BG458" i="4"/>
  <c r="BF458" i="4"/>
  <c r="T458" i="4"/>
  <c r="R458" i="4"/>
  <c r="P458" i="4"/>
  <c r="BI455" i="4"/>
  <c r="BH455" i="4"/>
  <c r="BG455" i="4"/>
  <c r="BF455" i="4"/>
  <c r="T455" i="4"/>
  <c r="R455" i="4"/>
  <c r="P455" i="4"/>
  <c r="BI451" i="4"/>
  <c r="BH451" i="4"/>
  <c r="BG451" i="4"/>
  <c r="BF451" i="4"/>
  <c r="T451" i="4"/>
  <c r="R451" i="4"/>
  <c r="P451" i="4"/>
  <c r="BI448" i="4"/>
  <c r="BH448" i="4"/>
  <c r="BG448" i="4"/>
  <c r="BF448" i="4"/>
  <c r="T448" i="4"/>
  <c r="R448" i="4"/>
  <c r="P448" i="4"/>
  <c r="BI445" i="4"/>
  <c r="BH445" i="4"/>
  <c r="BG445" i="4"/>
  <c r="BF445" i="4"/>
  <c r="T445" i="4"/>
  <c r="R445" i="4"/>
  <c r="P445" i="4"/>
  <c r="BI441" i="4"/>
  <c r="BH441" i="4"/>
  <c r="BG441" i="4"/>
  <c r="BF441" i="4"/>
  <c r="T441" i="4"/>
  <c r="R441" i="4"/>
  <c r="P441" i="4"/>
  <c r="BI437" i="4"/>
  <c r="BH437" i="4"/>
  <c r="BG437" i="4"/>
  <c r="BF437" i="4"/>
  <c r="T437" i="4"/>
  <c r="R437" i="4"/>
  <c r="P437" i="4"/>
  <c r="BI424" i="4"/>
  <c r="BH424" i="4"/>
  <c r="BG424" i="4"/>
  <c r="BF424" i="4"/>
  <c r="T424" i="4"/>
  <c r="R424" i="4"/>
  <c r="P424" i="4"/>
  <c r="BI416" i="4"/>
  <c r="BH416" i="4"/>
  <c r="BG416" i="4"/>
  <c r="BF416" i="4"/>
  <c r="T416" i="4"/>
  <c r="R416" i="4"/>
  <c r="P416" i="4"/>
  <c r="BI401" i="4"/>
  <c r="BH401" i="4"/>
  <c r="BG401" i="4"/>
  <c r="BF401" i="4"/>
  <c r="T401" i="4"/>
  <c r="R401" i="4"/>
  <c r="P401" i="4"/>
  <c r="BI386" i="4"/>
  <c r="BH386" i="4"/>
  <c r="BG386" i="4"/>
  <c r="BF386" i="4"/>
  <c r="T386" i="4"/>
  <c r="R386" i="4"/>
  <c r="P386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58" i="4"/>
  <c r="BH358" i="4"/>
  <c r="BG358" i="4"/>
  <c r="BF358" i="4"/>
  <c r="T358" i="4"/>
  <c r="R358" i="4"/>
  <c r="P358" i="4"/>
  <c r="BI356" i="4"/>
  <c r="BH356" i="4"/>
  <c r="BG356" i="4"/>
  <c r="BF356" i="4"/>
  <c r="T356" i="4"/>
  <c r="R356" i="4"/>
  <c r="P356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4" i="4"/>
  <c r="BH324" i="4"/>
  <c r="BG324" i="4"/>
  <c r="BF324" i="4"/>
  <c r="T324" i="4"/>
  <c r="R324" i="4"/>
  <c r="P324" i="4"/>
  <c r="BI316" i="4"/>
  <c r="BH316" i="4"/>
  <c r="BG316" i="4"/>
  <c r="BF316" i="4"/>
  <c r="T316" i="4"/>
  <c r="R316" i="4"/>
  <c r="P316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299" i="4"/>
  <c r="BH299" i="4"/>
  <c r="BG299" i="4"/>
  <c r="BF299" i="4"/>
  <c r="T299" i="4"/>
  <c r="R299" i="4"/>
  <c r="P299" i="4"/>
  <c r="BI294" i="4"/>
  <c r="BH294" i="4"/>
  <c r="BG294" i="4"/>
  <c r="BF294" i="4"/>
  <c r="T294" i="4"/>
  <c r="R294" i="4"/>
  <c r="P294" i="4"/>
  <c r="BI283" i="4"/>
  <c r="BH283" i="4"/>
  <c r="BG283" i="4"/>
  <c r="BF283" i="4"/>
  <c r="T283" i="4"/>
  <c r="R283" i="4"/>
  <c r="P283" i="4"/>
  <c r="BI277" i="4"/>
  <c r="BH277" i="4"/>
  <c r="BG277" i="4"/>
  <c r="BF277" i="4"/>
  <c r="T277" i="4"/>
  <c r="R277" i="4"/>
  <c r="P277" i="4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1" i="4"/>
  <c r="BH251" i="4"/>
  <c r="BG251" i="4"/>
  <c r="BF251" i="4"/>
  <c r="T251" i="4"/>
  <c r="R251" i="4"/>
  <c r="P251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14" i="4"/>
  <c r="BH214" i="4"/>
  <c r="BG214" i="4"/>
  <c r="BF214" i="4"/>
  <c r="T214" i="4"/>
  <c r="R214" i="4"/>
  <c r="P214" i="4"/>
  <c r="BI204" i="4"/>
  <c r="BH204" i="4"/>
  <c r="BG204" i="4"/>
  <c r="BF204" i="4"/>
  <c r="T204" i="4"/>
  <c r="R204" i="4"/>
  <c r="P204" i="4"/>
  <c r="BI191" i="4"/>
  <c r="BH191" i="4"/>
  <c r="BG191" i="4"/>
  <c r="BF191" i="4"/>
  <c r="T191" i="4"/>
  <c r="R191" i="4"/>
  <c r="P191" i="4"/>
  <c r="BI183" i="4"/>
  <c r="BH183" i="4"/>
  <c r="BG183" i="4"/>
  <c r="BF183" i="4"/>
  <c r="T183" i="4"/>
  <c r="R183" i="4"/>
  <c r="P183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59" i="4"/>
  <c r="BH159" i="4"/>
  <c r="BG159" i="4"/>
  <c r="BF159" i="4"/>
  <c r="T159" i="4"/>
  <c r="R159" i="4"/>
  <c r="P159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J123" i="4"/>
  <c r="F123" i="4"/>
  <c r="F121" i="4"/>
  <c r="E119" i="4"/>
  <c r="J93" i="4"/>
  <c r="F93" i="4"/>
  <c r="F91" i="4"/>
  <c r="E89" i="4"/>
  <c r="J26" i="4"/>
  <c r="E26" i="4"/>
  <c r="J94" i="4"/>
  <c r="J25" i="4"/>
  <c r="J20" i="4"/>
  <c r="E20" i="4"/>
  <c r="F124" i="4"/>
  <c r="J19" i="4"/>
  <c r="J14" i="4"/>
  <c r="J121" i="4" s="1"/>
  <c r="E7" i="4"/>
  <c r="E85" i="4" s="1"/>
  <c r="J37" i="3"/>
  <c r="J36" i="3"/>
  <c r="AY96" i="1"/>
  <c r="J35" i="3"/>
  <c r="AX96" i="1" s="1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J113" i="3"/>
  <c r="F113" i="3"/>
  <c r="F111" i="3"/>
  <c r="E109" i="3"/>
  <c r="J91" i="3"/>
  <c r="F91" i="3"/>
  <c r="F89" i="3"/>
  <c r="E87" i="3"/>
  <c r="J24" i="3"/>
  <c r="E24" i="3"/>
  <c r="J114" i="3" s="1"/>
  <c r="J23" i="3"/>
  <c r="J18" i="3"/>
  <c r="E18" i="3"/>
  <c r="F114" i="3" s="1"/>
  <c r="J17" i="3"/>
  <c r="J12" i="3"/>
  <c r="J111" i="3"/>
  <c r="E7" i="3"/>
  <c r="E107" i="3"/>
  <c r="J37" i="2"/>
  <c r="J36" i="2"/>
  <c r="AY95" i="1" s="1"/>
  <c r="J35" i="2"/>
  <c r="AX95" i="1" s="1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T130" i="2"/>
  <c r="R131" i="2"/>
  <c r="R130" i="2" s="1"/>
  <c r="P131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7" i="2"/>
  <c r="F117" i="2"/>
  <c r="F115" i="2"/>
  <c r="E113" i="2"/>
  <c r="J91" i="2"/>
  <c r="F91" i="2"/>
  <c r="F89" i="2"/>
  <c r="E87" i="2"/>
  <c r="J24" i="2"/>
  <c r="E24" i="2"/>
  <c r="J92" i="2" s="1"/>
  <c r="J23" i="2"/>
  <c r="J18" i="2"/>
  <c r="E18" i="2"/>
  <c r="F118" i="2" s="1"/>
  <c r="J17" i="2"/>
  <c r="J12" i="2"/>
  <c r="J115" i="2"/>
  <c r="E7" i="2"/>
  <c r="E111" i="2"/>
  <c r="L90" i="1"/>
  <c r="AM90" i="1"/>
  <c r="AM89" i="1"/>
  <c r="L89" i="1"/>
  <c r="AM87" i="1"/>
  <c r="L87" i="1"/>
  <c r="L85" i="1"/>
  <c r="L84" i="1"/>
  <c r="BK162" i="17"/>
  <c r="J162" i="17"/>
  <c r="BK161" i="17"/>
  <c r="J161" i="17"/>
  <c r="BK160" i="17"/>
  <c r="BK157" i="17"/>
  <c r="J153" i="17"/>
  <c r="BK145" i="17"/>
  <c r="BK137" i="17"/>
  <c r="BK130" i="17"/>
  <c r="BK127" i="17"/>
  <c r="BK126" i="17"/>
  <c r="BK121" i="17"/>
  <c r="J327" i="16"/>
  <c r="BK318" i="16"/>
  <c r="BK317" i="16"/>
  <c r="BK308" i="16"/>
  <c r="J306" i="16"/>
  <c r="BK305" i="16"/>
  <c r="BK304" i="16"/>
  <c r="BK301" i="16"/>
  <c r="BK300" i="16"/>
  <c r="J299" i="16"/>
  <c r="BK287" i="16"/>
  <c r="J286" i="16"/>
  <c r="BK283" i="16"/>
  <c r="BK249" i="16"/>
  <c r="BK248" i="16" s="1"/>
  <c r="J248" i="16" s="1"/>
  <c r="J99" i="16" s="1"/>
  <c r="BK173" i="16"/>
  <c r="J170" i="16"/>
  <c r="J162" i="16"/>
  <c r="BK159" i="16"/>
  <c r="J133" i="14"/>
  <c r="BK129" i="14"/>
  <c r="J127" i="13"/>
  <c r="BK125" i="13"/>
  <c r="BK123" i="13"/>
  <c r="BK150" i="12"/>
  <c r="BK145" i="12"/>
  <c r="J131" i="12"/>
  <c r="BK125" i="12"/>
  <c r="BK204" i="11"/>
  <c r="J197" i="11"/>
  <c r="J188" i="11"/>
  <c r="J177" i="11"/>
  <c r="BK159" i="11"/>
  <c r="BK157" i="11"/>
  <c r="BK166" i="10"/>
  <c r="BK128" i="10"/>
  <c r="BK342" i="9"/>
  <c r="BK328" i="9"/>
  <c r="J314" i="9"/>
  <c r="BK271" i="9"/>
  <c r="BK267" i="9"/>
  <c r="J252" i="9"/>
  <c r="BK246" i="9"/>
  <c r="BK221" i="9"/>
  <c r="BK197" i="9"/>
  <c r="J177" i="9"/>
  <c r="J171" i="9"/>
  <c r="J167" i="9"/>
  <c r="J151" i="9"/>
  <c r="BK147" i="9"/>
  <c r="BK192" i="7"/>
  <c r="BK184" i="7"/>
  <c r="J167" i="7"/>
  <c r="J154" i="7"/>
  <c r="J138" i="7"/>
  <c r="BK135" i="7"/>
  <c r="J248" i="6"/>
  <c r="BK216" i="6"/>
  <c r="J171" i="6"/>
  <c r="J169" i="6"/>
  <c r="J143" i="6"/>
  <c r="J138" i="6"/>
  <c r="J135" i="6"/>
  <c r="BK130" i="6"/>
  <c r="BK233" i="5"/>
  <c r="J223" i="5"/>
  <c r="J212" i="5"/>
  <c r="BK201" i="5"/>
  <c r="BK187" i="5"/>
  <c r="BK168" i="5"/>
  <c r="BK154" i="5"/>
  <c r="J316" i="4"/>
  <c r="BK308" i="4"/>
  <c r="J299" i="4"/>
  <c r="J294" i="4"/>
  <c r="J277" i="4"/>
  <c r="BK229" i="4"/>
  <c r="J227" i="4"/>
  <c r="J223" i="4"/>
  <c r="BK214" i="4"/>
  <c r="BK204" i="4"/>
  <c r="J191" i="4"/>
  <c r="BK175" i="4"/>
  <c r="J168" i="4"/>
  <c r="J159" i="4"/>
  <c r="J150" i="4"/>
  <c r="BK146" i="4"/>
  <c r="BK138" i="4"/>
  <c r="J134" i="4"/>
  <c r="J131" i="4"/>
  <c r="BK130" i="4"/>
  <c r="BK126" i="3"/>
  <c r="J121" i="3"/>
  <c r="BK120" i="3"/>
  <c r="BK135" i="2"/>
  <c r="BK131" i="2"/>
  <c r="J131" i="2"/>
  <c r="BK129" i="2"/>
  <c r="J129" i="2"/>
  <c r="BK128" i="2"/>
  <c r="J128" i="2"/>
  <c r="J321" i="16"/>
  <c r="J318" i="16"/>
  <c r="BK307" i="16"/>
  <c r="J301" i="16"/>
  <c r="J300" i="16"/>
  <c r="J214" i="16"/>
  <c r="BK212" i="16"/>
  <c r="J166" i="16"/>
  <c r="J159" i="16"/>
  <c r="BK249" i="15"/>
  <c r="BK122" i="15"/>
  <c r="BK126" i="14"/>
  <c r="J122" i="14"/>
  <c r="BK128" i="13"/>
  <c r="J121" i="13"/>
  <c r="BK120" i="13"/>
  <c r="J148" i="12"/>
  <c r="J143" i="12"/>
  <c r="J132" i="12"/>
  <c r="J146" i="11"/>
  <c r="BK142" i="11"/>
  <c r="J133" i="11"/>
  <c r="BK128" i="11"/>
  <c r="BK193" i="10"/>
  <c r="BK192" i="10"/>
  <c r="J185" i="10"/>
  <c r="BK150" i="10"/>
  <c r="J144" i="10"/>
  <c r="J134" i="10"/>
  <c r="J128" i="10"/>
  <c r="BK341" i="9"/>
  <c r="J328" i="9"/>
  <c r="BK324" i="9"/>
  <c r="BK318" i="9"/>
  <c r="BK298" i="9"/>
  <c r="J263" i="9"/>
  <c r="BK240" i="9"/>
  <c r="J231" i="9"/>
  <c r="J226" i="9"/>
  <c r="BK215" i="9"/>
  <c r="BK201" i="9"/>
  <c r="J197" i="9"/>
  <c r="BK191" i="9"/>
  <c r="BK171" i="9"/>
  <c r="BK159" i="9"/>
  <c r="J139" i="9"/>
  <c r="J136" i="9"/>
  <c r="J176" i="8"/>
  <c r="J171" i="8"/>
  <c r="J156" i="8"/>
  <c r="J153" i="8"/>
  <c r="J232" i="7"/>
  <c r="BK204" i="7"/>
  <c r="J183" i="7"/>
  <c r="BK178" i="7"/>
  <c r="J141" i="7"/>
  <c r="J251" i="6"/>
  <c r="J225" i="6"/>
  <c r="J216" i="6"/>
  <c r="BK194" i="6"/>
  <c r="BK169" i="6"/>
  <c r="BK150" i="6"/>
  <c r="J232" i="5"/>
  <c r="J182" i="5"/>
  <c r="BK137" i="5"/>
  <c r="J469" i="4"/>
  <c r="J464" i="4"/>
  <c r="BK461" i="4"/>
  <c r="BK458" i="4"/>
  <c r="BK451" i="4"/>
  <c r="J445" i="4"/>
  <c r="J424" i="4"/>
  <c r="BK401" i="4"/>
  <c r="J386" i="4"/>
  <c r="J338" i="4"/>
  <c r="BK330" i="4"/>
  <c r="BK306" i="4"/>
  <c r="BK305" i="4"/>
  <c r="BK277" i="4"/>
  <c r="J256" i="4"/>
  <c r="BK234" i="4"/>
  <c r="J231" i="4"/>
  <c r="BK224" i="4"/>
  <c r="BK183" i="4"/>
  <c r="BK168" i="4"/>
  <c r="BK154" i="4"/>
  <c r="BK150" i="4"/>
  <c r="J142" i="4"/>
  <c r="BK131" i="4"/>
  <c r="J128" i="3"/>
  <c r="J120" i="3"/>
  <c r="J160" i="17"/>
  <c r="J158" i="17"/>
  <c r="J157" i="17"/>
  <c r="J147" i="17"/>
  <c r="BK139" i="17"/>
  <c r="J137" i="17"/>
  <c r="J134" i="17"/>
  <c r="J127" i="17"/>
  <c r="J271" i="9"/>
  <c r="J246" i="9"/>
  <c r="J165" i="9"/>
  <c r="J159" i="9"/>
  <c r="J143" i="9"/>
  <c r="BK139" i="9"/>
  <c r="BK176" i="8"/>
  <c r="J174" i="8"/>
  <c r="BK171" i="8"/>
  <c r="J138" i="8"/>
  <c r="J204" i="7"/>
  <c r="BK198" i="7"/>
  <c r="J186" i="7"/>
  <c r="J184" i="7"/>
  <c r="J180" i="7"/>
  <c r="BK179" i="7"/>
  <c r="BK177" i="7"/>
  <c r="BK160" i="7"/>
  <c r="J150" i="7"/>
  <c r="BK138" i="7"/>
  <c r="J130" i="7"/>
  <c r="BK258" i="6"/>
  <c r="BK254" i="6"/>
  <c r="J230" i="6"/>
  <c r="BK225" i="6"/>
  <c r="J209" i="6"/>
  <c r="BK202" i="6"/>
  <c r="J193" i="6"/>
  <c r="BK170" i="6"/>
  <c r="J150" i="6"/>
  <c r="J187" i="5"/>
  <c r="BK180" i="5"/>
  <c r="J161" i="5"/>
  <c r="J146" i="5"/>
  <c r="BK299" i="4"/>
  <c r="J260" i="4"/>
  <c r="J251" i="4"/>
  <c r="J233" i="4"/>
  <c r="BK228" i="4"/>
  <c r="J214" i="4"/>
  <c r="J204" i="4"/>
  <c r="BK127" i="3"/>
  <c r="J126" i="3"/>
  <c r="BK127" i="2"/>
  <c r="BK316" i="16"/>
  <c r="J311" i="16"/>
  <c r="J309" i="16"/>
  <c r="J283" i="16"/>
  <c r="BK273" i="16"/>
  <c r="BK270" i="16"/>
  <c r="J249" i="16"/>
  <c r="BK246" i="16"/>
  <c r="J212" i="16"/>
  <c r="J173" i="16"/>
  <c r="BK170" i="16"/>
  <c r="BK166" i="16"/>
  <c r="J141" i="16"/>
  <c r="BK124" i="16"/>
  <c r="BK240" i="15"/>
  <c r="BK182" i="15"/>
  <c r="BK131" i="14"/>
  <c r="BK123" i="14"/>
  <c r="BK120" i="14"/>
  <c r="J131" i="13"/>
  <c r="J126" i="13"/>
  <c r="BK122" i="13"/>
  <c r="J125" i="12"/>
  <c r="BK197" i="11"/>
  <c r="BK182" i="11"/>
  <c r="BK158" i="11"/>
  <c r="BK139" i="11"/>
  <c r="BK136" i="11"/>
  <c r="J168" i="10"/>
  <c r="BK153" i="10"/>
  <c r="J150" i="10"/>
  <c r="BK144" i="10"/>
  <c r="BK136" i="10"/>
  <c r="J341" i="9"/>
  <c r="BK337" i="9"/>
  <c r="BK331" i="9"/>
  <c r="J324" i="9"/>
  <c r="BK314" i="9"/>
  <c r="BK310" i="9"/>
  <c r="BK263" i="9"/>
  <c r="BK441" i="4"/>
  <c r="BK437" i="4"/>
  <c r="J401" i="4"/>
  <c r="BK365" i="4"/>
  <c r="BK358" i="4"/>
  <c r="BK349" i="4"/>
  <c r="BK347" i="4"/>
  <c r="BK340" i="4"/>
  <c r="BK338" i="4"/>
  <c r="J331" i="4"/>
  <c r="J324" i="4"/>
  <c r="J308" i="4"/>
  <c r="BK283" i="4"/>
  <c r="BK270" i="4"/>
  <c r="BK265" i="4"/>
  <c r="J236" i="4"/>
  <c r="BK231" i="4"/>
  <c r="J229" i="4"/>
  <c r="BK223" i="4"/>
  <c r="J183" i="4"/>
  <c r="BK170" i="4"/>
  <c r="BK255" i="15"/>
  <c r="BK244" i="15"/>
  <c r="J182" i="15"/>
  <c r="J131" i="14"/>
  <c r="BK125" i="14"/>
  <c r="J123" i="14"/>
  <c r="BK122" i="14"/>
  <c r="J121" i="14"/>
  <c r="J119" i="14"/>
  <c r="BK131" i="13"/>
  <c r="J128" i="13"/>
  <c r="BK124" i="13"/>
  <c r="BK121" i="13"/>
  <c r="J119" i="13"/>
  <c r="J150" i="12"/>
  <c r="BK134" i="12"/>
  <c r="BK177" i="11"/>
  <c r="J156" i="11"/>
  <c r="BK133" i="11"/>
  <c r="BK188" i="10"/>
  <c r="J180" i="10"/>
  <c r="BK175" i="10"/>
  <c r="J160" i="10"/>
  <c r="BK138" i="10"/>
  <c r="J318" i="9"/>
  <c r="J310" i="9"/>
  <c r="J298" i="9"/>
  <c r="J286" i="9"/>
  <c r="J213" i="9"/>
  <c r="J208" i="9"/>
  <c r="BK204" i="9"/>
  <c r="J201" i="9"/>
  <c r="BK177" i="9"/>
  <c r="BK167" i="9"/>
  <c r="BK165" i="9"/>
  <c r="J147" i="9"/>
  <c r="J129" i="9"/>
  <c r="BK153" i="8"/>
  <c r="J125" i="8"/>
  <c r="BK232" i="7"/>
  <c r="BK218" i="7"/>
  <c r="BK213" i="7"/>
  <c r="BK206" i="7"/>
  <c r="J198" i="7"/>
  <c r="BK183" i="7"/>
  <c r="J178" i="7"/>
  <c r="J160" i="7"/>
  <c r="BK157" i="7"/>
  <c r="BK143" i="7"/>
  <c r="BK130" i="7"/>
  <c r="J254" i="6"/>
  <c r="BK248" i="6"/>
  <c r="BK245" i="6"/>
  <c r="BK230" i="6"/>
  <c r="BK218" i="6"/>
  <c r="BK209" i="6"/>
  <c r="BK172" i="6"/>
  <c r="J154" i="6"/>
  <c r="BK143" i="6"/>
  <c r="BK138" i="6"/>
  <c r="J130" i="6"/>
  <c r="BK182" i="5"/>
  <c r="BK161" i="5"/>
  <c r="BK139" i="5"/>
  <c r="J134" i="5"/>
  <c r="BK128" i="5"/>
  <c r="BK424" i="4"/>
  <c r="BK386" i="4"/>
  <c r="J347" i="4"/>
  <c r="BK294" i="4"/>
  <c r="J283" i="4"/>
  <c r="J270" i="4"/>
  <c r="BK251" i="4"/>
  <c r="J234" i="4"/>
  <c r="BK159" i="4"/>
  <c r="J154" i="4"/>
  <c r="BK142" i="4"/>
  <c r="J138" i="4"/>
  <c r="BK134" i="4"/>
  <c r="J130" i="4"/>
  <c r="BK128" i="3"/>
  <c r="J127" i="3"/>
  <c r="BK125" i="3"/>
  <c r="J122" i="3"/>
  <c r="BK141" i="2"/>
  <c r="BK138" i="2"/>
  <c r="BK136" i="2"/>
  <c r="J134" i="2"/>
  <c r="J127" i="2"/>
  <c r="BK126" i="2"/>
  <c r="J126" i="2"/>
  <c r="BK125" i="2"/>
  <c r="J125" i="2"/>
  <c r="BK124" i="2"/>
  <c r="J124" i="2"/>
  <c r="J163" i="17"/>
  <c r="BK311" i="16"/>
  <c r="J310" i="16"/>
  <c r="BK309" i="16"/>
  <c r="J307" i="16"/>
  <c r="BK306" i="16"/>
  <c r="J297" i="16"/>
  <c r="BK286" i="16"/>
  <c r="J285" i="16"/>
  <c r="BK214" i="16"/>
  <c r="J124" i="16"/>
  <c r="J255" i="15"/>
  <c r="J249" i="15"/>
  <c r="J122" i="15"/>
  <c r="BK133" i="14"/>
  <c r="J129" i="14"/>
  <c r="J126" i="14"/>
  <c r="J125" i="14"/>
  <c r="J124" i="14"/>
  <c r="BK121" i="14"/>
  <c r="BK127" i="13"/>
  <c r="J124" i="13"/>
  <c r="J123" i="13"/>
  <c r="BK143" i="12"/>
  <c r="BK131" i="12"/>
  <c r="BK210" i="11"/>
  <c r="BK195" i="11"/>
  <c r="BK188" i="11"/>
  <c r="BK156" i="11"/>
  <c r="J142" i="11"/>
  <c r="J193" i="10"/>
  <c r="J192" i="10"/>
  <c r="BK185" i="10"/>
  <c r="BK180" i="10"/>
  <c r="J175" i="10"/>
  <c r="BK168" i="10"/>
  <c r="BK146" i="10"/>
  <c r="J138" i="10"/>
  <c r="BK334" i="9"/>
  <c r="BK321" i="9"/>
  <c r="J267" i="9"/>
  <c r="BK252" i="9"/>
  <c r="J236" i="9"/>
  <c r="BK231" i="9"/>
  <c r="BK226" i="9"/>
  <c r="J221" i="9"/>
  <c r="BK213" i="9"/>
  <c r="BK208" i="9"/>
  <c r="J184" i="9"/>
  <c r="BK155" i="9"/>
  <c r="BK136" i="9"/>
  <c r="BK129" i="9"/>
  <c r="BK169" i="8"/>
  <c r="BK151" i="8"/>
  <c r="BK125" i="8"/>
  <c r="J213" i="7"/>
  <c r="J206" i="7"/>
  <c r="J192" i="7"/>
  <c r="BK180" i="7"/>
  <c r="J177" i="7"/>
  <c r="J163" i="7"/>
  <c r="J157" i="7"/>
  <c r="BK154" i="7"/>
  <c r="BK150" i="7"/>
  <c r="J147" i="7"/>
  <c r="J143" i="7"/>
  <c r="BK141" i="7"/>
  <c r="J258" i="6"/>
  <c r="BK251" i="6"/>
  <c r="J245" i="6"/>
  <c r="BK196" i="6"/>
  <c r="J172" i="6"/>
  <c r="J170" i="6"/>
  <c r="J147" i="6"/>
  <c r="J141" i="6"/>
  <c r="BK135" i="6"/>
  <c r="BK232" i="5"/>
  <c r="J228" i="5"/>
  <c r="BK212" i="5"/>
  <c r="J180" i="5"/>
  <c r="J168" i="5"/>
  <c r="BK158" i="5"/>
  <c r="J154" i="5"/>
  <c r="J137" i="5"/>
  <c r="BK134" i="5"/>
  <c r="BK468" i="4"/>
  <c r="BK464" i="4"/>
  <c r="J458" i="4"/>
  <c r="BK455" i="4"/>
  <c r="J451" i="4"/>
  <c r="BK448" i="4"/>
  <c r="J441" i="4"/>
  <c r="J416" i="4"/>
  <c r="J367" i="4"/>
  <c r="J358" i="4"/>
  <c r="J356" i="4"/>
  <c r="J349" i="4"/>
  <c r="BK331" i="4"/>
  <c r="BK324" i="4"/>
  <c r="BK316" i="4"/>
  <c r="BK236" i="4"/>
  <c r="BK233" i="4"/>
  <c r="BK227" i="4"/>
  <c r="J224" i="4"/>
  <c r="BK191" i="4"/>
  <c r="J146" i="4"/>
  <c r="BK158" i="17"/>
  <c r="BK153" i="17"/>
  <c r="BK147" i="17"/>
  <c r="J126" i="17"/>
  <c r="J121" i="17"/>
  <c r="J256" i="15"/>
  <c r="J240" i="15"/>
  <c r="BK130" i="15"/>
  <c r="J120" i="14"/>
  <c r="J129" i="13"/>
  <c r="BK126" i="13"/>
  <c r="J125" i="13"/>
  <c r="J145" i="12"/>
  <c r="J137" i="12"/>
  <c r="J210" i="11"/>
  <c r="J204" i="11"/>
  <c r="J182" i="11"/>
  <c r="BK146" i="11"/>
  <c r="J188" i="10"/>
  <c r="J166" i="10"/>
  <c r="J153" i="10"/>
  <c r="J146" i="10"/>
  <c r="J342" i="9"/>
  <c r="J337" i="9"/>
  <c r="J334" i="9"/>
  <c r="J331" i="9"/>
  <c r="J321" i="9"/>
  <c r="J125" i="3"/>
  <c r="BK121" i="3"/>
  <c r="J119" i="3"/>
  <c r="J141" i="2"/>
  <c r="J136" i="2"/>
  <c r="J135" i="2"/>
  <c r="AS103" i="1"/>
  <c r="AS97" i="1"/>
  <c r="BK163" i="17"/>
  <c r="J145" i="17"/>
  <c r="J139" i="17"/>
  <c r="BK134" i="17"/>
  <c r="J130" i="17"/>
  <c r="BK327" i="16"/>
  <c r="BK321" i="16"/>
  <c r="J317" i="16"/>
  <c r="J316" i="16"/>
  <c r="BK310" i="16"/>
  <c r="J308" i="16"/>
  <c r="J305" i="16"/>
  <c r="J304" i="16"/>
  <c r="BK299" i="16"/>
  <c r="BK297" i="16"/>
  <c r="J287" i="16"/>
  <c r="BK285" i="16"/>
  <c r="J273" i="16"/>
  <c r="J270" i="16"/>
  <c r="J246" i="16"/>
  <c r="BK162" i="16"/>
  <c r="BK141" i="16"/>
  <c r="BK256" i="15"/>
  <c r="J244" i="15"/>
  <c r="J130" i="15"/>
  <c r="BK124" i="14"/>
  <c r="BK119" i="14"/>
  <c r="BK129" i="13"/>
  <c r="J122" i="13"/>
  <c r="J120" i="13"/>
  <c r="BK119" i="13"/>
  <c r="BK148" i="12"/>
  <c r="BK137" i="12"/>
  <c r="J134" i="12"/>
  <c r="BK132" i="12"/>
  <c r="J195" i="11"/>
  <c r="J159" i="11"/>
  <c r="J158" i="11"/>
  <c r="J157" i="11"/>
  <c r="J139" i="11"/>
  <c r="J136" i="11"/>
  <c r="J128" i="11"/>
  <c r="BK160" i="10"/>
  <c r="J136" i="10"/>
  <c r="BK134" i="10"/>
  <c r="BK286" i="9"/>
  <c r="J240" i="9"/>
  <c r="BK236" i="9"/>
  <c r="J215" i="9"/>
  <c r="J204" i="9"/>
  <c r="J191" i="9"/>
  <c r="BK184" i="9"/>
  <c r="J155" i="9"/>
  <c r="BK151" i="9"/>
  <c r="BK143" i="9"/>
  <c r="BK174" i="8"/>
  <c r="J169" i="8"/>
  <c r="BK156" i="8"/>
  <c r="J151" i="8"/>
  <c r="BK138" i="8"/>
  <c r="J218" i="7"/>
  <c r="BK186" i="7"/>
  <c r="J179" i="7"/>
  <c r="BK167" i="7"/>
  <c r="BK163" i="7"/>
  <c r="BK147" i="7"/>
  <c r="J135" i="7"/>
  <c r="J218" i="6"/>
  <c r="J202" i="6"/>
  <c r="J196" i="6"/>
  <c r="J194" i="6"/>
  <c r="BK193" i="6"/>
  <c r="BK171" i="6"/>
  <c r="BK154" i="6"/>
  <c r="BK147" i="6"/>
  <c r="BK141" i="6"/>
  <c r="J233" i="5"/>
  <c r="BK228" i="5"/>
  <c r="BK223" i="5"/>
  <c r="J201" i="5"/>
  <c r="J158" i="5"/>
  <c r="BK146" i="5"/>
  <c r="J139" i="5"/>
  <c r="J128" i="5"/>
  <c r="BK469" i="4"/>
  <c r="J468" i="4"/>
  <c r="J461" i="4"/>
  <c r="J455" i="4"/>
  <c r="J448" i="4"/>
  <c r="BK445" i="4"/>
  <c r="J437" i="4"/>
  <c r="BK416" i="4"/>
  <c r="BK367" i="4"/>
  <c r="J365" i="4"/>
  <c r="BK356" i="4"/>
  <c r="J340" i="4"/>
  <c r="J330" i="4"/>
  <c r="J306" i="4"/>
  <c r="J305" i="4"/>
  <c r="J265" i="4"/>
  <c r="BK260" i="4"/>
  <c r="BK256" i="4"/>
  <c r="J228" i="4"/>
  <c r="J175" i="4"/>
  <c r="J170" i="4"/>
  <c r="BK122" i="3"/>
  <c r="BK119" i="3"/>
  <c r="J138" i="2"/>
  <c r="BK134" i="2"/>
  <c r="BK123" i="2" l="1"/>
  <c r="J123" i="2" s="1"/>
  <c r="J98" i="2" s="1"/>
  <c r="T137" i="2"/>
  <c r="P232" i="4"/>
  <c r="T304" i="4"/>
  <c r="P467" i="4"/>
  <c r="R127" i="5"/>
  <c r="BK200" i="5"/>
  <c r="J200" i="5"/>
  <c r="J102" i="5" s="1"/>
  <c r="BK231" i="5"/>
  <c r="J231" i="5"/>
  <c r="J103" i="5"/>
  <c r="P129" i="6"/>
  <c r="T153" i="6"/>
  <c r="R192" i="6"/>
  <c r="BK244" i="6"/>
  <c r="J244" i="6" s="1"/>
  <c r="J104" i="6" s="1"/>
  <c r="T166" i="7"/>
  <c r="P182" i="7"/>
  <c r="T182" i="7"/>
  <c r="BK128" i="9"/>
  <c r="P220" i="9"/>
  <c r="R340" i="9"/>
  <c r="BK127" i="10"/>
  <c r="J127" i="10" s="1"/>
  <c r="J100" i="10" s="1"/>
  <c r="T159" i="10"/>
  <c r="P191" i="10"/>
  <c r="BK127" i="11"/>
  <c r="BK176" i="11"/>
  <c r="J176" i="11" s="1"/>
  <c r="J102" i="11" s="1"/>
  <c r="BK124" i="12"/>
  <c r="J124" i="12"/>
  <c r="J100" i="12" s="1"/>
  <c r="P118" i="13"/>
  <c r="P117" i="13" s="1"/>
  <c r="AU108" i="1" s="1"/>
  <c r="BK118" i="14"/>
  <c r="J118" i="14" s="1"/>
  <c r="J97" i="14" s="1"/>
  <c r="R129" i="15"/>
  <c r="R120" i="15" s="1"/>
  <c r="R119" i="15" s="1"/>
  <c r="BK156" i="17"/>
  <c r="J156" i="17"/>
  <c r="J99" i="17" s="1"/>
  <c r="R123" i="2"/>
  <c r="BK133" i="2"/>
  <c r="J133" i="2"/>
  <c r="J100" i="2" s="1"/>
  <c r="R133" i="2"/>
  <c r="T118" i="3"/>
  <c r="T117" i="3"/>
  <c r="T220" i="9"/>
  <c r="P340" i="9"/>
  <c r="R127" i="10"/>
  <c r="R174" i="10"/>
  <c r="P127" i="11"/>
  <c r="T176" i="11"/>
  <c r="BK118" i="13"/>
  <c r="J118" i="13"/>
  <c r="J97" i="13"/>
  <c r="P118" i="14"/>
  <c r="P117" i="14" s="1"/>
  <c r="AU109" i="1" s="1"/>
  <c r="R269" i="16"/>
  <c r="T320" i="16"/>
  <c r="P156" i="17"/>
  <c r="P155" i="17"/>
  <c r="BK232" i="4"/>
  <c r="J232" i="4" s="1"/>
  <c r="J101" i="4" s="1"/>
  <c r="BK250" i="4"/>
  <c r="J250" i="4"/>
  <c r="J102" i="4" s="1"/>
  <c r="R250" i="4"/>
  <c r="BK436" i="4"/>
  <c r="J436" i="4" s="1"/>
  <c r="J104" i="4" s="1"/>
  <c r="R467" i="4"/>
  <c r="P127" i="5"/>
  <c r="R167" i="5"/>
  <c r="T231" i="5"/>
  <c r="T129" i="6"/>
  <c r="BK192" i="6"/>
  <c r="J192" i="6"/>
  <c r="J102" i="6" s="1"/>
  <c r="T195" i="6"/>
  <c r="P166" i="7"/>
  <c r="R185" i="7"/>
  <c r="P124" i="8"/>
  <c r="P123" i="8" s="1"/>
  <c r="P122" i="8" s="1"/>
  <c r="AU102" i="1" s="1"/>
  <c r="BK220" i="9"/>
  <c r="J220" i="9" s="1"/>
  <c r="J101" i="9" s="1"/>
  <c r="R309" i="9"/>
  <c r="R159" i="10"/>
  <c r="T191" i="10"/>
  <c r="T127" i="11"/>
  <c r="P176" i="11"/>
  <c r="R118" i="13"/>
  <c r="R117" i="13" s="1"/>
  <c r="BK123" i="16"/>
  <c r="J123" i="16"/>
  <c r="J98" i="16" s="1"/>
  <c r="T123" i="16"/>
  <c r="P269" i="16"/>
  <c r="P320" i="16"/>
  <c r="BK120" i="17"/>
  <c r="T123" i="2"/>
  <c r="P133" i="2"/>
  <c r="P137" i="2"/>
  <c r="P118" i="3"/>
  <c r="P117" i="3" s="1"/>
  <c r="AU96" i="1" s="1"/>
  <c r="R129" i="4"/>
  <c r="P304" i="4"/>
  <c r="R436" i="4"/>
  <c r="BK127" i="5"/>
  <c r="T167" i="5"/>
  <c r="R231" i="5"/>
  <c r="R153" i="6"/>
  <c r="R195" i="6"/>
  <c r="R166" i="7"/>
  <c r="BK182" i="7"/>
  <c r="J182" i="7" s="1"/>
  <c r="J103" i="7" s="1"/>
  <c r="R182" i="7"/>
  <c r="T124" i="8"/>
  <c r="T123" i="8" s="1"/>
  <c r="T122" i="8" s="1"/>
  <c r="P128" i="9"/>
  <c r="BK309" i="9"/>
  <c r="J309" i="9" s="1"/>
  <c r="J103" i="9" s="1"/>
  <c r="BK340" i="9"/>
  <c r="J340" i="9" s="1"/>
  <c r="J104" i="9" s="1"/>
  <c r="T127" i="10"/>
  <c r="T126" i="10"/>
  <c r="T125" i="10" s="1"/>
  <c r="T174" i="10"/>
  <c r="T145" i="11"/>
  <c r="T124" i="12"/>
  <c r="T123" i="12" s="1"/>
  <c r="T122" i="12" s="1"/>
  <c r="BK129" i="15"/>
  <c r="J129" i="15"/>
  <c r="J99" i="15" s="1"/>
  <c r="T120" i="17"/>
  <c r="P250" i="4"/>
  <c r="R128" i="9"/>
  <c r="T309" i="9"/>
  <c r="P127" i="10"/>
  <c r="BK174" i="10"/>
  <c r="J174" i="10"/>
  <c r="J102" i="10" s="1"/>
  <c r="BK191" i="10"/>
  <c r="J191" i="10"/>
  <c r="J103" i="10"/>
  <c r="R176" i="11"/>
  <c r="R124" i="12"/>
  <c r="R123" i="12"/>
  <c r="R122" i="12"/>
  <c r="T118" i="14"/>
  <c r="T117" i="14" s="1"/>
  <c r="T129" i="15"/>
  <c r="T120" i="15" s="1"/>
  <c r="T119" i="15" s="1"/>
  <c r="P123" i="16"/>
  <c r="P122" i="16"/>
  <c r="P121" i="16" s="1"/>
  <c r="AU111" i="1" s="1"/>
  <c r="R156" i="17"/>
  <c r="R155" i="17"/>
  <c r="BK137" i="2"/>
  <c r="J137" i="2" s="1"/>
  <c r="J101" i="2" s="1"/>
  <c r="P129" i="4"/>
  <c r="R232" i="4"/>
  <c r="T232" i="4"/>
  <c r="T250" i="4"/>
  <c r="T436" i="4"/>
  <c r="P167" i="5"/>
  <c r="P200" i="5"/>
  <c r="P231" i="5"/>
  <c r="BK153" i="6"/>
  <c r="J153" i="6" s="1"/>
  <c r="J101" i="6" s="1"/>
  <c r="P195" i="6"/>
  <c r="P244" i="6"/>
  <c r="BK129" i="7"/>
  <c r="J129" i="7" s="1"/>
  <c r="J100" i="7" s="1"/>
  <c r="R129" i="7"/>
  <c r="BK153" i="7"/>
  <c r="J153" i="7" s="1"/>
  <c r="J101" i="7" s="1"/>
  <c r="R153" i="7"/>
  <c r="P185" i="7"/>
  <c r="BK124" i="8"/>
  <c r="J124" i="8" s="1"/>
  <c r="J100" i="8" s="1"/>
  <c r="BK269" i="16"/>
  <c r="J269" i="16" s="1"/>
  <c r="J100" i="16" s="1"/>
  <c r="R320" i="16"/>
  <c r="P120" i="17"/>
  <c r="P119" i="17" s="1"/>
  <c r="AU112" i="1" s="1"/>
  <c r="P123" i="2"/>
  <c r="P122" i="2" s="1"/>
  <c r="P121" i="2" s="1"/>
  <c r="AU95" i="1" s="1"/>
  <c r="R137" i="2"/>
  <c r="BK118" i="3"/>
  <c r="J118" i="3" s="1"/>
  <c r="J97" i="3" s="1"/>
  <c r="T129" i="4"/>
  <c r="R304" i="4"/>
  <c r="T467" i="4"/>
  <c r="T127" i="5"/>
  <c r="T126" i="5"/>
  <c r="T125" i="5" s="1"/>
  <c r="T200" i="5"/>
  <c r="R129" i="6"/>
  <c r="BK195" i="6"/>
  <c r="J195" i="6" s="1"/>
  <c r="J103" i="6" s="1"/>
  <c r="T244" i="6"/>
  <c r="BK166" i="7"/>
  <c r="J166" i="7" s="1"/>
  <c r="J102" i="7" s="1"/>
  <c r="BK185" i="7"/>
  <c r="J185" i="7"/>
  <c r="J104" i="7" s="1"/>
  <c r="R124" i="8"/>
  <c r="R123" i="8" s="1"/>
  <c r="R122" i="8" s="1"/>
  <c r="T128" i="9"/>
  <c r="P309" i="9"/>
  <c r="P159" i="10"/>
  <c r="R191" i="10"/>
  <c r="R127" i="11"/>
  <c r="R145" i="11"/>
  <c r="R123" i="16"/>
  <c r="R122" i="16"/>
  <c r="R121" i="16" s="1"/>
  <c r="R120" i="17"/>
  <c r="R119" i="17" s="1"/>
  <c r="T133" i="2"/>
  <c r="R118" i="3"/>
  <c r="R117" i="3" s="1"/>
  <c r="BK129" i="4"/>
  <c r="J129" i="4"/>
  <c r="J100" i="4" s="1"/>
  <c r="BK304" i="4"/>
  <c r="J304" i="4" s="1"/>
  <c r="J103" i="4" s="1"/>
  <c r="P436" i="4"/>
  <c r="BK467" i="4"/>
  <c r="J467" i="4" s="1"/>
  <c r="J105" i="4" s="1"/>
  <c r="BK167" i="5"/>
  <c r="J167" i="5" s="1"/>
  <c r="J101" i="5" s="1"/>
  <c r="R200" i="5"/>
  <c r="BK129" i="6"/>
  <c r="J129" i="6" s="1"/>
  <c r="J100" i="6" s="1"/>
  <c r="P153" i="6"/>
  <c r="P192" i="6"/>
  <c r="T192" i="6"/>
  <c r="R244" i="6"/>
  <c r="P129" i="7"/>
  <c r="P128" i="7" s="1"/>
  <c r="P127" i="7" s="1"/>
  <c r="AU101" i="1" s="1"/>
  <c r="T129" i="7"/>
  <c r="T128" i="7" s="1"/>
  <c r="P153" i="7"/>
  <c r="T153" i="7"/>
  <c r="T185" i="7"/>
  <c r="R220" i="9"/>
  <c r="T340" i="9"/>
  <c r="BK159" i="10"/>
  <c r="J159" i="10"/>
  <c r="J101" i="10" s="1"/>
  <c r="P174" i="10"/>
  <c r="BK145" i="11"/>
  <c r="J145" i="11"/>
  <c r="J101" i="11" s="1"/>
  <c r="P145" i="11"/>
  <c r="P124" i="12"/>
  <c r="P123" i="12"/>
  <c r="P122" i="12" s="1"/>
  <c r="AU107" i="1" s="1"/>
  <c r="T118" i="13"/>
  <c r="T117" i="13"/>
  <c r="R118" i="14"/>
  <c r="R117" i="14" s="1"/>
  <c r="P129" i="15"/>
  <c r="P120" i="15"/>
  <c r="P119" i="15" s="1"/>
  <c r="AU110" i="1" s="1"/>
  <c r="T269" i="16"/>
  <c r="BK320" i="16"/>
  <c r="J320" i="16" s="1"/>
  <c r="J101" i="16" s="1"/>
  <c r="T156" i="17"/>
  <c r="T155" i="17"/>
  <c r="BE136" i="2"/>
  <c r="F92" i="3"/>
  <c r="BE127" i="3"/>
  <c r="BE236" i="4"/>
  <c r="BE294" i="4"/>
  <c r="BE299" i="4"/>
  <c r="BE324" i="4"/>
  <c r="BE349" i="4"/>
  <c r="BE358" i="4"/>
  <c r="BE424" i="4"/>
  <c r="BE441" i="4"/>
  <c r="BE464" i="4"/>
  <c r="BE468" i="4"/>
  <c r="BE469" i="4"/>
  <c r="J91" i="5"/>
  <c r="BE134" i="5"/>
  <c r="BE187" i="5"/>
  <c r="BE212" i="5"/>
  <c r="BE232" i="5"/>
  <c r="J124" i="6"/>
  <c r="BE130" i="6"/>
  <c r="BE143" i="6"/>
  <c r="BE150" i="6"/>
  <c r="BE209" i="6"/>
  <c r="BK257" i="6"/>
  <c r="J257" i="6" s="1"/>
  <c r="J105" i="6" s="1"/>
  <c r="J94" i="7"/>
  <c r="F124" i="7"/>
  <c r="BE130" i="7"/>
  <c r="BE160" i="7"/>
  <c r="E85" i="8"/>
  <c r="J116" i="8"/>
  <c r="F119" i="8"/>
  <c r="BE125" i="8"/>
  <c r="BE153" i="8"/>
  <c r="BE139" i="9"/>
  <c r="BE165" i="9"/>
  <c r="BE177" i="9"/>
  <c r="BE201" i="9"/>
  <c r="BE208" i="9"/>
  <c r="BE213" i="9"/>
  <c r="BE226" i="9"/>
  <c r="BE231" i="9"/>
  <c r="BE318" i="9"/>
  <c r="BE331" i="9"/>
  <c r="J91" i="10"/>
  <c r="J94" i="10"/>
  <c r="F122" i="10"/>
  <c r="J91" i="11"/>
  <c r="E113" i="11"/>
  <c r="BE133" i="11"/>
  <c r="BE188" i="11"/>
  <c r="BK209" i="11"/>
  <c r="J209" i="11" s="1"/>
  <c r="J103" i="11" s="1"/>
  <c r="BE131" i="12"/>
  <c r="BE125" i="13"/>
  <c r="BE127" i="13"/>
  <c r="BE128" i="13"/>
  <c r="BE120" i="14"/>
  <c r="BE121" i="14"/>
  <c r="J113" i="15"/>
  <c r="BE256" i="15"/>
  <c r="J92" i="16"/>
  <c r="F118" i="16"/>
  <c r="BE124" i="16"/>
  <c r="BE159" i="16"/>
  <c r="BE212" i="16"/>
  <c r="BE286" i="16"/>
  <c r="BE301" i="16"/>
  <c r="BE306" i="16"/>
  <c r="BE309" i="16"/>
  <c r="BE310" i="16"/>
  <c r="BE318" i="16"/>
  <c r="BE327" i="16"/>
  <c r="J116" i="17"/>
  <c r="BE126" i="17"/>
  <c r="BE127" i="17"/>
  <c r="BE139" i="17"/>
  <c r="E85" i="2"/>
  <c r="J89" i="2"/>
  <c r="BE134" i="2"/>
  <c r="BE138" i="2"/>
  <c r="BE122" i="3"/>
  <c r="F94" i="4"/>
  <c r="BE130" i="4"/>
  <c r="BE131" i="4"/>
  <c r="BE134" i="4"/>
  <c r="BE298" i="9"/>
  <c r="BE310" i="9"/>
  <c r="BE328" i="9"/>
  <c r="BE144" i="10"/>
  <c r="BE168" i="10"/>
  <c r="BE136" i="11"/>
  <c r="J94" i="12"/>
  <c r="BE134" i="12"/>
  <c r="BE150" i="12"/>
  <c r="E85" i="13"/>
  <c r="J114" i="13"/>
  <c r="BE123" i="13"/>
  <c r="BE124" i="13"/>
  <c r="J89" i="14"/>
  <c r="E107" i="14"/>
  <c r="J114" i="14"/>
  <c r="BE123" i="14"/>
  <c r="BE255" i="15"/>
  <c r="E85" i="17"/>
  <c r="J89" i="17"/>
  <c r="F92" i="17"/>
  <c r="BE121" i="17"/>
  <c r="BE153" i="17"/>
  <c r="BE157" i="17"/>
  <c r="BE231" i="4"/>
  <c r="BE305" i="4"/>
  <c r="BE306" i="4"/>
  <c r="BE308" i="4"/>
  <c r="BE347" i="4"/>
  <c r="BE386" i="4"/>
  <c r="BE401" i="4"/>
  <c r="BE437" i="4"/>
  <c r="BE458" i="4"/>
  <c r="BE461" i="4"/>
  <c r="F94" i="5"/>
  <c r="BE128" i="5"/>
  <c r="BE161" i="5"/>
  <c r="BE201" i="5"/>
  <c r="BE223" i="5"/>
  <c r="J91" i="6"/>
  <c r="F124" i="6"/>
  <c r="BE169" i="6"/>
  <c r="BE171" i="6"/>
  <c r="BE194" i="6"/>
  <c r="BE258" i="6"/>
  <c r="E115" i="7"/>
  <c r="BE179" i="7"/>
  <c r="BE204" i="7"/>
  <c r="BE138" i="8"/>
  <c r="BE156" i="8"/>
  <c r="J94" i="9"/>
  <c r="F123" i="9"/>
  <c r="BE147" i="9"/>
  <c r="BE151" i="9"/>
  <c r="BE246" i="9"/>
  <c r="BE286" i="9"/>
  <c r="BE342" i="9"/>
  <c r="BE128" i="10"/>
  <c r="BE160" i="10"/>
  <c r="BE166" i="10"/>
  <c r="F94" i="11"/>
  <c r="BE139" i="11"/>
  <c r="BE197" i="11"/>
  <c r="BE204" i="11"/>
  <c r="BE125" i="12"/>
  <c r="BE132" i="12"/>
  <c r="BE148" i="12"/>
  <c r="J111" i="13"/>
  <c r="F114" i="13"/>
  <c r="BE122" i="13"/>
  <c r="F92" i="14"/>
  <c r="BE119" i="14"/>
  <c r="F92" i="15"/>
  <c r="BK121" i="15"/>
  <c r="J121" i="15"/>
  <c r="J98" i="15" s="1"/>
  <c r="J89" i="16"/>
  <c r="BE173" i="16"/>
  <c r="BE249" i="16"/>
  <c r="BE297" i="16"/>
  <c r="BE300" i="16"/>
  <c r="BE308" i="16"/>
  <c r="F92" i="2"/>
  <c r="J118" i="2"/>
  <c r="BE124" i="2"/>
  <c r="BE125" i="2"/>
  <c r="BE126" i="2"/>
  <c r="BE135" i="2"/>
  <c r="E85" i="3"/>
  <c r="BE120" i="3"/>
  <c r="BE121" i="3"/>
  <c r="BE126" i="3"/>
  <c r="E115" i="4"/>
  <c r="BE138" i="4"/>
  <c r="BE146" i="4"/>
  <c r="BE150" i="4"/>
  <c r="BE229" i="4"/>
  <c r="BE260" i="4"/>
  <c r="BE277" i="4"/>
  <c r="BE316" i="4"/>
  <c r="BE338" i="4"/>
  <c r="BE340" i="4"/>
  <c r="BE356" i="4"/>
  <c r="BE365" i="4"/>
  <c r="BE445" i="4"/>
  <c r="E85" i="5"/>
  <c r="BE158" i="5"/>
  <c r="BE180" i="5"/>
  <c r="BE135" i="6"/>
  <c r="BE141" i="6"/>
  <c r="BE202" i="6"/>
  <c r="BE225" i="6"/>
  <c r="BE251" i="6"/>
  <c r="J91" i="7"/>
  <c r="BE138" i="7"/>
  <c r="BE141" i="7"/>
  <c r="BE154" i="7"/>
  <c r="BE180" i="7"/>
  <c r="BE171" i="8"/>
  <c r="BE174" i="8"/>
  <c r="E85" i="9"/>
  <c r="BE143" i="9"/>
  <c r="BE159" i="9"/>
  <c r="BE171" i="9"/>
  <c r="BE197" i="9"/>
  <c r="BE215" i="9"/>
  <c r="BE337" i="9"/>
  <c r="BE341" i="9"/>
  <c r="E113" i="10"/>
  <c r="BE136" i="10"/>
  <c r="BE150" i="10"/>
  <c r="BE153" i="10"/>
  <c r="BE192" i="10"/>
  <c r="BE142" i="11"/>
  <c r="BE146" i="11"/>
  <c r="BE159" i="11"/>
  <c r="BE182" i="11"/>
  <c r="BE210" i="11"/>
  <c r="F119" i="12"/>
  <c r="BE126" i="13"/>
  <c r="BE129" i="13"/>
  <c r="BE131" i="14"/>
  <c r="BE240" i="15"/>
  <c r="BE249" i="15"/>
  <c r="BE141" i="16"/>
  <c r="BE166" i="16"/>
  <c r="BE163" i="17"/>
  <c r="BE170" i="4"/>
  <c r="BE214" i="4"/>
  <c r="BE234" i="4"/>
  <c r="BE330" i="4"/>
  <c r="BE367" i="4"/>
  <c r="BE448" i="4"/>
  <c r="BE451" i="4"/>
  <c r="BE252" i="9"/>
  <c r="BE267" i="9"/>
  <c r="BE134" i="10"/>
  <c r="BE146" i="10"/>
  <c r="BE185" i="10"/>
  <c r="BE188" i="10"/>
  <c r="J94" i="11"/>
  <c r="BE156" i="11"/>
  <c r="BE157" i="11"/>
  <c r="BE177" i="11"/>
  <c r="E110" i="12"/>
  <c r="J116" i="12"/>
  <c r="BE121" i="13"/>
  <c r="BE126" i="14"/>
  <c r="E85" i="15"/>
  <c r="J116" i="15"/>
  <c r="BE122" i="15"/>
  <c r="BE130" i="15"/>
  <c r="E85" i="16"/>
  <c r="BE317" i="16"/>
  <c r="BK130" i="2"/>
  <c r="J130" i="2" s="1"/>
  <c r="J99" i="2" s="1"/>
  <c r="BE119" i="3"/>
  <c r="BE128" i="3"/>
  <c r="BE191" i="4"/>
  <c r="BE223" i="4"/>
  <c r="BE224" i="4"/>
  <c r="BE227" i="4"/>
  <c r="J94" i="5"/>
  <c r="BE138" i="6"/>
  <c r="BE196" i="6"/>
  <c r="BE216" i="6"/>
  <c r="BE218" i="6"/>
  <c r="BE143" i="7"/>
  <c r="BE147" i="7"/>
  <c r="BE157" i="7"/>
  <c r="BE167" i="7"/>
  <c r="BE178" i="7"/>
  <c r="BE183" i="7"/>
  <c r="BE192" i="7"/>
  <c r="BE218" i="7"/>
  <c r="BK231" i="7"/>
  <c r="J231" i="7" s="1"/>
  <c r="J105" i="7" s="1"/>
  <c r="J91" i="9"/>
  <c r="BE136" i="9"/>
  <c r="BE141" i="2"/>
  <c r="J89" i="3"/>
  <c r="J91" i="4"/>
  <c r="J124" i="4"/>
  <c r="BE142" i="4"/>
  <c r="BE159" i="4"/>
  <c r="BE175" i="4"/>
  <c r="BE204" i="4"/>
  <c r="BE233" i="4"/>
  <c r="BE270" i="4"/>
  <c r="BE331" i="4"/>
  <c r="BE416" i="4"/>
  <c r="BE455" i="4"/>
  <c r="BE154" i="5"/>
  <c r="BE168" i="5"/>
  <c r="BE228" i="5"/>
  <c r="BE233" i="5"/>
  <c r="E85" i="6"/>
  <c r="BE147" i="6"/>
  <c r="BE154" i="6"/>
  <c r="BE172" i="6"/>
  <c r="BE193" i="6"/>
  <c r="BE230" i="6"/>
  <c r="BE248" i="6"/>
  <c r="BE135" i="7"/>
  <c r="BE177" i="7"/>
  <c r="BE184" i="7"/>
  <c r="BE198" i="7"/>
  <c r="J119" i="8"/>
  <c r="BE151" i="8"/>
  <c r="BE169" i="8"/>
  <c r="BE176" i="8"/>
  <c r="BE129" i="9"/>
  <c r="BE155" i="9"/>
  <c r="BE167" i="9"/>
  <c r="BE184" i="9"/>
  <c r="BE221" i="9"/>
  <c r="BE271" i="9"/>
  <c r="BE314" i="9"/>
  <c r="BE321" i="9"/>
  <c r="BE138" i="10"/>
  <c r="BE175" i="10"/>
  <c r="BE180" i="10"/>
  <c r="BE145" i="12"/>
  <c r="BE119" i="13"/>
  <c r="BE131" i="13"/>
  <c r="BE124" i="14"/>
  <c r="BE125" i="14"/>
  <c r="BE129" i="14"/>
  <c r="BE244" i="15"/>
  <c r="BE162" i="16"/>
  <c r="BE270" i="16"/>
  <c r="BE273" i="16"/>
  <c r="BE283" i="16"/>
  <c r="BE285" i="16"/>
  <c r="BE287" i="16"/>
  <c r="BE299" i="16"/>
  <c r="BE305" i="16"/>
  <c r="BE127" i="2"/>
  <c r="BE128" i="2"/>
  <c r="BE129" i="2"/>
  <c r="BE131" i="2"/>
  <c r="J92" i="3"/>
  <c r="BE125" i="3"/>
  <c r="BE154" i="4"/>
  <c r="BE168" i="4"/>
  <c r="BE183" i="4"/>
  <c r="BE228" i="4"/>
  <c r="BE251" i="4"/>
  <c r="BE256" i="4"/>
  <c r="BE265" i="4"/>
  <c r="BE283" i="4"/>
  <c r="BE137" i="5"/>
  <c r="BE139" i="5"/>
  <c r="BE146" i="5"/>
  <c r="BE182" i="5"/>
  <c r="BE170" i="6"/>
  <c r="BE245" i="6"/>
  <c r="BE254" i="6"/>
  <c r="BE150" i="7"/>
  <c r="BE163" i="7"/>
  <c r="BE186" i="7"/>
  <c r="BE206" i="7"/>
  <c r="BE213" i="7"/>
  <c r="BE232" i="7"/>
  <c r="BE191" i="9"/>
  <c r="BE204" i="9"/>
  <c r="BE236" i="9"/>
  <c r="BE240" i="9"/>
  <c r="BE263" i="9"/>
  <c r="BE324" i="9"/>
  <c r="BE334" i="9"/>
  <c r="BE193" i="10"/>
  <c r="BE128" i="11"/>
  <c r="BE158" i="11"/>
  <c r="BE195" i="11"/>
  <c r="BE137" i="12"/>
  <c r="BE143" i="12"/>
  <c r="BE120" i="13"/>
  <c r="BE122" i="14"/>
  <c r="BE133" i="14"/>
  <c r="BE182" i="15"/>
  <c r="BE170" i="16"/>
  <c r="BE214" i="16"/>
  <c r="BE246" i="16"/>
  <c r="BE304" i="16"/>
  <c r="BE307" i="16"/>
  <c r="BE311" i="16"/>
  <c r="BE316" i="16"/>
  <c r="BE321" i="16"/>
  <c r="BE130" i="17"/>
  <c r="BE134" i="17"/>
  <c r="BE137" i="17"/>
  <c r="BE145" i="17"/>
  <c r="BE147" i="17"/>
  <c r="BE158" i="17"/>
  <c r="BE160" i="17"/>
  <c r="BE161" i="17"/>
  <c r="BE162" i="17"/>
  <c r="F37" i="11"/>
  <c r="BB106" i="1" s="1"/>
  <c r="F35" i="13"/>
  <c r="BB108" i="1" s="1"/>
  <c r="F35" i="16"/>
  <c r="BB111" i="1" s="1"/>
  <c r="F37" i="3"/>
  <c r="BD96" i="1" s="1"/>
  <c r="F36" i="13"/>
  <c r="BC108" i="1" s="1"/>
  <c r="F39" i="9"/>
  <c r="BD104" i="1" s="1"/>
  <c r="J36" i="4"/>
  <c r="AW98" i="1" s="1"/>
  <c r="J36" i="11"/>
  <c r="AW106" i="1" s="1"/>
  <c r="F38" i="11"/>
  <c r="BC106" i="1" s="1"/>
  <c r="F37" i="16"/>
  <c r="BD111" i="1" s="1"/>
  <c r="F34" i="15"/>
  <c r="BA110" i="1" s="1"/>
  <c r="J36" i="10"/>
  <c r="AW105" i="1" s="1"/>
  <c r="J34" i="16"/>
  <c r="AW111" i="1" s="1"/>
  <c r="F37" i="2"/>
  <c r="BD95" i="1" s="1"/>
  <c r="F36" i="6"/>
  <c r="BA100" i="1" s="1"/>
  <c r="F36" i="5"/>
  <c r="BA99" i="1" s="1"/>
  <c r="F39" i="8"/>
  <c r="BD102" i="1" s="1"/>
  <c r="F37" i="13"/>
  <c r="BD108" i="1" s="1"/>
  <c r="F37" i="15"/>
  <c r="BD110" i="1" s="1"/>
  <c r="F36" i="10"/>
  <c r="BA105" i="1" s="1"/>
  <c r="J36" i="7"/>
  <c r="AW101" i="1" s="1"/>
  <c r="F35" i="17"/>
  <c r="BB112" i="1" s="1"/>
  <c r="F36" i="17"/>
  <c r="BC112" i="1" s="1"/>
  <c r="J36" i="6"/>
  <c r="AW100" i="1" s="1"/>
  <c r="F36" i="7"/>
  <c r="BA101" i="1" s="1"/>
  <c r="AS94" i="1"/>
  <c r="F38" i="4"/>
  <c r="BC98" i="1" s="1"/>
  <c r="F35" i="3"/>
  <c r="BB96" i="1"/>
  <c r="F36" i="8"/>
  <c r="BA102" i="1" s="1"/>
  <c r="F39" i="11"/>
  <c r="BD106" i="1"/>
  <c r="F35" i="15"/>
  <c r="BB110" i="1" s="1"/>
  <c r="F38" i="12"/>
  <c r="BC107" i="1"/>
  <c r="F36" i="14"/>
  <c r="BC109" i="1" s="1"/>
  <c r="F38" i="10"/>
  <c r="BC105" i="1"/>
  <c r="F34" i="14"/>
  <c r="BA109" i="1" s="1"/>
  <c r="F37" i="4"/>
  <c r="BB98" i="1"/>
  <c r="F37" i="6"/>
  <c r="BB100" i="1" s="1"/>
  <c r="F38" i="5"/>
  <c r="BC99" i="1"/>
  <c r="J36" i="8"/>
  <c r="AW102" i="1" s="1"/>
  <c r="F36" i="11"/>
  <c r="BA106" i="1"/>
  <c r="F37" i="14"/>
  <c r="BD109" i="1" s="1"/>
  <c r="F39" i="5"/>
  <c r="BD99" i="1"/>
  <c r="J36" i="9"/>
  <c r="AW104" i="1" s="1"/>
  <c r="J34" i="15"/>
  <c r="AW110" i="1"/>
  <c r="F36" i="3"/>
  <c r="BC96" i="1" s="1"/>
  <c r="F38" i="8"/>
  <c r="BC102" i="1"/>
  <c r="F37" i="12"/>
  <c r="BB107" i="1" s="1"/>
  <c r="J34" i="14"/>
  <c r="AW109" i="1"/>
  <c r="F34" i="17"/>
  <c r="BA112" i="1" s="1"/>
  <c r="F34" i="16"/>
  <c r="BA111" i="1"/>
  <c r="F36" i="9"/>
  <c r="BA104" i="1" s="1"/>
  <c r="J36" i="5"/>
  <c r="AW99" i="1"/>
  <c r="J36" i="12"/>
  <c r="AW107" i="1" s="1"/>
  <c r="F39" i="6"/>
  <c r="BD100" i="1"/>
  <c r="F36" i="2"/>
  <c r="BC95" i="1" s="1"/>
  <c r="F37" i="5"/>
  <c r="BB99" i="1"/>
  <c r="F37" i="9"/>
  <c r="BB104" i="1" s="1"/>
  <c r="F34" i="13"/>
  <c r="BA108" i="1"/>
  <c r="F34" i="3"/>
  <c r="BA96" i="1" s="1"/>
  <c r="F37" i="8"/>
  <c r="BB102" i="1"/>
  <c r="J34" i="3"/>
  <c r="AW96" i="1" s="1"/>
  <c r="F38" i="9"/>
  <c r="BC104" i="1"/>
  <c r="J34" i="2"/>
  <c r="AW95" i="1" s="1"/>
  <c r="F35" i="14"/>
  <c r="BB109" i="1"/>
  <c r="F37" i="7"/>
  <c r="BB101" i="1" s="1"/>
  <c r="F37" i="10"/>
  <c r="BB105" i="1"/>
  <c r="F39" i="12"/>
  <c r="BD107" i="1" s="1"/>
  <c r="F34" i="2"/>
  <c r="BA95" i="1"/>
  <c r="F39" i="10"/>
  <c r="BD105" i="1" s="1"/>
  <c r="F39" i="4"/>
  <c r="BD98" i="1"/>
  <c r="F36" i="16"/>
  <c r="BC111" i="1" s="1"/>
  <c r="F37" i="17"/>
  <c r="BD112" i="1"/>
  <c r="F35" i="2"/>
  <c r="BB95" i="1" s="1"/>
  <c r="F38" i="7"/>
  <c r="BC101" i="1"/>
  <c r="J34" i="17"/>
  <c r="AW112" i="1" s="1"/>
  <c r="F36" i="4"/>
  <c r="BA98" i="1"/>
  <c r="F38" i="6"/>
  <c r="BC100" i="1" s="1"/>
  <c r="J34" i="13"/>
  <c r="AW108" i="1"/>
  <c r="F36" i="15"/>
  <c r="BC110" i="1" s="1"/>
  <c r="F39" i="7"/>
  <c r="BD101" i="1"/>
  <c r="F36" i="12"/>
  <c r="BA107" i="1" s="1"/>
  <c r="R127" i="9" l="1"/>
  <c r="R126" i="9"/>
  <c r="P127" i="9"/>
  <c r="P126" i="9" s="1"/>
  <c r="AU104" i="1" s="1"/>
  <c r="BK126" i="5"/>
  <c r="BK125" i="5" s="1"/>
  <c r="J125" i="5" s="1"/>
  <c r="J98" i="5" s="1"/>
  <c r="P126" i="11"/>
  <c r="P125" i="11" s="1"/>
  <c r="AU106" i="1" s="1"/>
  <c r="R126" i="10"/>
  <c r="R125" i="10"/>
  <c r="BK126" i="11"/>
  <c r="BK125" i="11" s="1"/>
  <c r="J125" i="11" s="1"/>
  <c r="J32" i="11" s="1"/>
  <c r="AG106" i="1" s="1"/>
  <c r="T128" i="4"/>
  <c r="T127" i="4" s="1"/>
  <c r="T126" i="11"/>
  <c r="T125" i="11"/>
  <c r="R128" i="6"/>
  <c r="R127" i="6" s="1"/>
  <c r="R128" i="7"/>
  <c r="R127" i="7"/>
  <c r="R122" i="2"/>
  <c r="R121" i="2" s="1"/>
  <c r="R126" i="5"/>
  <c r="R125" i="5"/>
  <c r="T127" i="7"/>
  <c r="R128" i="4"/>
  <c r="R127" i="4" s="1"/>
  <c r="T122" i="16"/>
  <c r="T121" i="16"/>
  <c r="P126" i="5"/>
  <c r="P125" i="5" s="1"/>
  <c r="AU99" i="1" s="1"/>
  <c r="T127" i="9"/>
  <c r="T126" i="9" s="1"/>
  <c r="P128" i="4"/>
  <c r="P127" i="4"/>
  <c r="AU98" i="1"/>
  <c r="T119" i="17"/>
  <c r="T128" i="6"/>
  <c r="T127" i="6"/>
  <c r="P128" i="6"/>
  <c r="P127" i="6" s="1"/>
  <c r="AU100" i="1" s="1"/>
  <c r="R126" i="11"/>
  <c r="R125" i="11"/>
  <c r="P126" i="10"/>
  <c r="P125" i="10" s="1"/>
  <c r="AU105" i="1" s="1"/>
  <c r="T122" i="2"/>
  <c r="T121" i="2" s="1"/>
  <c r="BK127" i="9"/>
  <c r="BK126" i="9"/>
  <c r="J126" i="9"/>
  <c r="J32" i="9" s="1"/>
  <c r="AG104" i="1" s="1"/>
  <c r="BK117" i="3"/>
  <c r="J117" i="3" s="1"/>
  <c r="J30" i="3" s="1"/>
  <c r="AG96" i="1" s="1"/>
  <c r="BK123" i="8"/>
  <c r="J123" i="8"/>
  <c r="J99" i="8" s="1"/>
  <c r="J128" i="9"/>
  <c r="J100" i="9"/>
  <c r="BK123" i="12"/>
  <c r="J123" i="12" s="1"/>
  <c r="J99" i="12" s="1"/>
  <c r="BK128" i="4"/>
  <c r="BK127" i="4"/>
  <c r="J127" i="4" s="1"/>
  <c r="J98" i="4" s="1"/>
  <c r="BK126" i="10"/>
  <c r="BK125" i="10"/>
  <c r="J125" i="10" s="1"/>
  <c r="J32" i="10" s="1"/>
  <c r="AG105" i="1" s="1"/>
  <c r="AN105" i="1" s="1"/>
  <c r="BK117" i="14"/>
  <c r="J117" i="14"/>
  <c r="J96" i="14"/>
  <c r="BK120" i="15"/>
  <c r="J120" i="15" s="1"/>
  <c r="J97" i="15" s="1"/>
  <c r="J120" i="17"/>
  <c r="J97" i="17" s="1"/>
  <c r="J127" i="5"/>
  <c r="J100" i="5"/>
  <c r="BK128" i="6"/>
  <c r="BK127" i="6" s="1"/>
  <c r="J127" i="6" s="1"/>
  <c r="J32" i="6" s="1"/>
  <c r="AG100" i="1" s="1"/>
  <c r="J127" i="11"/>
  <c r="J100" i="11"/>
  <c r="BK117" i="13"/>
  <c r="J117" i="13" s="1"/>
  <c r="J96" i="13" s="1"/>
  <c r="BK155" i="17"/>
  <c r="J155" i="17" s="1"/>
  <c r="J98" i="17" s="1"/>
  <c r="BK128" i="7"/>
  <c r="J128" i="7"/>
  <c r="J99" i="7" s="1"/>
  <c r="BK122" i="2"/>
  <c r="BK121" i="2"/>
  <c r="J121" i="2"/>
  <c r="J96" i="2" s="1"/>
  <c r="BK122" i="16"/>
  <c r="J122" i="16"/>
  <c r="J97" i="16"/>
  <c r="J35" i="7"/>
  <c r="AV101" i="1"/>
  <c r="AT101" i="1" s="1"/>
  <c r="BD97" i="1"/>
  <c r="BB103" i="1"/>
  <c r="AX103" i="1"/>
  <c r="F35" i="8"/>
  <c r="AZ102" i="1" s="1"/>
  <c r="J33" i="13"/>
  <c r="AV108" i="1"/>
  <c r="AT108" i="1" s="1"/>
  <c r="F35" i="4"/>
  <c r="AZ98" i="1"/>
  <c r="F33" i="2"/>
  <c r="AZ95" i="1"/>
  <c r="J35" i="8"/>
  <c r="AV102" i="1" s="1"/>
  <c r="AT102" i="1" s="1"/>
  <c r="J35" i="4"/>
  <c r="AV98" i="1"/>
  <c r="AT98" i="1" s="1"/>
  <c r="F35" i="9"/>
  <c r="AZ104" i="1"/>
  <c r="J35" i="12"/>
  <c r="AV107" i="1" s="1"/>
  <c r="AT107" i="1" s="1"/>
  <c r="BA97" i="1"/>
  <c r="AW97" i="1"/>
  <c r="J33" i="3"/>
  <c r="AV96" i="1" s="1"/>
  <c r="AT96" i="1" s="1"/>
  <c r="F33" i="15"/>
  <c r="AZ110" i="1" s="1"/>
  <c r="F33" i="14"/>
  <c r="AZ109" i="1"/>
  <c r="F33" i="17"/>
  <c r="AZ112" i="1" s="1"/>
  <c r="J33" i="16"/>
  <c r="AV111" i="1"/>
  <c r="AT111" i="1"/>
  <c r="F35" i="7"/>
  <c r="AZ101" i="1" s="1"/>
  <c r="J35" i="10"/>
  <c r="AV105" i="1"/>
  <c r="AT105" i="1" s="1"/>
  <c r="BC97" i="1"/>
  <c r="AY97" i="1"/>
  <c r="F33" i="3"/>
  <c r="AZ96" i="1" s="1"/>
  <c r="J35" i="11"/>
  <c r="AV106" i="1"/>
  <c r="AT106" i="1"/>
  <c r="F35" i="5"/>
  <c r="AZ99" i="1" s="1"/>
  <c r="BB97" i="1"/>
  <c r="AX97" i="1"/>
  <c r="BD103" i="1"/>
  <c r="J33" i="17"/>
  <c r="AV112" i="1"/>
  <c r="AT112" i="1"/>
  <c r="BA103" i="1"/>
  <c r="AW103" i="1" s="1"/>
  <c r="F35" i="11"/>
  <c r="AZ106" i="1"/>
  <c r="F35" i="6"/>
  <c r="AZ100" i="1" s="1"/>
  <c r="J35" i="9"/>
  <c r="AV104" i="1"/>
  <c r="AT104" i="1"/>
  <c r="F33" i="16"/>
  <c r="AZ111" i="1" s="1"/>
  <c r="J35" i="5"/>
  <c r="AV99" i="1"/>
  <c r="AT99" i="1" s="1"/>
  <c r="J33" i="2"/>
  <c r="AV95" i="1"/>
  <c r="AT95" i="1"/>
  <c r="F33" i="13"/>
  <c r="AZ108" i="1" s="1"/>
  <c r="BC103" i="1"/>
  <c r="AY103" i="1"/>
  <c r="J33" i="14"/>
  <c r="AV109" i="1" s="1"/>
  <c r="AT109" i="1" s="1"/>
  <c r="F35" i="10"/>
  <c r="AZ105" i="1" s="1"/>
  <c r="J35" i="6"/>
  <c r="AV100" i="1"/>
  <c r="AT100" i="1"/>
  <c r="J33" i="15"/>
  <c r="AV110" i="1" s="1"/>
  <c r="AT110" i="1" s="1"/>
  <c r="F35" i="12"/>
  <c r="AZ107" i="1" s="1"/>
  <c r="J41" i="9" l="1"/>
  <c r="J39" i="3"/>
  <c r="J41" i="10"/>
  <c r="J41" i="6"/>
  <c r="J41" i="11"/>
  <c r="BK119" i="17"/>
  <c r="J119" i="17"/>
  <c r="J96" i="17" s="1"/>
  <c r="J128" i="4"/>
  <c r="J99" i="4" s="1"/>
  <c r="J98" i="6"/>
  <c r="BK122" i="8"/>
  <c r="J122" i="8"/>
  <c r="J98" i="8" s="1"/>
  <c r="BK121" i="16"/>
  <c r="J121" i="16" s="1"/>
  <c r="J96" i="16" s="1"/>
  <c r="J127" i="9"/>
  <c r="J99" i="9"/>
  <c r="J98" i="10"/>
  <c r="BK122" i="12"/>
  <c r="J122" i="12" s="1"/>
  <c r="J98" i="12" s="1"/>
  <c r="J96" i="3"/>
  <c r="J98" i="9"/>
  <c r="J98" i="11"/>
  <c r="J126" i="11"/>
  <c r="J99" i="11" s="1"/>
  <c r="J122" i="2"/>
  <c r="J97" i="2" s="1"/>
  <c r="J126" i="5"/>
  <c r="J99" i="5" s="1"/>
  <c r="J128" i="6"/>
  <c r="J99" i="6" s="1"/>
  <c r="BK127" i="7"/>
  <c r="J127" i="7" s="1"/>
  <c r="J98" i="7" s="1"/>
  <c r="J126" i="10"/>
  <c r="J99" i="10"/>
  <c r="BK119" i="15"/>
  <c r="J119" i="15"/>
  <c r="J96" i="15" s="1"/>
  <c r="BD94" i="1"/>
  <c r="W33" i="1" s="1"/>
  <c r="BC94" i="1"/>
  <c r="AY94" i="1" s="1"/>
  <c r="BA94" i="1"/>
  <c r="W30" i="1" s="1"/>
  <c r="BB94" i="1"/>
  <c r="W31" i="1" s="1"/>
  <c r="AN104" i="1"/>
  <c r="AN106" i="1"/>
  <c r="AN96" i="1"/>
  <c r="AN100" i="1"/>
  <c r="J32" i="5"/>
  <c r="AG99" i="1" s="1"/>
  <c r="AN99" i="1" s="1"/>
  <c r="AU103" i="1"/>
  <c r="AZ97" i="1"/>
  <c r="AV97" i="1" s="1"/>
  <c r="AT97" i="1" s="1"/>
  <c r="J30" i="13"/>
  <c r="AG108" i="1"/>
  <c r="AN108" i="1" s="1"/>
  <c r="AU97" i="1"/>
  <c r="AU94" i="1" s="1"/>
  <c r="J30" i="14"/>
  <c r="AG109" i="1" s="1"/>
  <c r="AN109" i="1" s="1"/>
  <c r="AZ103" i="1"/>
  <c r="AV103" i="1"/>
  <c r="AT103" i="1" s="1"/>
  <c r="J32" i="4"/>
  <c r="AG98" i="1" s="1"/>
  <c r="AN98" i="1" s="1"/>
  <c r="J30" i="2"/>
  <c r="AG95" i="1"/>
  <c r="AN95" i="1" s="1"/>
  <c r="J39" i="14" l="1"/>
  <c r="J39" i="13"/>
  <c r="J39" i="2"/>
  <c r="J41" i="4"/>
  <c r="J41" i="5"/>
  <c r="AZ94" i="1"/>
  <c r="W29" i="1" s="1"/>
  <c r="J30" i="16"/>
  <c r="AG111" i="1"/>
  <c r="AN111" i="1"/>
  <c r="AX94" i="1"/>
  <c r="J30" i="15"/>
  <c r="AG110" i="1"/>
  <c r="AN110" i="1"/>
  <c r="J32" i="12"/>
  <c r="AG107" i="1" s="1"/>
  <c r="AN107" i="1" s="1"/>
  <c r="J30" i="17"/>
  <c r="AG112" i="1" s="1"/>
  <c r="AN112" i="1" s="1"/>
  <c r="W32" i="1"/>
  <c r="AW94" i="1"/>
  <c r="AK30" i="1" s="1"/>
  <c r="J32" i="8"/>
  <c r="AG102" i="1"/>
  <c r="AN102" i="1"/>
  <c r="J32" i="7"/>
  <c r="AG101" i="1" s="1"/>
  <c r="AN101" i="1" s="1"/>
  <c r="J41" i="7" l="1"/>
  <c r="J39" i="15"/>
  <c r="J41" i="12"/>
  <c r="J39" i="16"/>
  <c r="J41" i="8"/>
  <c r="J39" i="17"/>
  <c r="AG97" i="1"/>
  <c r="AN97" i="1"/>
  <c r="AV94" i="1"/>
  <c r="AK29" i="1" s="1"/>
  <c r="AG103" i="1"/>
  <c r="AN103" i="1"/>
  <c r="AT94" i="1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<sst xmlns="http://schemas.openxmlformats.org/spreadsheetml/2006/main" count="19103" uniqueCount="1573">
  <si>
    <t>Export Komplet</t>
  </si>
  <si>
    <t/>
  </si>
  <si>
    <t>2.0</t>
  </si>
  <si>
    <t>False</t>
  </si>
  <si>
    <t>{a8fafedc-10c7-4edc-a713-53e19de28e25}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</si>
  <si>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</si>
  <si>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</si>
  <si>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</si>
  <si>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</si>
  <si>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</si>
  <si>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</si>
  <si>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</si>
  <si>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</si>
  <si>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</si>
  <si>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2020_03_31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</si>
  <si>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</si>
  <si>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</si>
  <si>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II/231 - Rekonstrukce ul. 28. října III. část</t>
  </si>
  <si>
    <t>KSO:</t>
  </si>
  <si>
    <t>CC-CZ:</t>
  </si>
  <si>
    <t>Místo:</t>
  </si>
  <si>
    <t>Tábor</t>
  </si>
  <si>
    <t>Datum:</t>
  </si>
  <si>
    <t>30. 6. 2020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</si>
  <si>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</si>
  <si>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</si>
  <si>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</si>
  <si>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</si>
  <si>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</si>
  <si>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</si>
  <si>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</si>
  <si>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Ing. Miloš Burianec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</si>
  <si>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</si>
  <si>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</si>
  <si>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</si>
  <si>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</si>
  <si>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</si>
  <si>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</si>
  <si>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</si>
  <si>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</si>
  <si>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</si>
  <si>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</si>
  <si>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</si>
  <si>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</si>
  <si>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</si>
  <si>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</si>
  <si>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</si>
  <si>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</si>
  <si>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</si>
  <si>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</si>
  <si>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</si>
  <si>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</si>
  <si>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</si>
  <si>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</si>
  <si>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</si>
  <si>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</si>
  <si>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</si>
  <si>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</si>
  <si>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</si>
  <si>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</si>
  <si>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</si>
  <si>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</si>
  <si>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</si>
  <si>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</si>
  <si>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</si>
  <si>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</si>
  <si>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</si>
  <si>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</si>
  <si>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</si>
  <si>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</si>
  <si>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</si>
  <si>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</si>
  <si>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</si>
  <si>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</si>
  <si>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</si>
  <si>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</si>
  <si>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</si>
  <si>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</si>
  <si>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</si>
  <si>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</si>
  <si>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</si>
  <si>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</si>
  <si>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VRN - Předběžné a všeobecné položky</t>
  </si>
  <si>
    <t>STA</t>
  </si>
  <si>
    <t>1</t>
  </si>
  <si>
    <t>{be1f28d1-6259-4211-8dbe-135f61be15c1}</t>
  </si>
  <si>
    <t>2</t>
  </si>
  <si>
    <t>SO 001</t>
  </si>
  <si>
    <t>Příprava území</t>
  </si>
  <si>
    <t>{588da369-6fd1-4066-8df9-3d4e6262820a}</t>
  </si>
  <si>
    <t>-1</t>
  </si>
  <si>
    <t>SO 101.ZH</t>
  </si>
  <si>
    <t>Silnice II/231 - S 7,5/90 (od km 1,710 do km 2,666)</t>
  </si>
  <si>
    <t>{cac82936-51fb-47c3-a552-3f66d7eb83f1}</t>
  </si>
  <si>
    <t>SO 101.1.ZH</t>
  </si>
  <si>
    <t>Silnice II/231</t>
  </si>
  <si>
    <t>Soupis</t>
  </si>
  <si>
    <t>{c786f7de-3ebf-4fd3-bd96-da487822b848}</t>
  </si>
  <si>
    <t>SO 101.2.ZH</t>
  </si>
  <si>
    <t>Odvodnění (trativody, drenáže a žlaby)</t>
  </si>
  <si>
    <t>{64a6133b-cce7-4608-b8b1-e1ca526ca763}</t>
  </si>
  <si>
    <t>SO 101.3.ZH</t>
  </si>
  <si>
    <t>Propustek P1 - km 1,809 82</t>
  </si>
  <si>
    <t>{17e2611d-22c2-4540-9bad-6cda956c99f5}</t>
  </si>
  <si>
    <t>SO 101.4.ZH</t>
  </si>
  <si>
    <t>Propustek P2 - km 2,530 53</t>
  </si>
  <si>
    <t>{d7cbec6b-3412-4214-965e-f321725c823a}</t>
  </si>
  <si>
    <t>SO 101.5.ZH</t>
  </si>
  <si>
    <t>Výměna aktivní zóny</t>
  </si>
  <si>
    <t>{547def88-1aa7-4e6e-82f2-8b55adb8f39f}</t>
  </si>
  <si>
    <t>SO 101.ZV</t>
  </si>
  <si>
    <t>Silnice II/231 - S 7,5/90 (od km 2,660 do km 2,770)</t>
  </si>
  <si>
    <t>{22a086af-a105-4abd-b675-07d4e4381a2a}</t>
  </si>
  <si>
    <t>SO 101.1.ZV</t>
  </si>
  <si>
    <t>{eca3cf3f-2173-4a66-ba83-df2b9657dfc1}</t>
  </si>
  <si>
    <t>SO 101.2.ZV</t>
  </si>
  <si>
    <t>{06d84696-5f30-41c6-9ad8-01c5b88914ba}</t>
  </si>
  <si>
    <t>SO 101.3.ZV</t>
  </si>
  <si>
    <t>Propustek P3 - km 2,700 00</t>
  </si>
  <si>
    <t>{3641996c-aad4-466f-80c1-9bf76946d86d}</t>
  </si>
  <si>
    <t>SO 101.4.ZV</t>
  </si>
  <si>
    <t>{89c37725-2442-4263-a7ef-5c9194e555b0}</t>
  </si>
  <si>
    <t>SO 151.ZH</t>
  </si>
  <si>
    <t>Dopravní značení II/231 (od km 1,710 do km 2,660)</t>
  </si>
  <si>
    <t>{7853559b-77f2-4479-afb0-c230b0566325}</t>
  </si>
  <si>
    <t>SO 151.ZV</t>
  </si>
  <si>
    <t>Dopravní značení II/231 (od km 2,660 do km 2,770)</t>
  </si>
  <si>
    <t>{4c56fb35-49c0-4761-95c9-24ca6c255773}</t>
  </si>
  <si>
    <t>SO 153</t>
  </si>
  <si>
    <t>Dopravní opatření</t>
  </si>
  <si>
    <t>{d46a513e-42d1-4893-b276-34b46a7382df}</t>
  </si>
  <si>
    <t>SO 301.ZH</t>
  </si>
  <si>
    <t>Odvodňovací zařízení a přípojky</t>
  </si>
  <si>
    <t>{cff9e980-4d95-4d7a-916b-0a8a0d14d505}</t>
  </si>
  <si>
    <t>SO 431.N</t>
  </si>
  <si>
    <t>Pokládka trubek pro optické kabely</t>
  </si>
  <si>
    <t>{16914115-34b4-4bdb-ac59-a93c3ac98c69}</t>
  </si>
  <si>
    <t>KRYCÍ LIST SOUPISU PRACÍ</t>
  </si>
  <si>
    <t>Objekt:</t>
  </si>
  <si>
    <t>000 - VRN - Předběžné a všeobecné položky</t>
  </si>
  <si>
    <t>REKAPITULACE ČLENĚNÍ SOUPISU PRACÍ</t>
  </si>
  <si>
    <t>Kód dílu - Popis</t>
  </si>
  <si>
    <t>Cena celkem [CZK]</t>
  </si>
  <si>
    <t>Náklady ze soupisu prací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</si>
  <si>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</si>
  <si>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</si>
  <si>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</si>
  <si>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</si>
  <si>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</si>
  <si>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</si>
  <si>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</si>
  <si>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</si>
  <si>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</si>
  <si>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</si>
  <si>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</si>
  <si>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</si>
  <si>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</si>
  <si>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</si>
  <si>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</si>
  <si>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</si>
  <si>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</si>
  <si>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</si>
  <si>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</si>
  <si>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</si>
  <si>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</si>
  <si>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</si>
  <si>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</si>
  <si>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</si>
  <si>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</si>
  <si>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</si>
  <si>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</si>
  <si>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Kč</t>
  </si>
  <si>
    <t>CS ÚRS 2020 01</t>
  </si>
  <si>
    <t>1024</t>
  </si>
  <si>
    <t>-1013900306</t>
  </si>
  <si>
    <t>012203000</t>
  </si>
  <si>
    <t xml:space="preserve">Geodetické práce při provádění stavby </t>
  </si>
  <si>
    <t>981621198</t>
  </si>
  <si>
    <t>3</t>
  </si>
  <si>
    <t>012303000</t>
  </si>
  <si>
    <t>Geodetické práce po výstavbě</t>
  </si>
  <si>
    <t>-802403478</t>
  </si>
  <si>
    <t>4</t>
  </si>
  <si>
    <t>012403001</t>
  </si>
  <si>
    <t>Geometrický plán</t>
  </si>
  <si>
    <t>-668999231</t>
  </si>
  <si>
    <t>013244000</t>
  </si>
  <si>
    <t>Dokumentace pro provádění stavby</t>
  </si>
  <si>
    <t>-136425121</t>
  </si>
  <si>
    <t>6</t>
  </si>
  <si>
    <t>013254000</t>
  </si>
  <si>
    <t>Dokumentace skutečného provedení stavby</t>
  </si>
  <si>
    <t>1736741107</t>
  </si>
  <si>
    <t>VRN3</t>
  </si>
  <si>
    <t>Zařízení staveniště</t>
  </si>
  <si>
    <t>7</t>
  </si>
  <si>
    <t>030001000</t>
  </si>
  <si>
    <t>415016036</t>
  </si>
  <si>
    <t>P</t>
  </si>
  <si>
    <t>Poznámka k položce:_x000D_
Zařízení staveniště - zřízení, odstranění, oplocení, zabezpečení, náklady na stavební buňky. mobil. WC, energie pro ZS</t>
  </si>
  <si>
    <t>VRN4</t>
  </si>
  <si>
    <t>Inženýrská činnost</t>
  </si>
  <si>
    <t>8</t>
  </si>
  <si>
    <t>040001000</t>
  </si>
  <si>
    <t>-55242339</t>
  </si>
  <si>
    <t>9</t>
  </si>
  <si>
    <t>043194000</t>
  </si>
  <si>
    <t>Ostatní zkoušky</t>
  </si>
  <si>
    <t>-413975518</t>
  </si>
  <si>
    <t>10</t>
  </si>
  <si>
    <t>043203000</t>
  </si>
  <si>
    <t>Měření, monitoring, rozbory bez rozlišení</t>
  </si>
  <si>
    <t>2113254393</t>
  </si>
  <si>
    <t>VRN9</t>
  </si>
  <si>
    <t>Ostatní náklady</t>
  </si>
  <si>
    <t>11</t>
  </si>
  <si>
    <t>091003000-1</t>
  </si>
  <si>
    <t>Ostatní náklady-1</t>
  </si>
  <si>
    <t>-1362390055</t>
  </si>
  <si>
    <t>Poznámka k položce:_x000D_
Velkoplošný reklamní panel dle podmínek dotačního programu IROP , max formát 5,1x2,5 m</t>
  </si>
  <si>
    <t>VV</t>
  </si>
  <si>
    <t>12</t>
  </si>
  <si>
    <t>091003000-2</t>
  </si>
  <si>
    <t>Ostatní náklady-2</t>
  </si>
  <si>
    <t>1158085988</t>
  </si>
  <si>
    <t>Poznámka k položce:_x000D_
Pamětní deska po dokončení dle podmínek dotačního programu IROP , min velikost 300x400 mm</t>
  </si>
  <si>
    <t>SO 001 - Příprava území</t>
  </si>
  <si>
    <t>1 - Zemní práce</t>
  </si>
  <si>
    <t>Zemní práce</t>
  </si>
  <si>
    <t>111251203</t>
  </si>
  <si>
    <t>Odstranění křovin a stromů průměru kmene do 100 mm i s kořeny sklonu terénu přes 1:5 z celkové plochy přes 500 m2 strojně</t>
  </si>
  <si>
    <t>m2</t>
  </si>
  <si>
    <t>1407842981</t>
  </si>
  <si>
    <t>112101122</t>
  </si>
  <si>
    <t>Odstranění stromů jehličnatých průměru kmene do 500 mm</t>
  </si>
  <si>
    <t>kus</t>
  </si>
  <si>
    <t>1951068784</t>
  </si>
  <si>
    <t>112251102</t>
  </si>
  <si>
    <t>Odstranění pařezů D do 500 mm</t>
  </si>
  <si>
    <t>1091510949</t>
  </si>
  <si>
    <t>121151223</t>
  </si>
  <si>
    <t>Sejmutí lesní půdy plochy přes 500 m2 tl vrstvy do 200 mm strojně</t>
  </si>
  <si>
    <t>-628030607</t>
  </si>
  <si>
    <t>5545</t>
  </si>
  <si>
    <t>Součet</t>
  </si>
  <si>
    <t>162201406</t>
  </si>
  <si>
    <t>Vodorovné přemístění větví stromů jehličnatých do 1 km D kmene do 500 mm</t>
  </si>
  <si>
    <t>888568582</t>
  </si>
  <si>
    <t>162201416</t>
  </si>
  <si>
    <t>Vodorovné přemístění kmenů stromů jehličnatých do 1 km D kmene do 500 mm</t>
  </si>
  <si>
    <t>538913333</t>
  </si>
  <si>
    <t>162201422</t>
  </si>
  <si>
    <t>Vodorovné přemístění pařezů do 1 km D do 500 mm</t>
  </si>
  <si>
    <t>-618577824</t>
  </si>
  <si>
    <t>174251202</t>
  </si>
  <si>
    <t>Zásyp jam po pařezech D pařezů do 500 mm</t>
  </si>
  <si>
    <t>1556202209</t>
  </si>
  <si>
    <t>SO 101.ZH - Silnice II/231 - S 7,5/90 (od km 1,710 do km 2,666)</t>
  </si>
  <si>
    <t>Soupis:</t>
  </si>
  <si>
    <t>SO 101.1.ZH - Silnice II/231</t>
  </si>
  <si>
    <t>HSV - Práce a dodávky HSV</t>
  </si>
  <si>
    <t xml:space="preserve">    1 - Zemní práce</t>
  </si>
  <si>
    <t xml:space="preserve">    3 - Svislé konstrukce</t>
  </si>
  <si>
    <t xml:space="preserve">    5 - Komunikace</t>
  </si>
  <si>
    <t xml:space="preserve">    9 - Ostatní konstrukce a práce</t>
  </si>
  <si>
    <t xml:space="preserve">    997 - Přesun sutě</t>
  </si>
  <si>
    <t xml:space="preserve">    998 - Přesun hmot</t>
  </si>
  <si>
    <t>HSV</t>
  </si>
  <si>
    <t>Práce a dodávky HSV</t>
  </si>
  <si>
    <t>113107224</t>
  </si>
  <si>
    <t>Odstranění podkladu z kameniva drceného tl 400 mm strojně pl přes 200 m2</t>
  </si>
  <si>
    <t>-246303905</t>
  </si>
  <si>
    <t>113107231</t>
  </si>
  <si>
    <t>Odstranění podkladu z betonu prostého tl 150 mm strojně pl přes 200 m2</t>
  </si>
  <si>
    <t>-704056826</t>
  </si>
  <si>
    <t>6587,58</t>
  </si>
  <si>
    <t>113154323</t>
  </si>
  <si>
    <t>Frézování živičného krytu tl 50 mm pruh š 1 m pl do 10000 m2 bez překážek v trase</t>
  </si>
  <si>
    <t>-2040809899</t>
  </si>
  <si>
    <t>" 2 vrstvy 50mm"</t>
  </si>
  <si>
    <t>6104,6*2</t>
  </si>
  <si>
    <t>-435885519</t>
  </si>
  <si>
    <t>"odvoz na mezideponie pro zpětné využití"7453</t>
  </si>
  <si>
    <t>"odvoz na skladku "3079,6</t>
  </si>
  <si>
    <t>122351107</t>
  </si>
  <si>
    <t>Odkopávky a prokopávky nezapažené v hornině třídy těžitelnosti II, skupiny 4 objem přes 5000 m3 strojně</t>
  </si>
  <si>
    <t>m3</t>
  </si>
  <si>
    <t>-704227137</t>
  </si>
  <si>
    <t>" odkop pro těleso PK"</t>
  </si>
  <si>
    <t>700*8*0,6</t>
  </si>
  <si>
    <t>132351102</t>
  </si>
  <si>
    <t>Hloubení rýh nezapažených  š do 800 mm v hornině třídy těžitelnosti II, skupiny 4 objem do 50 m3 strojně</t>
  </si>
  <si>
    <t>828452815</t>
  </si>
  <si>
    <t>" hloubení rýh pro zárubní zed"</t>
  </si>
  <si>
    <t>0,7*0,5*129</t>
  </si>
  <si>
    <t>132351254</t>
  </si>
  <si>
    <t>Hloubení rýh nezapažených š do 2000 mm v hornině třídy těžitelnosti II, skupiny 4 objem do 500 m3 strojně</t>
  </si>
  <si>
    <t>-2080411225</t>
  </si>
  <si>
    <t>" výkop pro odvodňovací žlab"</t>
  </si>
  <si>
    <t>1,3*0,15*880,13</t>
  </si>
  <si>
    <t>162751135</t>
  </si>
  <si>
    <t>Vodorovné přemístění do 8000 m výkopku/sypaniny z horniny třídy těžitelnosti II, skupiny 4 a 5</t>
  </si>
  <si>
    <t>1584462877</t>
  </si>
  <si>
    <t>7453*0,1*2</t>
  </si>
  <si>
    <t>"dosypávka tělesa PK svahy násypů"</t>
  </si>
  <si>
    <t>1000*2,38*0,5</t>
  </si>
  <si>
    <t>162751137</t>
  </si>
  <si>
    <t>Vodorovné přemístění do 10000 m výkopku/sypaniny z horniny třídy těžitelnosti II, skupiny 4 a 5</t>
  </si>
  <si>
    <t>-446262979</t>
  </si>
  <si>
    <t>" sejmutí ornice"3079,6*0,1</t>
  </si>
  <si>
    <t>162751139</t>
  </si>
  <si>
    <t>Příplatek k vodorovnému přemístění výkopku/sypaniny z horniny třídy těžitelnosti II, skupiny 4 a 5 ZKD 1000 m přes 10000 m</t>
  </si>
  <si>
    <t>97239948</t>
  </si>
  <si>
    <t>3884,735*10 'Přepočtené koeficientem množství</t>
  </si>
  <si>
    <t>167151112</t>
  </si>
  <si>
    <t>Nakládání výkopku z hornin třídy těžitelnosti II, skupiny 4 a 5 přes 100 m3</t>
  </si>
  <si>
    <t>602274007</t>
  </si>
  <si>
    <t>7453*0,1</t>
  </si>
  <si>
    <t>171151131</t>
  </si>
  <si>
    <t>Uložení sypaniny z hornin nesoudržných a soudržných střídavě do násypů zhutněných</t>
  </si>
  <si>
    <t>-1537012174</t>
  </si>
  <si>
    <t>" dosypávka pod opěrnou zídkou"</t>
  </si>
  <si>
    <t>129*3*0,8</t>
  </si>
  <si>
    <t>"dosypání svahu"</t>
  </si>
  <si>
    <t>100*3,5*0,4645</t>
  </si>
  <si>
    <t>"dosypávka podél odvod. žlabu"</t>
  </si>
  <si>
    <t>527*0,2*0,2</t>
  </si>
  <si>
    <t>13</t>
  </si>
  <si>
    <t>171152111</t>
  </si>
  <si>
    <t>Uložení sypaniny z hornin nesoudržných a sypkých do násypů zhutněných v aktivní zóně silnic a dálnic</t>
  </si>
  <si>
    <t>964770714</t>
  </si>
  <si>
    <t>" dosypávka podloží kraji vozovky"</t>
  </si>
  <si>
    <t>956*3,5*0,3</t>
  </si>
  <si>
    <t>"dosypávka zemní krajnice"</t>
  </si>
  <si>
    <t>2700*0,5*0,45</t>
  </si>
  <si>
    <t>14</t>
  </si>
  <si>
    <t>M</t>
  </si>
  <si>
    <t>58331200</t>
  </si>
  <si>
    <t>štěrkopísek netříděný zásypový</t>
  </si>
  <si>
    <t>t</t>
  </si>
  <si>
    <t>1742431394</t>
  </si>
  <si>
    <t>2104,555*2 'Přepočtené koeficientem množství</t>
  </si>
  <si>
    <t>171201231</t>
  </si>
  <si>
    <t>Poplatek za uložení zeminy a kamení na recyklační skládce (skládkovné) kód odpadu 17 05 04</t>
  </si>
  <si>
    <t>253198366</t>
  </si>
  <si>
    <t>3884,735*2 'Přepočtené koeficientem množství</t>
  </si>
  <si>
    <t>16</t>
  </si>
  <si>
    <t>171251201</t>
  </si>
  <si>
    <t>Uložení sypaniny na skládky nebo meziskládky</t>
  </si>
  <si>
    <t>-550568958</t>
  </si>
  <si>
    <t>17</t>
  </si>
  <si>
    <t>181351113</t>
  </si>
  <si>
    <t>Rozprostření ornice tl vrstvy do 200 mm pl přes 500 m2 v rovině nebo ve svahu do 1:5 strojně</t>
  </si>
  <si>
    <t>-1978571555</t>
  </si>
  <si>
    <t>18</t>
  </si>
  <si>
    <t>181951112</t>
  </si>
  <si>
    <t>Úprava pláně v hornině třídy těžitelnosti I, skupiny 1 až 3 se zhutněním</t>
  </si>
  <si>
    <t>-1778188667</t>
  </si>
  <si>
    <t>10703,5</t>
  </si>
  <si>
    <t>19</t>
  </si>
  <si>
    <t>182351133</t>
  </si>
  <si>
    <t>Rozprostření ornice pl přes 500 m2 ve svahu nad 1:5 tl vrstvy do 200 mm strojně</t>
  </si>
  <si>
    <t>-1456075239</t>
  </si>
  <si>
    <t>20</t>
  </si>
  <si>
    <t>183405211</t>
  </si>
  <si>
    <t>Výsev trávníku hydroosevem na ornici</t>
  </si>
  <si>
    <t>-1087635115</t>
  </si>
  <si>
    <t>00572410</t>
  </si>
  <si>
    <t>osivo směs travní parková</t>
  </si>
  <si>
    <t>kg</t>
  </si>
  <si>
    <t>-1296833454</t>
  </si>
  <si>
    <t>7453*0,025 'Přepočtené koeficientem množství</t>
  </si>
  <si>
    <t>22</t>
  </si>
  <si>
    <t>185803211</t>
  </si>
  <si>
    <t>Uválcování trávníku v rovině a svahu do 1:5</t>
  </si>
  <si>
    <t>319677254</t>
  </si>
  <si>
    <t>Svislé konstrukce</t>
  </si>
  <si>
    <t>23</t>
  </si>
  <si>
    <t>339921134</t>
  </si>
  <si>
    <t>Osazování betonových palisád do betonového základu v řadě výšky prvku přes 1,5 m</t>
  </si>
  <si>
    <t>m</t>
  </si>
  <si>
    <t>1644571325</t>
  </si>
  <si>
    <t>24</t>
  </si>
  <si>
    <t>BET.P12M01</t>
  </si>
  <si>
    <t>PALISÁDA MASIV betonová přírodní 17,5X20X120cm</t>
  </si>
  <si>
    <t>-1013443594</t>
  </si>
  <si>
    <t>129*5,9 'Přepočtené koeficientem množství</t>
  </si>
  <si>
    <t>25</t>
  </si>
  <si>
    <t>358315114</t>
  </si>
  <si>
    <t>Bourání stoky kompletní nebo vybourání otvorů z prostého betonu plochy do 4 m2</t>
  </si>
  <si>
    <t>544903297</t>
  </si>
  <si>
    <t xml:space="preserve">"Vybourání stávajících čel včetně základu propustku pod sjezdem v km 2,012 09. </t>
  </si>
  <si>
    <t xml:space="preserve">"Umístění viz. příloha D.1.1.2a Situace PK - 1.díl a  D.1.1.2b Situace PK - 2.díl </t>
  </si>
  <si>
    <t xml:space="preserve">"((Plocha v půdorysu*výška)*počet) </t>
  </si>
  <si>
    <t xml:space="preserve">"((0,8*1,5)*2)*2,3=5,52 [A] </t>
  </si>
  <si>
    <t xml:space="preserve">" </t>
  </si>
  <si>
    <t xml:space="preserve">"Vybourání stávajících čel včetně základu propustku pod sjezdem v km 2,370 00. </t>
  </si>
  <si>
    <t xml:space="preserve">"((0,72*1,5)*2)*2,3=4,968 [B] </t>
  </si>
  <si>
    <t>"Celkem: A+B=10,488[C]</t>
  </si>
  <si>
    <t>5,52+4,968</t>
  </si>
  <si>
    <t>Komunikace</t>
  </si>
  <si>
    <t>26</t>
  </si>
  <si>
    <t>564851111</t>
  </si>
  <si>
    <t>Podklad ze štěrkodrtě ŠD tl 150 mm</t>
  </si>
  <si>
    <t>1470187398</t>
  </si>
  <si>
    <t xml:space="preserve">"Prodloužení vrstvy štěrkodrti pod nezpevněnou krajnicí. </t>
  </si>
  <si>
    <t xml:space="preserve">"Úsek - šířka (levá+pravá)*délka: </t>
  </si>
  <si>
    <t>"km 2,660 00_2,800 00 - (0,4+1,3)*140=238,000 [F]</t>
  </si>
  <si>
    <t>238</t>
  </si>
  <si>
    <t>27</t>
  </si>
  <si>
    <t>564871111</t>
  </si>
  <si>
    <t>Podklad ze štěrkodrtě ŠD tl 250 mm</t>
  </si>
  <si>
    <t>1300456725</t>
  </si>
  <si>
    <t xml:space="preserve">"Plocha (viz. položka 56314)+(rozšíření pod nezpevněnou krajnicí*délka úseku) </t>
  </si>
  <si>
    <t>"7139,5+((0,1+0,1)*1090)=7 357,500 [A]</t>
  </si>
  <si>
    <t>7357</t>
  </si>
  <si>
    <t>28</t>
  </si>
  <si>
    <t>564962111</t>
  </si>
  <si>
    <t>Podklad z mechanicky zpevněného kameniva MZK tl 200 mm</t>
  </si>
  <si>
    <t>-1537681065</t>
  </si>
  <si>
    <t xml:space="preserve">"Plocha (viz. položka 574E46)+(rozšíření pod nezpevněnou krajnicí*délka úseku) </t>
  </si>
  <si>
    <t>"6921,5+((0,1+0,1)*1090)=7 139,500 [A]</t>
  </si>
  <si>
    <t>7139</t>
  </si>
  <si>
    <t>29</t>
  </si>
  <si>
    <t>565135101</t>
  </si>
  <si>
    <t>Asfaltový beton vrstva podkladní ACP 16 (obalované kamenivo OKS) tl 50 mm š do 1,5 m</t>
  </si>
  <si>
    <t>-258254811</t>
  </si>
  <si>
    <t xml:space="preserve">"Plocha (viz. položka 574C68)+(rozšíření pod nezpevněnou krajnicí*délka úseku) </t>
  </si>
  <si>
    <t>"6812,5+((0,05+0,05)*1090)=6 921,500 [A]</t>
  </si>
  <si>
    <t>6921,5</t>
  </si>
  <si>
    <t>30</t>
  </si>
  <si>
    <t>569231111</t>
  </si>
  <si>
    <t>Zpevnění krajnic štěrkopískem nebo kamenivem těženým tl 100 mm</t>
  </si>
  <si>
    <t>249340193</t>
  </si>
  <si>
    <t xml:space="preserve">"Nezpevněná krajnice </t>
  </si>
  <si>
    <t xml:space="preserve">"Frakce 0/32 tř. B. </t>
  </si>
  <si>
    <t xml:space="preserve">"úsek - délka*plocha v řezu (viz. D.1.1.2a,b Situace PK a D.1.1.4 Vzorové příčné řezy) </t>
  </si>
  <si>
    <t>"km 1,710 - 2,666 - 956*(0,06+0,06)=114,720 [F]</t>
  </si>
  <si>
    <t>114,7</t>
  </si>
  <si>
    <t>31</t>
  </si>
  <si>
    <t>573111112</t>
  </si>
  <si>
    <t>Postřik živičný infiltrační s posypem z asfaltu množství 1 kg/m2</t>
  </si>
  <si>
    <t>-1613924459</t>
  </si>
  <si>
    <t xml:space="preserve">"Infiltrační postřik na vrstvu MZK. </t>
  </si>
  <si>
    <t xml:space="preserve">"Plocha viz. 56314: </t>
  </si>
  <si>
    <t>"7139,5=7 139,500 [A]</t>
  </si>
  <si>
    <t>32</t>
  </si>
  <si>
    <t>573211107</t>
  </si>
  <si>
    <t>Postřik živičný spojovací z asfaltu v množství 0,30 kg/m2</t>
  </si>
  <si>
    <t>1135528045</t>
  </si>
  <si>
    <t xml:space="preserve">"Spojovací postřik na ložní vrstvu ACL 22+. </t>
  </si>
  <si>
    <t xml:space="preserve">"Plocha viz. 574C68: </t>
  </si>
  <si>
    <t xml:space="preserve">"6812,5=6 812,500 [A] </t>
  </si>
  <si>
    <t xml:space="preserve">"Spojovocí postřik na podkladní vrstvu ACP 16+. </t>
  </si>
  <si>
    <t xml:space="preserve">"Plocha viz. 574E46: </t>
  </si>
  <si>
    <t xml:space="preserve">"6921,5=6 921,500 [B] </t>
  </si>
  <si>
    <t>"Celkem: A+B=13 734,000 [C]</t>
  </si>
  <si>
    <t>13734</t>
  </si>
  <si>
    <t>33</t>
  </si>
  <si>
    <t>577134111</t>
  </si>
  <si>
    <t>Asfaltový beton vrstva obrusná ACO 11 (ABS) tř. I tl 40 mm š do 3 m z nemodifikovaného asfaltu</t>
  </si>
  <si>
    <t>1753836399</t>
  </si>
  <si>
    <t xml:space="preserve">"Plocha změřena z přílohy ,,D.1.1.2a Situace PK - 1.díl a D.1.1.2b Situace PK - 2.díl"  </t>
  </si>
  <si>
    <t>"6703,5=6 703,500 [A]</t>
  </si>
  <si>
    <t>6703,5</t>
  </si>
  <si>
    <t>34</t>
  </si>
  <si>
    <t>577166111</t>
  </si>
  <si>
    <t>Asfaltový beton vrstva ložní ACL 22 (ABVH) tl 70 mm š do 3 m z nemodifikovaného asfaltu</t>
  </si>
  <si>
    <t>-1992577709</t>
  </si>
  <si>
    <t xml:space="preserve">"Plocha (viz. položka 574A34)+(rozšíření pod nezpevněnou krajnicí*délka úseku) </t>
  </si>
  <si>
    <t>"6703,5+((0,05+0,05)*1090)=6 812,500 [A]</t>
  </si>
  <si>
    <t>6812,5</t>
  </si>
  <si>
    <t>Ostatní konstrukce a práce</t>
  </si>
  <si>
    <t>35</t>
  </si>
  <si>
    <t>911111111</t>
  </si>
  <si>
    <t>Montáž zábradlí ocelového zabetonovaného</t>
  </si>
  <si>
    <t>-2033346009</t>
  </si>
  <si>
    <t>36</t>
  </si>
  <si>
    <t>55391530.M01</t>
  </si>
  <si>
    <t>zábradlí z dílců kovových s nátěrem</t>
  </si>
  <si>
    <t>-1113161734</t>
  </si>
  <si>
    <t>2190,4</t>
  </si>
  <si>
    <t>37</t>
  </si>
  <si>
    <t>911331165</t>
  </si>
  <si>
    <t>Svodidlo ocelové jednostranné zádržnosti H4  se zaberaněním sloupků v rozmezí do 2 m</t>
  </si>
  <si>
    <t>-1804175406</t>
  </si>
  <si>
    <t xml:space="preserve">"Umístění svodidel viz. D.1.1.2a Situace PK - 1.díl, D.1.1.2b Situace PK - 2.díl. </t>
  </si>
  <si>
    <t xml:space="preserve">"km 1,785 14 - km 1,961 14 levostranně,délka + náběhy: 168+(4+4)=176,000 [A] </t>
  </si>
  <si>
    <t xml:space="preserve">"km 2,516 87 - km 2,552 87 levostranně, délka + náběhy: 28+(4+4)=36,000 [B] </t>
  </si>
  <si>
    <t xml:space="preserve">"km 2,470 57 - km 2,595 57 pravostranně, délka + náběhy: 116+(4+4)=124,000 [C] </t>
  </si>
  <si>
    <t>"Celkem: A+B+C=336,000 [D]</t>
  </si>
  <si>
    <t>168+28+116</t>
  </si>
  <si>
    <t>38</t>
  </si>
  <si>
    <t>911331411</t>
  </si>
  <si>
    <t>Náběh ocelového svodidla jednostranný délky do 4 m se zaberaněním sloupků v rozmezí do 2 m</t>
  </si>
  <si>
    <t>1282405368</t>
  </si>
  <si>
    <t>4+4+4+4+4+4</t>
  </si>
  <si>
    <t>39</t>
  </si>
  <si>
    <t>912211121</t>
  </si>
  <si>
    <t>Montáž směrového sloupku z plastických hmot na svodidlo</t>
  </si>
  <si>
    <t>1841320806</t>
  </si>
  <si>
    <t xml:space="preserve">"Celkem 8 sloupků umístěných na svodidla: </t>
  </si>
  <si>
    <t>"8=8,000 [A]</t>
  </si>
  <si>
    <t>40</t>
  </si>
  <si>
    <t>40445153</t>
  </si>
  <si>
    <t>sloupek svodidlový plastový</t>
  </si>
  <si>
    <t>-495840712</t>
  </si>
  <si>
    <t>41</t>
  </si>
  <si>
    <t>916111123</t>
  </si>
  <si>
    <t>Osazení obruby z drobných kostek s boční opěrou do lože z betonu prostého</t>
  </si>
  <si>
    <t>1819105469</t>
  </si>
  <si>
    <t xml:space="preserve">"Linka z kostky žulové vel. 12 podél kamenné obruby, šířka 120 mm, výška 120 mm </t>
  </si>
  <si>
    <t xml:space="preserve">"Od ZÚ km 1,710 - 1,790 (oboustranně). </t>
  </si>
  <si>
    <t xml:space="preserve">"Délka viz. D.1.1.2a,b Situace PK 1-2.díl: </t>
  </si>
  <si>
    <t>"121,05=121,050 [A]</t>
  </si>
  <si>
    <t>121,05</t>
  </si>
  <si>
    <t>42</t>
  </si>
  <si>
    <t>583810010.M01</t>
  </si>
  <si>
    <t>kostka dlažební žula drobná 12/12</t>
  </si>
  <si>
    <t>671785683</t>
  </si>
  <si>
    <t>121,05*0,15*1,02</t>
  </si>
  <si>
    <t>43</t>
  </si>
  <si>
    <t>916131213</t>
  </si>
  <si>
    <t>Osazení silničního obrubníku betonového stojatého s boční opěrou do lože z betonu prostého</t>
  </si>
  <si>
    <t>392967608</t>
  </si>
  <si>
    <t xml:space="preserve">"Silniční betonový 15/25/100 </t>
  </si>
  <si>
    <t xml:space="preserve">"Od km 2,472 - 2,601 (pravostranně). </t>
  </si>
  <si>
    <t>"129=129,000 [A]</t>
  </si>
  <si>
    <t>129</t>
  </si>
  <si>
    <t>44</t>
  </si>
  <si>
    <t>59217031</t>
  </si>
  <si>
    <t>obrubník betonový silniční 1000x150x250mm</t>
  </si>
  <si>
    <t>569576417</t>
  </si>
  <si>
    <t>129*1,05 'Přepočtené koeficientem množství</t>
  </si>
  <si>
    <t>45</t>
  </si>
  <si>
    <t>916231213</t>
  </si>
  <si>
    <t>Osazení chodníkového obrubníku betonového stojatého s boční opěrou do lože z betonu prostého</t>
  </si>
  <si>
    <t>-1664722355</t>
  </si>
  <si>
    <t xml:space="preserve">"Příložné desky 8/25/50 </t>
  </si>
  <si>
    <t xml:space="preserve">"Plocha viz. D.1.1.2a,b Situace PK 1-2.díl*tloušťka: </t>
  </si>
  <si>
    <t>"64,2*0,1=6,420 [A]</t>
  </si>
  <si>
    <t>6,42</t>
  </si>
  <si>
    <t>46</t>
  </si>
  <si>
    <t>59217016</t>
  </si>
  <si>
    <t>obrubník betonový chodníkový 1000x80x250mm</t>
  </si>
  <si>
    <t>-1667012283</t>
  </si>
  <si>
    <t>6,42*1,1 'Přepočtené koeficientem množství</t>
  </si>
  <si>
    <t>47</t>
  </si>
  <si>
    <t>916241213</t>
  </si>
  <si>
    <t>Osazení obrubníku kamenného stojatého s boční opěrou do lože z betonu prostého</t>
  </si>
  <si>
    <t>113501442</t>
  </si>
  <si>
    <t xml:space="preserve">"Kamenná obruba 12/25 </t>
  </si>
  <si>
    <t>48</t>
  </si>
  <si>
    <t>58380220.M01</t>
  </si>
  <si>
    <t>krajník kamenný žulový silniční 120x250x800-2500mm</t>
  </si>
  <si>
    <t>-432295862</t>
  </si>
  <si>
    <t>121,05*1,1 'Přepočtené koeficientem množství</t>
  </si>
  <si>
    <t>49</t>
  </si>
  <si>
    <t>919124121</t>
  </si>
  <si>
    <t>Dilatační spáry vkládané v cementobetonovém krytu s vyplněním spár asfaltovou zálivkou</t>
  </si>
  <si>
    <t>1716706507</t>
  </si>
  <si>
    <t xml:space="preserve">"Zalití spár trvale pružnou zásilkou. </t>
  </si>
  <si>
    <t xml:space="preserve">"ZÚ, délka: 6,5=6,500 [A] </t>
  </si>
  <si>
    <t xml:space="preserve">"výjezd o benzínové pumpy km 1,751, délka: 12,3=12,300 [C] </t>
  </si>
  <si>
    <t xml:space="preserve">"sjezd km 2,012 09, délka: 10,1=10,100 [D] </t>
  </si>
  <si>
    <t xml:space="preserve">"sjezd km 2,280, délka: 10,2=10,200 [E] </t>
  </si>
  <si>
    <t xml:space="preserve">"sjezd km 2,285, délka: 4,5=4,500 [F] </t>
  </si>
  <si>
    <t xml:space="preserve">"sjezd km 2,370, délka: 9=9,000 [G] </t>
  </si>
  <si>
    <t xml:space="preserve">"Obrusná vrstva Od ZÚ km 1,710 do km 2,660:950=950,000 [I] </t>
  </si>
  <si>
    <t xml:space="preserve">"Řezání v km 2,66:7,5=7,500 [B] </t>
  </si>
  <si>
    <t xml:space="preserve">"Ložní vrstva Od ZÚ km 1,710 do km 2,660:950=950,000 [K] </t>
  </si>
  <si>
    <t xml:space="preserve">"Řezání v km 2,66:7,5=7,500 [L] </t>
  </si>
  <si>
    <t>"Celkem: A+C+D+E+F+G+I+B+K+L=1 967,600 [M]</t>
  </si>
  <si>
    <t>1967</t>
  </si>
  <si>
    <t>50</t>
  </si>
  <si>
    <t>919735111</t>
  </si>
  <si>
    <t>Řezání stávajícího živičného krytu hl do 50 mm</t>
  </si>
  <si>
    <t>414611901</t>
  </si>
  <si>
    <t>"Obrusná vrstva "</t>
  </si>
  <si>
    <t>"Celkem: A+C+D+E+F+G+I+B"1 010,100 [J]"</t>
  </si>
  <si>
    <t>1010,1</t>
  </si>
  <si>
    <t>51</t>
  </si>
  <si>
    <t>919735112</t>
  </si>
  <si>
    <t>Řezání stávajícího živičného krytu hl do 100 mm</t>
  </si>
  <si>
    <t>-888566917</t>
  </si>
  <si>
    <t xml:space="preserve">"Ložní vrstva </t>
  </si>
  <si>
    <t xml:space="preserve">"Ložní vrstva Od ZÚ km 1,710 do km 2,660:950=950,000 [I] </t>
  </si>
  <si>
    <t>"Celkem: A+C+D+E+F+G+I+B=1 010,100 [J]</t>
  </si>
  <si>
    <t>52</t>
  </si>
  <si>
    <t>966005311</t>
  </si>
  <si>
    <t>Rozebrání a odstranění silničního svodidla s jednou pásnicí</t>
  </si>
  <si>
    <t>-1724800598</t>
  </si>
  <si>
    <t xml:space="preserve">"Odstranění stávajících svodidle. </t>
  </si>
  <si>
    <t xml:space="preserve">"km 1,740 - km 2,240 - 500 m:500=500,000 [A] </t>
  </si>
  <si>
    <t xml:space="preserve">"km 2,470 57 - km 2,595 57 - 124 m:124=124,000 [B] </t>
  </si>
  <si>
    <t xml:space="preserve">"km 2,516 37 - km 2,552 87 - 36 m:36=36,000 [C] </t>
  </si>
  <si>
    <t>"Celkem: A+B+C=660,000 [D]</t>
  </si>
  <si>
    <t>660</t>
  </si>
  <si>
    <t>53</t>
  </si>
  <si>
    <t>966008112</t>
  </si>
  <si>
    <t>Bourání trubního propustku do DN 500</t>
  </si>
  <si>
    <t>159374470</t>
  </si>
  <si>
    <t xml:space="preserve">"Vybourání stávající betonové roury pod sjezdem v km 2,370 00. </t>
  </si>
  <si>
    <t xml:space="preserve">"délka. </t>
  </si>
  <si>
    <t>"9,7=9,700 [A]</t>
  </si>
  <si>
    <t>9,7</t>
  </si>
  <si>
    <t xml:space="preserve">"Vybourání stávající betonové roury pod sjezdem v km 2,012 09. </t>
  </si>
  <si>
    <t>997</t>
  </si>
  <si>
    <t>Přesun sutě</t>
  </si>
  <si>
    <t>54</t>
  </si>
  <si>
    <t>997221551</t>
  </si>
  <si>
    <t>Vodorovná doprava suti ze sypkých materiálů do 1 km</t>
  </si>
  <si>
    <t>-325754186</t>
  </si>
  <si>
    <t>"kamenivo"3572,974</t>
  </si>
  <si>
    <t>"živice"1562,778</t>
  </si>
  <si>
    <t>55</t>
  </si>
  <si>
    <t>997221559</t>
  </si>
  <si>
    <t>Příplatek ZKD 1 km u vodorovné dopravy suti ze sypkých materiálů</t>
  </si>
  <si>
    <t>-1922028738</t>
  </si>
  <si>
    <t>5135,752</t>
  </si>
  <si>
    <t>5135,752*19 'Přepočtené koeficientem množství</t>
  </si>
  <si>
    <t>56</t>
  </si>
  <si>
    <t>997221561</t>
  </si>
  <si>
    <t>Vodorovná doprava suti z kusových materiálů do 1 km</t>
  </si>
  <si>
    <t>-1582260685</t>
  </si>
  <si>
    <t>"beton"2140,964+19,012+23,074</t>
  </si>
  <si>
    <t>57</t>
  </si>
  <si>
    <t>997221569</t>
  </si>
  <si>
    <t>Příplatek ZKD 1 km u vodorovné dopravy suti z kusových materiálů</t>
  </si>
  <si>
    <t>365542833</t>
  </si>
  <si>
    <t>2183,05</t>
  </si>
  <si>
    <t>2183,05*19 'Přepočtené koeficientem množství</t>
  </si>
  <si>
    <t>58</t>
  </si>
  <si>
    <t>997221611</t>
  </si>
  <si>
    <t>Nakládání suti na dopravní prostředky pro vodorovnou dopravu</t>
  </si>
  <si>
    <t>-1546543733</t>
  </si>
  <si>
    <t>59</t>
  </si>
  <si>
    <t>997221612</t>
  </si>
  <si>
    <t>Nakládání vybouraných hmot na dopravní prostředky pro vodorovnou dopravu</t>
  </si>
  <si>
    <t>899164915</t>
  </si>
  <si>
    <t>2140,964+19,012+23,077</t>
  </si>
  <si>
    <t>60</t>
  </si>
  <si>
    <t>997221861</t>
  </si>
  <si>
    <t>Poplatek za uložení stavebního odpadu na recyklační skládce (skládkovné) z prostého betonu pod kódem 17 01 01</t>
  </si>
  <si>
    <t>1227608873</t>
  </si>
  <si>
    <t>61</t>
  </si>
  <si>
    <t>997221873</t>
  </si>
  <si>
    <t>Poplatek za uložení stavebního odpadu na recyklační skládce (skládkovné) zeminy a kamení zatříděného do Katalogu odpadů pod kódem 17 05 04</t>
  </si>
  <si>
    <t>-1373097718</t>
  </si>
  <si>
    <t>62</t>
  </si>
  <si>
    <t>997221875</t>
  </si>
  <si>
    <t>Poplatek za uložení stavebního odpadu na recyklační skládce (skládkovné) asfaltového bez obsahu dehtu zatříděného do Katalogu odpadů pod kódem 17 03 02</t>
  </si>
  <si>
    <t>175744484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</si>
  <si>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</si>
  <si>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</si>
  <si>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</si>
  <si>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</si>
  <si>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</si>
  <si>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-1820433001</t>
  </si>
  <si>
    <t>64</t>
  </si>
  <si>
    <t>998225191</t>
  </si>
  <si>
    <t>Příplatek k přesunu hmot pro pozemní komunikace s krytem z kamene, živičným, betonovým do 1000 m</t>
  </si>
  <si>
    <t>271788200</t>
  </si>
  <si>
    <t>SO 101.2.ZH - Odvodnění (trativody, drenáže a žlaby)</t>
  </si>
  <si>
    <t xml:space="preserve">    2 - Základy</t>
  </si>
  <si>
    <t>973955979</t>
  </si>
  <si>
    <t>" rýhy pro odvodňovací žlaby a trativody"</t>
  </si>
  <si>
    <t>906,08*1,1*0,2</t>
  </si>
  <si>
    <t>129*0,51</t>
  </si>
  <si>
    <t>(60,16+251,2+295,3+126,3)*0,6*0,5</t>
  </si>
  <si>
    <t>-937317405</t>
  </si>
  <si>
    <t>485,016</t>
  </si>
  <si>
    <t>-496583141</t>
  </si>
  <si>
    <t>485,016*10 'Přepočtené koeficientem množství</t>
  </si>
  <si>
    <t>-2029920176</t>
  </si>
  <si>
    <t xml:space="preserve">"Dosypání nenamrzavého materiálu podél odvodňovacího žlabu. </t>
  </si>
  <si>
    <t xml:space="preserve">"Plocha viz. D.1.1.4 Vzorové příčné řezy, délka viz D.1.1.2 Situace PK </t>
  </si>
  <si>
    <t xml:space="preserve">"Plocha v řezu*délka: </t>
  </si>
  <si>
    <t>"0,04*527=21,080 [A]</t>
  </si>
  <si>
    <t>21,08</t>
  </si>
  <si>
    <t>-1797234100</t>
  </si>
  <si>
    <t>21,08*2 'Přepočtené koeficientem množství</t>
  </si>
  <si>
    <t>-788654586</t>
  </si>
  <si>
    <t>485,016*2 'Přepočtené koeficientem množství</t>
  </si>
  <si>
    <t>1364500533</t>
  </si>
  <si>
    <t>181951114</t>
  </si>
  <si>
    <t>Úprava pláně v hornině třídy těžitelnosti II, skupiny 4 a 5 se zhutněním</t>
  </si>
  <si>
    <t>-780907830</t>
  </si>
  <si>
    <t>(60,16+251,19+259,29+183,2+126,29)*1,1</t>
  </si>
  <si>
    <t>(60,16+251,2+295,3+126,3)*0,5</t>
  </si>
  <si>
    <t>906,08*1,1</t>
  </si>
  <si>
    <t>Základy</t>
  </si>
  <si>
    <t>211971110</t>
  </si>
  <si>
    <t>Zřízení opláštění žeber nebo trativodů geotextilií v rýze nebo zářezu sklonu do 1:2</t>
  </si>
  <si>
    <t>267601089</t>
  </si>
  <si>
    <t xml:space="preserve">"Geotextílie podélného trativod DN 160 specifikace viz. D.1.1.4 Vzorové příčné řezy </t>
  </si>
  <si>
    <t xml:space="preserve">"Délka viz. D.1.1.3 Podélný profil </t>
  </si>
  <si>
    <t xml:space="preserve">"km 1,710 - km 1,770 16, vlevo - délka*rozvinutá šířka - 60,16*1,95=117,312 [A] </t>
  </si>
  <si>
    <t xml:space="preserve">"km 1,710 - km 1,735 95, vpravo - délka*rozvinutá šířka - 25,95*1,95=50,603 [D] </t>
  </si>
  <si>
    <t xml:space="preserve">"km 1,751 15 - km 2,007 58, vpravo - délka*rozvinutá šířka - 251,19*1,95=489,821 [E] </t>
  </si>
  <si>
    <t xml:space="preserve">"km 2,019 77 - km 2,270 06, vpravo - délka*rozvinutá šířka - 259,29*1,95=505,616 [F] </t>
  </si>
  <si>
    <t xml:space="preserve">"km 2,286 81 - km 2,470 01, vpravo - délka*rozvinutá šířka - 183,20*1,95=357,240 [G] </t>
  </si>
  <si>
    <t xml:space="preserve">"km 2,533 71 - km 2,660, vpravo - délka*rozvinutá šířka - 126,29*1,95=246,266 [H] </t>
  </si>
  <si>
    <t>"Celkem: A+D+E+F+G+H=1 766,858 [I]</t>
  </si>
  <si>
    <t>1766,858</t>
  </si>
  <si>
    <t>69311199</t>
  </si>
  <si>
    <t>geotextilie netkaná separační, ochranná, filtrační, drenážní PES(70%)+PP(30%) 300g/m2</t>
  </si>
  <si>
    <t>1688227447</t>
  </si>
  <si>
    <t>1766,858*1,15 'Přepočtené koeficientem množství</t>
  </si>
  <si>
    <t>212752102</t>
  </si>
  <si>
    <t>Trativod z drenážních trubek korugovaných PE-HD SN 4 perforace 360° včetně lože otevřený výkop DN 150 pro liniové stavby</t>
  </si>
  <si>
    <t>-1252828334</t>
  </si>
  <si>
    <t xml:space="preserve">"Podélná drenáž u opěrné zídky specifikace viz. D.1.1.4 Vzorové příčné řezy </t>
  </si>
  <si>
    <t xml:space="preserve">"Délka viz. D.1.1.2a,b Situace PK 1.-2.díl: </t>
  </si>
  <si>
    <t>"km 2,472 - km 2,601, vpravo - délka - 129=129,000 [A]</t>
  </si>
  <si>
    <t>212752103</t>
  </si>
  <si>
    <t>Trativod z drenážních trubek korugovaných PE-HD SN 4 perforace 360° včetně lože otevřený výkop DN 200 pro liniové stavby</t>
  </si>
  <si>
    <t>-1618736042</t>
  </si>
  <si>
    <t xml:space="preserve">"Podélný trativod DN 160 specifikace viz. D.1.1.4 Vzorové příčné řezy </t>
  </si>
  <si>
    <t xml:space="preserve">"km 1,710 - km 1,770 16, vlevo - délka - 60,16=60,160 [A] </t>
  </si>
  <si>
    <t xml:space="preserve">"km 1,710 - km 1,735 95, vpravo - délka - 25,95=25,950 [D] </t>
  </si>
  <si>
    <t xml:space="preserve">"km 1,751 15 - km 2,007 58, vpravo - délak - 251,19=251,190 [E] </t>
  </si>
  <si>
    <t xml:space="preserve">"km 2,019 77 - km 2,270 06, vpravo - délka - 259,29=259,290 [F] </t>
  </si>
  <si>
    <t xml:space="preserve">"km 2,286 81 - km 2,470 01, vpravo - délka - 183,20=183,200 [G] </t>
  </si>
  <si>
    <t xml:space="preserve">"km 2,533 71 - km 2,660, vpravo - délka - 126,29=126,290 [H] </t>
  </si>
  <si>
    <t>"Celkem: A+D+E+F+G+H=906,080 [I]</t>
  </si>
  <si>
    <t>906,08</t>
  </si>
  <si>
    <t>935112111</t>
  </si>
  <si>
    <t>Osazení příkopového žlabu do betonu tl 100 mm z betonových tvárnic š 500 mm</t>
  </si>
  <si>
    <t>-2020590586</t>
  </si>
  <si>
    <t xml:space="preserve">"Příložné desky odvodňovacího žlab specifikace viz. D.1.1.4 Vzorové příčné řezy </t>
  </si>
  <si>
    <t xml:space="preserve">"km 1,710 - km 1,770 16, vlevo - délka*plocha v řezu - 60,16*0,04=2,406 [A] </t>
  </si>
  <si>
    <t xml:space="preserve">"km 1,751 15 - km 2,007 58, vpravo - délak*plocha v řezu - 251,19*0,04=10,048 [E] </t>
  </si>
  <si>
    <t xml:space="preserve">"km 2,019 77 - km 2,270 06, vpravo - délka*plocha v řezu - 259,29*0,04=10,372 [F] </t>
  </si>
  <si>
    <t xml:space="preserve">"km 2,533 71 - km 2,660, vpravo - délka*plocha v řezu - 126,29*0,04=5,052 [H] </t>
  </si>
  <si>
    <t>"Celkem: A+E+F+H=27,878 [I]</t>
  </si>
  <si>
    <t>(60,16+251,2+295,3+126,3)</t>
  </si>
  <si>
    <t>935112112</t>
  </si>
  <si>
    <t>Osazení příkopového žlabu do betonu tl 100 mm z betonových desek</t>
  </si>
  <si>
    <t>2141957836</t>
  </si>
  <si>
    <t xml:space="preserve">"Odvodňovací žlab specifikace viz. D.1.1.4 Vzorové příčné řezy </t>
  </si>
  <si>
    <t>"Celkem: A+E+F+G+H=880,130 [I]</t>
  </si>
  <si>
    <t>59227021.M01</t>
  </si>
  <si>
    <t>žlabovka příkopová betonová 500x330x80mm</t>
  </si>
  <si>
    <t>-1844622257</t>
  </si>
  <si>
    <t>(60,16+251,19+259,29+183,2+126,29)</t>
  </si>
  <si>
    <t>1613,09*2,06 'Přepočtené koeficientem množství</t>
  </si>
  <si>
    <t>59227032.M01</t>
  </si>
  <si>
    <t>deska betonová meliorační 500x330x80mm</t>
  </si>
  <si>
    <t>2073513778</t>
  </si>
  <si>
    <t>880,13*2,06 'Přepočtené koeficientem množství</t>
  </si>
  <si>
    <t>517692479</t>
  </si>
  <si>
    <t>1034314392</t>
  </si>
  <si>
    <t>SO 101.3.ZH - Propustek P1 - km 1,809 82</t>
  </si>
  <si>
    <t xml:space="preserve">    4 - Vodorovné konstrukce</t>
  </si>
  <si>
    <t xml:space="preserve">    8 - Trubní vedení</t>
  </si>
  <si>
    <t xml:space="preserve">    9 - Ostatní konstrukce a práce, bourání</t>
  </si>
  <si>
    <t>132251254</t>
  </si>
  <si>
    <t>Hloubení rýh nezapažených š do 2000 mm v hornině třídy těžitelnosti I, skupiny 3 objem do 500 m3 strojně</t>
  </si>
  <si>
    <t>-315858767</t>
  </si>
  <si>
    <t>6,5*1,8*2</t>
  </si>
  <si>
    <t>7,5*1,8*1</t>
  </si>
  <si>
    <t>7,5*2*0,5</t>
  </si>
  <si>
    <t>162751117</t>
  </si>
  <si>
    <t>Vodorovné přemístění do 10000 m výkopku/sypaniny z horniny třídy těžitelnosti I, skupiny 1 až 3</t>
  </si>
  <si>
    <t>-607312792</t>
  </si>
  <si>
    <t>44,4</t>
  </si>
  <si>
    <t>162751119</t>
  </si>
  <si>
    <t>Příplatek k vodorovnému přemístění výkopku/sypaniny z horniny třídy těžitelnosti I, skupiny 1 až 3 ZKD 1000 m přes 10000 m</t>
  </si>
  <si>
    <t>-723643526</t>
  </si>
  <si>
    <t>44,4*10 'Přepočtené koeficientem množství</t>
  </si>
  <si>
    <t>-79339109</t>
  </si>
  <si>
    <t>6,5*1,8*1,5</t>
  </si>
  <si>
    <t>1829658930</t>
  </si>
  <si>
    <t>17,55</t>
  </si>
  <si>
    <t>17,55*2 'Přepočtené koeficientem množství</t>
  </si>
  <si>
    <t>-1635341030</t>
  </si>
  <si>
    <t>44,4*2 'Přepočtené koeficientem množství</t>
  </si>
  <si>
    <t>-1628782860</t>
  </si>
  <si>
    <t>Vodorovné konstrukce</t>
  </si>
  <si>
    <t>451541111</t>
  </si>
  <si>
    <t>Lože pod potrubí otevřený výkop ze štěrkodrtě</t>
  </si>
  <si>
    <t>-1721485140</t>
  </si>
  <si>
    <t xml:space="preserve">"Prodloužení trubního propustku P1 - DN800 - km 1,809 82. </t>
  </si>
  <si>
    <t xml:space="preserve">"Specifikace viz. D.1.1.7 Propustky. </t>
  </si>
  <si>
    <t xml:space="preserve">"Podkladní beton základu (délka*výška*šířka): </t>
  </si>
  <si>
    <t xml:space="preserve">"((1,8*0,1*1,8)+(4,31*0,1*1,2)+(0,6*0,1*1,8))=0,949 [A] </t>
  </si>
  <si>
    <t xml:space="preserve">"Podklad pro dlažbu výtoku. </t>
  </si>
  <si>
    <t xml:space="preserve">"(délka*výška*šířka): </t>
  </si>
  <si>
    <t xml:space="preserve">"(1,25*0,1*6)=0,750 [D] </t>
  </si>
  <si>
    <t>((1,8*0,1*1,8)+(4,31*0,1*1,2)+(0,6*0,1*1,8))</t>
  </si>
  <si>
    <t>(1,25*0,1*6)</t>
  </si>
  <si>
    <t>452112131</t>
  </si>
  <si>
    <t>Osazení betonových prstenců nebo rámů v nad 200 mm</t>
  </si>
  <si>
    <t>-102720017</t>
  </si>
  <si>
    <t>59224188</t>
  </si>
  <si>
    <t>prstenec šachtový vyrovnávací betonový 625x120x120mm</t>
  </si>
  <si>
    <t>628582758</t>
  </si>
  <si>
    <t>59224056</t>
  </si>
  <si>
    <t>kónus pro kanalizační šachty s kapsovým stupadlem 100/62,5x67x12cm</t>
  </si>
  <si>
    <t>719837591</t>
  </si>
  <si>
    <t>452313131</t>
  </si>
  <si>
    <t>Podkladní bloky z betonu prostého tř. C 12/15 otevřený výkop</t>
  </si>
  <si>
    <t>-1091070640</t>
  </si>
  <si>
    <t xml:space="preserve">"Základ (délka*výška*šířka): </t>
  </si>
  <si>
    <t xml:space="preserve">"((0,6*1,8*1,8)+(4,31*0,14*1,2)+(0,6*0,6*1,8))=3,316 [B] </t>
  </si>
  <si>
    <t>"Celkem: A+B+D=5,015 [E]</t>
  </si>
  <si>
    <t>((0,6*1,8*1,8)+(4,31*0,14*1,2)+(0,6*0,6*1,8))</t>
  </si>
  <si>
    <t>Trubní vedení</t>
  </si>
  <si>
    <t>899104112</t>
  </si>
  <si>
    <t>Osazení poklopů litinových nebo ocelových včetně rámů pro třídu zatížení D400, E600</t>
  </si>
  <si>
    <t>-507600263</t>
  </si>
  <si>
    <t>28661935</t>
  </si>
  <si>
    <t>poklop šachtový litinový dno DN 600 pro třídu zatížení D400</t>
  </si>
  <si>
    <t>-1228511103</t>
  </si>
  <si>
    <t>Ostatní konstrukce a práce, bourání</t>
  </si>
  <si>
    <t>919441221</t>
  </si>
  <si>
    <t>Čelo propustku z lomového kamene pro propustek z trub DN 600 až 800</t>
  </si>
  <si>
    <t>792519454</t>
  </si>
  <si>
    <t>"1=1,000 [A]</t>
  </si>
  <si>
    <t>919443111</t>
  </si>
  <si>
    <t>Vtoková jímka z lomového kamene propustku z trub do DN 800</t>
  </si>
  <si>
    <t>273358110</t>
  </si>
  <si>
    <t xml:space="preserve">"Výtok z propustku (délka*výška*šířka): </t>
  </si>
  <si>
    <t>"(1,25*0,3*6)=2,250 [A]</t>
  </si>
  <si>
    <t>919521160</t>
  </si>
  <si>
    <t>Zřízení silničního propustku z trub betonových nebo ŽB DN 800</t>
  </si>
  <si>
    <t>1480660186</t>
  </si>
  <si>
    <t xml:space="preserve">"délka </t>
  </si>
  <si>
    <t>"6,31=6,310 [A]</t>
  </si>
  <si>
    <t>6,31</t>
  </si>
  <si>
    <t>59222002</t>
  </si>
  <si>
    <t>trouba ŽB hrdlová DN 800</t>
  </si>
  <si>
    <t>1847305305</t>
  </si>
  <si>
    <t>6,31*1,03 'Přepočtené koeficientem množství</t>
  </si>
  <si>
    <t>919535556</t>
  </si>
  <si>
    <t>Obetonování trubního propustku betonem se zvýšenými nároky na prostředí tř. C 25/30</t>
  </si>
  <si>
    <t>1017035516</t>
  </si>
  <si>
    <t xml:space="preserve">"((výška*šířka obetonování)-(plocha trouby))*délka propustku </t>
  </si>
  <si>
    <t>"((1,32*1,32)-(3,14*0,52*0,52))*6,31=5,637 [A]</t>
  </si>
  <si>
    <t>5,637</t>
  </si>
  <si>
    <t>919794441</t>
  </si>
  <si>
    <t>Úprava ploch kolem hydrantů, šoupat, poklopů a mříží nebo sloupů v živičných krytech pl do 2 m2</t>
  </si>
  <si>
    <t>839206810</t>
  </si>
  <si>
    <t xml:space="preserve">"Výšková úprava šachty. </t>
  </si>
  <si>
    <t>358315115</t>
  </si>
  <si>
    <t>Bourání stoky kompletní nebo vybourání otvorů z prostého betonu plochy přes 4 m2</t>
  </si>
  <si>
    <t>321906406</t>
  </si>
  <si>
    <t xml:space="preserve">"Bourání křídel stávajícího propustku. </t>
  </si>
  <si>
    <t xml:space="preserve">"délka*šířka*výška*počet </t>
  </si>
  <si>
    <t xml:space="preserve">"((2,5*0,4)*3,6)*2=7,200 [A] </t>
  </si>
  <si>
    <t xml:space="preserve">"Snížení stávajícího čela propustku. </t>
  </si>
  <si>
    <t xml:space="preserve">"délka*šířka*výška </t>
  </si>
  <si>
    <t xml:space="preserve">"3*0,55*0,12=0,198 [B] </t>
  </si>
  <si>
    <t>"Celkem: A+B=7,398 [C]</t>
  </si>
  <si>
    <t>7,398</t>
  </si>
  <si>
    <t>684065783</t>
  </si>
  <si>
    <t>"beton"16,276</t>
  </si>
  <si>
    <t>1690651534</t>
  </si>
  <si>
    <t>16,276</t>
  </si>
  <si>
    <t>16,276*19 'Přepočtené koeficientem množství</t>
  </si>
  <si>
    <t>-608367881</t>
  </si>
  <si>
    <t>2063151715</t>
  </si>
  <si>
    <t>998271301</t>
  </si>
  <si>
    <t>Přesun hmot pro kanalizace hloubené monolitické z betonu otevřený výkop</t>
  </si>
  <si>
    <t>91491977</t>
  </si>
  <si>
    <t>SO 101.4.ZH - Propustek P2 - km 2,530 53</t>
  </si>
  <si>
    <t>8 - Trubní vedení</t>
  </si>
  <si>
    <t>9 - Ostatní konstrukce a práce, bourání</t>
  </si>
  <si>
    <t>998 - Přesun hmot</t>
  </si>
  <si>
    <t>-571558682</t>
  </si>
  <si>
    <t>-329499131</t>
  </si>
  <si>
    <t>1645381854</t>
  </si>
  <si>
    <t>-1623894070</t>
  </si>
  <si>
    <t>-909564722</t>
  </si>
  <si>
    <t>-1733961931</t>
  </si>
  <si>
    <t>2137543446</t>
  </si>
  <si>
    <t>-1227670736</t>
  </si>
  <si>
    <t>1775298939</t>
  </si>
  <si>
    <t>-1119664244</t>
  </si>
  <si>
    <t>-673267869</t>
  </si>
  <si>
    <t>-866608358</t>
  </si>
  <si>
    <t>1401201147</t>
  </si>
  <si>
    <t>-554211301</t>
  </si>
  <si>
    <t>-706084242</t>
  </si>
  <si>
    <t>899090934</t>
  </si>
  <si>
    <t>4,759</t>
  </si>
  <si>
    <t>403022154</t>
  </si>
  <si>
    <t>-2052739161</t>
  </si>
  <si>
    <t>591941304</t>
  </si>
  <si>
    <t>-1159909805</t>
  </si>
  <si>
    <t>"(2,6*0,3*6,2)=4,836 [A]</t>
  </si>
  <si>
    <t>-2012087696</t>
  </si>
  <si>
    <t xml:space="preserve">"Prodloužení trubního propustku P2 - DN800 - km 2,530 53. </t>
  </si>
  <si>
    <t>"6,13=6,130 [A]</t>
  </si>
  <si>
    <t>6,13</t>
  </si>
  <si>
    <t>1898732254</t>
  </si>
  <si>
    <t>6,13*1,03 'Přepočtené koeficientem množství</t>
  </si>
  <si>
    <t>-2000142190</t>
  </si>
  <si>
    <t>969005341</t>
  </si>
  <si>
    <t>-1057395241</t>
  </si>
  <si>
    <t>584861141</t>
  </si>
  <si>
    <t>SO 101.5.ZH - Výměna aktivní zóny</t>
  </si>
  <si>
    <t>-767692687</t>
  </si>
  <si>
    <t xml:space="preserve">"Výměna aktivní zóny. </t>
  </si>
  <si>
    <t xml:space="preserve">"Od ZÚ 1,710 do km 2,666, tloušťka 0,5 m, šířka 9,5 m (Viz. D.1.1.4 Vzorové příčné řezy). </t>
  </si>
  <si>
    <t xml:space="preserve">"délka*hloubka*šířka </t>
  </si>
  <si>
    <t xml:space="preserve">"950*0,5*9,5=4 512,500 [A] </t>
  </si>
  <si>
    <t xml:space="preserve">"V místě rozšíření ,,zazubeného svahu" </t>
  </si>
  <si>
    <t xml:space="preserve">"Od km 2,520 - do km 2,580 - délka 60 m. </t>
  </si>
  <si>
    <t xml:space="preserve">"délka*hloubka*průměrná šířka </t>
  </si>
  <si>
    <t xml:space="preserve">"60*0,3*2,25=40,500 [B] </t>
  </si>
  <si>
    <t>"Celkem: A+B=4 553,000 [C]</t>
  </si>
  <si>
    <t>4553</t>
  </si>
  <si>
    <t>1849747768</t>
  </si>
  <si>
    <t>-194541974</t>
  </si>
  <si>
    <t>4553*10 'Přepočtené koeficientem množství</t>
  </si>
  <si>
    <t>385436272</t>
  </si>
  <si>
    <t>584022507</t>
  </si>
  <si>
    <t>399448357</t>
  </si>
  <si>
    <t>3420,56863420555*2 'Přepočtené koeficientem množství</t>
  </si>
  <si>
    <t>182454640</t>
  </si>
  <si>
    <t>4553*2 'Přepočtené koeficientem množství</t>
  </si>
  <si>
    <t>456437187</t>
  </si>
  <si>
    <t>181152302</t>
  </si>
  <si>
    <t>Úprava pláně pro silnice a dálnice v zářezech se zhutněním</t>
  </si>
  <si>
    <t>1062195701</t>
  </si>
  <si>
    <t>950*9,5</t>
  </si>
  <si>
    <t>60*2,25</t>
  </si>
  <si>
    <t>SO 101.ZV - Silnice II/231 - S 7,5/90 (od km 2,660 do km 2,770)</t>
  </si>
  <si>
    <t>SO 101.1.ZV - Silnice II/231</t>
  </si>
  <si>
    <t>-1464222803</t>
  </si>
  <si>
    <t xml:space="preserve">"Objem viz. E.4 Zásady organizace výstavby (bilnace zemních hmot) </t>
  </si>
  <si>
    <t xml:space="preserve">"Odstranění nezpevněných ploch  </t>
  </si>
  <si>
    <t xml:space="preserve">"km 2,660 00_2,770 00 </t>
  </si>
  <si>
    <t xml:space="preserve">"Objem: </t>
  </si>
  <si>
    <t>"303,85=303,850 [A]</t>
  </si>
  <si>
    <t>920,75</t>
  </si>
  <si>
    <t>-1572307724</t>
  </si>
  <si>
    <t>918,66</t>
  </si>
  <si>
    <t>1961730472</t>
  </si>
  <si>
    <t>841*2</t>
  </si>
  <si>
    <t>886628342</t>
  </si>
  <si>
    <t>"odvoz na mezideponie pro zpětné využití"869</t>
  </si>
  <si>
    <t>"odvoz na skladku "443</t>
  </si>
  <si>
    <t>122351104</t>
  </si>
  <si>
    <t>Odkopávky a prokopávky nezapažené v hornině třídy těžitelnosti II, skupiny 4 objem do 500 m3 strojně</t>
  </si>
  <si>
    <t>1525501037</t>
  </si>
  <si>
    <t>"odkop pro těleso PK"</t>
  </si>
  <si>
    <t>140*6*0,568</t>
  </si>
  <si>
    <t>132351252</t>
  </si>
  <si>
    <t>Hloubení rýh nezapažených š do 2000 mm v hornině třídy těžitelnosti II, skupiny 4 objem do 50 m3 strojně</t>
  </si>
  <si>
    <t>1665026173</t>
  </si>
  <si>
    <t>" odvod. žlab"</t>
  </si>
  <si>
    <t>140*1,3*0,15</t>
  </si>
  <si>
    <t>-1065081898</t>
  </si>
  <si>
    <t>" pro zpětné uložení"</t>
  </si>
  <si>
    <t>869*0,1*2</t>
  </si>
  <si>
    <t>1312959079</t>
  </si>
  <si>
    <t>-1152793868</t>
  </si>
  <si>
    <t>504,42*10 'Přepočtené koeficientem množství</t>
  </si>
  <si>
    <t>167151102</t>
  </si>
  <si>
    <t>Nakládání výkopku z hornin třídy těžitelnosti II, skupiny 4 a 5 do 100 m3</t>
  </si>
  <si>
    <t>-1531886246</t>
  </si>
  <si>
    <t>869*0,1</t>
  </si>
  <si>
    <t>-1129249794</t>
  </si>
  <si>
    <t>"dosypání krajnice"</t>
  </si>
  <si>
    <t>140*4*0,288</t>
  </si>
  <si>
    <t>110*0,2*0,2</t>
  </si>
  <si>
    <t>-1289349295</t>
  </si>
  <si>
    <t>165,68*2 'Přepočtené koeficientem množství</t>
  </si>
  <si>
    <t>1438397817</t>
  </si>
  <si>
    <t>504,42*2 'Přepočtené koeficientem množství</t>
  </si>
  <si>
    <t>978282616</t>
  </si>
  <si>
    <t>1934747525</t>
  </si>
  <si>
    <t xml:space="preserve">"PLocha (pol. viz. E.4 Zásady organizace výstavby (bilnace zemních hmot - pol. 18221). </t>
  </si>
  <si>
    <t>"1312-869=443,000 [A]</t>
  </si>
  <si>
    <t>443</t>
  </si>
  <si>
    <t>-1024708338</t>
  </si>
  <si>
    <t>876</t>
  </si>
  <si>
    <t>-405543996</t>
  </si>
  <si>
    <t>"1312-443=869,000 [A]</t>
  </si>
  <si>
    <t>869</t>
  </si>
  <si>
    <t>-1668627595</t>
  </si>
  <si>
    <t xml:space="preserve">"Plocha viz. D.1.1.2a SItuace PK - 1.díl a D.1.1.2b Situace PK - 2.díl. (položka 18221) </t>
  </si>
  <si>
    <t>"869=869,000 [A]</t>
  </si>
  <si>
    <t>1421557342</t>
  </si>
  <si>
    <t>869*0,025 'Přepočtené koeficientem množství</t>
  </si>
  <si>
    <t>-147959283</t>
  </si>
  <si>
    <t>916349083</t>
  </si>
  <si>
    <t>"km 2,660 00_2,770 00 - (0,4+1,3)*110=187,000 [F]</t>
  </si>
  <si>
    <t>187</t>
  </si>
  <si>
    <t>1557793498</t>
  </si>
  <si>
    <t>"848+((0,1+0,1)*140)=876,000 [A]</t>
  </si>
  <si>
    <t>292174888</t>
  </si>
  <si>
    <t>"820+((0,1+0,1)*140)=848,000 [A]</t>
  </si>
  <si>
    <t>848</t>
  </si>
  <si>
    <t>-410283783</t>
  </si>
  <si>
    <t>"806+((0,05+0,05)*140)=820,000 [A]</t>
  </si>
  <si>
    <t>820</t>
  </si>
  <si>
    <t>586750897</t>
  </si>
  <si>
    <t>"km 2,660 00_2,770 00 - 110*(0,06+0,06)=13,200 [F]</t>
  </si>
  <si>
    <t>13,2</t>
  </si>
  <si>
    <t>-1529454171</t>
  </si>
  <si>
    <t>"848=848,000 [A]</t>
  </si>
  <si>
    <t>-1850350937</t>
  </si>
  <si>
    <t xml:space="preserve">"806=806,000 [A] </t>
  </si>
  <si>
    <t xml:space="preserve">"820=820,000 [B] </t>
  </si>
  <si>
    <t>"Celkem: A+B=1 626,000 [C]</t>
  </si>
  <si>
    <t>1626</t>
  </si>
  <si>
    <t>933740410</t>
  </si>
  <si>
    <t>"792=792,000 [A]</t>
  </si>
  <si>
    <t>792</t>
  </si>
  <si>
    <t>1371247009</t>
  </si>
  <si>
    <t>"792+((0,05+0,05)*140)=806,000 [A]</t>
  </si>
  <si>
    <t>806</t>
  </si>
  <si>
    <t>1815485387</t>
  </si>
  <si>
    <t xml:space="preserve">"KÚ, délka: 7,0=7,000 [B] </t>
  </si>
  <si>
    <t xml:space="preserve">"sjezd km 2,700, délka: 3,4=3,400 [H] </t>
  </si>
  <si>
    <t xml:space="preserve">"Obrusná vrstva Od km 2,660 do KÚ km 2,770:110=110,000 [K] </t>
  </si>
  <si>
    <t xml:space="preserve">"Ložní vrstva Od km 2,660 do KÚ km 2,770:110=110,000 [I] </t>
  </si>
  <si>
    <t xml:space="preserve">"Řezání v km 2,66:7,5=7,500 [J] </t>
  </si>
  <si>
    <t>"Celkem: B+H+K+L+I+J=245,400 [M]</t>
  </si>
  <si>
    <t>245,5</t>
  </si>
  <si>
    <t>174946062</t>
  </si>
  <si>
    <t xml:space="preserve">"Obrusná vrstva Od km 2,660 do KÚ km 2,770 </t>
  </si>
  <si>
    <t xml:space="preserve">"Obrusná vrstva Od km 2,660 do KÚ km 2,770:110=110,000 [L] </t>
  </si>
  <si>
    <t>"Celkem: B+H+L+J=127,900 [M]</t>
  </si>
  <si>
    <t>127,9</t>
  </si>
  <si>
    <t>-1354207953</t>
  </si>
  <si>
    <t>"Celkem: B+H+I+J=127,900 [K]</t>
  </si>
  <si>
    <t>1194377450</t>
  </si>
  <si>
    <t>"kamenivo"543,035</t>
  </si>
  <si>
    <t>"živice"215,296</t>
  </si>
  <si>
    <t>1398982235</t>
  </si>
  <si>
    <t>758,331</t>
  </si>
  <si>
    <t>758,331*19 'Přepočtené koeficientem množství</t>
  </si>
  <si>
    <t>-869043537</t>
  </si>
  <si>
    <t>"beton"298,565</t>
  </si>
  <si>
    <t>1428848956</t>
  </si>
  <si>
    <t>298,296</t>
  </si>
  <si>
    <t>298,296*19 'Přepočtené koeficientem množství</t>
  </si>
  <si>
    <t>-234522484</t>
  </si>
  <si>
    <t>417523801</t>
  </si>
  <si>
    <t>298,565</t>
  </si>
  <si>
    <t>-399652833</t>
  </si>
  <si>
    <t>-1461131470</t>
  </si>
  <si>
    <t>1096938557</t>
  </si>
  <si>
    <t>1283811096</t>
  </si>
  <si>
    <t>-1589659255</t>
  </si>
  <si>
    <t>SO 101.2.ZV - Odvodnění (trativody, drenáže a žlaby)</t>
  </si>
  <si>
    <t>-1416643071</t>
  </si>
  <si>
    <t>110*1,1*0,5</t>
  </si>
  <si>
    <t>214,5*0,51</t>
  </si>
  <si>
    <t>110*2*0,21</t>
  </si>
  <si>
    <t>1578805296</t>
  </si>
  <si>
    <t>216,095</t>
  </si>
  <si>
    <t>-1373197296</t>
  </si>
  <si>
    <t>216,095*10 'Přepočtené koeficientem množství</t>
  </si>
  <si>
    <t>-1503496385</t>
  </si>
  <si>
    <t xml:space="preserve">"Plocha*délka: </t>
  </si>
  <si>
    <t>"0,04*110=4,400 [A]</t>
  </si>
  <si>
    <t>4,4</t>
  </si>
  <si>
    <t>-98413936</t>
  </si>
  <si>
    <t>4,4*2 'Přepočtené koeficientem množství</t>
  </si>
  <si>
    <t>-306117943</t>
  </si>
  <si>
    <t>216,095*2 'Přepočtené koeficientem množství</t>
  </si>
  <si>
    <t>-1390489849</t>
  </si>
  <si>
    <t>314964722</t>
  </si>
  <si>
    <t>110*1,1</t>
  </si>
  <si>
    <t>214,5*0,5</t>
  </si>
  <si>
    <t>110*0,5</t>
  </si>
  <si>
    <t>-378216559</t>
  </si>
  <si>
    <t>"km 2,660 - km 2,770, vpravo - délka*rozvinutá šířka - 110*1,95=214,500 [H]</t>
  </si>
  <si>
    <t>214,5</t>
  </si>
  <si>
    <t>296853937</t>
  </si>
  <si>
    <t>214,5*1,15 'Přepočtené koeficientem množství</t>
  </si>
  <si>
    <t>-1104773493</t>
  </si>
  <si>
    <t>"km 2,660 - km 2,770, vpravo - délka*šířka - 110*1,95=214,500 [H]</t>
  </si>
  <si>
    <t>860130616</t>
  </si>
  <si>
    <t>"km 2,660 - km 2,770, vpravo - délka*plocha v řezu - 110*0,04=4,400 [H]</t>
  </si>
  <si>
    <t>110</t>
  </si>
  <si>
    <t>-1311124166</t>
  </si>
  <si>
    <t>"km 2,660 - km 2,770, vpravo - délka - 110=110,000 [H]</t>
  </si>
  <si>
    <t>967112103</t>
  </si>
  <si>
    <t>110*2</t>
  </si>
  <si>
    <t>220*2,06 'Přepočtené koeficientem množství</t>
  </si>
  <si>
    <t>-1616735706</t>
  </si>
  <si>
    <t>597940142</t>
  </si>
  <si>
    <t>810622215</t>
  </si>
  <si>
    <t>SO 101.3.ZV - Propustek P3 - km 2,700 00</t>
  </si>
  <si>
    <t>1478679181</t>
  </si>
  <si>
    <t>(10-2,4)*1,8*2,5</t>
  </si>
  <si>
    <t>1,3*1,8*1*2</t>
  </si>
  <si>
    <t>2*0,4*0,5*2</t>
  </si>
  <si>
    <t>-1840578122</t>
  </si>
  <si>
    <t>39,68</t>
  </si>
  <si>
    <t>708438879</t>
  </si>
  <si>
    <t>39,68*10 'Přepočtené koeficientem množství</t>
  </si>
  <si>
    <t>1500333162</t>
  </si>
  <si>
    <t>39,68*2 'Přepočtené koeficientem množství</t>
  </si>
  <si>
    <t>1490999056</t>
  </si>
  <si>
    <t>1262292734</t>
  </si>
  <si>
    <t xml:space="preserve">"Trubní propustek P3 - DN600 - km 2,700 00. </t>
  </si>
  <si>
    <t xml:space="preserve">"((1,3*0,1*1,8)+(7,58*0,1*1,2)+(1,1*0,1*1,8))=1,342 [A] </t>
  </si>
  <si>
    <t xml:space="preserve">"((2,0*0,1*0,4)+(1*0,1*0,4))=0,120 [D] </t>
  </si>
  <si>
    <t>1,342+0,12</t>
  </si>
  <si>
    <t>1287567306</t>
  </si>
  <si>
    <t>1136749045</t>
  </si>
  <si>
    <t>-507789998</t>
  </si>
  <si>
    <t>1136740604</t>
  </si>
  <si>
    <t xml:space="preserve">"((0,6*1,3*1,8)+(7,58*0,15*1)+(0,6*1,1*1,8))=3,729 [B] </t>
  </si>
  <si>
    <t>"Celkem: A+B+D=5,191 [E]</t>
  </si>
  <si>
    <t>5,191</t>
  </si>
  <si>
    <t>-13779471</t>
  </si>
  <si>
    <t>"2=2,000 [A]</t>
  </si>
  <si>
    <t>822931933</t>
  </si>
  <si>
    <t>"((2,0*0,3*0,4)+(1*0,3*0,4))=0,360 [A]</t>
  </si>
  <si>
    <t>919521140</t>
  </si>
  <si>
    <t>Zřízení silničního propustku z trub betonových nebo ŽB DN 600</t>
  </si>
  <si>
    <t>-768536379</t>
  </si>
  <si>
    <t>"9,98=9,980 [A]</t>
  </si>
  <si>
    <t>9,98</t>
  </si>
  <si>
    <t>59222001</t>
  </si>
  <si>
    <t>trouba ŽB hrdlová DN 600</t>
  </si>
  <si>
    <t>2120750576</t>
  </si>
  <si>
    <t>9,98*1,03 'Přepočtené koeficientem množství</t>
  </si>
  <si>
    <t>1906280894</t>
  </si>
  <si>
    <t>"((1*1)-(3,14*0,4*0,4))*9,98=4,966 [A]</t>
  </si>
  <si>
    <t>4,966</t>
  </si>
  <si>
    <t>-2141252559</t>
  </si>
  <si>
    <t>-990444934</t>
  </si>
  <si>
    <t>SO 101.4.ZV - Výměna aktivní zóny</t>
  </si>
  <si>
    <t>122351105</t>
  </si>
  <si>
    <t>Odkopávky a prokopávky nezapažené v hornině třídy těžitelnosti II, skupiny 4 objem do 1000 m3 strojně</t>
  </si>
  <si>
    <t>-667668417</t>
  </si>
  <si>
    <t xml:space="preserve">"Od ZÚ 2,660 do km 2,770, tloušťka 0,5 m, šířka 9,5 m (Viz. D.1.1.4 Vzorové příčné řezy). </t>
  </si>
  <si>
    <t>"110*0,5*9,5=522,500 [A]</t>
  </si>
  <si>
    <t>522,5</t>
  </si>
  <si>
    <t>264878443</t>
  </si>
  <si>
    <t>1385557054</t>
  </si>
  <si>
    <t>522,5*10 'Přepočtené koeficientem množství</t>
  </si>
  <si>
    <t>373088272</t>
  </si>
  <si>
    <t>780019781</t>
  </si>
  <si>
    <t>-1986142776</t>
  </si>
  <si>
    <t>392,542743547639*2 'Přepočtené koeficientem množství</t>
  </si>
  <si>
    <t>-1988658248</t>
  </si>
  <si>
    <t>522,5*2 'Přepočtené koeficientem množství</t>
  </si>
  <si>
    <t>861272545</t>
  </si>
  <si>
    <t>-1002728238</t>
  </si>
  <si>
    <t>110*9,5</t>
  </si>
  <si>
    <t>SO 151.ZH - Dopravní značení II/231 (od km 1,710 do km 2,660)</t>
  </si>
  <si>
    <t>9 - Ostatní konstrukce a práce</t>
  </si>
  <si>
    <t>912211111</t>
  </si>
  <si>
    <t>Montáž směrového sloupku silničního plastového prosté uložení bez betonového základu</t>
  </si>
  <si>
    <t>-2125914750</t>
  </si>
  <si>
    <t>40445158</t>
  </si>
  <si>
    <t>sloupek směrový silniční plastový 1,2m</t>
  </si>
  <si>
    <t>-254304664</t>
  </si>
  <si>
    <t>914111111</t>
  </si>
  <si>
    <t>Montáž svislé dopravní značky do velikosti 1 m2 objímkami na sloupek nebo konzolu</t>
  </si>
  <si>
    <t>-1937680105</t>
  </si>
  <si>
    <t>40445602</t>
  </si>
  <si>
    <t>výstražné dopravní značky A1-A30, A33 1000mm retroreflexní</t>
  </si>
  <si>
    <t>1269342534</t>
  </si>
  <si>
    <t>914511111</t>
  </si>
  <si>
    <t>Montáž sloupku dopravních značek délky do 3,5 m s betonovým základem</t>
  </si>
  <si>
    <t>2014520183</t>
  </si>
  <si>
    <t>40445230</t>
  </si>
  <si>
    <t>sloupek pro dopravní značku Zn D 70mm v 3,5m</t>
  </si>
  <si>
    <t>735846114</t>
  </si>
  <si>
    <t>915211111</t>
  </si>
  <si>
    <t>Vodorovné dopravní značení dělící čáry souvislé š 125 mm bílý plast</t>
  </si>
  <si>
    <t>1014579332</t>
  </si>
  <si>
    <t>915221111</t>
  </si>
  <si>
    <t>Vodorovné dopravní značení vodící čáry souvislé š 250 mm bílý plast</t>
  </si>
  <si>
    <t>-1641688399</t>
  </si>
  <si>
    <t>915221121</t>
  </si>
  <si>
    <t>Vodorovné dopravní značení vodící čáry přerušované š 250 mm bílý plast</t>
  </si>
  <si>
    <t>-606485638</t>
  </si>
  <si>
    <t>915331111</t>
  </si>
  <si>
    <t>Předformátované vodorovné dopravní značení čára šířky 12 cm</t>
  </si>
  <si>
    <t>-1292384280</t>
  </si>
  <si>
    <t>915331112</t>
  </si>
  <si>
    <t>Předformátované vodorovné dopravní značení čára šířky 25 cm</t>
  </si>
  <si>
    <t>1544358931</t>
  </si>
  <si>
    <t>1873,4+25,3</t>
  </si>
  <si>
    <t>966006211</t>
  </si>
  <si>
    <t>Odstranění svislých dopravních značek ze sloupů, sloupků nebo konzol</t>
  </si>
  <si>
    <t>-1560933103</t>
  </si>
  <si>
    <t>SO 151.ZV - Dopravní značení II/231 (od km 2,660 do km 2,770)</t>
  </si>
  <si>
    <t>-1769463216</t>
  </si>
  <si>
    <t>-2066784897</t>
  </si>
  <si>
    <t>-2088451527</t>
  </si>
  <si>
    <t>676654555</t>
  </si>
  <si>
    <t>-1680790157</t>
  </si>
  <si>
    <t>-1174174492</t>
  </si>
  <si>
    <t>1481275085</t>
  </si>
  <si>
    <t>-1743107497</t>
  </si>
  <si>
    <t>250</t>
  </si>
  <si>
    <t>-604770546</t>
  </si>
  <si>
    <t>83667532</t>
  </si>
  <si>
    <t>490664744</t>
  </si>
  <si>
    <t>SO 153 - Dopravní opatření</t>
  </si>
  <si>
    <t>564861111</t>
  </si>
  <si>
    <t>Podklad ze štěrkodrtě ŠD tl 200 mm</t>
  </si>
  <si>
    <t>-1539791573</t>
  </si>
  <si>
    <t xml:space="preserve">"Vytvoření tělesa pro dočasné rozšíření PK. </t>
  </si>
  <si>
    <t xml:space="preserve">"Od ZÚ do KÚ levostranně podél celé trasy.  </t>
  </si>
  <si>
    <t xml:space="preserve">"šířka*délka*počet vrstev: </t>
  </si>
  <si>
    <t>"1*1090*2=2 180,000 [A]</t>
  </si>
  <si>
    <t>2180</t>
  </si>
  <si>
    <t>913111215</t>
  </si>
  <si>
    <t>Příplatek k dočasné dopravní značce samostatné základní za první a ZKD den použití</t>
  </si>
  <si>
    <t>1124727279</t>
  </si>
  <si>
    <t xml:space="preserve">"Předpokládaná doba výstavby  </t>
  </si>
  <si>
    <t xml:space="preserve">"4 měsíce (120 dní).  </t>
  </si>
  <si>
    <t xml:space="preserve">"Značky dle D.1.3.3 Objízdná trasa pro vozidla nad 12t. </t>
  </si>
  <si>
    <t xml:space="preserve">"IS3a: 3=3,000 [A] </t>
  </si>
  <si>
    <t xml:space="preserve">"IP22: 4=4,000 [E] </t>
  </si>
  <si>
    <t xml:space="preserve">"E5: 6=6,000 [C] </t>
  </si>
  <si>
    <t xml:space="preserve">"IS11b: 3=3,000 [D] </t>
  </si>
  <si>
    <t>"Celkem: (A+E+C+D)*120=1 920,000 [F]</t>
  </si>
  <si>
    <t>1920</t>
  </si>
  <si>
    <t xml:space="preserve">"Předpokládaná doba výstavby </t>
  </si>
  <si>
    <t xml:space="preserve">"Označení pracovního místa mimo obec dle TP 66. </t>
  </si>
  <si>
    <t xml:space="preserve">"B20b: 1=1,000 [H] </t>
  </si>
  <si>
    <t xml:space="preserve">"B20a: 3=3,000 [I] </t>
  </si>
  <si>
    <t xml:space="preserve">"B21a: 2=2,000 [J] </t>
  </si>
  <si>
    <t xml:space="preserve">"Z4a: 1=1,000 [K] </t>
  </si>
  <si>
    <t xml:space="preserve">"C4b: 1=1,000 [L] </t>
  </si>
  <si>
    <t xml:space="preserve">"Z2: 1=1,000 [M] </t>
  </si>
  <si>
    <t xml:space="preserve">"A10: 1=1,000 [N] </t>
  </si>
  <si>
    <t xml:space="preserve">"A15: 1=1,000 [O] </t>
  </si>
  <si>
    <t xml:space="preserve">"E3a: 1=1,000 [P] </t>
  </si>
  <si>
    <t xml:space="preserve">"Z5a: 50=50,000 [Q] </t>
  </si>
  <si>
    <t xml:space="preserve">"Značky dle D.1.3.2.b Situace DIO - 2.díl. </t>
  </si>
  <si>
    <t xml:space="preserve">"Označení pracovního místa v obci dle TP 66. </t>
  </si>
  <si>
    <t xml:space="preserve">"B20a:2=2,000 [R] </t>
  </si>
  <si>
    <t xml:space="preserve">"B21a:1=1,000 [S] </t>
  </si>
  <si>
    <t xml:space="preserve">"A15: 1=1,000 [T] </t>
  </si>
  <si>
    <t xml:space="preserve">"A10: 1=1,000 [U] </t>
  </si>
  <si>
    <t xml:space="preserve">"Z4a: 1=1,000 [V] </t>
  </si>
  <si>
    <t xml:space="preserve">"C4b: 1=1,000 [W] </t>
  </si>
  <si>
    <t xml:space="preserve">"Z2: 1=1,000 [X] </t>
  </si>
  <si>
    <t xml:space="preserve">"B20b: 1=1,000 [Y] </t>
  </si>
  <si>
    <t xml:space="preserve">"B20a: 3=3,000 [Z] </t>
  </si>
  <si>
    <t xml:space="preserve">"B21a: 2=2,000 [AA] </t>
  </si>
  <si>
    <t xml:space="preserve">"Z4a: 1=1,000 [AB] </t>
  </si>
  <si>
    <t xml:space="preserve">"C4b: 1=1,000 [AC] </t>
  </si>
  <si>
    <t xml:space="preserve">"Z2: 1=1,000 [AD] </t>
  </si>
  <si>
    <t xml:space="preserve">"A10: 1=1,000 [AE] </t>
  </si>
  <si>
    <t xml:space="preserve">"A15: 1=1,000 [AF] </t>
  </si>
  <si>
    <t xml:space="preserve">"E3a: 1=1,000 [AG] </t>
  </si>
  <si>
    <t xml:space="preserve">"Z5b: 50=50,000 [AH] </t>
  </si>
  <si>
    <t>"Celkem: (H+I+J+K+L+M+N+O+P+Q+R+S+T+U+V+W+X+Y+Z+AA+AB+AC+AD+AE+AF+AG+AH)*120=15 840,000 [AI]</t>
  </si>
  <si>
    <t>15840</t>
  </si>
  <si>
    <t>913121111</t>
  </si>
  <si>
    <t>Montáž a demontáž dočasné dopravní značky kompletní základní</t>
  </si>
  <si>
    <t>744117629</t>
  </si>
  <si>
    <t xml:space="preserve">"Značky dle D.1.3.2.a Situace DIO - 1.díl. </t>
  </si>
  <si>
    <t xml:space="preserve">"B20a:2=2,000 [A] </t>
  </si>
  <si>
    <t xml:space="preserve">"B21a:1=1,000 [B] </t>
  </si>
  <si>
    <t xml:space="preserve">"A15: 1=1,000 [C] </t>
  </si>
  <si>
    <t xml:space="preserve">"A10: 1=1,000 [D] </t>
  </si>
  <si>
    <t xml:space="preserve">"Z4a: 1=1,000 [E] </t>
  </si>
  <si>
    <t xml:space="preserve">"C4b: 1=1,000 [F] </t>
  </si>
  <si>
    <t xml:space="preserve">"Z2: 1=1,000 [G] </t>
  </si>
  <si>
    <t>"Celkem: A+B+C+D+E+F+G+H+I+J+K+L+M+N+O+P+Q+R+S+T+U+V+W+X+Y+Z+AA+AB+AC+AD+AE+AF+AG+AH=140,000 [AI]</t>
  </si>
  <si>
    <t>140</t>
  </si>
  <si>
    <t>"Celkem: A+E+C+D=16,000 [F]</t>
  </si>
  <si>
    <t>913411111</t>
  </si>
  <si>
    <t>Montáž a demontáž mobilní semaforové soupravy se 2 semafory</t>
  </si>
  <si>
    <t>1249927232</t>
  </si>
  <si>
    <t xml:space="preserve">"Umístění 2 kusů dle D.1.3.2.a Situace DIO - 1.díl. </t>
  </si>
  <si>
    <t>913411211</t>
  </si>
  <si>
    <t>Příplatek k dočasné mobilní semaforové soupravě se 2 semafory za první a ZKD den použití</t>
  </si>
  <si>
    <t>-1117333355</t>
  </si>
  <si>
    <t>"Předpokládaná doba výstavby "</t>
  </si>
  <si>
    <t xml:space="preserve">"4 měsíce (120 dní). Celkem 2 kusy SSZ. </t>
  </si>
  <si>
    <t>"120*2=240,000 [A]</t>
  </si>
  <si>
    <t>240</t>
  </si>
  <si>
    <t>915222121</t>
  </si>
  <si>
    <t>Přechodné vodorovné dopravní značení samolepicí retroreflexní fólií s trvanlivostí do 6 měsíců</t>
  </si>
  <si>
    <t>1614074389</t>
  </si>
  <si>
    <t xml:space="preserve">"Značky dle D.1.3.2.a Situace DIO - 1.díl. va D.1.3.2.b Situace DIO - 2.díl </t>
  </si>
  <si>
    <t>"Celkem: 20=20,000 [A]</t>
  </si>
  <si>
    <t>20/0,125</t>
  </si>
  <si>
    <t>915222911</t>
  </si>
  <si>
    <t>Odstranění přechodného vodorovného značení retroreflexní fólií</t>
  </si>
  <si>
    <t>372756539</t>
  </si>
  <si>
    <t>91400.R01</t>
  </si>
  <si>
    <t>Dočasní zakrytí dopravních značek</t>
  </si>
  <si>
    <t>27173889</t>
  </si>
  <si>
    <t>SO 301.ZH - Odvodňovací zařízení a přípojky</t>
  </si>
  <si>
    <t xml:space="preserve">    8 - Potrubí</t>
  </si>
  <si>
    <t>131251100</t>
  </si>
  <si>
    <t>Hloubení jam nezapažených v hornině třídy těžitelnosti I, skupiny 3 objem do 20 m3 strojně</t>
  </si>
  <si>
    <t>-1670478062</t>
  </si>
  <si>
    <t xml:space="preserve">"Umístění UV a specifikace viz. D.1.1.2a,b Situace PK 1.-2.díl a D.1.1.6 Vzorové uložení a detaily </t>
  </si>
  <si>
    <t xml:space="preserve">"UV1 - km 1,719 23, vlevo (rozměry): (0,85*0,52*1,86)=0,822 [C] </t>
  </si>
  <si>
    <t xml:space="preserve">"UV2 - km 1,749 37, vlevo (rozměry): (0,85*0,52*1,86)=0,822 [D] </t>
  </si>
  <si>
    <t xml:space="preserve">"UV3 - km 1,751 15, vpravo (rozměry): (0,85*0,52*1,86)=0,822 [E] </t>
  </si>
  <si>
    <t xml:space="preserve">"UV4 - km 2,469 71, vpravo (rozměry): (0,5*0,5*1,1)=0,275 [A] </t>
  </si>
  <si>
    <t xml:space="preserve">"UV5 - km 2,533 42, vpravo (rozměry): (0,5*0,5*1,1)=0,275 [B] </t>
  </si>
  <si>
    <t xml:space="preserve">"Umístění HV a specifikace viz. D.1.1.2a,b Situace PK 1.-2.díl a D.1.1.6 Vzorové uložení a detaily </t>
  </si>
  <si>
    <t xml:space="preserve">"HV1 - km 1,804 12, vpravo - (rozměry): (1,7*1,08*1,845)=3,387 [F] </t>
  </si>
  <si>
    <t xml:space="preserve">"HV2 - km 2,018 32, vpravo - (rozměry): (1,7*1,08*1,845)=3,387 [G] </t>
  </si>
  <si>
    <t xml:space="preserve">"HV3 - km 2,286 19, vpravo - (rozměry): (1,7*1,08*1,845)=3,387 [H] </t>
  </si>
  <si>
    <t xml:space="preserve">"HV4 - km 2,290 48, vlevo - (rozměry): (1,2*1,4*1,3)=2,184 [J] </t>
  </si>
  <si>
    <t xml:space="preserve">"HV5 - km 2,533 42, vpravo - (rozměry): (1,7*1,08*1,845)=3,387 [I] </t>
  </si>
  <si>
    <t>"Celkem: C+D+E+A+B+F+G+H+J+I=18,748 [K]</t>
  </si>
  <si>
    <t>18,748</t>
  </si>
  <si>
    <t>-1812960341</t>
  </si>
  <si>
    <t xml:space="preserve">"Přípojky UV a specifikace viz. D.1.1.2a,b Situace PK 1.-2.díl a D.1.1.6 Vzorové uložení a detaily </t>
  </si>
  <si>
    <t xml:space="preserve">"UV1 - km 1,719 23, vlevo - (plocha*délka):(((0,8*2,55)/2)*1,655)*7*(-1)=11,817 [A] </t>
  </si>
  <si>
    <t xml:space="preserve">"UV2 - km 1,749 37, vlevo - (plocha*délka):(((0,8*2,55)/2)*1,655)*7=11,817 [B] </t>
  </si>
  <si>
    <t xml:space="preserve">"UV3 - km 1,751 15, vpravo - (plocha*délka):(((0,8*2,55)/2)*1,655)*0,9=1,519 [C] </t>
  </si>
  <si>
    <t xml:space="preserve">"UV4 - km 2,469 71, vpravo - (plocha*délka):(((0,8*2,55)/2)*1,655)*4,2=7,090 [D] </t>
  </si>
  <si>
    <t xml:space="preserve">"UV5 - km 2,533 42, vpravo - (plocha*délka):(((0,8*2,55)/2)*1,655)*2,2=3,714 [E] </t>
  </si>
  <si>
    <t xml:space="preserve">"Přípojky HV a specifikace viz. D.1.1.2a,b Situace PK 1.-2.díl a D.1.1.6 Vzorové uložení a detaily </t>
  </si>
  <si>
    <t xml:space="preserve">"HV1 - km 1,804 12, vpravo - (plocha*délka):(((0,7*1,85)/2)*2,55)*4,4=7,265 [F] </t>
  </si>
  <si>
    <t xml:space="preserve">"HV2 - km 2,018 32, vpravo - (plocha*délka):(((0,7*1,85)/2)*2,55)*10,6=17,502 [G] </t>
  </si>
  <si>
    <t xml:space="preserve">"HV3 - km 2,286 19, vpravo - (plocha*délka):(((0,7*1,85)/2)*2,55)*12,2=20,144 [H] </t>
  </si>
  <si>
    <t xml:space="preserve">"HV4 - km 2,290 48, vlevo - (plocha*délka):(((0,8*2,55)/2)*2,0)*13,2=26,928 [I] </t>
  </si>
  <si>
    <t xml:space="preserve">"HV5 - km 2,533 42, vpravo - (plocha*délka):(((0,7*1,85)/2)*2,55)*1,7=2,807 [J] </t>
  </si>
  <si>
    <t>"Celkem: A+B+C+D+E+F+G+H+I+J=110,603 [K]</t>
  </si>
  <si>
    <t>110,603</t>
  </si>
  <si>
    <t>1488971563</t>
  </si>
  <si>
    <t>18,748+100,603</t>
  </si>
  <si>
    <t>764999266</t>
  </si>
  <si>
    <t>18,748+110,603</t>
  </si>
  <si>
    <t>129,351*10 'Přepočtené koeficientem množství</t>
  </si>
  <si>
    <t>-1121039701</t>
  </si>
  <si>
    <t>119,351*2 'Přepočtené koeficientem množství</t>
  </si>
  <si>
    <t>-775467545</t>
  </si>
  <si>
    <t>174151101</t>
  </si>
  <si>
    <t>Zásyp jam, šachet rýh nebo kolem objektů sypaninou se zhutněním</t>
  </si>
  <si>
    <t>2118548070</t>
  </si>
  <si>
    <t xml:space="preserve">"Lože UV a specifikace viz. D.1.1.2a,b Situace PK 1.-2.díl a D.1.1.6 Vzorové uložení a detaily </t>
  </si>
  <si>
    <t xml:space="preserve">"UV1 - km 1,719 23, vlevo (rozměry): (0,85*0,52*0,1)=0,044 [C] </t>
  </si>
  <si>
    <t xml:space="preserve">"UV2 - km 1,749 37, vlevo (rozměry): (0,85*0,52*0,1)=0,044 [D] </t>
  </si>
  <si>
    <t xml:space="preserve">"UV3 - km 1,751 15, vpravo (rozměry): (0,85*0,52*0,1)=0,044 [E] </t>
  </si>
  <si>
    <t xml:space="preserve">"UV4 - km 2,469 71, vpravo (rozměry): (0,5*0,5*0,1)=0,025 [A] </t>
  </si>
  <si>
    <t xml:space="preserve">"UV5 - km 2,533 42, vpravo (rozměry): (0,5*0,5*0,1)=0,025 [B] </t>
  </si>
  <si>
    <t xml:space="preserve">"lože přípojky UV a specifikace viz. D.1.1.2a,b Situace PK 1.-2.díl a D.1.1.6 Vzorové uložení a detaily </t>
  </si>
  <si>
    <t xml:space="preserve">"UV1 - km 1,719 23, vlevo - délka*plocha:(-1)*7*(0,8*0,1)=0,560 [F] </t>
  </si>
  <si>
    <t xml:space="preserve">"UV2 - km 1,749 37, vlevo - délka*plocha:7*(0,8*0,1)=0,560 [G] </t>
  </si>
  <si>
    <t xml:space="preserve">"UV3 - km 1,751 15, vpravo - délka*plocha:0,9*(0,8*0,1)=0,072 [H] </t>
  </si>
  <si>
    <t xml:space="preserve">"UV4 - km 2,469 71, vpravo - délka*plocha:4,2*(0,8*0,1)=0,336 [I] </t>
  </si>
  <si>
    <t xml:space="preserve">"UV5 - km 2,533 42, vpravo - délka*plocha:2,2*(0,8*0,1)=0,176 [J] </t>
  </si>
  <si>
    <t xml:space="preserve">"Zásyp přípojky UV a specifikace viz. D.1.1.2a,b Situace PK 1.-2.díl a D.1.1.6 Vzorové uložení a detaily </t>
  </si>
  <si>
    <t xml:space="preserve">"UV1 - km 1,719 23, vlevo - délka*plocha:(-1)*7*((2,55*1)/2*1,9)=16,958 [M] </t>
  </si>
  <si>
    <t xml:space="preserve">"UV2 - km 1,749 37, vlevo - délka*plocha:7*((2,55*1)/2*1,9)=16,958 [R] </t>
  </si>
  <si>
    <t xml:space="preserve">"UV3 - km 1,751 15, vpravo - délka*plocha:0,9*((2,55*1)/2*1,9)=2,180 [S] </t>
  </si>
  <si>
    <t xml:space="preserve">"UV4 - km 2,469 71, vpravo - délka*plocha:4,2*((2,55*1)/2*1,9)=10,175 [T] </t>
  </si>
  <si>
    <t xml:space="preserve">"UV5 - km 2,533 42, vpravo - délka*plocha:2,2*((2,55*1)/2*1,9)=5,330 [U] </t>
  </si>
  <si>
    <t xml:space="preserve">"Lože přípojky HV a specifikace viz. D.1.1.2a,b Situace PK 1.-2.díl a D.1.1.6 Vzorové uložení a detaily </t>
  </si>
  <si>
    <t xml:space="preserve">"HV1 - km 1,804 12, vpravo - délka*plocha:4,4*(0,7*0,2)=0,616 [V] </t>
  </si>
  <si>
    <t xml:space="preserve">"HV2 - km 2,018 32, vpravo - délka*plocha:10,6*(0,7*0,2)=1,484 [W] </t>
  </si>
  <si>
    <t xml:space="preserve">"HV3 - km 2,286 19, vpravo - délka*plocha:12,2*(0,7*0,2)=1,708 [X] </t>
  </si>
  <si>
    <t xml:space="preserve">"HV4 - km 2,290 48, vlevo - délka*plocha:13,2*(0,8*0,15)=1,584 [Y] </t>
  </si>
  <si>
    <t xml:space="preserve">"HV5 - km 2,533 42, vpravo - délka*plocha:1,7*(0,7*0,2)=0,238 [Z] </t>
  </si>
  <si>
    <t xml:space="preserve">"Zásyp přípojky HV a specifikace viz. D.1.1.2a,b Situace PK 1.-2.díl a D.1.1.6 Vzorové uložení a detaily </t>
  </si>
  <si>
    <t xml:space="preserve">"HV1 - km 1,804 12, vpravo - délka*plocha:4,4*(((2,55*1,4)/2)*1,9)=14,923 [AA] </t>
  </si>
  <si>
    <t xml:space="preserve">"HV2 - km 2,018 32, vpravo - délka*plocha:10,6*(((2,55*1,4)/2)*1,9)=35,950 [AB] </t>
  </si>
  <si>
    <t xml:space="preserve">"HV3 - km 2,286 19, vpravo - délka*plocha:12,2*(((2,55*1,4)/2)*1,9)=41,376 [AF] </t>
  </si>
  <si>
    <t xml:space="preserve">"HV4 - km 2,290 48, vlevo - délka*plocha:13,2*(((2,55*1,4)/2)*1)=23,562 [AD] </t>
  </si>
  <si>
    <t xml:space="preserve">"HV5 - km 2,533 42, vpravo - délka*plocha:1,7*(((2,55*1,4)/2)*1)=3,035 [AG] </t>
  </si>
  <si>
    <t>"Celkem: C+D+E+A+B+F+G+H+I+J+M+R+S+T+U+V+W+X+Y+Z+AA+AB+AF+AD+AG=177,963 [AH]</t>
  </si>
  <si>
    <t>177,963</t>
  </si>
  <si>
    <t>58331289</t>
  </si>
  <si>
    <t>kamenivo těžené drobné frakce 0/2</t>
  </si>
  <si>
    <t>1167316440</t>
  </si>
  <si>
    <t>177,963*2 'Přepočtené koeficientem množství</t>
  </si>
  <si>
    <t>175151101</t>
  </si>
  <si>
    <t>Obsypání potrubí strojně sypaninou bez prohození, uloženou do 3 m</t>
  </si>
  <si>
    <t>1420361986</t>
  </si>
  <si>
    <t xml:space="preserve">"Obsyp UV a specifikace viz. D.1.1.2a,b Situace PK 1.-2.díl a D.1.1.6 Vzorové uložení a detaily </t>
  </si>
  <si>
    <t xml:space="preserve">"UV1 - km 1,719 23, vlevo (rozměry): (0,85*0,52*1,66)=0,734 [C] </t>
  </si>
  <si>
    <t xml:space="preserve">"UV2 - km 1,749 37, vlevo (rozměry): (0,85*0,52*1,66)=0,734 [D] </t>
  </si>
  <si>
    <t xml:space="preserve">"UV3 - km 1,751 15, vpravo (rozměry): (0,85*0,52*1,66)=0,734 [E] </t>
  </si>
  <si>
    <t xml:space="preserve">"UV4 - km 2,469 71, vpravo (rozměry): (0,5*0,5*0,9)=0,225 [A] </t>
  </si>
  <si>
    <t xml:space="preserve">"UV5 - km 2,533 42, vpravo (rozměry): (0,5*0,5*0,9)=0,225 [B] </t>
  </si>
  <si>
    <t xml:space="preserve">"Obsyp HV a specifikace viz. D.1.1.2a,b Situace PK 1.-2.díl a D.1.1.6 Vzorové uložení a detaily </t>
  </si>
  <si>
    <t xml:space="preserve">"HV1 - km 1,804 12, vpravo - (rozměry): (1,7*1,08*1,745)=2,662 [F] </t>
  </si>
  <si>
    <t xml:space="preserve">"HV2 - km 2,018 32, vpravo - (rozměry): (1,7*1,08*1,745)=2,662 [G] </t>
  </si>
  <si>
    <t xml:space="preserve">"HV3 - km 2,286 19, vpravo - (rozměry): (1,7*1,08*1,745)=2,662 [H] </t>
  </si>
  <si>
    <t xml:space="preserve">"HV4 - km 2,290 48, vlevo - (rozměry): (1,2*1,4*1,2)=2,016 [L] </t>
  </si>
  <si>
    <t xml:space="preserve">"HV5 - km 2,533 42, vpravo - (rozměry): (1,7*1,08*1,745)=2,662 [I] </t>
  </si>
  <si>
    <t xml:space="preserve">"Obsyp přípojky UV a specifikace viz. D.1.1.2a,b Situace PK 1.-2.díl a D.1.1.6 Vzorové uložení a detaily </t>
  </si>
  <si>
    <t xml:space="preserve">"UV1 - km 1,719 23, vlevo - délka*plocha:(-1)*7*(0,55*1)=3,850 [M] </t>
  </si>
  <si>
    <t xml:space="preserve">"UV2 - km 1,749 37, vlevo - délka*plocha:7*(0,55*1)=3,850 [N] </t>
  </si>
  <si>
    <t xml:space="preserve">"UV3 - km 1,751 15, vpravo - délka*plocha:0,9*(0,55*1)=0,495 [O] </t>
  </si>
  <si>
    <t xml:space="preserve">"UV4 - km 2,469 71, vpravo - délka*plocha:4,2*(0,55*1)=2,310 [P] </t>
  </si>
  <si>
    <t xml:space="preserve">"UV5 - km 2,533 42, vpravo - délka*plocha:2,2*(0,55*1)=1,210 [J] </t>
  </si>
  <si>
    <t xml:space="preserve">"Obsyop přípojky HV a specifikace viz. D.1.1.2a,b Situace PK 1.-2.díl a D.1.1.6 Vzorové uložení a detaily </t>
  </si>
  <si>
    <t xml:space="preserve">"HV1 - km 1,804 12, vpravo - délka*plocha:4,4*(((0,7*1,4)/2)*0,65)=1,401 [V] </t>
  </si>
  <si>
    <t xml:space="preserve">"HV2 - km 2,018 32, vpravo - délka*plocha:10,6*(((0,7*1,4)/2)*0,65)=3,376 [W] </t>
  </si>
  <si>
    <t xml:space="preserve">"HV3 - km 2,286 19, vpravo - délka*plocha:12,2*(((0,7*1,4)/2)*0,65)=3,886 [X] </t>
  </si>
  <si>
    <t xml:space="preserve">"HV4 - km 2,290 48, vlevo - délka*plocha:13,2*(((0,8*1,4)/2)*0,75)=5,544 [Y] </t>
  </si>
  <si>
    <t xml:space="preserve">"HV5 - km 2,533 42, vpravo - délka*plocha:1,7*(((0,7*1,4)/2)*0,65)=0,541 [Z] </t>
  </si>
  <si>
    <t>"Celkem: C+D+E+A+B+F+G+H+L+I+M+N+O+P+J+V+W+X+Y+Z=41,779 [AA]</t>
  </si>
  <si>
    <t>41,779</t>
  </si>
  <si>
    <t>58337310</t>
  </si>
  <si>
    <t>štěrkopísek frakce 0/4</t>
  </si>
  <si>
    <t>359088478</t>
  </si>
  <si>
    <t>41,779*2 'Přepočtené koeficientem množství</t>
  </si>
  <si>
    <t>452311141</t>
  </si>
  <si>
    <t>Podkladní desky z betonu prostého tř. C 16/20 otevřený výkop</t>
  </si>
  <si>
    <t>-422167774</t>
  </si>
  <si>
    <t xml:space="preserve">"Betonová deska pod UV a specifikace viz. D.1.1.2a,b Situace PK 1.-2.díl a D.1.1.6 Vzorové uložení a detaily </t>
  </si>
  <si>
    <t xml:space="preserve">"Podkladní beton HV a specifikace viz. D.1.1.2a,b Situace PK 1.-2.díl a D.1.1.6 Vzorové uložení a detaily </t>
  </si>
  <si>
    <t xml:space="preserve">"HV1 - km 1,804 12, vpravo - (rozměry): (1,7*1,08*0,1)=0,184 [F] </t>
  </si>
  <si>
    <t xml:space="preserve">"HV2 - km 2,018 32, vpravo - (rozměry): (1,7*1,08*0,1)=0,184 [G] </t>
  </si>
  <si>
    <t xml:space="preserve">"HV3 - km 2,286 19, vpravo - (rozměry): (1,7*1,08*0,1)=0,184 [H] </t>
  </si>
  <si>
    <t xml:space="preserve">"HV4 - km 2,290 48, vlevo - (rozměry): (1,2*1,4*0,1)=0,168 [J] </t>
  </si>
  <si>
    <t xml:space="preserve">"HV5 - km 2,533 42, vpravo - (rozměry): (1,7*1,08*0,1)=0,184 [I] </t>
  </si>
  <si>
    <t xml:space="preserve">"Obetonování přípojky uliční vpusti </t>
  </si>
  <si>
    <t xml:space="preserve">"HV4 - km 2,290 48, vlevo - délka*plocha:13,2*(((0,8*0,2)/2)*0,55)=0,581 [Y] </t>
  </si>
  <si>
    <t>"Celkem: C+D+E+A+B+F+G+H+J+I+Y=1,667 [Z]</t>
  </si>
  <si>
    <t>1,667-0,581</t>
  </si>
  <si>
    <t>Potrubí</t>
  </si>
  <si>
    <t>810351811</t>
  </si>
  <si>
    <t>Bourání stávajícího potrubí z betonu DN do 200</t>
  </si>
  <si>
    <t>-1010594452</t>
  </si>
  <si>
    <t>"UV - km 1,751 15, vpravo: 0,9=0,900 [A]</t>
  </si>
  <si>
    <t>0,9</t>
  </si>
  <si>
    <t>831372121</t>
  </si>
  <si>
    <t>Montáž potrubí z trub kameninových hrdlových s integrovaným těsněním výkop sklon do 20 % DN 300</t>
  </si>
  <si>
    <t>1311047355</t>
  </si>
  <si>
    <t xml:space="preserve">"HV1 - km 1,804 12, vpravo - délka:4,4=4,400 [A] </t>
  </si>
  <si>
    <t xml:space="preserve">"HV2 - km 2,018 32, vpravo - délka:10,6=10,600 [B] </t>
  </si>
  <si>
    <t xml:space="preserve">"HV3 - km 2,286 19, vpravo - délka:12,2=12,200 [C] </t>
  </si>
  <si>
    <t xml:space="preserve">"HV4 - km 2,290 48, vlevo - délka:13,2=13,200 [D] </t>
  </si>
  <si>
    <t xml:space="preserve">"HV5 - km 2,533 42, vpravo - délka:1,7=1,700 [E] </t>
  </si>
  <si>
    <t>"Celkem: A+B+C+D+E=42,100 [F]</t>
  </si>
  <si>
    <t>42,1</t>
  </si>
  <si>
    <t>59710707</t>
  </si>
  <si>
    <t>trouba kameninová glazovaná DN 300 dl 2,50m spojovací systém C Třída 240</t>
  </si>
  <si>
    <t>243322213</t>
  </si>
  <si>
    <t>42,1*1,015 'Přepočtené koeficientem množství</t>
  </si>
  <si>
    <t>837374111</t>
  </si>
  <si>
    <t>Montáž kameninových útesů s hrdlem DN 300</t>
  </si>
  <si>
    <t>-1534312617</t>
  </si>
  <si>
    <t>59711877</t>
  </si>
  <si>
    <t>vložka kameninová glazovaná šachtová DN 300 spojovací systém F, tř.160</t>
  </si>
  <si>
    <t>-761273880</t>
  </si>
  <si>
    <t>871310310</t>
  </si>
  <si>
    <t>Montáž kanalizačního potrubí hladkého plnostěnného SN 10 z polypropylenu DN 150</t>
  </si>
  <si>
    <t>-1885696159</t>
  </si>
  <si>
    <t xml:space="preserve">"UV1 - km 1,719 23, vlevo - délka:(-1)*7=7,000 [A] </t>
  </si>
  <si>
    <t xml:space="preserve">"UV2 - km 1,749 37, vlevo - délka:7=7,000 [B] </t>
  </si>
  <si>
    <t xml:space="preserve">"UV3 - km 1,751 15, vpravo - délka:0,9=0,900 [C] </t>
  </si>
  <si>
    <t xml:space="preserve">"UV4 - km 2,469 71, vpravo - délka:4,2=4,200 [D] </t>
  </si>
  <si>
    <t xml:space="preserve">"UV5 - km 2,533 42, vpravo - délka:2,2=2,200 [E] </t>
  </si>
  <si>
    <t>"Celkem: A+B+C+D+E=21,300 [F]</t>
  </si>
  <si>
    <t>21,3</t>
  </si>
  <si>
    <t>28617003</t>
  </si>
  <si>
    <t>trubka kanalizační PP plnostěnná třívrstvá DN 150x1000mm SN10</t>
  </si>
  <si>
    <t>-1008282022</t>
  </si>
  <si>
    <t>21,3*1,015 'Přepočtené koeficientem množství</t>
  </si>
  <si>
    <t>877310330</t>
  </si>
  <si>
    <t>Montáž spojek na kanalizačním potrubí z PP trub hladkých plnostěnných DN 150</t>
  </si>
  <si>
    <t>1785809393</t>
  </si>
  <si>
    <t>28617235</t>
  </si>
  <si>
    <t>spojka přesuvná kanalizační PP DN 150</t>
  </si>
  <si>
    <t>2049304259</t>
  </si>
  <si>
    <t>890411811</t>
  </si>
  <si>
    <t>Bourání šachet z prefabrikovaných skruží ručně obestavěného prostoru do 1,5 m3</t>
  </si>
  <si>
    <t>-807296272</t>
  </si>
  <si>
    <t>"UV - km 1,751 15, vpravo: 1=1,000 [A]</t>
  </si>
  <si>
    <t>895931111</t>
  </si>
  <si>
    <t>Vpusti kanalizačních horské z betonu prostého C12/15 velikosti 1200/600 mm</t>
  </si>
  <si>
    <t>994734296</t>
  </si>
  <si>
    <t>PFB.1110210</t>
  </si>
  <si>
    <t>Horská vpusť HBV 65/127/150</t>
  </si>
  <si>
    <t>-184799651</t>
  </si>
  <si>
    <t>895941311</t>
  </si>
  <si>
    <t>Zřízení vpusti kanalizační uliční z betonových dílců typ UVB-50</t>
  </si>
  <si>
    <t>858925431</t>
  </si>
  <si>
    <t>28661680</t>
  </si>
  <si>
    <t>vpusť silniční se sifonem 425/150mm (vč. dna)</t>
  </si>
  <si>
    <t>966022110</t>
  </si>
  <si>
    <t>899204112</t>
  </si>
  <si>
    <t>Osazení mříží litinových včetně rámů a košů na bahno pro třídu zatížení D400, E600</t>
  </si>
  <si>
    <t>-592968151</t>
  </si>
  <si>
    <t>28661938</t>
  </si>
  <si>
    <t>mříž litinová 600/40T, 420X620 D400</t>
  </si>
  <si>
    <t>-1662057349</t>
  </si>
  <si>
    <t>899204211</t>
  </si>
  <si>
    <t>Demontáž mříží litinových včetně rámů hmotnosti přes 150 kg</t>
  </si>
  <si>
    <t>1601724766</t>
  </si>
  <si>
    <t>899623151</t>
  </si>
  <si>
    <t>Obetonování potrubí nebo zdiva stok betonem prostým tř. C 16/20 otevřený výkop</t>
  </si>
  <si>
    <t>106419294</t>
  </si>
  <si>
    <t>0,581</t>
  </si>
  <si>
    <t>899721111</t>
  </si>
  <si>
    <t>Signalizační vodič DN do 150 mm na potrubí</t>
  </si>
  <si>
    <t>-802091750</t>
  </si>
  <si>
    <t>899721112</t>
  </si>
  <si>
    <t>Signalizační vodič DN nad 150 mm na potrubí</t>
  </si>
  <si>
    <t>687731409</t>
  </si>
  <si>
    <t>899722113</t>
  </si>
  <si>
    <t>Krytí potrubí z plastů výstražnou fólií z PVC 34cm</t>
  </si>
  <si>
    <t>-784365114</t>
  </si>
  <si>
    <t>21,3+42,1</t>
  </si>
  <si>
    <t>919413110.R01</t>
  </si>
  <si>
    <t>Vtoková jímka z betonu prostého</t>
  </si>
  <si>
    <t>-573600336</t>
  </si>
  <si>
    <t xml:space="preserve">"Výustní objekt UV4 a specifikace viz. D.1.1.2a,b Situace PK 1.-2.díl a D.1.1.6 Vzorové uložení a detaily </t>
  </si>
  <si>
    <t xml:space="preserve">"UV4 - km 2,469 71, vpravo. </t>
  </si>
  <si>
    <t xml:space="preserve">"(šířka*délka*tloušťka)/2: </t>
  </si>
  <si>
    <t>"(1,3*1,9*0,6)/2=0,741 [A]</t>
  </si>
  <si>
    <t>919443110.R01</t>
  </si>
  <si>
    <t xml:space="preserve">Vtoková jímka z lomového kamene </t>
  </si>
  <si>
    <t>2060228457</t>
  </si>
  <si>
    <t xml:space="preserve">"Výustní objekt HV1 a HV3 a specifikace viz. D.1.1.2a,b Situace PK 1.-2.díl a D.1.1.6 Vzorové uložení a detaily </t>
  </si>
  <si>
    <t xml:space="preserve">"HV1 - km 1,804 12, vpravo. </t>
  </si>
  <si>
    <t xml:space="preserve">"HV3 - km 2,286 19, vpravo. </t>
  </si>
  <si>
    <t xml:space="preserve">"(šířka*délka*tloušťka)*počet kusů </t>
  </si>
  <si>
    <t>"(3,5*3,0*0,3)*2=6,300 [A]</t>
  </si>
  <si>
    <t>SO 431.N - Pokládka trubek pro optické kabely</t>
  </si>
  <si>
    <t>M - Práce a dodávky M</t>
  </si>
  <si>
    <t xml:space="preserve">    22-M - Montáže technologických zařízení pro dopravní stavby</t>
  </si>
  <si>
    <t>-1634720757</t>
  </si>
  <si>
    <t xml:space="preserve">"Provedení rýhy pro optické kabely. </t>
  </si>
  <si>
    <t xml:space="preserve">"Plocha viz. D.1.1.4 Vzorové příčné řezy, délka viz. D.1.1.2a Situace PK - 1.díl a D.1.1.2b Situace PK - 2.díl </t>
  </si>
  <si>
    <t>"0,2*1060=212,000 [A]</t>
  </si>
  <si>
    <t>212</t>
  </si>
  <si>
    <t>713645495</t>
  </si>
  <si>
    <t>-1520695343</t>
  </si>
  <si>
    <t>212*10 'Přepočtené koeficientem množství</t>
  </si>
  <si>
    <t>-587490553</t>
  </si>
  <si>
    <t>-126242569</t>
  </si>
  <si>
    <t>212*2 'Přepočtené koeficientem množství</t>
  </si>
  <si>
    <t>-1740711182</t>
  </si>
  <si>
    <t>1441115717</t>
  </si>
  <si>
    <t xml:space="preserve">"Zásyp pro optické kabely. </t>
  </si>
  <si>
    <t>"0,05*1060*2=106,000 [A]</t>
  </si>
  <si>
    <t>106</t>
  </si>
  <si>
    <t>1280269611</t>
  </si>
  <si>
    <t>106*2 'Přepočtené koeficientem množství</t>
  </si>
  <si>
    <t>1547993553</t>
  </si>
  <si>
    <t xml:space="preserve">"Obsyp pro optické kabely. </t>
  </si>
  <si>
    <t>"(((0,1)-3,14*0,05*0,05))*1060=97,679 [A]</t>
  </si>
  <si>
    <t>97,679</t>
  </si>
  <si>
    <t>1852764004</t>
  </si>
  <si>
    <t>97,679*2 'Přepočtené koeficientem množství</t>
  </si>
  <si>
    <t>Práce a dodávky M</t>
  </si>
  <si>
    <t>22-M</t>
  </si>
  <si>
    <t>Montáže technologických zařízení pro dopravní stavby</t>
  </si>
  <si>
    <t>220182002</t>
  </si>
  <si>
    <t>Zatažení ochranné trubky HDPE do chráničky 110 mm</t>
  </si>
  <si>
    <t>597026224</t>
  </si>
  <si>
    <t>34571357</t>
  </si>
  <si>
    <t>trubka elektroinstalační ohebná dvouplášťová korugovaná (chránička) D 108/125mm, HDPE+LDPE</t>
  </si>
  <si>
    <t>128</t>
  </si>
  <si>
    <t>1360699152</t>
  </si>
  <si>
    <t>41,8*1,15 'Přepočtené koeficientem množství</t>
  </si>
  <si>
    <t>220182041</t>
  </si>
  <si>
    <t>Položení optického kabelu do kabelového lože nebo do žlabu</t>
  </si>
  <si>
    <t>-1055742156</t>
  </si>
  <si>
    <t>742551</t>
  </si>
  <si>
    <t>KABEL VN - JEDNOŽÍLOVÝ, 10-AXEKVC(V)E(Y) DO 70 MM2</t>
  </si>
  <si>
    <t>-1867483408</t>
  </si>
  <si>
    <t>702112</t>
  </si>
  <si>
    <t>KABELOVÝ ŽLAB ZEMNÍ VČETNĚ KRYTU SVĚTLÉ ŠÍŘKY PŘES 120 DO 250 MM</t>
  </si>
  <si>
    <t>631422748</t>
  </si>
  <si>
    <t>704212</t>
  </si>
  <si>
    <t>KABELOVÝ ŽLAB NOSNÝ PRO OTVOR DN PŘES 60 DO 110 MM</t>
  </si>
  <si>
    <t>KUS</t>
  </si>
  <si>
    <t>1473034427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</si>
</sst>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4" t="s">
        <v>5</v>
      </c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8" t="s">
        <v>14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R5" s="20"/>
      <c r="BE5" s="23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0" t="s">
        <v>17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R6" s="20"/>
      <c r="BE6" s="23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6"/>
      <c r="BS8" s="17" t="s">
        <v>6</v>
      </c>
    </row>
    <row r="9" spans="1:74" s="1" customFormat="1" ht="14.45" customHeight="1">
      <c r="B9" s="20"/>
      <c r="AR9" s="20"/>
      <c r="BE9" s="23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6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36"/>
      <c r="BS11" s="17" t="s">
        <v>6</v>
      </c>
    </row>
    <row r="12" spans="1:74" s="1" customFormat="1" ht="6.95" customHeight="1">
      <c r="B12" s="20"/>
      <c r="AR12" s="20"/>
      <c r="BE12" s="236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6"/>
      <c r="BS13" s="17" t="s">
        <v>6</v>
      </c>
    </row>
    <row r="14" spans="1:74" ht="12.75">
      <c r="B14" s="20"/>
      <c r="E14" s="241" t="s">
        <v>29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7" t="s">
        <v>27</v>
      </c>
      <c r="AN14" s="29" t="s">
        <v>29</v>
      </c>
      <c r="AR14" s="20"/>
      <c r="BE14" s="236"/>
      <c r="BS14" s="17" t="s">
        <v>6</v>
      </c>
    </row>
    <row r="15" spans="1:74" s="1" customFormat="1" ht="6.95" customHeight="1">
      <c r="B15" s="20"/>
      <c r="AR15" s="20"/>
      <c r="BE15" s="236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36"/>
      <c r="BS17" s="17" t="s">
        <v>32</v>
      </c>
    </row>
    <row r="18" spans="1:71" s="1" customFormat="1" ht="6.95" customHeight="1">
      <c r="B18" s="20"/>
      <c r="AR18" s="20"/>
      <c r="BE18" s="236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36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36"/>
      <c r="BS20" s="17" t="s">
        <v>32</v>
      </c>
    </row>
    <row r="21" spans="1:71" s="1" customFormat="1" ht="6.95" customHeight="1">
      <c r="B21" s="20"/>
      <c r="AR21" s="20"/>
      <c r="BE21" s="236"/>
    </row>
    <row r="22" spans="1:71" s="1" customFormat="1" ht="12" customHeight="1">
      <c r="B22" s="20"/>
      <c r="D22" s="27" t="s">
        <v>35</v>
      </c>
      <c r="AR22" s="20"/>
      <c r="BE22" s="236"/>
    </row>
    <row r="23" spans="1:71" s="1" customFormat="1" ht="16.5" customHeight="1">
      <c r="B23" s="20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20"/>
      <c r="BE23" s="236"/>
    </row>
    <row r="24" spans="1:71" s="1" customFormat="1" ht="6.95" customHeight="1">
      <c r="B24" s="20"/>
      <c r="AR24" s="20"/>
      <c r="BE24" s="23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4">
        <f>ROUND(AG94,2)</f>
        <v>0</v>
      </c>
      <c r="AL26" s="245"/>
      <c r="AM26" s="245"/>
      <c r="AN26" s="245"/>
      <c r="AO26" s="245"/>
      <c r="AP26" s="32"/>
      <c r="AQ26" s="32"/>
      <c r="AR26" s="33"/>
      <c r="BE26" s="23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6" t="s">
        <v>37</v>
      </c>
      <c r="M28" s="246"/>
      <c r="N28" s="246"/>
      <c r="O28" s="246"/>
      <c r="P28" s="246"/>
      <c r="Q28" s="32"/>
      <c r="R28" s="32"/>
      <c r="S28" s="32"/>
      <c r="T28" s="32"/>
      <c r="U28" s="32"/>
      <c r="V28" s="32"/>
      <c r="W28" s="246" t="s">
        <v>38</v>
      </c>
      <c r="X28" s="246"/>
      <c r="Y28" s="246"/>
      <c r="Z28" s="246"/>
      <c r="AA28" s="246"/>
      <c r="AB28" s="246"/>
      <c r="AC28" s="246"/>
      <c r="AD28" s="246"/>
      <c r="AE28" s="246"/>
      <c r="AF28" s="32"/>
      <c r="AG28" s="32"/>
      <c r="AH28" s="32"/>
      <c r="AI28" s="32"/>
      <c r="AJ28" s="32"/>
      <c r="AK28" s="246" t="s">
        <v>39</v>
      </c>
      <c r="AL28" s="246"/>
      <c r="AM28" s="246"/>
      <c r="AN28" s="246"/>
      <c r="AO28" s="246"/>
      <c r="AP28" s="32"/>
      <c r="AQ28" s="32"/>
      <c r="AR28" s="33"/>
      <c r="BE28" s="236"/>
    </row>
    <row r="29" spans="1:71" s="3" customFormat="1" ht="14.45" customHeight="1">
      <c r="B29" s="37"/>
      <c r="D29" s="27" t="s">
        <v>40</v>
      </c>
      <c r="F29" s="27" t="s">
        <v>41</v>
      </c>
      <c r="L29" s="249">
        <v>0.21</v>
      </c>
      <c r="M29" s="248"/>
      <c r="N29" s="248"/>
      <c r="O29" s="248"/>
      <c r="P29" s="248"/>
      <c r="W29" s="247">
        <f>ROUND(AZ94, 2)</f>
        <v>0</v>
      </c>
      <c r="X29" s="248"/>
      <c r="Y29" s="248"/>
      <c r="Z29" s="248"/>
      <c r="AA29" s="248"/>
      <c r="AB29" s="248"/>
      <c r="AC29" s="248"/>
      <c r="AD29" s="248"/>
      <c r="AE29" s="248"/>
      <c r="AK29" s="247">
        <f>ROUND(AV94, 2)</f>
        <v>0</v>
      </c>
      <c r="AL29" s="248"/>
      <c r="AM29" s="248"/>
      <c r="AN29" s="248"/>
      <c r="AO29" s="248"/>
      <c r="AR29" s="37"/>
      <c r="BE29" s="237"/>
    </row>
    <row r="30" spans="1:71" s="3" customFormat="1" ht="14.45" customHeight="1">
      <c r="B30" s="37"/>
      <c r="F30" s="27" t="s">
        <v>42</v>
      </c>
      <c r="L30" s="249">
        <v>0.15</v>
      </c>
      <c r="M30" s="248"/>
      <c r="N30" s="248"/>
      <c r="O30" s="248"/>
      <c r="P30" s="248"/>
      <c r="W30" s="247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K30" s="247">
        <f>ROUND(AW94, 2)</f>
        <v>0</v>
      </c>
      <c r="AL30" s="248"/>
      <c r="AM30" s="248"/>
      <c r="AN30" s="248"/>
      <c r="AO30" s="248"/>
      <c r="AR30" s="37"/>
      <c r="BE30" s="237"/>
    </row>
    <row r="31" spans="1:71" s="3" customFormat="1" ht="14.45" hidden="1" customHeight="1">
      <c r="B31" s="37"/>
      <c r="F31" s="27" t="s">
        <v>43</v>
      </c>
      <c r="L31" s="249">
        <v>0.21</v>
      </c>
      <c r="M31" s="248"/>
      <c r="N31" s="248"/>
      <c r="O31" s="248"/>
      <c r="P31" s="248"/>
      <c r="W31" s="247">
        <f>ROUND(BB94, 2)</f>
        <v>0</v>
      </c>
      <c r="X31" s="248"/>
      <c r="Y31" s="248"/>
      <c r="Z31" s="248"/>
      <c r="AA31" s="248"/>
      <c r="AB31" s="248"/>
      <c r="AC31" s="248"/>
      <c r="AD31" s="248"/>
      <c r="AE31" s="248"/>
      <c r="AK31" s="247">
        <v>0</v>
      </c>
      <c r="AL31" s="248"/>
      <c r="AM31" s="248"/>
      <c r="AN31" s="248"/>
      <c r="AO31" s="248"/>
      <c r="AR31" s="37"/>
      <c r="BE31" s="237"/>
    </row>
    <row r="32" spans="1:71" s="3" customFormat="1" ht="14.45" hidden="1" customHeight="1">
      <c r="B32" s="37"/>
      <c r="F32" s="27" t="s">
        <v>44</v>
      </c>
      <c r="L32" s="249">
        <v>0.15</v>
      </c>
      <c r="M32" s="248"/>
      <c r="N32" s="248"/>
      <c r="O32" s="248"/>
      <c r="P32" s="248"/>
      <c r="W32" s="247">
        <f>ROUND(BC94, 2)</f>
        <v>0</v>
      </c>
      <c r="X32" s="248"/>
      <c r="Y32" s="248"/>
      <c r="Z32" s="248"/>
      <c r="AA32" s="248"/>
      <c r="AB32" s="248"/>
      <c r="AC32" s="248"/>
      <c r="AD32" s="248"/>
      <c r="AE32" s="248"/>
      <c r="AK32" s="247">
        <v>0</v>
      </c>
      <c r="AL32" s="248"/>
      <c r="AM32" s="248"/>
      <c r="AN32" s="248"/>
      <c r="AO32" s="248"/>
      <c r="AR32" s="37"/>
      <c r="BE32" s="237"/>
    </row>
    <row r="33" spans="1:57" s="3" customFormat="1" ht="14.45" hidden="1" customHeight="1">
      <c r="B33" s="37"/>
      <c r="F33" s="27" t="s">
        <v>45</v>
      </c>
      <c r="L33" s="249">
        <v>0</v>
      </c>
      <c r="M33" s="248"/>
      <c r="N33" s="248"/>
      <c r="O33" s="248"/>
      <c r="P33" s="248"/>
      <c r="W33" s="247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K33" s="247">
        <v>0</v>
      </c>
      <c r="AL33" s="248"/>
      <c r="AM33" s="248"/>
      <c r="AN33" s="248"/>
      <c r="AO33" s="248"/>
      <c r="AR33" s="37"/>
      <c r="BE33" s="2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53" t="s">
        <v>48</v>
      </c>
      <c r="Y35" s="251"/>
      <c r="Z35" s="251"/>
      <c r="AA35" s="251"/>
      <c r="AB35" s="251"/>
      <c r="AC35" s="40"/>
      <c r="AD35" s="40"/>
      <c r="AE35" s="40"/>
      <c r="AF35" s="40"/>
      <c r="AG35" s="40"/>
      <c r="AH35" s="40"/>
      <c r="AI35" s="40"/>
      <c r="AJ35" s="40"/>
      <c r="AK35" s="250">
        <f>SUM(AK26:AK33)</f>
        <v>0</v>
      </c>
      <c r="AL35" s="251"/>
      <c r="AM35" s="251"/>
      <c r="AN35" s="251"/>
      <c r="AO35" s="25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2020_03_31</v>
      </c>
      <c r="AR84" s="51"/>
    </row>
    <row r="85" spans="1:91" s="5" customFormat="1" ht="36.950000000000003" customHeight="1">
      <c r="B85" s="52"/>
      <c r="C85" s="53" t="s">
        <v>16</v>
      </c>
      <c r="L85" s="232" t="str">
        <f>K6</f>
        <v>II/231 - Rekonstrukce ul. 28. října III. část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Tábor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63" t="str">
        <f>IF(AN8= "","",AN8)</f>
        <v>30. 6. 2020</v>
      </c>
      <c r="AN87" s="26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Správa a údržba silnic Plzeňského kraje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61" t="str">
        <f>IF(E17="","",E17)</f>
        <v>Ing. Miloš Burianec</v>
      </c>
      <c r="AN89" s="262"/>
      <c r="AO89" s="262"/>
      <c r="AP89" s="262"/>
      <c r="AQ89" s="32"/>
      <c r="AR89" s="33"/>
      <c r="AS89" s="265" t="s">
        <v>56</v>
      </c>
      <c r="AT89" s="26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61" t="str">
        <f>IF(E20="","",E20)</f>
        <v xml:space="preserve"> </v>
      </c>
      <c r="AN90" s="262"/>
      <c r="AO90" s="262"/>
      <c r="AP90" s="262"/>
      <c r="AQ90" s="32"/>
      <c r="AR90" s="33"/>
      <c r="AS90" s="267"/>
      <c r="AT90" s="26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67"/>
      <c r="AT91" s="26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7" t="s">
        <v>57</v>
      </c>
      <c r="D92" s="228"/>
      <c r="E92" s="228"/>
      <c r="F92" s="228"/>
      <c r="G92" s="228"/>
      <c r="H92" s="60"/>
      <c r="I92" s="231" t="s">
        <v>58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59" t="s">
        <v>59</v>
      </c>
      <c r="AH92" s="228"/>
      <c r="AI92" s="228"/>
      <c r="AJ92" s="228"/>
      <c r="AK92" s="228"/>
      <c r="AL92" s="228"/>
      <c r="AM92" s="228"/>
      <c r="AN92" s="231" t="s">
        <v>60</v>
      </c>
      <c r="AO92" s="228"/>
      <c r="AP92" s="26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4">
        <f>ROUND(AG95+AG96+AG97+AG103+SUM(AG108:AG112),2)</f>
        <v>0</v>
      </c>
      <c r="AH94" s="234"/>
      <c r="AI94" s="234"/>
      <c r="AJ94" s="234"/>
      <c r="AK94" s="234"/>
      <c r="AL94" s="234"/>
      <c r="AM94" s="234"/>
      <c r="AN94" s="269">
        <f t="shared" ref="AN94:AN112" si="0">SUM(AG94,AT94)</f>
        <v>0</v>
      </c>
      <c r="AO94" s="269"/>
      <c r="AP94" s="269"/>
      <c r="AQ94" s="72" t="s">
        <v>1</v>
      </c>
      <c r="AR94" s="68"/>
      <c r="AS94" s="73">
        <f>ROUND(AS95+AS96+AS97+AS103+SUM(AS108:AS112),2)</f>
        <v>0</v>
      </c>
      <c r="AT94" s="74">
        <f t="shared" ref="AT94:AT112" si="1">ROUND(SUM(AV94:AW94),2)</f>
        <v>0</v>
      </c>
      <c r="AU94" s="75">
        <f>ROUND(AU95+AU96+AU97+AU103+SUM(AU108:AU112),5)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ROUND(AZ95+AZ96+AZ97+AZ103+SUM(AZ108:AZ112),2)</f>
        <v>0</v>
      </c>
      <c r="BA94" s="74">
        <f>ROUND(BA95+BA96+BA97+BA103+SUM(BA108:BA112),2)</f>
        <v>0</v>
      </c>
      <c r="BB94" s="74">
        <f>ROUND(BB95+BB96+BB97+BB103+SUM(BB108:BB112),2)</f>
        <v>0</v>
      </c>
      <c r="BC94" s="74">
        <f>ROUND(BC95+BC96+BC97+BC103+SUM(BC108:BC112),2)</f>
        <v>0</v>
      </c>
      <c r="BD94" s="76">
        <f>ROUND(BD95+BD96+BD97+BD103+SUM(BD108:BD112),2)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60">
        <f>'000 - VRN - Předběžné a v...'!J30</f>
        <v>0</v>
      </c>
      <c r="AH95" s="258"/>
      <c r="AI95" s="258"/>
      <c r="AJ95" s="258"/>
      <c r="AK95" s="258"/>
      <c r="AL95" s="258"/>
      <c r="AM95" s="258"/>
      <c r="AN95" s="260">
        <f t="shared" si="0"/>
        <v>0</v>
      </c>
      <c r="AO95" s="258"/>
      <c r="AP95" s="258"/>
      <c r="AQ95" s="83" t="s">
        <v>83</v>
      </c>
      <c r="AR95" s="80"/>
      <c r="AS95" s="84">
        <v>0</v>
      </c>
      <c r="AT95" s="85">
        <f t="shared" si="1"/>
        <v>0</v>
      </c>
      <c r="AU95" s="86">
        <f>'000 - VRN - Předběžné a v...'!P121</f>
        <v>0</v>
      </c>
      <c r="AV95" s="85">
        <f>'000 - VRN - Předběžné a v...'!J33</f>
        <v>0</v>
      </c>
      <c r="AW95" s="85">
        <f>'000 - VRN - Předběžné a v...'!J34</f>
        <v>0</v>
      </c>
      <c r="AX95" s="85">
        <f>'000 - VRN - Předběžné a v...'!J35</f>
        <v>0</v>
      </c>
      <c r="AY95" s="85">
        <f>'000 - VRN - Předběžné a v...'!J36</f>
        <v>0</v>
      </c>
      <c r="AZ95" s="85">
        <f>'000 - VRN - Předběžné a v...'!F33</f>
        <v>0</v>
      </c>
      <c r="BA95" s="85">
        <f>'000 - VRN - Předběžné a v...'!F34</f>
        <v>0</v>
      </c>
      <c r="BB95" s="85">
        <f>'000 - VRN - Předběžné a v...'!F35</f>
        <v>0</v>
      </c>
      <c r="BC95" s="85">
        <f>'000 - VRN - Předběžné a v...'!F36</f>
        <v>0</v>
      </c>
      <c r="BD95" s="87">
        <f>'000 - VRN - Předběžné a v...'!F37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16.5" customHeight="1">
      <c r="A96" s="79" t="s">
        <v>80</v>
      </c>
      <c r="B96" s="80"/>
      <c r="C96" s="81"/>
      <c r="D96" s="229" t="s">
        <v>87</v>
      </c>
      <c r="E96" s="229"/>
      <c r="F96" s="229"/>
      <c r="G96" s="229"/>
      <c r="H96" s="229"/>
      <c r="I96" s="82"/>
      <c r="J96" s="229" t="s">
        <v>88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60">
        <f>'SO 001 - Příprava území'!J30</f>
        <v>0</v>
      </c>
      <c r="AH96" s="258"/>
      <c r="AI96" s="258"/>
      <c r="AJ96" s="258"/>
      <c r="AK96" s="258"/>
      <c r="AL96" s="258"/>
      <c r="AM96" s="258"/>
      <c r="AN96" s="260">
        <f t="shared" si="0"/>
        <v>0</v>
      </c>
      <c r="AO96" s="258"/>
      <c r="AP96" s="258"/>
      <c r="AQ96" s="83" t="s">
        <v>83</v>
      </c>
      <c r="AR96" s="80"/>
      <c r="AS96" s="84">
        <v>0</v>
      </c>
      <c r="AT96" s="85">
        <f t="shared" si="1"/>
        <v>0</v>
      </c>
      <c r="AU96" s="86">
        <f>'SO 001 - Příprava území'!P117</f>
        <v>0</v>
      </c>
      <c r="AV96" s="85">
        <f>'SO 001 - Příprava území'!J33</f>
        <v>0</v>
      </c>
      <c r="AW96" s="85">
        <f>'SO 001 - Příprava území'!J34</f>
        <v>0</v>
      </c>
      <c r="AX96" s="85">
        <f>'SO 001 - Příprava území'!J35</f>
        <v>0</v>
      </c>
      <c r="AY96" s="85">
        <f>'SO 001 - Příprava území'!J36</f>
        <v>0</v>
      </c>
      <c r="AZ96" s="85">
        <f>'SO 001 - Příprava území'!F33</f>
        <v>0</v>
      </c>
      <c r="BA96" s="85">
        <f>'SO 001 - Příprava území'!F34</f>
        <v>0</v>
      </c>
      <c r="BB96" s="85">
        <f>'SO 001 - Příprava území'!F35</f>
        <v>0</v>
      </c>
      <c r="BC96" s="85">
        <f>'SO 001 - Příprava území'!F36</f>
        <v>0</v>
      </c>
      <c r="BD96" s="87">
        <f>'SO 001 - Příprava území'!F37</f>
        <v>0</v>
      </c>
      <c r="BT96" s="88" t="s">
        <v>84</v>
      </c>
      <c r="BV96" s="88" t="s">
        <v>78</v>
      </c>
      <c r="BW96" s="88" t="s">
        <v>89</v>
      </c>
      <c r="BX96" s="88" t="s">
        <v>4</v>
      </c>
      <c r="CL96" s="88" t="s">
        <v>1</v>
      </c>
      <c r="CM96" s="88" t="s">
        <v>90</v>
      </c>
    </row>
    <row r="97" spans="1:91" s="7" customFormat="1" ht="24.75" customHeight="1">
      <c r="B97" s="80"/>
      <c r="C97" s="81"/>
      <c r="D97" s="229" t="s">
        <v>91</v>
      </c>
      <c r="E97" s="229"/>
      <c r="F97" s="229"/>
      <c r="G97" s="229"/>
      <c r="H97" s="229"/>
      <c r="I97" s="82"/>
      <c r="J97" s="229" t="s">
        <v>92</v>
      </c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57">
        <f>ROUND(SUM(AG98:AG102),2)</f>
        <v>0</v>
      </c>
      <c r="AH97" s="258"/>
      <c r="AI97" s="258"/>
      <c r="AJ97" s="258"/>
      <c r="AK97" s="258"/>
      <c r="AL97" s="258"/>
      <c r="AM97" s="258"/>
      <c r="AN97" s="260">
        <f t="shared" si="0"/>
        <v>0</v>
      </c>
      <c r="AO97" s="258"/>
      <c r="AP97" s="258"/>
      <c r="AQ97" s="83" t="s">
        <v>83</v>
      </c>
      <c r="AR97" s="80"/>
      <c r="AS97" s="84">
        <f>ROUND(SUM(AS98:AS102),2)</f>
        <v>0</v>
      </c>
      <c r="AT97" s="85">
        <f t="shared" si="1"/>
        <v>0</v>
      </c>
      <c r="AU97" s="86">
        <f>ROUND(SUM(AU98:AU102),5)</f>
        <v>0</v>
      </c>
      <c r="AV97" s="85">
        <f>ROUND(AZ97*L29,2)</f>
        <v>0</v>
      </c>
      <c r="AW97" s="85">
        <f>ROUND(BA97*L30,2)</f>
        <v>0</v>
      </c>
      <c r="AX97" s="85">
        <f>ROUND(BB97*L29,2)</f>
        <v>0</v>
      </c>
      <c r="AY97" s="85">
        <f>ROUND(BC97*L30,2)</f>
        <v>0</v>
      </c>
      <c r="AZ97" s="85">
        <f>ROUND(SUM(AZ98:AZ102),2)</f>
        <v>0</v>
      </c>
      <c r="BA97" s="85">
        <f>ROUND(SUM(BA98:BA102),2)</f>
        <v>0</v>
      </c>
      <c r="BB97" s="85">
        <f>ROUND(SUM(BB98:BB102),2)</f>
        <v>0</v>
      </c>
      <c r="BC97" s="85">
        <f>ROUND(SUM(BC98:BC102),2)</f>
        <v>0</v>
      </c>
      <c r="BD97" s="87">
        <f>ROUND(SUM(BD98:BD102),2)</f>
        <v>0</v>
      </c>
      <c r="BS97" s="88" t="s">
        <v>75</v>
      </c>
      <c r="BT97" s="88" t="s">
        <v>84</v>
      </c>
      <c r="BU97" s="88" t="s">
        <v>77</v>
      </c>
      <c r="BV97" s="88" t="s">
        <v>78</v>
      </c>
      <c r="BW97" s="88" t="s">
        <v>93</v>
      </c>
      <c r="BX97" s="88" t="s">
        <v>4</v>
      </c>
      <c r="CL97" s="88" t="s">
        <v>1</v>
      </c>
      <c r="CM97" s="88" t="s">
        <v>90</v>
      </c>
    </row>
    <row r="98" spans="1:91" s="4" customFormat="1" ht="23.25" customHeight="1">
      <c r="A98" s="79" t="s">
        <v>80</v>
      </c>
      <c r="B98" s="51"/>
      <c r="C98" s="10"/>
      <c r="D98" s="10"/>
      <c r="E98" s="230" t="s">
        <v>94</v>
      </c>
      <c r="F98" s="230"/>
      <c r="G98" s="230"/>
      <c r="H98" s="230"/>
      <c r="I98" s="230"/>
      <c r="J98" s="10"/>
      <c r="K98" s="230" t="s">
        <v>95</v>
      </c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55">
        <f>'SO 101.1.ZH - Silnice II-231'!J32</f>
        <v>0</v>
      </c>
      <c r="AH98" s="256"/>
      <c r="AI98" s="256"/>
      <c r="AJ98" s="256"/>
      <c r="AK98" s="256"/>
      <c r="AL98" s="256"/>
      <c r="AM98" s="256"/>
      <c r="AN98" s="255">
        <f t="shared" si="0"/>
        <v>0</v>
      </c>
      <c r="AO98" s="256"/>
      <c r="AP98" s="256"/>
      <c r="AQ98" s="89" t="s">
        <v>96</v>
      </c>
      <c r="AR98" s="51"/>
      <c r="AS98" s="90">
        <v>0</v>
      </c>
      <c r="AT98" s="91">
        <f t="shared" si="1"/>
        <v>0</v>
      </c>
      <c r="AU98" s="92">
        <f>'SO 101.1.ZH - Silnice II-231'!P127</f>
        <v>0</v>
      </c>
      <c r="AV98" s="91">
        <f>'SO 101.1.ZH - Silnice II-231'!J35</f>
        <v>0</v>
      </c>
      <c r="AW98" s="91">
        <f>'SO 101.1.ZH - Silnice II-231'!J36</f>
        <v>0</v>
      </c>
      <c r="AX98" s="91">
        <f>'SO 101.1.ZH - Silnice II-231'!J37</f>
        <v>0</v>
      </c>
      <c r="AY98" s="91">
        <f>'SO 101.1.ZH - Silnice II-231'!J38</f>
        <v>0</v>
      </c>
      <c r="AZ98" s="91">
        <f>'SO 101.1.ZH - Silnice II-231'!F35</f>
        <v>0</v>
      </c>
      <c r="BA98" s="91">
        <f>'SO 101.1.ZH - Silnice II-231'!F36</f>
        <v>0</v>
      </c>
      <c r="BB98" s="91">
        <f>'SO 101.1.ZH - Silnice II-231'!F37</f>
        <v>0</v>
      </c>
      <c r="BC98" s="91">
        <f>'SO 101.1.ZH - Silnice II-231'!F38</f>
        <v>0</v>
      </c>
      <c r="BD98" s="93">
        <f>'SO 101.1.ZH - Silnice II-231'!F39</f>
        <v>0</v>
      </c>
      <c r="BT98" s="25" t="s">
        <v>86</v>
      </c>
      <c r="BV98" s="25" t="s">
        <v>78</v>
      </c>
      <c r="BW98" s="25" t="s">
        <v>97</v>
      </c>
      <c r="BX98" s="25" t="s">
        <v>93</v>
      </c>
      <c r="CL98" s="25" t="s">
        <v>1</v>
      </c>
    </row>
    <row r="99" spans="1:91" s="4" customFormat="1" ht="23.25" customHeight="1">
      <c r="A99" s="79" t="s">
        <v>80</v>
      </c>
      <c r="B99" s="51"/>
      <c r="C99" s="10"/>
      <c r="D99" s="10"/>
      <c r="E99" s="230" t="s">
        <v>98</v>
      </c>
      <c r="F99" s="230"/>
      <c r="G99" s="230"/>
      <c r="H99" s="230"/>
      <c r="I99" s="230"/>
      <c r="J99" s="10"/>
      <c r="K99" s="230" t="s">
        <v>99</v>
      </c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55">
        <f>'SO 101.2.ZH - Odvodnění (...'!J32</f>
        <v>0</v>
      </c>
      <c r="AH99" s="256"/>
      <c r="AI99" s="256"/>
      <c r="AJ99" s="256"/>
      <c r="AK99" s="256"/>
      <c r="AL99" s="256"/>
      <c r="AM99" s="256"/>
      <c r="AN99" s="255">
        <f t="shared" si="0"/>
        <v>0</v>
      </c>
      <c r="AO99" s="256"/>
      <c r="AP99" s="256"/>
      <c r="AQ99" s="89" t="s">
        <v>96</v>
      </c>
      <c r="AR99" s="51"/>
      <c r="AS99" s="90">
        <v>0</v>
      </c>
      <c r="AT99" s="91">
        <f t="shared" si="1"/>
        <v>0</v>
      </c>
      <c r="AU99" s="92">
        <f>'SO 101.2.ZH - Odvodnění (...'!P125</f>
        <v>0</v>
      </c>
      <c r="AV99" s="91">
        <f>'SO 101.2.ZH - Odvodnění (...'!J35</f>
        <v>0</v>
      </c>
      <c r="AW99" s="91">
        <f>'SO 101.2.ZH - Odvodnění (...'!J36</f>
        <v>0</v>
      </c>
      <c r="AX99" s="91">
        <f>'SO 101.2.ZH - Odvodnění (...'!J37</f>
        <v>0</v>
      </c>
      <c r="AY99" s="91">
        <f>'SO 101.2.ZH - Odvodnění (...'!J38</f>
        <v>0</v>
      </c>
      <c r="AZ99" s="91">
        <f>'SO 101.2.ZH - Odvodnění (...'!F35</f>
        <v>0</v>
      </c>
      <c r="BA99" s="91">
        <f>'SO 101.2.ZH - Odvodnění (...'!F36</f>
        <v>0</v>
      </c>
      <c r="BB99" s="91">
        <f>'SO 101.2.ZH - Odvodnění (...'!F37</f>
        <v>0</v>
      </c>
      <c r="BC99" s="91">
        <f>'SO 101.2.ZH - Odvodnění (...'!F38</f>
        <v>0</v>
      </c>
      <c r="BD99" s="93">
        <f>'SO 101.2.ZH - Odvodnění (...'!F39</f>
        <v>0</v>
      </c>
      <c r="BT99" s="25" t="s">
        <v>86</v>
      </c>
      <c r="BV99" s="25" t="s">
        <v>78</v>
      </c>
      <c r="BW99" s="25" t="s">
        <v>100</v>
      </c>
      <c r="BX99" s="25" t="s">
        <v>93</v>
      </c>
      <c r="CL99" s="25" t="s">
        <v>1</v>
      </c>
    </row>
    <row r="100" spans="1:91" s="4" customFormat="1" ht="23.25" customHeight="1">
      <c r="A100" s="79" t="s">
        <v>80</v>
      </c>
      <c r="B100" s="51"/>
      <c r="C100" s="10"/>
      <c r="D100" s="10"/>
      <c r="E100" s="230" t="s">
        <v>101</v>
      </c>
      <c r="F100" s="230"/>
      <c r="G100" s="230"/>
      <c r="H100" s="230"/>
      <c r="I100" s="230"/>
      <c r="J100" s="10"/>
      <c r="K100" s="230" t="s">
        <v>102</v>
      </c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55">
        <f>'SO 101.3.ZH - Propustek P...'!J32</f>
        <v>0</v>
      </c>
      <c r="AH100" s="256"/>
      <c r="AI100" s="256"/>
      <c r="AJ100" s="256"/>
      <c r="AK100" s="256"/>
      <c r="AL100" s="256"/>
      <c r="AM100" s="256"/>
      <c r="AN100" s="255">
        <f t="shared" si="0"/>
        <v>0</v>
      </c>
      <c r="AO100" s="256"/>
      <c r="AP100" s="256"/>
      <c r="AQ100" s="89" t="s">
        <v>96</v>
      </c>
      <c r="AR100" s="51"/>
      <c r="AS100" s="90">
        <v>0</v>
      </c>
      <c r="AT100" s="91">
        <f t="shared" si="1"/>
        <v>0</v>
      </c>
      <c r="AU100" s="92">
        <f>'SO 101.3.ZH - Propustek P...'!P127</f>
        <v>0</v>
      </c>
      <c r="AV100" s="91">
        <f>'SO 101.3.ZH - Propustek P...'!J35</f>
        <v>0</v>
      </c>
      <c r="AW100" s="91">
        <f>'SO 101.3.ZH - Propustek P...'!J36</f>
        <v>0</v>
      </c>
      <c r="AX100" s="91">
        <f>'SO 101.3.ZH - Propustek P...'!J37</f>
        <v>0</v>
      </c>
      <c r="AY100" s="91">
        <f>'SO 101.3.ZH - Propustek P...'!J38</f>
        <v>0</v>
      </c>
      <c r="AZ100" s="91">
        <f>'SO 101.3.ZH - Propustek P...'!F35</f>
        <v>0</v>
      </c>
      <c r="BA100" s="91">
        <f>'SO 101.3.ZH - Propustek P...'!F36</f>
        <v>0</v>
      </c>
      <c r="BB100" s="91">
        <f>'SO 101.3.ZH - Propustek P...'!F37</f>
        <v>0</v>
      </c>
      <c r="BC100" s="91">
        <f>'SO 101.3.ZH - Propustek P...'!F38</f>
        <v>0</v>
      </c>
      <c r="BD100" s="93">
        <f>'SO 101.3.ZH - Propustek P...'!F39</f>
        <v>0</v>
      </c>
      <c r="BT100" s="25" t="s">
        <v>86</v>
      </c>
      <c r="BV100" s="25" t="s">
        <v>78</v>
      </c>
      <c r="BW100" s="25" t="s">
        <v>103</v>
      </c>
      <c r="BX100" s="25" t="s">
        <v>93</v>
      </c>
      <c r="CL100" s="25" t="s">
        <v>1</v>
      </c>
    </row>
    <row r="101" spans="1:91" s="4" customFormat="1" ht="23.25" customHeight="1">
      <c r="A101" s="79" t="s">
        <v>80</v>
      </c>
      <c r="B101" s="51"/>
      <c r="C101" s="10"/>
      <c r="D101" s="10"/>
      <c r="E101" s="230" t="s">
        <v>104</v>
      </c>
      <c r="F101" s="230"/>
      <c r="G101" s="230"/>
      <c r="H101" s="230"/>
      <c r="I101" s="230"/>
      <c r="J101" s="10"/>
      <c r="K101" s="230" t="s">
        <v>105</v>
      </c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55">
        <f>'SO 101.4.ZH - Propustek P...'!J32</f>
        <v>0</v>
      </c>
      <c r="AH101" s="256"/>
      <c r="AI101" s="256"/>
      <c r="AJ101" s="256"/>
      <c r="AK101" s="256"/>
      <c r="AL101" s="256"/>
      <c r="AM101" s="256"/>
      <c r="AN101" s="255">
        <f t="shared" si="0"/>
        <v>0</v>
      </c>
      <c r="AO101" s="256"/>
      <c r="AP101" s="256"/>
      <c r="AQ101" s="89" t="s">
        <v>96</v>
      </c>
      <c r="AR101" s="51"/>
      <c r="AS101" s="90">
        <v>0</v>
      </c>
      <c r="AT101" s="91">
        <f t="shared" si="1"/>
        <v>0</v>
      </c>
      <c r="AU101" s="92">
        <f>'SO 101.4.ZH - Propustek P...'!P127</f>
        <v>0</v>
      </c>
      <c r="AV101" s="91">
        <f>'SO 101.4.ZH - Propustek P...'!J35</f>
        <v>0</v>
      </c>
      <c r="AW101" s="91">
        <f>'SO 101.4.ZH - Propustek P...'!J36</f>
        <v>0</v>
      </c>
      <c r="AX101" s="91">
        <f>'SO 101.4.ZH - Propustek P...'!J37</f>
        <v>0</v>
      </c>
      <c r="AY101" s="91">
        <f>'SO 101.4.ZH - Propustek P...'!J38</f>
        <v>0</v>
      </c>
      <c r="AZ101" s="91">
        <f>'SO 101.4.ZH - Propustek P...'!F35</f>
        <v>0</v>
      </c>
      <c r="BA101" s="91">
        <f>'SO 101.4.ZH - Propustek P...'!F36</f>
        <v>0</v>
      </c>
      <c r="BB101" s="91">
        <f>'SO 101.4.ZH - Propustek P...'!F37</f>
        <v>0</v>
      </c>
      <c r="BC101" s="91">
        <f>'SO 101.4.ZH - Propustek P...'!F38</f>
        <v>0</v>
      </c>
      <c r="BD101" s="93">
        <f>'SO 101.4.ZH - Propustek P...'!F39</f>
        <v>0</v>
      </c>
      <c r="BT101" s="25" t="s">
        <v>86</v>
      </c>
      <c r="BV101" s="25" t="s">
        <v>78</v>
      </c>
      <c r="BW101" s="25" t="s">
        <v>106</v>
      </c>
      <c r="BX101" s="25" t="s">
        <v>93</v>
      </c>
      <c r="CL101" s="25" t="s">
        <v>1</v>
      </c>
    </row>
    <row r="102" spans="1:91" s="4" customFormat="1" ht="23.25" customHeight="1">
      <c r="A102" s="79" t="s">
        <v>80</v>
      </c>
      <c r="B102" s="51"/>
      <c r="C102" s="10"/>
      <c r="D102" s="10"/>
      <c r="E102" s="230" t="s">
        <v>107</v>
      </c>
      <c r="F102" s="230"/>
      <c r="G102" s="230"/>
      <c r="H102" s="230"/>
      <c r="I102" s="230"/>
      <c r="J102" s="10"/>
      <c r="K102" s="230" t="s">
        <v>108</v>
      </c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55">
        <f>'SO 101.5.ZH - Výměna akti...'!J32</f>
        <v>0</v>
      </c>
      <c r="AH102" s="256"/>
      <c r="AI102" s="256"/>
      <c r="AJ102" s="256"/>
      <c r="AK102" s="256"/>
      <c r="AL102" s="256"/>
      <c r="AM102" s="256"/>
      <c r="AN102" s="255">
        <f t="shared" si="0"/>
        <v>0</v>
      </c>
      <c r="AO102" s="256"/>
      <c r="AP102" s="256"/>
      <c r="AQ102" s="89" t="s">
        <v>96</v>
      </c>
      <c r="AR102" s="51"/>
      <c r="AS102" s="90">
        <v>0</v>
      </c>
      <c r="AT102" s="91">
        <f t="shared" si="1"/>
        <v>0</v>
      </c>
      <c r="AU102" s="92">
        <f>'SO 101.5.ZH - Výměna akti...'!P122</f>
        <v>0</v>
      </c>
      <c r="AV102" s="91">
        <f>'SO 101.5.ZH - Výměna akti...'!J35</f>
        <v>0</v>
      </c>
      <c r="AW102" s="91">
        <f>'SO 101.5.ZH - Výměna akti...'!J36</f>
        <v>0</v>
      </c>
      <c r="AX102" s="91">
        <f>'SO 101.5.ZH - Výměna akti...'!J37</f>
        <v>0</v>
      </c>
      <c r="AY102" s="91">
        <f>'SO 101.5.ZH - Výměna akti...'!J38</f>
        <v>0</v>
      </c>
      <c r="AZ102" s="91">
        <f>'SO 101.5.ZH - Výměna akti...'!F35</f>
        <v>0</v>
      </c>
      <c r="BA102" s="91">
        <f>'SO 101.5.ZH - Výměna akti...'!F36</f>
        <v>0</v>
      </c>
      <c r="BB102" s="91">
        <f>'SO 101.5.ZH - Výměna akti...'!F37</f>
        <v>0</v>
      </c>
      <c r="BC102" s="91">
        <f>'SO 101.5.ZH - Výměna akti...'!F38</f>
        <v>0</v>
      </c>
      <c r="BD102" s="93">
        <f>'SO 101.5.ZH - Výměna akti...'!F39</f>
        <v>0</v>
      </c>
      <c r="BT102" s="25" t="s">
        <v>86</v>
      </c>
      <c r="BV102" s="25" t="s">
        <v>78</v>
      </c>
      <c r="BW102" s="25" t="s">
        <v>109</v>
      </c>
      <c r="BX102" s="25" t="s">
        <v>93</v>
      </c>
      <c r="CL102" s="25" t="s">
        <v>1</v>
      </c>
    </row>
    <row r="103" spans="1:91" s="7" customFormat="1" ht="24.75" customHeight="1">
      <c r="B103" s="80"/>
      <c r="C103" s="81"/>
      <c r="D103" s="229" t="s">
        <v>110</v>
      </c>
      <c r="E103" s="229"/>
      <c r="F103" s="229"/>
      <c r="G103" s="229"/>
      <c r="H103" s="229"/>
      <c r="I103" s="82"/>
      <c r="J103" s="229" t="s">
        <v>111</v>
      </c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57">
        <f>ROUND(SUM(AG104:AG107),2)</f>
        <v>0</v>
      </c>
      <c r="AH103" s="258"/>
      <c r="AI103" s="258"/>
      <c r="AJ103" s="258"/>
      <c r="AK103" s="258"/>
      <c r="AL103" s="258"/>
      <c r="AM103" s="258"/>
      <c r="AN103" s="260">
        <f t="shared" si="0"/>
        <v>0</v>
      </c>
      <c r="AO103" s="258"/>
      <c r="AP103" s="258"/>
      <c r="AQ103" s="83" t="s">
        <v>83</v>
      </c>
      <c r="AR103" s="80"/>
      <c r="AS103" s="84">
        <f>ROUND(SUM(AS104:AS107),2)</f>
        <v>0</v>
      </c>
      <c r="AT103" s="85">
        <f t="shared" si="1"/>
        <v>0</v>
      </c>
      <c r="AU103" s="86">
        <f>ROUND(SUM(AU104:AU107),5)</f>
        <v>0</v>
      </c>
      <c r="AV103" s="85">
        <f>ROUND(AZ103*L29,2)</f>
        <v>0</v>
      </c>
      <c r="AW103" s="85">
        <f>ROUND(BA103*L30,2)</f>
        <v>0</v>
      </c>
      <c r="AX103" s="85">
        <f>ROUND(BB103*L29,2)</f>
        <v>0</v>
      </c>
      <c r="AY103" s="85">
        <f>ROUND(BC103*L30,2)</f>
        <v>0</v>
      </c>
      <c r="AZ103" s="85">
        <f>ROUND(SUM(AZ104:AZ107),2)</f>
        <v>0</v>
      </c>
      <c r="BA103" s="85">
        <f>ROUND(SUM(BA104:BA107),2)</f>
        <v>0</v>
      </c>
      <c r="BB103" s="85">
        <f>ROUND(SUM(BB104:BB107),2)</f>
        <v>0</v>
      </c>
      <c r="BC103" s="85">
        <f>ROUND(SUM(BC104:BC107),2)</f>
        <v>0</v>
      </c>
      <c r="BD103" s="87">
        <f>ROUND(SUM(BD104:BD107),2)</f>
        <v>0</v>
      </c>
      <c r="BS103" s="88" t="s">
        <v>75</v>
      </c>
      <c r="BT103" s="88" t="s">
        <v>84</v>
      </c>
      <c r="BU103" s="88" t="s">
        <v>77</v>
      </c>
      <c r="BV103" s="88" t="s">
        <v>78</v>
      </c>
      <c r="BW103" s="88" t="s">
        <v>112</v>
      </c>
      <c r="BX103" s="88" t="s">
        <v>4</v>
      </c>
      <c r="CL103" s="88" t="s">
        <v>1</v>
      </c>
      <c r="CM103" s="88" t="s">
        <v>90</v>
      </c>
    </row>
    <row r="104" spans="1:91" s="4" customFormat="1" ht="23.25" customHeight="1">
      <c r="A104" s="79" t="s">
        <v>80</v>
      </c>
      <c r="B104" s="51"/>
      <c r="C104" s="10"/>
      <c r="D104" s="10"/>
      <c r="E104" s="230" t="s">
        <v>113</v>
      </c>
      <c r="F104" s="230"/>
      <c r="G104" s="230"/>
      <c r="H104" s="230"/>
      <c r="I104" s="230"/>
      <c r="J104" s="10"/>
      <c r="K104" s="230" t="s">
        <v>95</v>
      </c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55">
        <f>'SO 101.1.ZV - Silnice II-231'!J32</f>
        <v>0</v>
      </c>
      <c r="AH104" s="256"/>
      <c r="AI104" s="256"/>
      <c r="AJ104" s="256"/>
      <c r="AK104" s="256"/>
      <c r="AL104" s="256"/>
      <c r="AM104" s="256"/>
      <c r="AN104" s="255">
        <f t="shared" si="0"/>
        <v>0</v>
      </c>
      <c r="AO104" s="256"/>
      <c r="AP104" s="256"/>
      <c r="AQ104" s="89" t="s">
        <v>96</v>
      </c>
      <c r="AR104" s="51"/>
      <c r="AS104" s="90">
        <v>0</v>
      </c>
      <c r="AT104" s="91">
        <f t="shared" si="1"/>
        <v>0</v>
      </c>
      <c r="AU104" s="92">
        <f>'SO 101.1.ZV - Silnice II-231'!P126</f>
        <v>0</v>
      </c>
      <c r="AV104" s="91">
        <f>'SO 101.1.ZV - Silnice II-231'!J35</f>
        <v>0</v>
      </c>
      <c r="AW104" s="91">
        <f>'SO 101.1.ZV - Silnice II-231'!J36</f>
        <v>0</v>
      </c>
      <c r="AX104" s="91">
        <f>'SO 101.1.ZV - Silnice II-231'!J37</f>
        <v>0</v>
      </c>
      <c r="AY104" s="91">
        <f>'SO 101.1.ZV - Silnice II-231'!J38</f>
        <v>0</v>
      </c>
      <c r="AZ104" s="91">
        <f>'SO 101.1.ZV - Silnice II-231'!F35</f>
        <v>0</v>
      </c>
      <c r="BA104" s="91">
        <f>'SO 101.1.ZV - Silnice II-231'!F36</f>
        <v>0</v>
      </c>
      <c r="BB104" s="91">
        <f>'SO 101.1.ZV - Silnice II-231'!F37</f>
        <v>0</v>
      </c>
      <c r="BC104" s="91">
        <f>'SO 101.1.ZV - Silnice II-231'!F38</f>
        <v>0</v>
      </c>
      <c r="BD104" s="93">
        <f>'SO 101.1.ZV - Silnice II-231'!F39</f>
        <v>0</v>
      </c>
      <c r="BT104" s="25" t="s">
        <v>86</v>
      </c>
      <c r="BV104" s="25" t="s">
        <v>78</v>
      </c>
      <c r="BW104" s="25" t="s">
        <v>114</v>
      </c>
      <c r="BX104" s="25" t="s">
        <v>112</v>
      </c>
      <c r="CL104" s="25" t="s">
        <v>1</v>
      </c>
    </row>
    <row r="105" spans="1:91" s="4" customFormat="1" ht="23.25" customHeight="1">
      <c r="A105" s="79" t="s">
        <v>80</v>
      </c>
      <c r="B105" s="51"/>
      <c r="C105" s="10"/>
      <c r="D105" s="10"/>
      <c r="E105" s="230" t="s">
        <v>115</v>
      </c>
      <c r="F105" s="230"/>
      <c r="G105" s="230"/>
      <c r="H105" s="230"/>
      <c r="I105" s="230"/>
      <c r="J105" s="10"/>
      <c r="K105" s="230" t="s">
        <v>99</v>
      </c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55">
        <f>'SO 101.2.ZV - Odvodnění (...'!J32</f>
        <v>0</v>
      </c>
      <c r="AH105" s="256"/>
      <c r="AI105" s="256"/>
      <c r="AJ105" s="256"/>
      <c r="AK105" s="256"/>
      <c r="AL105" s="256"/>
      <c r="AM105" s="256"/>
      <c r="AN105" s="255">
        <f t="shared" si="0"/>
        <v>0</v>
      </c>
      <c r="AO105" s="256"/>
      <c r="AP105" s="256"/>
      <c r="AQ105" s="89" t="s">
        <v>96</v>
      </c>
      <c r="AR105" s="51"/>
      <c r="AS105" s="90">
        <v>0</v>
      </c>
      <c r="AT105" s="91">
        <f t="shared" si="1"/>
        <v>0</v>
      </c>
      <c r="AU105" s="92">
        <f>'SO 101.2.ZV - Odvodnění (...'!P125</f>
        <v>0</v>
      </c>
      <c r="AV105" s="91">
        <f>'SO 101.2.ZV - Odvodnění (...'!J35</f>
        <v>0</v>
      </c>
      <c r="AW105" s="91">
        <f>'SO 101.2.ZV - Odvodnění (...'!J36</f>
        <v>0</v>
      </c>
      <c r="AX105" s="91">
        <f>'SO 101.2.ZV - Odvodnění (...'!J37</f>
        <v>0</v>
      </c>
      <c r="AY105" s="91">
        <f>'SO 101.2.ZV - Odvodnění (...'!J38</f>
        <v>0</v>
      </c>
      <c r="AZ105" s="91">
        <f>'SO 101.2.ZV - Odvodnění (...'!F35</f>
        <v>0</v>
      </c>
      <c r="BA105" s="91">
        <f>'SO 101.2.ZV - Odvodnění (...'!F36</f>
        <v>0</v>
      </c>
      <c r="BB105" s="91">
        <f>'SO 101.2.ZV - Odvodnění (...'!F37</f>
        <v>0</v>
      </c>
      <c r="BC105" s="91">
        <f>'SO 101.2.ZV - Odvodnění (...'!F38</f>
        <v>0</v>
      </c>
      <c r="BD105" s="93">
        <f>'SO 101.2.ZV - Odvodnění (...'!F39</f>
        <v>0</v>
      </c>
      <c r="BT105" s="25" t="s">
        <v>86</v>
      </c>
      <c r="BV105" s="25" t="s">
        <v>78</v>
      </c>
      <c r="BW105" s="25" t="s">
        <v>116</v>
      </c>
      <c r="BX105" s="25" t="s">
        <v>112</v>
      </c>
      <c r="CL105" s="25" t="s">
        <v>1</v>
      </c>
    </row>
    <row r="106" spans="1:91" s="4" customFormat="1" ht="23.25" customHeight="1">
      <c r="A106" s="79" t="s">
        <v>80</v>
      </c>
      <c r="B106" s="51"/>
      <c r="C106" s="10"/>
      <c r="D106" s="10"/>
      <c r="E106" s="230" t="s">
        <v>117</v>
      </c>
      <c r="F106" s="230"/>
      <c r="G106" s="230"/>
      <c r="H106" s="230"/>
      <c r="I106" s="230"/>
      <c r="J106" s="10"/>
      <c r="K106" s="230" t="s">
        <v>118</v>
      </c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55">
        <f>'SO 101.3.ZV - Propustek P...'!J32</f>
        <v>0</v>
      </c>
      <c r="AH106" s="256"/>
      <c r="AI106" s="256"/>
      <c r="AJ106" s="256"/>
      <c r="AK106" s="256"/>
      <c r="AL106" s="256"/>
      <c r="AM106" s="256"/>
      <c r="AN106" s="255">
        <f t="shared" si="0"/>
        <v>0</v>
      </c>
      <c r="AO106" s="256"/>
      <c r="AP106" s="256"/>
      <c r="AQ106" s="89" t="s">
        <v>96</v>
      </c>
      <c r="AR106" s="51"/>
      <c r="AS106" s="90">
        <v>0</v>
      </c>
      <c r="AT106" s="91">
        <f t="shared" si="1"/>
        <v>0</v>
      </c>
      <c r="AU106" s="92">
        <f>'SO 101.3.ZV - Propustek P...'!P125</f>
        <v>0</v>
      </c>
      <c r="AV106" s="91">
        <f>'SO 101.3.ZV - Propustek P...'!J35</f>
        <v>0</v>
      </c>
      <c r="AW106" s="91">
        <f>'SO 101.3.ZV - Propustek P...'!J36</f>
        <v>0</v>
      </c>
      <c r="AX106" s="91">
        <f>'SO 101.3.ZV - Propustek P...'!J37</f>
        <v>0</v>
      </c>
      <c r="AY106" s="91">
        <f>'SO 101.3.ZV - Propustek P...'!J38</f>
        <v>0</v>
      </c>
      <c r="AZ106" s="91">
        <f>'SO 101.3.ZV - Propustek P...'!F35</f>
        <v>0</v>
      </c>
      <c r="BA106" s="91">
        <f>'SO 101.3.ZV - Propustek P...'!F36</f>
        <v>0</v>
      </c>
      <c r="BB106" s="91">
        <f>'SO 101.3.ZV - Propustek P...'!F37</f>
        <v>0</v>
      </c>
      <c r="BC106" s="91">
        <f>'SO 101.3.ZV - Propustek P...'!F38</f>
        <v>0</v>
      </c>
      <c r="BD106" s="93">
        <f>'SO 101.3.ZV - Propustek P...'!F39</f>
        <v>0</v>
      </c>
      <c r="BT106" s="25" t="s">
        <v>86</v>
      </c>
      <c r="BV106" s="25" t="s">
        <v>78</v>
      </c>
      <c r="BW106" s="25" t="s">
        <v>119</v>
      </c>
      <c r="BX106" s="25" t="s">
        <v>112</v>
      </c>
      <c r="CL106" s="25" t="s">
        <v>1</v>
      </c>
    </row>
    <row r="107" spans="1:91" s="4" customFormat="1" ht="23.25" customHeight="1">
      <c r="A107" s="79" t="s">
        <v>80</v>
      </c>
      <c r="B107" s="51"/>
      <c r="C107" s="10"/>
      <c r="D107" s="10"/>
      <c r="E107" s="230" t="s">
        <v>120</v>
      </c>
      <c r="F107" s="230"/>
      <c r="G107" s="230"/>
      <c r="H107" s="230"/>
      <c r="I107" s="230"/>
      <c r="J107" s="10"/>
      <c r="K107" s="230" t="s">
        <v>108</v>
      </c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55">
        <f>'SO 101.4.ZV - Výměna akti...'!J32</f>
        <v>0</v>
      </c>
      <c r="AH107" s="256"/>
      <c r="AI107" s="256"/>
      <c r="AJ107" s="256"/>
      <c r="AK107" s="256"/>
      <c r="AL107" s="256"/>
      <c r="AM107" s="256"/>
      <c r="AN107" s="255">
        <f t="shared" si="0"/>
        <v>0</v>
      </c>
      <c r="AO107" s="256"/>
      <c r="AP107" s="256"/>
      <c r="AQ107" s="89" t="s">
        <v>96</v>
      </c>
      <c r="AR107" s="51"/>
      <c r="AS107" s="90">
        <v>0</v>
      </c>
      <c r="AT107" s="91">
        <f t="shared" si="1"/>
        <v>0</v>
      </c>
      <c r="AU107" s="92">
        <f>'SO 101.4.ZV - Výměna akti...'!P122</f>
        <v>0</v>
      </c>
      <c r="AV107" s="91">
        <f>'SO 101.4.ZV - Výměna akti...'!J35</f>
        <v>0</v>
      </c>
      <c r="AW107" s="91">
        <f>'SO 101.4.ZV - Výměna akti...'!J36</f>
        <v>0</v>
      </c>
      <c r="AX107" s="91">
        <f>'SO 101.4.ZV - Výměna akti...'!J37</f>
        <v>0</v>
      </c>
      <c r="AY107" s="91">
        <f>'SO 101.4.ZV - Výměna akti...'!J38</f>
        <v>0</v>
      </c>
      <c r="AZ107" s="91">
        <f>'SO 101.4.ZV - Výměna akti...'!F35</f>
        <v>0</v>
      </c>
      <c r="BA107" s="91">
        <f>'SO 101.4.ZV - Výměna akti...'!F36</f>
        <v>0</v>
      </c>
      <c r="BB107" s="91">
        <f>'SO 101.4.ZV - Výměna akti...'!F37</f>
        <v>0</v>
      </c>
      <c r="BC107" s="91">
        <f>'SO 101.4.ZV - Výměna akti...'!F38</f>
        <v>0</v>
      </c>
      <c r="BD107" s="93">
        <f>'SO 101.4.ZV - Výměna akti...'!F39</f>
        <v>0</v>
      </c>
      <c r="BT107" s="25" t="s">
        <v>86</v>
      </c>
      <c r="BV107" s="25" t="s">
        <v>78</v>
      </c>
      <c r="BW107" s="25" t="s">
        <v>121</v>
      </c>
      <c r="BX107" s="25" t="s">
        <v>112</v>
      </c>
      <c r="CL107" s="25" t="s">
        <v>1</v>
      </c>
    </row>
    <row r="108" spans="1:91" s="7" customFormat="1" ht="24.75" customHeight="1">
      <c r="A108" s="79" t="s">
        <v>80</v>
      </c>
      <c r="B108" s="80"/>
      <c r="C108" s="81"/>
      <c r="D108" s="229" t="s">
        <v>122</v>
      </c>
      <c r="E108" s="229"/>
      <c r="F108" s="229"/>
      <c r="G108" s="229"/>
      <c r="H108" s="229"/>
      <c r="I108" s="82"/>
      <c r="J108" s="229" t="s">
        <v>123</v>
      </c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60">
        <f>'SO 151.ZH - Dopravní znač...'!J30</f>
        <v>0</v>
      </c>
      <c r="AH108" s="258"/>
      <c r="AI108" s="258"/>
      <c r="AJ108" s="258"/>
      <c r="AK108" s="258"/>
      <c r="AL108" s="258"/>
      <c r="AM108" s="258"/>
      <c r="AN108" s="260">
        <f t="shared" si="0"/>
        <v>0</v>
      </c>
      <c r="AO108" s="258"/>
      <c r="AP108" s="258"/>
      <c r="AQ108" s="83" t="s">
        <v>83</v>
      </c>
      <c r="AR108" s="80"/>
      <c r="AS108" s="84">
        <v>0</v>
      </c>
      <c r="AT108" s="85">
        <f t="shared" si="1"/>
        <v>0</v>
      </c>
      <c r="AU108" s="86">
        <f>'SO 151.ZH - Dopravní znač...'!P117</f>
        <v>0</v>
      </c>
      <c r="AV108" s="85">
        <f>'SO 151.ZH - Dopravní znač...'!J33</f>
        <v>0</v>
      </c>
      <c r="AW108" s="85">
        <f>'SO 151.ZH - Dopravní znač...'!J34</f>
        <v>0</v>
      </c>
      <c r="AX108" s="85">
        <f>'SO 151.ZH - Dopravní znač...'!J35</f>
        <v>0</v>
      </c>
      <c r="AY108" s="85">
        <f>'SO 151.ZH - Dopravní znač...'!J36</f>
        <v>0</v>
      </c>
      <c r="AZ108" s="85">
        <f>'SO 151.ZH - Dopravní znač...'!F33</f>
        <v>0</v>
      </c>
      <c r="BA108" s="85">
        <f>'SO 151.ZH - Dopravní znač...'!F34</f>
        <v>0</v>
      </c>
      <c r="BB108" s="85">
        <f>'SO 151.ZH - Dopravní znač...'!F35</f>
        <v>0</v>
      </c>
      <c r="BC108" s="85">
        <f>'SO 151.ZH - Dopravní znač...'!F36</f>
        <v>0</v>
      </c>
      <c r="BD108" s="87">
        <f>'SO 151.ZH - Dopravní znač...'!F37</f>
        <v>0</v>
      </c>
      <c r="BT108" s="88" t="s">
        <v>84</v>
      </c>
      <c r="BV108" s="88" t="s">
        <v>78</v>
      </c>
      <c r="BW108" s="88" t="s">
        <v>124</v>
      </c>
      <c r="BX108" s="88" t="s">
        <v>4</v>
      </c>
      <c r="CL108" s="88" t="s">
        <v>1</v>
      </c>
      <c r="CM108" s="88" t="s">
        <v>90</v>
      </c>
    </row>
    <row r="109" spans="1:91" s="7" customFormat="1" ht="24.75" customHeight="1">
      <c r="A109" s="79" t="s">
        <v>80</v>
      </c>
      <c r="B109" s="80"/>
      <c r="C109" s="81"/>
      <c r="D109" s="229" t="s">
        <v>125</v>
      </c>
      <c r="E109" s="229"/>
      <c r="F109" s="229"/>
      <c r="G109" s="229"/>
      <c r="H109" s="229"/>
      <c r="I109" s="82"/>
      <c r="J109" s="229" t="s">
        <v>126</v>
      </c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60">
        <f>'SO 151.ZV - Dopravní znač...'!J30</f>
        <v>0</v>
      </c>
      <c r="AH109" s="258"/>
      <c r="AI109" s="258"/>
      <c r="AJ109" s="258"/>
      <c r="AK109" s="258"/>
      <c r="AL109" s="258"/>
      <c r="AM109" s="258"/>
      <c r="AN109" s="260">
        <f t="shared" si="0"/>
        <v>0</v>
      </c>
      <c r="AO109" s="258"/>
      <c r="AP109" s="258"/>
      <c r="AQ109" s="83" t="s">
        <v>83</v>
      </c>
      <c r="AR109" s="80"/>
      <c r="AS109" s="84">
        <v>0</v>
      </c>
      <c r="AT109" s="85">
        <f t="shared" si="1"/>
        <v>0</v>
      </c>
      <c r="AU109" s="86">
        <f>'SO 151.ZV - Dopravní znač...'!P117</f>
        <v>0</v>
      </c>
      <c r="AV109" s="85">
        <f>'SO 151.ZV - Dopravní znač...'!J33</f>
        <v>0</v>
      </c>
      <c r="AW109" s="85">
        <f>'SO 151.ZV - Dopravní znač...'!J34</f>
        <v>0</v>
      </c>
      <c r="AX109" s="85">
        <f>'SO 151.ZV - Dopravní znač...'!J35</f>
        <v>0</v>
      </c>
      <c r="AY109" s="85">
        <f>'SO 151.ZV - Dopravní znač...'!J36</f>
        <v>0</v>
      </c>
      <c r="AZ109" s="85">
        <f>'SO 151.ZV - Dopravní znač...'!F33</f>
        <v>0</v>
      </c>
      <c r="BA109" s="85">
        <f>'SO 151.ZV - Dopravní znač...'!F34</f>
        <v>0</v>
      </c>
      <c r="BB109" s="85">
        <f>'SO 151.ZV - Dopravní znač...'!F35</f>
        <v>0</v>
      </c>
      <c r="BC109" s="85">
        <f>'SO 151.ZV - Dopravní znač...'!F36</f>
        <v>0</v>
      </c>
      <c r="BD109" s="87">
        <f>'SO 151.ZV - Dopravní znač...'!F37</f>
        <v>0</v>
      </c>
      <c r="BT109" s="88" t="s">
        <v>84</v>
      </c>
      <c r="BV109" s="88" t="s">
        <v>78</v>
      </c>
      <c r="BW109" s="88" t="s">
        <v>127</v>
      </c>
      <c r="BX109" s="88" t="s">
        <v>4</v>
      </c>
      <c r="CL109" s="88" t="s">
        <v>1</v>
      </c>
      <c r="CM109" s="88" t="s">
        <v>90</v>
      </c>
    </row>
    <row r="110" spans="1:91" s="7" customFormat="1" ht="16.5" customHeight="1">
      <c r="A110" s="79" t="s">
        <v>80</v>
      </c>
      <c r="B110" s="80"/>
      <c r="C110" s="81"/>
      <c r="D110" s="229" t="s">
        <v>128</v>
      </c>
      <c r="E110" s="229"/>
      <c r="F110" s="229"/>
      <c r="G110" s="229"/>
      <c r="H110" s="229"/>
      <c r="I110" s="82"/>
      <c r="J110" s="229" t="s">
        <v>129</v>
      </c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60">
        <f>'SO 153 - Dopravní opatření'!J30</f>
        <v>0</v>
      </c>
      <c r="AH110" s="258"/>
      <c r="AI110" s="258"/>
      <c r="AJ110" s="258"/>
      <c r="AK110" s="258"/>
      <c r="AL110" s="258"/>
      <c r="AM110" s="258"/>
      <c r="AN110" s="260">
        <f t="shared" si="0"/>
        <v>0</v>
      </c>
      <c r="AO110" s="258"/>
      <c r="AP110" s="258"/>
      <c r="AQ110" s="83" t="s">
        <v>83</v>
      </c>
      <c r="AR110" s="80"/>
      <c r="AS110" s="84">
        <v>0</v>
      </c>
      <c r="AT110" s="85">
        <f t="shared" si="1"/>
        <v>0</v>
      </c>
      <c r="AU110" s="86">
        <f>'SO 153 - Dopravní opatření'!P119</f>
        <v>0</v>
      </c>
      <c r="AV110" s="85">
        <f>'SO 153 - Dopravní opatření'!J33</f>
        <v>0</v>
      </c>
      <c r="AW110" s="85">
        <f>'SO 153 - Dopravní opatření'!J34</f>
        <v>0</v>
      </c>
      <c r="AX110" s="85">
        <f>'SO 153 - Dopravní opatření'!J35</f>
        <v>0</v>
      </c>
      <c r="AY110" s="85">
        <f>'SO 153 - Dopravní opatření'!J36</f>
        <v>0</v>
      </c>
      <c r="AZ110" s="85">
        <f>'SO 153 - Dopravní opatření'!F33</f>
        <v>0</v>
      </c>
      <c r="BA110" s="85">
        <f>'SO 153 - Dopravní opatření'!F34</f>
        <v>0</v>
      </c>
      <c r="BB110" s="85">
        <f>'SO 153 - Dopravní opatření'!F35</f>
        <v>0</v>
      </c>
      <c r="BC110" s="85">
        <f>'SO 153 - Dopravní opatření'!F36</f>
        <v>0</v>
      </c>
      <c r="BD110" s="87">
        <f>'SO 153 - Dopravní opatření'!F37</f>
        <v>0</v>
      </c>
      <c r="BT110" s="88" t="s">
        <v>84</v>
      </c>
      <c r="BV110" s="88" t="s">
        <v>78</v>
      </c>
      <c r="BW110" s="88" t="s">
        <v>130</v>
      </c>
      <c r="BX110" s="88" t="s">
        <v>4</v>
      </c>
      <c r="CL110" s="88" t="s">
        <v>1</v>
      </c>
      <c r="CM110" s="88" t="s">
        <v>90</v>
      </c>
    </row>
    <row r="111" spans="1:91" s="7" customFormat="1" ht="24.75" customHeight="1">
      <c r="A111" s="79" t="s">
        <v>80</v>
      </c>
      <c r="B111" s="80"/>
      <c r="C111" s="81"/>
      <c r="D111" s="229" t="s">
        <v>131</v>
      </c>
      <c r="E111" s="229"/>
      <c r="F111" s="229"/>
      <c r="G111" s="229"/>
      <c r="H111" s="229"/>
      <c r="I111" s="82"/>
      <c r="J111" s="229" t="s">
        <v>132</v>
      </c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60">
        <f>'SO 301.ZH - Odvodňovací z...'!J30</f>
        <v>0</v>
      </c>
      <c r="AH111" s="258"/>
      <c r="AI111" s="258"/>
      <c r="AJ111" s="258"/>
      <c r="AK111" s="258"/>
      <c r="AL111" s="258"/>
      <c r="AM111" s="258"/>
      <c r="AN111" s="260">
        <f t="shared" si="0"/>
        <v>0</v>
      </c>
      <c r="AO111" s="258"/>
      <c r="AP111" s="258"/>
      <c r="AQ111" s="83" t="s">
        <v>83</v>
      </c>
      <c r="AR111" s="80"/>
      <c r="AS111" s="84">
        <v>0</v>
      </c>
      <c r="AT111" s="85">
        <f t="shared" si="1"/>
        <v>0</v>
      </c>
      <c r="AU111" s="86">
        <f>'SO 301.ZH - Odvodňovací z...'!P121</f>
        <v>0</v>
      </c>
      <c r="AV111" s="85">
        <f>'SO 301.ZH - Odvodňovací z...'!J33</f>
        <v>0</v>
      </c>
      <c r="AW111" s="85">
        <f>'SO 301.ZH - Odvodňovací z...'!J34</f>
        <v>0</v>
      </c>
      <c r="AX111" s="85">
        <f>'SO 301.ZH - Odvodňovací z...'!J35</f>
        <v>0</v>
      </c>
      <c r="AY111" s="85">
        <f>'SO 301.ZH - Odvodňovací z...'!J36</f>
        <v>0</v>
      </c>
      <c r="AZ111" s="85">
        <f>'SO 301.ZH - Odvodňovací z...'!F33</f>
        <v>0</v>
      </c>
      <c r="BA111" s="85">
        <f>'SO 301.ZH - Odvodňovací z...'!F34</f>
        <v>0</v>
      </c>
      <c r="BB111" s="85">
        <f>'SO 301.ZH - Odvodňovací z...'!F35</f>
        <v>0</v>
      </c>
      <c r="BC111" s="85">
        <f>'SO 301.ZH - Odvodňovací z...'!F36</f>
        <v>0</v>
      </c>
      <c r="BD111" s="87">
        <f>'SO 301.ZH - Odvodňovací z...'!F37</f>
        <v>0</v>
      </c>
      <c r="BT111" s="88" t="s">
        <v>84</v>
      </c>
      <c r="BV111" s="88" t="s">
        <v>78</v>
      </c>
      <c r="BW111" s="88" t="s">
        <v>133</v>
      </c>
      <c r="BX111" s="88" t="s">
        <v>4</v>
      </c>
      <c r="CL111" s="88" t="s">
        <v>1</v>
      </c>
      <c r="CM111" s="88" t="s">
        <v>90</v>
      </c>
    </row>
    <row r="112" spans="1:91" s="7" customFormat="1" ht="24.75" customHeight="1">
      <c r="A112" s="79" t="s">
        <v>80</v>
      </c>
      <c r="B112" s="80"/>
      <c r="C112" s="81"/>
      <c r="D112" s="229" t="s">
        <v>134</v>
      </c>
      <c r="E112" s="229"/>
      <c r="F112" s="229"/>
      <c r="G112" s="229"/>
      <c r="H112" s="229"/>
      <c r="I112" s="82"/>
      <c r="J112" s="229" t="s">
        <v>135</v>
      </c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60">
        <f>'SO 431.N - Pokládka trube...'!J30</f>
        <v>0</v>
      </c>
      <c r="AH112" s="258"/>
      <c r="AI112" s="258"/>
      <c r="AJ112" s="258"/>
      <c r="AK112" s="258"/>
      <c r="AL112" s="258"/>
      <c r="AM112" s="258"/>
      <c r="AN112" s="260">
        <f t="shared" si="0"/>
        <v>0</v>
      </c>
      <c r="AO112" s="258"/>
      <c r="AP112" s="258"/>
      <c r="AQ112" s="83" t="s">
        <v>83</v>
      </c>
      <c r="AR112" s="80"/>
      <c r="AS112" s="94">
        <v>0</v>
      </c>
      <c r="AT112" s="95">
        <f t="shared" si="1"/>
        <v>0</v>
      </c>
      <c r="AU112" s="96">
        <f>'SO 431.N - Pokládka trube...'!P119</f>
        <v>0</v>
      </c>
      <c r="AV112" s="95">
        <f>'SO 431.N - Pokládka trube...'!J33</f>
        <v>0</v>
      </c>
      <c r="AW112" s="95">
        <f>'SO 431.N - Pokládka trube...'!J34</f>
        <v>0</v>
      </c>
      <c r="AX112" s="95">
        <f>'SO 431.N - Pokládka trube...'!J35</f>
        <v>0</v>
      </c>
      <c r="AY112" s="95">
        <f>'SO 431.N - Pokládka trube...'!J36</f>
        <v>0</v>
      </c>
      <c r="AZ112" s="95">
        <f>'SO 431.N - Pokládka trube...'!F33</f>
        <v>0</v>
      </c>
      <c r="BA112" s="95">
        <f>'SO 431.N - Pokládka trube...'!F34</f>
        <v>0</v>
      </c>
      <c r="BB112" s="95">
        <f>'SO 431.N - Pokládka trube...'!F35</f>
        <v>0</v>
      </c>
      <c r="BC112" s="95">
        <f>'SO 431.N - Pokládka trube...'!F36</f>
        <v>0</v>
      </c>
      <c r="BD112" s="97">
        <f>'SO 431.N - Pokládka trube...'!F37</f>
        <v>0</v>
      </c>
      <c r="BT112" s="88" t="s">
        <v>84</v>
      </c>
      <c r="BV112" s="88" t="s">
        <v>78</v>
      </c>
      <c r="BW112" s="88" t="s">
        <v>136</v>
      </c>
      <c r="BX112" s="88" t="s">
        <v>4</v>
      </c>
      <c r="CL112" s="88" t="s">
        <v>1</v>
      </c>
      <c r="CM112" s="88" t="s">
        <v>90</v>
      </c>
    </row>
    <row r="113" spans="1:57" s="2" customFormat="1" ht="30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3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</row>
    <row r="114" spans="1:57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33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</row>
  </sheetData>
  <mergeCells count="110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K35:AO35"/>
    <mergeCell ref="X35:AB35"/>
    <mergeCell ref="AR2:BE2"/>
    <mergeCell ref="AG98:AM98"/>
    <mergeCell ref="AG97:AM97"/>
    <mergeCell ref="AG101:AM101"/>
    <mergeCell ref="AG100:AM100"/>
    <mergeCell ref="AG102:AM102"/>
    <mergeCell ref="AG92:AM92"/>
    <mergeCell ref="AG95:AM95"/>
    <mergeCell ref="AG96:AM96"/>
    <mergeCell ref="AG99:AM99"/>
    <mergeCell ref="AM89:AP89"/>
    <mergeCell ref="AM87:AN87"/>
    <mergeCell ref="AM90:AP90"/>
    <mergeCell ref="AN101:AP101"/>
    <mergeCell ref="AN102:AP102"/>
    <mergeCell ref="AN100:AP100"/>
    <mergeCell ref="AN99:AP99"/>
    <mergeCell ref="AN95:AP95"/>
    <mergeCell ref="AN98:AP98"/>
    <mergeCell ref="AN96:AP96"/>
    <mergeCell ref="AN92:AP92"/>
    <mergeCell ref="AN97:AP97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AG94:AM94"/>
    <mergeCell ref="AG104:AM104"/>
    <mergeCell ref="AG103:AM103"/>
    <mergeCell ref="L85:AO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AN103:AP103"/>
    <mergeCell ref="AN104:AP104"/>
    <mergeCell ref="E104:I104"/>
    <mergeCell ref="E99:I99"/>
    <mergeCell ref="I92:AF92"/>
    <mergeCell ref="J96:AF96"/>
    <mergeCell ref="J103:AF103"/>
    <mergeCell ref="J97:AF97"/>
    <mergeCell ref="J95:AF95"/>
    <mergeCell ref="K98:AF98"/>
    <mergeCell ref="K100:AF100"/>
    <mergeCell ref="K101:AF101"/>
    <mergeCell ref="K102:AF102"/>
    <mergeCell ref="K99:AF99"/>
    <mergeCell ref="K104:AF104"/>
    <mergeCell ref="C92:G92"/>
    <mergeCell ref="D95:H95"/>
    <mergeCell ref="D96:H96"/>
    <mergeCell ref="D97:H97"/>
    <mergeCell ref="D103:H103"/>
    <mergeCell ref="E98:I98"/>
    <mergeCell ref="E102:I102"/>
    <mergeCell ref="E101:I101"/>
    <mergeCell ref="E100:I100"/>
  </mergeCells>
  <hyperlinks>
    <hyperlink ref="A95" location="'000 - VRN - Předběžné a v...'!C2" display="/"/>
    <hyperlink ref="A96" location="'SO 001 - Příprava území'!C2" display="/"/>
    <hyperlink ref="A98" location="'SO 101.1.ZH - Silnice II-231'!C2" display="/"/>
    <hyperlink ref="A99" location="'SO 101.2.ZH - Odvodnění (...'!C2" display="/"/>
    <hyperlink ref="A100" location="'SO 101.3.ZH - Propustek P...'!C2" display="/"/>
    <hyperlink ref="A101" location="'SO 101.4.ZH - Propustek P...'!C2" display="/"/>
    <hyperlink ref="A102" location="'SO 101.5.ZH - Výměna akti...'!C2" display="/"/>
    <hyperlink ref="A104" location="'SO 101.1.ZV - Silnice II-231'!C2" display="/"/>
    <hyperlink ref="A105" location="'SO 101.2.ZV - Odvodnění (...'!C2" display="/"/>
    <hyperlink ref="A106" location="'SO 101.3.ZV - Propustek P...'!C2" display="/"/>
    <hyperlink ref="A107" location="'SO 101.4.ZV - Výměna akti...'!C2" display="/"/>
    <hyperlink ref="A108" location="'SO 151.ZH - Dopravní znač...'!C2" display="/"/>
    <hyperlink ref="A109" location="'SO 151.ZV - Dopravní znač...'!C2" display="/"/>
    <hyperlink ref="A110" location="'SO 153 - Dopravní opatření'!C2" display="/"/>
    <hyperlink ref="A111" location="'SO 301.ZH - Odvodňovací z...'!C2" display="/"/>
    <hyperlink ref="A112" location="'SO 431.N - Pokládka trub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2" customFormat="1" ht="12" customHeight="1">
      <c r="A8" s="32"/>
      <c r="B8" s="33"/>
      <c r="C8" s="32"/>
      <c r="D8" s="27" t="s">
        <v>138</v>
      </c>
      <c r="E8" s="32"/>
      <c r="F8" s="32"/>
      <c r="G8" s="32"/>
      <c r="H8" s="32"/>
      <c r="I8" s="101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139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102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102" t="s">
        <v>22</v>
      </c>
      <c r="J12" s="55" t="str">
        <f>'Rekapitulace stavby'!AN8</f>
        <v>30. 6. 2020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101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102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102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101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102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3" t="str">
        <f>'Rekapitulace stavby'!E14</f>
        <v>Vyplň údaj</v>
      </c>
      <c r="F18" s="238"/>
      <c r="G18" s="238"/>
      <c r="H18" s="238"/>
      <c r="I18" s="102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101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102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102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101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102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102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101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101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5"/>
      <c r="J27" s="103"/>
      <c r="K27" s="103"/>
      <c r="L27" s="106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7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8" t="s">
        <v>36</v>
      </c>
      <c r="E30" s="32"/>
      <c r="F30" s="32"/>
      <c r="G30" s="32"/>
      <c r="H30" s="32"/>
      <c r="I30" s="101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9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10" t="s">
        <v>40</v>
      </c>
      <c r="E33" s="27" t="s">
        <v>41</v>
      </c>
      <c r="F33" s="111">
        <f>ROUND((SUM(BE121:BE143)),  2)</f>
        <v>0</v>
      </c>
      <c r="G33" s="32"/>
      <c r="H33" s="32"/>
      <c r="I33" s="112">
        <v>0.21</v>
      </c>
      <c r="J33" s="111">
        <f>ROUND(((SUM(BE121:BE143))*I33),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11">
        <f>ROUND((SUM(BF121:BF143)),  2)</f>
        <v>0</v>
      </c>
      <c r="G34" s="32"/>
      <c r="H34" s="32"/>
      <c r="I34" s="112">
        <v>0.15</v>
      </c>
      <c r="J34" s="111">
        <f>ROUND(((SUM(BF121:BF143))*I34),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11">
        <f>ROUND((SUM(BG121:BG143)),  2)</f>
        <v>0</v>
      </c>
      <c r="G35" s="32"/>
      <c r="H35" s="32"/>
      <c r="I35" s="112">
        <v>0.21</v>
      </c>
      <c r="J35" s="11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11">
        <f>ROUND((SUM(BH121:BH143)),  2)</f>
        <v>0</v>
      </c>
      <c r="G36" s="32"/>
      <c r="H36" s="32"/>
      <c r="I36" s="112">
        <v>0.15</v>
      </c>
      <c r="J36" s="111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11">
        <f>ROUND((SUM(BI121:BI143)),  2)</f>
        <v>0</v>
      </c>
      <c r="G37" s="32"/>
      <c r="H37" s="32"/>
      <c r="I37" s="112">
        <v>0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101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46</v>
      </c>
      <c r="E39" s="60"/>
      <c r="F39" s="60"/>
      <c r="G39" s="115" t="s">
        <v>47</v>
      </c>
      <c r="H39" s="116" t="s">
        <v>48</v>
      </c>
      <c r="I39" s="117"/>
      <c r="J39" s="118">
        <f>SUM(J30:J37)</f>
        <v>0</v>
      </c>
      <c r="K39" s="119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8"/>
      <c r="L41" s="20"/>
    </row>
    <row r="42" spans="1:31" s="1" customFormat="1" ht="14.45" customHeight="1">
      <c r="B42" s="20"/>
      <c r="I42" s="98"/>
      <c r="L42" s="20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138</v>
      </c>
      <c r="D86" s="32"/>
      <c r="E86" s="32"/>
      <c r="F86" s="32"/>
      <c r="G86" s="32"/>
      <c r="H86" s="32"/>
      <c r="I86" s="101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2" t="str">
        <f>E9</f>
        <v>000 - VRN - Předběžné a všeobecné položky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Tábor</v>
      </c>
      <c r="G89" s="32"/>
      <c r="H89" s="32"/>
      <c r="I89" s="102" t="s">
        <v>22</v>
      </c>
      <c r="J89" s="55" t="str">
        <f>IF(J12="","",J12)</f>
        <v>30. 6. 2020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Správa a údržba silnic Plzeňského kraje</v>
      </c>
      <c r="G91" s="32"/>
      <c r="H91" s="32"/>
      <c r="I91" s="102" t="s">
        <v>30</v>
      </c>
      <c r="J91" s="30" t="str">
        <f>E21</f>
        <v>Ing. Miloš Burianec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102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101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7" t="s">
        <v>141</v>
      </c>
      <c r="D94" s="113"/>
      <c r="E94" s="113"/>
      <c r="F94" s="113"/>
      <c r="G94" s="113"/>
      <c r="H94" s="113"/>
      <c r="I94" s="128"/>
      <c r="J94" s="129" t="s">
        <v>142</v>
      </c>
      <c r="K94" s="11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30" t="s">
        <v>143</v>
      </c>
      <c r="D96" s="32"/>
      <c r="E96" s="32"/>
      <c r="F96" s="32"/>
      <c r="G96" s="32"/>
      <c r="H96" s="32"/>
      <c r="I96" s="101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pans="1:31" s="9" customFormat="1" ht="24.95" customHeight="1">
      <c r="B97" s="131"/>
      <c r="D97" s="132" t="s">
        <v>144</v>
      </c>
      <c r="E97" s="133"/>
      <c r="F97" s="133"/>
      <c r="G97" s="133"/>
      <c r="H97" s="133"/>
      <c r="I97" s="134"/>
      <c r="J97" s="135">
        <f>J122</f>
        <v>0</v>
      </c>
      <c r="L97" s="131"/>
    </row>
    <row r="98" spans="1:31" s="10" customFormat="1" ht="19.899999999999999" customHeight="1">
      <c r="B98" s="136"/>
      <c r="D98" s="137" t="s">
        <v>145</v>
      </c>
      <c r="E98" s="138"/>
      <c r="F98" s="138"/>
      <c r="G98" s="138"/>
      <c r="H98" s="138"/>
      <c r="I98" s="139"/>
      <c r="J98" s="140">
        <f>J123</f>
        <v>0</v>
      </c>
      <c r="L98" s="136"/>
    </row>
    <row r="99" spans="1:31" s="10" customFormat="1" ht="19.899999999999999" customHeight="1">
      <c r="B99" s="136"/>
      <c r="D99" s="137" t="s">
        <v>146</v>
      </c>
      <c r="E99" s="138"/>
      <c r="F99" s="138"/>
      <c r="G99" s="138"/>
      <c r="H99" s="138"/>
      <c r="I99" s="139"/>
      <c r="J99" s="140">
        <f>J130</f>
        <v>0</v>
      </c>
      <c r="L99" s="136"/>
    </row>
    <row r="100" spans="1:31" s="10" customFormat="1" ht="19.899999999999999" customHeight="1">
      <c r="B100" s="136"/>
      <c r="D100" s="137" t="s">
        <v>147</v>
      </c>
      <c r="E100" s="138"/>
      <c r="F100" s="138"/>
      <c r="G100" s="138"/>
      <c r="H100" s="138"/>
      <c r="I100" s="139"/>
      <c r="J100" s="140">
        <f>J133</f>
        <v>0</v>
      </c>
      <c r="L100" s="136"/>
    </row>
    <row r="101" spans="1:31" s="10" customFormat="1" ht="19.899999999999999" customHeight="1">
      <c r="B101" s="136"/>
      <c r="D101" s="137" t="s">
        <v>148</v>
      </c>
      <c r="E101" s="138"/>
      <c r="F101" s="138"/>
      <c r="G101" s="138"/>
      <c r="H101" s="138"/>
      <c r="I101" s="139"/>
      <c r="J101" s="140">
        <f>J137</f>
        <v>0</v>
      </c>
      <c r="L101" s="136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101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125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126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149</v>
      </c>
      <c r="D108" s="32"/>
      <c r="E108" s="32"/>
      <c r="F108" s="32"/>
      <c r="G108" s="32"/>
      <c r="H108" s="32"/>
      <c r="I108" s="101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101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70" t="str">
        <f>E7</f>
        <v>II/231 - Rekonstrukce ul. 28. října III. část</v>
      </c>
      <c r="F111" s="271"/>
      <c r="G111" s="271"/>
      <c r="H111" s="271"/>
      <c r="I111" s="101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138</v>
      </c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32" t="str">
        <f>E9</f>
        <v>000 - VRN - Předběžné a všeobecné položky</v>
      </c>
      <c r="F113" s="272"/>
      <c r="G113" s="272"/>
      <c r="H113" s="272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10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>Tábor</v>
      </c>
      <c r="G115" s="32"/>
      <c r="H115" s="32"/>
      <c r="I115" s="102" t="s">
        <v>22</v>
      </c>
      <c r="J115" s="55" t="str">
        <f>IF(J12="","",J12)</f>
        <v>30. 6. 2020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101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2"/>
      <c r="E117" s="32"/>
      <c r="F117" s="25" t="str">
        <f>E15</f>
        <v>Správa a údržba silnic Plzeňského kraje</v>
      </c>
      <c r="G117" s="32"/>
      <c r="H117" s="32"/>
      <c r="I117" s="102" t="s">
        <v>30</v>
      </c>
      <c r="J117" s="30" t="str">
        <f>E21</f>
        <v>Ing. Miloš Burianec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102" t="s">
        <v>33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101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41"/>
      <c r="B120" s="142"/>
      <c r="C120" s="143" t="s">
        <v>150</v>
      </c>
      <c r="D120" s="144" t="s">
        <v>61</v>
      </c>
      <c r="E120" s="144" t="s">
        <v>57</v>
      </c>
      <c r="F120" s="144" t="s">
        <v>58</v>
      </c>
      <c r="G120" s="144" t="s">
        <v>151</v>
      </c>
      <c r="H120" s="144" t="s">
        <v>152</v>
      </c>
      <c r="I120" s="145" t="s">
        <v>153</v>
      </c>
      <c r="J120" s="144" t="s">
        <v>142</v>
      </c>
      <c r="K120" s="146" t="s">
        <v>154</v>
      </c>
      <c r="L120" s="147"/>
      <c r="M120" s="62" t="s">
        <v>1</v>
      </c>
      <c r="N120" s="63" t="s">
        <v>40</v>
      </c>
      <c r="O120" s="63" t="s">
        <v>155</v>
      </c>
      <c r="P120" s="63" t="s">
        <v>156</v>
      </c>
      <c r="Q120" s="63" t="s">
        <v>157</v>
      </c>
      <c r="R120" s="63" t="s">
        <v>158</v>
      </c>
      <c r="S120" s="63" t="s">
        <v>159</v>
      </c>
      <c r="T120" s="64" t="s">
        <v>160</v>
      </c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</row>
    <row r="121" spans="1:65" s="2" customFormat="1" ht="22.9" customHeight="1">
      <c r="A121" s="32"/>
      <c r="B121" s="33"/>
      <c r="C121" s="69" t="s">
        <v>161</v>
      </c>
      <c r="D121" s="32"/>
      <c r="E121" s="32"/>
      <c r="F121" s="32"/>
      <c r="G121" s="32"/>
      <c r="H121" s="32"/>
      <c r="I121" s="101"/>
      <c r="J121" s="148">
        <f>BK121</f>
        <v>0</v>
      </c>
      <c r="K121" s="32"/>
      <c r="L121" s="33"/>
      <c r="M121" s="65"/>
      <c r="N121" s="56"/>
      <c r="O121" s="66"/>
      <c r="P121" s="149">
        <f>P122</f>
        <v>0</v>
      </c>
      <c r="Q121" s="66"/>
      <c r="R121" s="149">
        <f>R122</f>
        <v>0</v>
      </c>
      <c r="S121" s="66"/>
      <c r="T121" s="150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75</v>
      </c>
      <c r="AU121" s="17" t="s">
        <v>90</v>
      </c>
      <c r="BK121" s="151">
        <f>BK122</f>
        <v>0</v>
      </c>
    </row>
    <row r="122" spans="1:65" s="12" customFormat="1" ht="25.9" customHeight="1">
      <c r="B122" s="152"/>
      <c r="D122" s="153" t="s">
        <v>75</v>
      </c>
      <c r="E122" s="154" t="s">
        <v>162</v>
      </c>
      <c r="F122" s="154" t="s">
        <v>163</v>
      </c>
      <c r="I122" s="155"/>
      <c r="J122" s="156">
        <f>BK122</f>
        <v>0</v>
      </c>
      <c r="L122" s="152"/>
      <c r="M122" s="157"/>
      <c r="N122" s="158"/>
      <c r="O122" s="158"/>
      <c r="P122" s="159">
        <f>P123+P130+P133+P137</f>
        <v>0</v>
      </c>
      <c r="Q122" s="158"/>
      <c r="R122" s="159">
        <f>R123+R130+R133+R137</f>
        <v>0</v>
      </c>
      <c r="S122" s="158"/>
      <c r="T122" s="160">
        <f>T123+T130+T133+T137</f>
        <v>0</v>
      </c>
      <c r="AR122" s="153" t="s">
        <v>164</v>
      </c>
      <c r="AT122" s="161" t="s">
        <v>75</v>
      </c>
      <c r="AU122" s="161" t="s">
        <v>76</v>
      </c>
      <c r="AY122" s="153" t="s">
        <v>165</v>
      </c>
      <c r="BK122" s="162">
        <f>BK123+BK130+BK133+BK137</f>
        <v>0</v>
      </c>
    </row>
    <row r="123" spans="1:65" s="12" customFormat="1" ht="22.9" customHeight="1">
      <c r="B123" s="152"/>
      <c r="D123" s="153" t="s">
        <v>75</v>
      </c>
      <c r="E123" s="163" t="s">
        <v>166</v>
      </c>
      <c r="F123" s="163" t="s">
        <v>167</v>
      </c>
      <c r="I123" s="155"/>
      <c r="J123" s="164">
        <f>BK123</f>
        <v>0</v>
      </c>
      <c r="L123" s="152"/>
      <c r="M123" s="157"/>
      <c r="N123" s="158"/>
      <c r="O123" s="158"/>
      <c r="P123" s="159">
        <f>SUM(P124:P129)</f>
        <v>0</v>
      </c>
      <c r="Q123" s="158"/>
      <c r="R123" s="159">
        <f>SUM(R124:R129)</f>
        <v>0</v>
      </c>
      <c r="S123" s="158"/>
      <c r="T123" s="160">
        <f>SUM(T124:T129)</f>
        <v>0</v>
      </c>
      <c r="AR123" s="153" t="s">
        <v>164</v>
      </c>
      <c r="AT123" s="161" t="s">
        <v>75</v>
      </c>
      <c r="AU123" s="161" t="s">
        <v>84</v>
      </c>
      <c r="AY123" s="153" t="s">
        <v>165</v>
      </c>
      <c r="BK123" s="162">
        <f>SUM(BK124:BK129)</f>
        <v>0</v>
      </c>
    </row>
    <row r="124" spans="1:65" s="2" customFormat="1" ht="16.5" customHeight="1">
      <c r="A124" s="32"/>
      <c r="B124" s="165"/>
      <c r="C124" s="166" t="s">
        <v>84</v>
      </c>
      <c r="D124" s="166" t="s">
        <v>168</v>
      </c>
      <c r="E124" s="167" t="s">
        <v>169</v>
      </c>
      <c r="F124" s="168" t="s">
        <v>170</v>
      </c>
      <c r="G124" s="169" t="s">
        <v>171</v>
      </c>
      <c r="H124" s="170">
        <v>1</v>
      </c>
      <c r="I124" s="171"/>
      <c r="J124" s="172">
        <f t="shared" ref="J124:J129" si="0">ROUND(I124*H124,2)</f>
        <v>0</v>
      </c>
      <c r="K124" s="168" t="s">
        <v>172</v>
      </c>
      <c r="L124" s="33"/>
      <c r="M124" s="173" t="s">
        <v>1</v>
      </c>
      <c r="N124" s="174" t="s">
        <v>41</v>
      </c>
      <c r="O124" s="58"/>
      <c r="P124" s="175">
        <f t="shared" ref="P124:P129" si="1">O124*H124</f>
        <v>0</v>
      </c>
      <c r="Q124" s="175">
        <v>0</v>
      </c>
      <c r="R124" s="175">
        <f t="shared" ref="R124:R129" si="2">Q124*H124</f>
        <v>0</v>
      </c>
      <c r="S124" s="175">
        <v>0</v>
      </c>
      <c r="T124" s="176">
        <f t="shared" ref="T124:T129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7" t="s">
        <v>173</v>
      </c>
      <c r="AT124" s="177" t="s">
        <v>168</v>
      </c>
      <c r="AU124" s="177" t="s">
        <v>86</v>
      </c>
      <c r="AY124" s="17" t="s">
        <v>165</v>
      </c>
      <c r="BE124" s="178">
        <f t="shared" ref="BE124:BE129" si="4">IF(N124="základní",J124,0)</f>
        <v>0</v>
      </c>
      <c r="BF124" s="178">
        <f t="shared" ref="BF124:BF129" si="5">IF(N124="snížená",J124,0)</f>
        <v>0</v>
      </c>
      <c r="BG124" s="178">
        <f t="shared" ref="BG124:BG129" si="6">IF(N124="zákl. přenesená",J124,0)</f>
        <v>0</v>
      </c>
      <c r="BH124" s="178">
        <f t="shared" ref="BH124:BH129" si="7">IF(N124="sníž. přenesená",J124,0)</f>
        <v>0</v>
      </c>
      <c r="BI124" s="178">
        <f t="shared" ref="BI124:BI129" si="8">IF(N124="nulová",J124,0)</f>
        <v>0</v>
      </c>
      <c r="BJ124" s="17" t="s">
        <v>84</v>
      </c>
      <c r="BK124" s="178">
        <f t="shared" ref="BK124:BK129" si="9">ROUND(I124*H124,2)</f>
        <v>0</v>
      </c>
      <c r="BL124" s="17" t="s">
        <v>173</v>
      </c>
      <c r="BM124" s="177" t="s">
        <v>174</v>
      </c>
    </row>
    <row r="125" spans="1:65" s="2" customFormat="1" ht="16.5" customHeight="1">
      <c r="A125" s="32"/>
      <c r="B125" s="165"/>
      <c r="C125" s="166" t="s">
        <v>86</v>
      </c>
      <c r="D125" s="166" t="s">
        <v>168</v>
      </c>
      <c r="E125" s="167" t="s">
        <v>175</v>
      </c>
      <c r="F125" s="168" t="s">
        <v>176</v>
      </c>
      <c r="G125" s="169" t="s">
        <v>171</v>
      </c>
      <c r="H125" s="170">
        <v>1</v>
      </c>
      <c r="I125" s="171"/>
      <c r="J125" s="172">
        <f t="shared" si="0"/>
        <v>0</v>
      </c>
      <c r="K125" s="168" t="s">
        <v>172</v>
      </c>
      <c r="L125" s="33"/>
      <c r="M125" s="173" t="s">
        <v>1</v>
      </c>
      <c r="N125" s="174" t="s">
        <v>41</v>
      </c>
      <c r="O125" s="58"/>
      <c r="P125" s="175">
        <f t="shared" si="1"/>
        <v>0</v>
      </c>
      <c r="Q125" s="175">
        <v>0</v>
      </c>
      <c r="R125" s="175">
        <f t="shared" si="2"/>
        <v>0</v>
      </c>
      <c r="S125" s="175">
        <v>0</v>
      </c>
      <c r="T125" s="17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7" t="s">
        <v>173</v>
      </c>
      <c r="AT125" s="177" t="s">
        <v>168</v>
      </c>
      <c r="AU125" s="177" t="s">
        <v>86</v>
      </c>
      <c r="AY125" s="17" t="s">
        <v>165</v>
      </c>
      <c r="BE125" s="178">
        <f t="shared" si="4"/>
        <v>0</v>
      </c>
      <c r="BF125" s="178">
        <f t="shared" si="5"/>
        <v>0</v>
      </c>
      <c r="BG125" s="178">
        <f t="shared" si="6"/>
        <v>0</v>
      </c>
      <c r="BH125" s="178">
        <f t="shared" si="7"/>
        <v>0</v>
      </c>
      <c r="BI125" s="178">
        <f t="shared" si="8"/>
        <v>0</v>
      </c>
      <c r="BJ125" s="17" t="s">
        <v>84</v>
      </c>
      <c r="BK125" s="178">
        <f t="shared" si="9"/>
        <v>0</v>
      </c>
      <c r="BL125" s="17" t="s">
        <v>173</v>
      </c>
      <c r="BM125" s="177" t="s">
        <v>177</v>
      </c>
    </row>
    <row r="126" spans="1:65" s="2" customFormat="1" ht="16.5" customHeight="1">
      <c r="A126" s="32"/>
      <c r="B126" s="165"/>
      <c r="C126" s="166" t="s">
        <v>178</v>
      </c>
      <c r="D126" s="166" t="s">
        <v>168</v>
      </c>
      <c r="E126" s="167" t="s">
        <v>179</v>
      </c>
      <c r="F126" s="168" t="s">
        <v>180</v>
      </c>
      <c r="G126" s="169" t="s">
        <v>171</v>
      </c>
      <c r="H126" s="170">
        <v>1</v>
      </c>
      <c r="I126" s="171"/>
      <c r="J126" s="172">
        <f t="shared" si="0"/>
        <v>0</v>
      </c>
      <c r="K126" s="168" t="s">
        <v>172</v>
      </c>
      <c r="L126" s="33"/>
      <c r="M126" s="173" t="s">
        <v>1</v>
      </c>
      <c r="N126" s="174" t="s">
        <v>41</v>
      </c>
      <c r="O126" s="58"/>
      <c r="P126" s="175">
        <f t="shared" si="1"/>
        <v>0</v>
      </c>
      <c r="Q126" s="175">
        <v>0</v>
      </c>
      <c r="R126" s="175">
        <f t="shared" si="2"/>
        <v>0</v>
      </c>
      <c r="S126" s="175">
        <v>0</v>
      </c>
      <c r="T126" s="17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7" t="s">
        <v>173</v>
      </c>
      <c r="AT126" s="177" t="s">
        <v>168</v>
      </c>
      <c r="AU126" s="177" t="s">
        <v>86</v>
      </c>
      <c r="AY126" s="17" t="s">
        <v>165</v>
      </c>
      <c r="BE126" s="178">
        <f t="shared" si="4"/>
        <v>0</v>
      </c>
      <c r="BF126" s="178">
        <f t="shared" si="5"/>
        <v>0</v>
      </c>
      <c r="BG126" s="178">
        <f t="shared" si="6"/>
        <v>0</v>
      </c>
      <c r="BH126" s="178">
        <f t="shared" si="7"/>
        <v>0</v>
      </c>
      <c r="BI126" s="178">
        <f t="shared" si="8"/>
        <v>0</v>
      </c>
      <c r="BJ126" s="17" t="s">
        <v>84</v>
      </c>
      <c r="BK126" s="178">
        <f t="shared" si="9"/>
        <v>0</v>
      </c>
      <c r="BL126" s="17" t="s">
        <v>173</v>
      </c>
      <c r="BM126" s="177" t="s">
        <v>181</v>
      </c>
    </row>
    <row r="127" spans="1:65" s="2" customFormat="1" ht="16.5" customHeight="1">
      <c r="A127" s="32"/>
      <c r="B127" s="165"/>
      <c r="C127" s="166" t="s">
        <v>182</v>
      </c>
      <c r="D127" s="166" t="s">
        <v>168</v>
      </c>
      <c r="E127" s="167" t="s">
        <v>183</v>
      </c>
      <c r="F127" s="168" t="s">
        <v>184</v>
      </c>
      <c r="G127" s="169" t="s">
        <v>171</v>
      </c>
      <c r="H127" s="170">
        <v>1</v>
      </c>
      <c r="I127" s="171"/>
      <c r="J127" s="172">
        <f t="shared" si="0"/>
        <v>0</v>
      </c>
      <c r="K127" s="168" t="s">
        <v>1</v>
      </c>
      <c r="L127" s="33"/>
      <c r="M127" s="173" t="s">
        <v>1</v>
      </c>
      <c r="N127" s="174" t="s">
        <v>41</v>
      </c>
      <c r="O127" s="58"/>
      <c r="P127" s="175">
        <f t="shared" si="1"/>
        <v>0</v>
      </c>
      <c r="Q127" s="175">
        <v>0</v>
      </c>
      <c r="R127" s="175">
        <f t="shared" si="2"/>
        <v>0</v>
      </c>
      <c r="S127" s="175">
        <v>0</v>
      </c>
      <c r="T127" s="176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7" t="s">
        <v>173</v>
      </c>
      <c r="AT127" s="177" t="s">
        <v>168</v>
      </c>
      <c r="AU127" s="177" t="s">
        <v>86</v>
      </c>
      <c r="AY127" s="17" t="s">
        <v>165</v>
      </c>
      <c r="BE127" s="178">
        <f t="shared" si="4"/>
        <v>0</v>
      </c>
      <c r="BF127" s="178">
        <f t="shared" si="5"/>
        <v>0</v>
      </c>
      <c r="BG127" s="178">
        <f t="shared" si="6"/>
        <v>0</v>
      </c>
      <c r="BH127" s="178">
        <f t="shared" si="7"/>
        <v>0</v>
      </c>
      <c r="BI127" s="178">
        <f t="shared" si="8"/>
        <v>0</v>
      </c>
      <c r="BJ127" s="17" t="s">
        <v>84</v>
      </c>
      <c r="BK127" s="178">
        <f t="shared" si="9"/>
        <v>0</v>
      </c>
      <c r="BL127" s="17" t="s">
        <v>173</v>
      </c>
      <c r="BM127" s="177" t="s">
        <v>185</v>
      </c>
    </row>
    <row r="128" spans="1:65" s="2" customFormat="1" ht="16.5" customHeight="1">
      <c r="A128" s="32"/>
      <c r="B128" s="165"/>
      <c r="C128" s="166" t="s">
        <v>164</v>
      </c>
      <c r="D128" s="166" t="s">
        <v>168</v>
      </c>
      <c r="E128" s="167" t="s">
        <v>186</v>
      </c>
      <c r="F128" s="168" t="s">
        <v>187</v>
      </c>
      <c r="G128" s="169" t="s">
        <v>171</v>
      </c>
      <c r="H128" s="170">
        <v>1</v>
      </c>
      <c r="I128" s="171"/>
      <c r="J128" s="172">
        <f t="shared" si="0"/>
        <v>0</v>
      </c>
      <c r="K128" s="168" t="s">
        <v>172</v>
      </c>
      <c r="L128" s="33"/>
      <c r="M128" s="173" t="s">
        <v>1</v>
      </c>
      <c r="N128" s="174" t="s">
        <v>41</v>
      </c>
      <c r="O128" s="58"/>
      <c r="P128" s="175">
        <f t="shared" si="1"/>
        <v>0</v>
      </c>
      <c r="Q128" s="175">
        <v>0</v>
      </c>
      <c r="R128" s="175">
        <f t="shared" si="2"/>
        <v>0</v>
      </c>
      <c r="S128" s="175">
        <v>0</v>
      </c>
      <c r="T128" s="17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7" t="s">
        <v>173</v>
      </c>
      <c r="AT128" s="177" t="s">
        <v>168</v>
      </c>
      <c r="AU128" s="177" t="s">
        <v>86</v>
      </c>
      <c r="AY128" s="17" t="s">
        <v>165</v>
      </c>
      <c r="BE128" s="178">
        <f t="shared" si="4"/>
        <v>0</v>
      </c>
      <c r="BF128" s="178">
        <f t="shared" si="5"/>
        <v>0</v>
      </c>
      <c r="BG128" s="178">
        <f t="shared" si="6"/>
        <v>0</v>
      </c>
      <c r="BH128" s="178">
        <f t="shared" si="7"/>
        <v>0</v>
      </c>
      <c r="BI128" s="178">
        <f t="shared" si="8"/>
        <v>0</v>
      </c>
      <c r="BJ128" s="17" t="s">
        <v>84</v>
      </c>
      <c r="BK128" s="178">
        <f t="shared" si="9"/>
        <v>0</v>
      </c>
      <c r="BL128" s="17" t="s">
        <v>173</v>
      </c>
      <c r="BM128" s="177" t="s">
        <v>188</v>
      </c>
    </row>
    <row r="129" spans="1:65" s="2" customFormat="1" ht="16.5" customHeight="1">
      <c r="A129" s="32"/>
      <c r="B129" s="165"/>
      <c r="C129" s="166" t="s">
        <v>189</v>
      </c>
      <c r="D129" s="166" t="s">
        <v>168</v>
      </c>
      <c r="E129" s="167" t="s">
        <v>190</v>
      </c>
      <c r="F129" s="168" t="s">
        <v>191</v>
      </c>
      <c r="G129" s="169" t="s">
        <v>171</v>
      </c>
      <c r="H129" s="170">
        <v>1</v>
      </c>
      <c r="I129" s="171"/>
      <c r="J129" s="172">
        <f t="shared" si="0"/>
        <v>0</v>
      </c>
      <c r="K129" s="168" t="s">
        <v>172</v>
      </c>
      <c r="L129" s="33"/>
      <c r="M129" s="173" t="s">
        <v>1</v>
      </c>
      <c r="N129" s="174" t="s">
        <v>41</v>
      </c>
      <c r="O129" s="58"/>
      <c r="P129" s="175">
        <f t="shared" si="1"/>
        <v>0</v>
      </c>
      <c r="Q129" s="175">
        <v>0</v>
      </c>
      <c r="R129" s="175">
        <f t="shared" si="2"/>
        <v>0</v>
      </c>
      <c r="S129" s="175">
        <v>0</v>
      </c>
      <c r="T129" s="176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7" t="s">
        <v>173</v>
      </c>
      <c r="AT129" s="177" t="s">
        <v>168</v>
      </c>
      <c r="AU129" s="177" t="s">
        <v>86</v>
      </c>
      <c r="AY129" s="17" t="s">
        <v>165</v>
      </c>
      <c r="BE129" s="178">
        <f t="shared" si="4"/>
        <v>0</v>
      </c>
      <c r="BF129" s="178">
        <f t="shared" si="5"/>
        <v>0</v>
      </c>
      <c r="BG129" s="178">
        <f t="shared" si="6"/>
        <v>0</v>
      </c>
      <c r="BH129" s="178">
        <f t="shared" si="7"/>
        <v>0</v>
      </c>
      <c r="BI129" s="178">
        <f t="shared" si="8"/>
        <v>0</v>
      </c>
      <c r="BJ129" s="17" t="s">
        <v>84</v>
      </c>
      <c r="BK129" s="178">
        <f t="shared" si="9"/>
        <v>0</v>
      </c>
      <c r="BL129" s="17" t="s">
        <v>173</v>
      </c>
      <c r="BM129" s="177" t="s">
        <v>192</v>
      </c>
    </row>
    <row r="130" spans="1:65" s="12" customFormat="1" ht="22.9" customHeight="1">
      <c r="B130" s="152"/>
      <c r="D130" s="153" t="s">
        <v>75</v>
      </c>
      <c r="E130" s="163" t="s">
        <v>193</v>
      </c>
      <c r="F130" s="163" t="s">
        <v>194</v>
      </c>
      <c r="I130" s="155"/>
      <c r="J130" s="164">
        <f>BK130</f>
        <v>0</v>
      </c>
      <c r="L130" s="152"/>
      <c r="M130" s="157"/>
      <c r="N130" s="158"/>
      <c r="O130" s="158"/>
      <c r="P130" s="159">
        <f>SUM(P131:P132)</f>
        <v>0</v>
      </c>
      <c r="Q130" s="158"/>
      <c r="R130" s="159">
        <f>SUM(R131:R132)</f>
        <v>0</v>
      </c>
      <c r="S130" s="158"/>
      <c r="T130" s="160">
        <f>SUM(T131:T132)</f>
        <v>0</v>
      </c>
      <c r="AR130" s="153" t="s">
        <v>164</v>
      </c>
      <c r="AT130" s="161" t="s">
        <v>75</v>
      </c>
      <c r="AU130" s="161" t="s">
        <v>84</v>
      </c>
      <c r="AY130" s="153" t="s">
        <v>165</v>
      </c>
      <c r="BK130" s="162">
        <f>SUM(BK131:BK132)</f>
        <v>0</v>
      </c>
    </row>
    <row r="131" spans="1:65" s="2" customFormat="1" ht="16.5" customHeight="1">
      <c r="A131" s="32"/>
      <c r="B131" s="165"/>
      <c r="C131" s="166" t="s">
        <v>195</v>
      </c>
      <c r="D131" s="166" t="s">
        <v>168</v>
      </c>
      <c r="E131" s="167" t="s">
        <v>196</v>
      </c>
      <c r="F131" s="168" t="s">
        <v>194</v>
      </c>
      <c r="G131" s="169" t="s">
        <v>171</v>
      </c>
      <c r="H131" s="170">
        <v>1</v>
      </c>
      <c r="I131" s="171"/>
      <c r="J131" s="172">
        <f>ROUND(I131*H131,2)</f>
        <v>0</v>
      </c>
      <c r="K131" s="168" t="s">
        <v>172</v>
      </c>
      <c r="L131" s="33"/>
      <c r="M131" s="173" t="s">
        <v>1</v>
      </c>
      <c r="N131" s="174" t="s">
        <v>41</v>
      </c>
      <c r="O131" s="58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7" t="s">
        <v>173</v>
      </c>
      <c r="AT131" s="177" t="s">
        <v>168</v>
      </c>
      <c r="AU131" s="177" t="s">
        <v>86</v>
      </c>
      <c r="AY131" s="17" t="s">
        <v>165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7" t="s">
        <v>84</v>
      </c>
      <c r="BK131" s="178">
        <f>ROUND(I131*H131,2)</f>
        <v>0</v>
      </c>
      <c r="BL131" s="17" t="s">
        <v>173</v>
      </c>
      <c r="BM131" s="177" t="s">
        <v>197</v>
      </c>
    </row>
    <row r="132" spans="1:65" s="2" customFormat="1" ht="29.25">
      <c r="A132" s="32"/>
      <c r="B132" s="33"/>
      <c r="C132" s="32"/>
      <c r="D132" s="179" t="s">
        <v>198</v>
      </c>
      <c r="E132" s="32"/>
      <c r="F132" s="180" t="s">
        <v>199</v>
      </c>
      <c r="G132" s="32"/>
      <c r="H132" s="32"/>
      <c r="I132" s="101"/>
      <c r="J132" s="32"/>
      <c r="K132" s="32"/>
      <c r="L132" s="33"/>
      <c r="M132" s="181"/>
      <c r="N132" s="182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198</v>
      </c>
      <c r="AU132" s="17" t="s">
        <v>86</v>
      </c>
    </row>
    <row r="133" spans="1:65" s="12" customFormat="1" ht="22.9" customHeight="1">
      <c r="B133" s="152"/>
      <c r="D133" s="153" t="s">
        <v>75</v>
      </c>
      <c r="E133" s="163" t="s">
        <v>200</v>
      </c>
      <c r="F133" s="163" t="s">
        <v>201</v>
      </c>
      <c r="I133" s="155"/>
      <c r="J133" s="164">
        <f>BK133</f>
        <v>0</v>
      </c>
      <c r="L133" s="152"/>
      <c r="M133" s="157"/>
      <c r="N133" s="158"/>
      <c r="O133" s="158"/>
      <c r="P133" s="159">
        <f>SUM(P134:P136)</f>
        <v>0</v>
      </c>
      <c r="Q133" s="158"/>
      <c r="R133" s="159">
        <f>SUM(R134:R136)</f>
        <v>0</v>
      </c>
      <c r="S133" s="158"/>
      <c r="T133" s="160">
        <f>SUM(T134:T136)</f>
        <v>0</v>
      </c>
      <c r="AR133" s="153" t="s">
        <v>164</v>
      </c>
      <c r="AT133" s="161" t="s">
        <v>75</v>
      </c>
      <c r="AU133" s="161" t="s">
        <v>84</v>
      </c>
      <c r="AY133" s="153" t="s">
        <v>165</v>
      </c>
      <c r="BK133" s="162">
        <f>SUM(BK134:BK136)</f>
        <v>0</v>
      </c>
    </row>
    <row r="134" spans="1:65" s="2" customFormat="1" ht="16.5" customHeight="1">
      <c r="A134" s="32"/>
      <c r="B134" s="165"/>
      <c r="C134" s="166" t="s">
        <v>202</v>
      </c>
      <c r="D134" s="166" t="s">
        <v>168</v>
      </c>
      <c r="E134" s="167" t="s">
        <v>203</v>
      </c>
      <c r="F134" s="168" t="s">
        <v>201</v>
      </c>
      <c r="G134" s="169" t="s">
        <v>171</v>
      </c>
      <c r="H134" s="170">
        <v>1</v>
      </c>
      <c r="I134" s="171"/>
      <c r="J134" s="172">
        <f>ROUND(I134*H134,2)</f>
        <v>0</v>
      </c>
      <c r="K134" s="168" t="s">
        <v>172</v>
      </c>
      <c r="L134" s="33"/>
      <c r="M134" s="173" t="s">
        <v>1</v>
      </c>
      <c r="N134" s="174" t="s">
        <v>41</v>
      </c>
      <c r="O134" s="58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7" t="s">
        <v>173</v>
      </c>
      <c r="AT134" s="177" t="s">
        <v>168</v>
      </c>
      <c r="AU134" s="177" t="s">
        <v>86</v>
      </c>
      <c r="AY134" s="17" t="s">
        <v>165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7" t="s">
        <v>84</v>
      </c>
      <c r="BK134" s="178">
        <f>ROUND(I134*H134,2)</f>
        <v>0</v>
      </c>
      <c r="BL134" s="17" t="s">
        <v>173</v>
      </c>
      <c r="BM134" s="177" t="s">
        <v>204</v>
      </c>
    </row>
    <row r="135" spans="1:65" s="2" customFormat="1" ht="16.5" customHeight="1">
      <c r="A135" s="32"/>
      <c r="B135" s="165"/>
      <c r="C135" s="166" t="s">
        <v>205</v>
      </c>
      <c r="D135" s="166" t="s">
        <v>168</v>
      </c>
      <c r="E135" s="167" t="s">
        <v>206</v>
      </c>
      <c r="F135" s="168" t="s">
        <v>207</v>
      </c>
      <c r="G135" s="169" t="s">
        <v>171</v>
      </c>
      <c r="H135" s="170">
        <v>1</v>
      </c>
      <c r="I135" s="171"/>
      <c r="J135" s="172">
        <f>ROUND(I135*H135,2)</f>
        <v>0</v>
      </c>
      <c r="K135" s="168" t="s">
        <v>172</v>
      </c>
      <c r="L135" s="33"/>
      <c r="M135" s="173" t="s">
        <v>1</v>
      </c>
      <c r="N135" s="174" t="s">
        <v>41</v>
      </c>
      <c r="O135" s="58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7" t="s">
        <v>173</v>
      </c>
      <c r="AT135" s="177" t="s">
        <v>168</v>
      </c>
      <c r="AU135" s="177" t="s">
        <v>86</v>
      </c>
      <c r="AY135" s="17" t="s">
        <v>165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7" t="s">
        <v>84</v>
      </c>
      <c r="BK135" s="178">
        <f>ROUND(I135*H135,2)</f>
        <v>0</v>
      </c>
      <c r="BL135" s="17" t="s">
        <v>173</v>
      </c>
      <c r="BM135" s="177" t="s">
        <v>208</v>
      </c>
    </row>
    <row r="136" spans="1:65" s="2" customFormat="1" ht="16.5" customHeight="1">
      <c r="A136" s="32"/>
      <c r="B136" s="165"/>
      <c r="C136" s="166" t="s">
        <v>209</v>
      </c>
      <c r="D136" s="166" t="s">
        <v>168</v>
      </c>
      <c r="E136" s="167" t="s">
        <v>210</v>
      </c>
      <c r="F136" s="168" t="s">
        <v>211</v>
      </c>
      <c r="G136" s="169" t="s">
        <v>171</v>
      </c>
      <c r="H136" s="170">
        <v>1</v>
      </c>
      <c r="I136" s="171"/>
      <c r="J136" s="172">
        <f>ROUND(I136*H136,2)</f>
        <v>0</v>
      </c>
      <c r="K136" s="168" t="s">
        <v>172</v>
      </c>
      <c r="L136" s="33"/>
      <c r="M136" s="173" t="s">
        <v>1</v>
      </c>
      <c r="N136" s="174" t="s">
        <v>41</v>
      </c>
      <c r="O136" s="58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7" t="s">
        <v>173</v>
      </c>
      <c r="AT136" s="177" t="s">
        <v>168</v>
      </c>
      <c r="AU136" s="177" t="s">
        <v>86</v>
      </c>
      <c r="AY136" s="17" t="s">
        <v>165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7" t="s">
        <v>84</v>
      </c>
      <c r="BK136" s="178">
        <f>ROUND(I136*H136,2)</f>
        <v>0</v>
      </c>
      <c r="BL136" s="17" t="s">
        <v>173</v>
      </c>
      <c r="BM136" s="177" t="s">
        <v>212</v>
      </c>
    </row>
    <row r="137" spans="1:65" s="12" customFormat="1" ht="22.9" customHeight="1">
      <c r="B137" s="152"/>
      <c r="D137" s="153" t="s">
        <v>75</v>
      </c>
      <c r="E137" s="163" t="s">
        <v>213</v>
      </c>
      <c r="F137" s="163" t="s">
        <v>214</v>
      </c>
      <c r="I137" s="155"/>
      <c r="J137" s="164">
        <f>BK137</f>
        <v>0</v>
      </c>
      <c r="L137" s="152"/>
      <c r="M137" s="157"/>
      <c r="N137" s="158"/>
      <c r="O137" s="158"/>
      <c r="P137" s="159">
        <f>SUM(P138:P143)</f>
        <v>0</v>
      </c>
      <c r="Q137" s="158"/>
      <c r="R137" s="159">
        <f>SUM(R138:R143)</f>
        <v>0</v>
      </c>
      <c r="S137" s="158"/>
      <c r="T137" s="160">
        <f>SUM(T138:T143)</f>
        <v>0</v>
      </c>
      <c r="AR137" s="153" t="s">
        <v>164</v>
      </c>
      <c r="AT137" s="161" t="s">
        <v>75</v>
      </c>
      <c r="AU137" s="161" t="s">
        <v>84</v>
      </c>
      <c r="AY137" s="153" t="s">
        <v>165</v>
      </c>
      <c r="BK137" s="162">
        <f>SUM(BK138:BK143)</f>
        <v>0</v>
      </c>
    </row>
    <row r="138" spans="1:65" s="2" customFormat="1" ht="16.5" customHeight="1">
      <c r="A138" s="32"/>
      <c r="B138" s="165"/>
      <c r="C138" s="166" t="s">
        <v>215</v>
      </c>
      <c r="D138" s="166" t="s">
        <v>168</v>
      </c>
      <c r="E138" s="167" t="s">
        <v>216</v>
      </c>
      <c r="F138" s="168" t="s">
        <v>217</v>
      </c>
      <c r="G138" s="169" t="s">
        <v>171</v>
      </c>
      <c r="H138" s="170">
        <v>1</v>
      </c>
      <c r="I138" s="171"/>
      <c r="J138" s="172">
        <f>ROUND(I138*H138,2)</f>
        <v>0</v>
      </c>
      <c r="K138" s="168" t="s">
        <v>1</v>
      </c>
      <c r="L138" s="33"/>
      <c r="M138" s="173" t="s">
        <v>1</v>
      </c>
      <c r="N138" s="174" t="s">
        <v>41</v>
      </c>
      <c r="O138" s="58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7" t="s">
        <v>173</v>
      </c>
      <c r="AT138" s="177" t="s">
        <v>168</v>
      </c>
      <c r="AU138" s="177" t="s">
        <v>86</v>
      </c>
      <c r="AY138" s="17" t="s">
        <v>165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7" t="s">
        <v>84</v>
      </c>
      <c r="BK138" s="178">
        <f>ROUND(I138*H138,2)</f>
        <v>0</v>
      </c>
      <c r="BL138" s="17" t="s">
        <v>173</v>
      </c>
      <c r="BM138" s="177" t="s">
        <v>218</v>
      </c>
    </row>
    <row r="139" spans="1:65" s="2" customFormat="1" ht="29.25">
      <c r="A139" s="32"/>
      <c r="B139" s="33"/>
      <c r="C139" s="32"/>
      <c r="D139" s="179" t="s">
        <v>198</v>
      </c>
      <c r="E139" s="32"/>
      <c r="F139" s="180" t="s">
        <v>219</v>
      </c>
      <c r="G139" s="32"/>
      <c r="H139" s="32"/>
      <c r="I139" s="101"/>
      <c r="J139" s="32"/>
      <c r="K139" s="32"/>
      <c r="L139" s="33"/>
      <c r="M139" s="181"/>
      <c r="N139" s="182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198</v>
      </c>
      <c r="AU139" s="17" t="s">
        <v>86</v>
      </c>
    </row>
    <row r="140" spans="1:65" s="13" customFormat="1" ht="11.25">
      <c r="B140" s="183"/>
      <c r="D140" s="179" t="s">
        <v>220</v>
      </c>
      <c r="E140" s="184" t="s">
        <v>1</v>
      </c>
      <c r="F140" s="185" t="s">
        <v>84</v>
      </c>
      <c r="H140" s="186">
        <v>1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220</v>
      </c>
      <c r="AU140" s="184" t="s">
        <v>86</v>
      </c>
      <c r="AV140" s="13" t="s">
        <v>86</v>
      </c>
      <c r="AW140" s="13" t="s">
        <v>32</v>
      </c>
      <c r="AX140" s="13" t="s">
        <v>84</v>
      </c>
      <c r="AY140" s="184" t="s">
        <v>165</v>
      </c>
    </row>
    <row r="141" spans="1:65" s="2" customFormat="1" ht="16.5" customHeight="1">
      <c r="A141" s="32"/>
      <c r="B141" s="165"/>
      <c r="C141" s="166" t="s">
        <v>221</v>
      </c>
      <c r="D141" s="166" t="s">
        <v>168</v>
      </c>
      <c r="E141" s="167" t="s">
        <v>222</v>
      </c>
      <c r="F141" s="168" t="s">
        <v>223</v>
      </c>
      <c r="G141" s="169" t="s">
        <v>171</v>
      </c>
      <c r="H141" s="170">
        <v>1</v>
      </c>
      <c r="I141" s="171"/>
      <c r="J141" s="172">
        <f>ROUND(I141*H141,2)</f>
        <v>0</v>
      </c>
      <c r="K141" s="168" t="s">
        <v>1</v>
      </c>
      <c r="L141" s="33"/>
      <c r="M141" s="173" t="s">
        <v>1</v>
      </c>
      <c r="N141" s="174" t="s">
        <v>41</v>
      </c>
      <c r="O141" s="58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7" t="s">
        <v>173</v>
      </c>
      <c r="AT141" s="177" t="s">
        <v>168</v>
      </c>
      <c r="AU141" s="177" t="s">
        <v>86</v>
      </c>
      <c r="AY141" s="17" t="s">
        <v>165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7" t="s">
        <v>84</v>
      </c>
      <c r="BK141" s="178">
        <f>ROUND(I141*H141,2)</f>
        <v>0</v>
      </c>
      <c r="BL141" s="17" t="s">
        <v>173</v>
      </c>
      <c r="BM141" s="177" t="s">
        <v>224</v>
      </c>
    </row>
    <row r="142" spans="1:65" s="2" customFormat="1" ht="29.25">
      <c r="A142" s="32"/>
      <c r="B142" s="33"/>
      <c r="C142" s="32"/>
      <c r="D142" s="179" t="s">
        <v>198</v>
      </c>
      <c r="E142" s="32"/>
      <c r="F142" s="180" t="s">
        <v>225</v>
      </c>
      <c r="G142" s="32"/>
      <c r="H142" s="32"/>
      <c r="I142" s="101"/>
      <c r="J142" s="32"/>
      <c r="K142" s="32"/>
      <c r="L142" s="33"/>
      <c r="M142" s="181"/>
      <c r="N142" s="182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198</v>
      </c>
      <c r="AU142" s="17" t="s">
        <v>86</v>
      </c>
    </row>
    <row r="143" spans="1:65" s="13" customFormat="1" ht="11.25">
      <c r="B143" s="183"/>
      <c r="D143" s="179" t="s">
        <v>220</v>
      </c>
      <c r="E143" s="184" t="s">
        <v>1</v>
      </c>
      <c r="F143" s="185" t="s">
        <v>84</v>
      </c>
      <c r="H143" s="186">
        <v>1</v>
      </c>
      <c r="I143" s="187"/>
      <c r="L143" s="183"/>
      <c r="M143" s="191"/>
      <c r="N143" s="192"/>
      <c r="O143" s="192"/>
      <c r="P143" s="192"/>
      <c r="Q143" s="192"/>
      <c r="R143" s="192"/>
      <c r="S143" s="192"/>
      <c r="T143" s="193"/>
      <c r="AT143" s="184" t="s">
        <v>220</v>
      </c>
      <c r="AU143" s="184" t="s">
        <v>86</v>
      </c>
      <c r="AV143" s="13" t="s">
        <v>86</v>
      </c>
      <c r="AW143" s="13" t="s">
        <v>32</v>
      </c>
      <c r="AX143" s="13" t="s">
        <v>84</v>
      </c>
      <c r="AY143" s="184" t="s">
        <v>165</v>
      </c>
    </row>
    <row r="144" spans="1:65" s="2" customFormat="1" ht="6.95" customHeight="1">
      <c r="A144" s="32"/>
      <c r="B144" s="47"/>
      <c r="C144" s="48"/>
      <c r="D144" s="48"/>
      <c r="E144" s="48"/>
      <c r="F144" s="48"/>
      <c r="G144" s="48"/>
      <c r="H144" s="48"/>
      <c r="I144" s="125"/>
      <c r="J144" s="48"/>
      <c r="K144" s="48"/>
      <c r="L144" s="33"/>
      <c r="M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</sheetData>
  <autoFilter ref="C120:K14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2" customFormat="1" ht="12" customHeight="1">
      <c r="A8" s="32"/>
      <c r="B8" s="33"/>
      <c r="C8" s="32"/>
      <c r="D8" s="27" t="s">
        <v>138</v>
      </c>
      <c r="E8" s="32"/>
      <c r="F8" s="32"/>
      <c r="G8" s="32"/>
      <c r="H8" s="32"/>
      <c r="I8" s="101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226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102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102" t="s">
        <v>22</v>
      </c>
      <c r="J12" s="55" t="str">
        <f>'Rekapitulace stavby'!AN8</f>
        <v>30. 6. 2020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101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102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102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101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102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3" t="str">
        <f>'Rekapitulace stavby'!E14</f>
        <v>Vyplň údaj</v>
      </c>
      <c r="F18" s="238"/>
      <c r="G18" s="238"/>
      <c r="H18" s="238"/>
      <c r="I18" s="102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101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102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102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101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102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102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101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101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5"/>
      <c r="J27" s="103"/>
      <c r="K27" s="103"/>
      <c r="L27" s="106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7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8" t="s">
        <v>36</v>
      </c>
      <c r="E30" s="32"/>
      <c r="F30" s="32"/>
      <c r="G30" s="32"/>
      <c r="H30" s="32"/>
      <c r="I30" s="101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9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10" t="s">
        <v>40</v>
      </c>
      <c r="E33" s="27" t="s">
        <v>41</v>
      </c>
      <c r="F33" s="111">
        <f>ROUND((SUM(BE117:BE128)),  2)</f>
        <v>0</v>
      </c>
      <c r="G33" s="32"/>
      <c r="H33" s="32"/>
      <c r="I33" s="112">
        <v>0.21</v>
      </c>
      <c r="J33" s="111">
        <f>ROUND(((SUM(BE117:BE128))*I33),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11">
        <f>ROUND((SUM(BF117:BF128)),  2)</f>
        <v>0</v>
      </c>
      <c r="G34" s="32"/>
      <c r="H34" s="32"/>
      <c r="I34" s="112">
        <v>0.15</v>
      </c>
      <c r="J34" s="111">
        <f>ROUND(((SUM(BF117:BF128))*I34),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11">
        <f>ROUND((SUM(BG117:BG128)),  2)</f>
        <v>0</v>
      </c>
      <c r="G35" s="32"/>
      <c r="H35" s="32"/>
      <c r="I35" s="112">
        <v>0.21</v>
      </c>
      <c r="J35" s="11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11">
        <f>ROUND((SUM(BH117:BH128)),  2)</f>
        <v>0</v>
      </c>
      <c r="G36" s="32"/>
      <c r="H36" s="32"/>
      <c r="I36" s="112">
        <v>0.15</v>
      </c>
      <c r="J36" s="111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11">
        <f>ROUND((SUM(BI117:BI128)),  2)</f>
        <v>0</v>
      </c>
      <c r="G37" s="32"/>
      <c r="H37" s="32"/>
      <c r="I37" s="112">
        <v>0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101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46</v>
      </c>
      <c r="E39" s="60"/>
      <c r="F39" s="60"/>
      <c r="G39" s="115" t="s">
        <v>47</v>
      </c>
      <c r="H39" s="116" t="s">
        <v>48</v>
      </c>
      <c r="I39" s="117"/>
      <c r="J39" s="118">
        <f>SUM(J30:J37)</f>
        <v>0</v>
      </c>
      <c r="K39" s="119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8"/>
      <c r="L41" s="20"/>
    </row>
    <row r="42" spans="1:31" s="1" customFormat="1" ht="14.45" customHeight="1">
      <c r="B42" s="20"/>
      <c r="I42" s="98"/>
      <c r="L42" s="20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138</v>
      </c>
      <c r="D86" s="32"/>
      <c r="E86" s="32"/>
      <c r="F86" s="32"/>
      <c r="G86" s="32"/>
      <c r="H86" s="32"/>
      <c r="I86" s="101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2" t="str">
        <f>E9</f>
        <v>SO 001 - Příprava území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Tábor</v>
      </c>
      <c r="G89" s="32"/>
      <c r="H89" s="32"/>
      <c r="I89" s="102" t="s">
        <v>22</v>
      </c>
      <c r="J89" s="55" t="str">
        <f>IF(J12="","",J12)</f>
        <v>30. 6. 2020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Správa a údržba silnic Plzeňského kraje</v>
      </c>
      <c r="G91" s="32"/>
      <c r="H91" s="32"/>
      <c r="I91" s="102" t="s">
        <v>30</v>
      </c>
      <c r="J91" s="30" t="str">
        <f>E21</f>
        <v>Ing. Miloš Burianec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102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101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7" t="s">
        <v>141</v>
      </c>
      <c r="D94" s="113"/>
      <c r="E94" s="113"/>
      <c r="F94" s="113"/>
      <c r="G94" s="113"/>
      <c r="H94" s="113"/>
      <c r="I94" s="128"/>
      <c r="J94" s="129" t="s">
        <v>142</v>
      </c>
      <c r="K94" s="11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30" t="s">
        <v>143</v>
      </c>
      <c r="D96" s="32"/>
      <c r="E96" s="32"/>
      <c r="F96" s="32"/>
      <c r="G96" s="32"/>
      <c r="H96" s="32"/>
      <c r="I96" s="101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pans="1:31" s="9" customFormat="1" ht="24.95" customHeight="1">
      <c r="B97" s="131"/>
      <c r="D97" s="132" t="s">
        <v>227</v>
      </c>
      <c r="E97" s="133"/>
      <c r="F97" s="133"/>
      <c r="G97" s="133"/>
      <c r="H97" s="133"/>
      <c r="I97" s="134"/>
      <c r="J97" s="135">
        <f>J118</f>
        <v>0</v>
      </c>
      <c r="L97" s="131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101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125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126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149</v>
      </c>
      <c r="D104" s="32"/>
      <c r="E104" s="32"/>
      <c r="F104" s="32"/>
      <c r="G104" s="32"/>
      <c r="H104" s="32"/>
      <c r="I104" s="101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101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101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70" t="str">
        <f>E7</f>
        <v>II/231 - Rekonstrukce ul. 28. října III. část</v>
      </c>
      <c r="F107" s="271"/>
      <c r="G107" s="271"/>
      <c r="H107" s="271"/>
      <c r="I107" s="101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138</v>
      </c>
      <c r="D108" s="32"/>
      <c r="E108" s="32"/>
      <c r="F108" s="32"/>
      <c r="G108" s="32"/>
      <c r="H108" s="32"/>
      <c r="I108" s="101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32" t="str">
        <f>E9</f>
        <v>SO 001 - Příprava území</v>
      </c>
      <c r="F109" s="272"/>
      <c r="G109" s="272"/>
      <c r="H109" s="272"/>
      <c r="I109" s="101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>Tábor</v>
      </c>
      <c r="G111" s="32"/>
      <c r="H111" s="32"/>
      <c r="I111" s="102" t="s">
        <v>22</v>
      </c>
      <c r="J111" s="55" t="str">
        <f>IF(J12="","",J12)</f>
        <v>30. 6. 2020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24</v>
      </c>
      <c r="D113" s="32"/>
      <c r="E113" s="32"/>
      <c r="F113" s="25" t="str">
        <f>E15</f>
        <v>Správa a údržba silnic Plzeňského kraje</v>
      </c>
      <c r="G113" s="32"/>
      <c r="H113" s="32"/>
      <c r="I113" s="102" t="s">
        <v>30</v>
      </c>
      <c r="J113" s="30" t="str">
        <f>E21</f>
        <v>Ing. Miloš Burianec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28</v>
      </c>
      <c r="D114" s="32"/>
      <c r="E114" s="32"/>
      <c r="F114" s="25" t="str">
        <f>IF(E18="","",E18)</f>
        <v>Vyplň údaj</v>
      </c>
      <c r="G114" s="32"/>
      <c r="H114" s="32"/>
      <c r="I114" s="102" t="s">
        <v>33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41"/>
      <c r="B116" s="142"/>
      <c r="C116" s="143" t="s">
        <v>150</v>
      </c>
      <c r="D116" s="144" t="s">
        <v>61</v>
      </c>
      <c r="E116" s="144" t="s">
        <v>57</v>
      </c>
      <c r="F116" s="144" t="s">
        <v>58</v>
      </c>
      <c r="G116" s="144" t="s">
        <v>151</v>
      </c>
      <c r="H116" s="144" t="s">
        <v>152</v>
      </c>
      <c r="I116" s="145" t="s">
        <v>153</v>
      </c>
      <c r="J116" s="144" t="s">
        <v>142</v>
      </c>
      <c r="K116" s="146" t="s">
        <v>154</v>
      </c>
      <c r="L116" s="147"/>
      <c r="M116" s="62" t="s">
        <v>1</v>
      </c>
      <c r="N116" s="63" t="s">
        <v>40</v>
      </c>
      <c r="O116" s="63" t="s">
        <v>155</v>
      </c>
      <c r="P116" s="63" t="s">
        <v>156</v>
      </c>
      <c r="Q116" s="63" t="s">
        <v>157</v>
      </c>
      <c r="R116" s="63" t="s">
        <v>158</v>
      </c>
      <c r="S116" s="63" t="s">
        <v>159</v>
      </c>
      <c r="T116" s="64" t="s">
        <v>160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pans="1:65" s="2" customFormat="1" ht="22.9" customHeight="1">
      <c r="A117" s="32"/>
      <c r="B117" s="33"/>
      <c r="C117" s="69" t="s">
        <v>161</v>
      </c>
      <c r="D117" s="32"/>
      <c r="E117" s="32"/>
      <c r="F117" s="32"/>
      <c r="G117" s="32"/>
      <c r="H117" s="32"/>
      <c r="I117" s="101"/>
      <c r="J117" s="148">
        <f>BK117</f>
        <v>0</v>
      </c>
      <c r="K117" s="32"/>
      <c r="L117" s="33"/>
      <c r="M117" s="65"/>
      <c r="N117" s="56"/>
      <c r="O117" s="66"/>
      <c r="P117" s="149">
        <f>P118</f>
        <v>0</v>
      </c>
      <c r="Q117" s="66"/>
      <c r="R117" s="149">
        <f>R118</f>
        <v>0</v>
      </c>
      <c r="S117" s="66"/>
      <c r="T117" s="150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75</v>
      </c>
      <c r="AU117" s="17" t="s">
        <v>90</v>
      </c>
      <c r="BK117" s="151">
        <f>BK118</f>
        <v>0</v>
      </c>
    </row>
    <row r="118" spans="1:65" s="12" customFormat="1" ht="25.9" customHeight="1">
      <c r="B118" s="152"/>
      <c r="D118" s="153" t="s">
        <v>75</v>
      </c>
      <c r="E118" s="154" t="s">
        <v>84</v>
      </c>
      <c r="F118" s="154" t="s">
        <v>228</v>
      </c>
      <c r="I118" s="155"/>
      <c r="J118" s="156">
        <f>BK118</f>
        <v>0</v>
      </c>
      <c r="L118" s="152"/>
      <c r="M118" s="157"/>
      <c r="N118" s="158"/>
      <c r="O118" s="158"/>
      <c r="P118" s="159">
        <f>SUM(P119:P128)</f>
        <v>0</v>
      </c>
      <c r="Q118" s="158"/>
      <c r="R118" s="159">
        <f>SUM(R119:R128)</f>
        <v>0</v>
      </c>
      <c r="S118" s="158"/>
      <c r="T118" s="160">
        <f>SUM(T119:T128)</f>
        <v>0</v>
      </c>
      <c r="AR118" s="153" t="s">
        <v>84</v>
      </c>
      <c r="AT118" s="161" t="s">
        <v>75</v>
      </c>
      <c r="AU118" s="161" t="s">
        <v>76</v>
      </c>
      <c r="AY118" s="153" t="s">
        <v>165</v>
      </c>
      <c r="BK118" s="162">
        <f>SUM(BK119:BK128)</f>
        <v>0</v>
      </c>
    </row>
    <row r="119" spans="1:65" s="2" customFormat="1" ht="33" customHeight="1">
      <c r="A119" s="32"/>
      <c r="B119" s="165"/>
      <c r="C119" s="166" t="s">
        <v>84</v>
      </c>
      <c r="D119" s="166" t="s">
        <v>168</v>
      </c>
      <c r="E119" s="167" t="s">
        <v>229</v>
      </c>
      <c r="F119" s="168" t="s">
        <v>230</v>
      </c>
      <c r="G119" s="169" t="s">
        <v>231</v>
      </c>
      <c r="H119" s="170">
        <v>5545</v>
      </c>
      <c r="I119" s="171"/>
      <c r="J119" s="172">
        <f>ROUND(I119*H119,2)</f>
        <v>0</v>
      </c>
      <c r="K119" s="168" t="s">
        <v>172</v>
      </c>
      <c r="L119" s="33"/>
      <c r="M119" s="173" t="s">
        <v>1</v>
      </c>
      <c r="N119" s="174" t="s">
        <v>41</v>
      </c>
      <c r="O119" s="58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77" t="s">
        <v>182</v>
      </c>
      <c r="AT119" s="177" t="s">
        <v>168</v>
      </c>
      <c r="AU119" s="177" t="s">
        <v>84</v>
      </c>
      <c r="AY119" s="17" t="s">
        <v>165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17" t="s">
        <v>84</v>
      </c>
      <c r="BK119" s="178">
        <f>ROUND(I119*H119,2)</f>
        <v>0</v>
      </c>
      <c r="BL119" s="17" t="s">
        <v>182</v>
      </c>
      <c r="BM119" s="177" t="s">
        <v>232</v>
      </c>
    </row>
    <row r="120" spans="1:65" s="2" customFormat="1" ht="21.75" customHeight="1">
      <c r="A120" s="32"/>
      <c r="B120" s="165"/>
      <c r="C120" s="166" t="s">
        <v>86</v>
      </c>
      <c r="D120" s="166" t="s">
        <v>168</v>
      </c>
      <c r="E120" s="167" t="s">
        <v>233</v>
      </c>
      <c r="F120" s="168" t="s">
        <v>234</v>
      </c>
      <c r="G120" s="169" t="s">
        <v>235</v>
      </c>
      <c r="H120" s="170">
        <v>406</v>
      </c>
      <c r="I120" s="171"/>
      <c r="J120" s="172">
        <f>ROUND(I120*H120,2)</f>
        <v>0</v>
      </c>
      <c r="K120" s="168" t="s">
        <v>172</v>
      </c>
      <c r="L120" s="33"/>
      <c r="M120" s="173" t="s">
        <v>1</v>
      </c>
      <c r="N120" s="174" t="s">
        <v>41</v>
      </c>
      <c r="O120" s="58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77" t="s">
        <v>182</v>
      </c>
      <c r="AT120" s="177" t="s">
        <v>168</v>
      </c>
      <c r="AU120" s="177" t="s">
        <v>84</v>
      </c>
      <c r="AY120" s="17" t="s">
        <v>165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17" t="s">
        <v>84</v>
      </c>
      <c r="BK120" s="178">
        <f>ROUND(I120*H120,2)</f>
        <v>0</v>
      </c>
      <c r="BL120" s="17" t="s">
        <v>182</v>
      </c>
      <c r="BM120" s="177" t="s">
        <v>236</v>
      </c>
    </row>
    <row r="121" spans="1:65" s="2" customFormat="1" ht="16.5" customHeight="1">
      <c r="A121" s="32"/>
      <c r="B121" s="165"/>
      <c r="C121" s="166" t="s">
        <v>178</v>
      </c>
      <c r="D121" s="166" t="s">
        <v>168</v>
      </c>
      <c r="E121" s="167" t="s">
        <v>237</v>
      </c>
      <c r="F121" s="168" t="s">
        <v>238</v>
      </c>
      <c r="G121" s="169" t="s">
        <v>235</v>
      </c>
      <c r="H121" s="170">
        <v>406</v>
      </c>
      <c r="I121" s="171"/>
      <c r="J121" s="172">
        <f>ROUND(I121*H121,2)</f>
        <v>0</v>
      </c>
      <c r="K121" s="168" t="s">
        <v>172</v>
      </c>
      <c r="L121" s="33"/>
      <c r="M121" s="173" t="s">
        <v>1</v>
      </c>
      <c r="N121" s="174" t="s">
        <v>41</v>
      </c>
      <c r="O121" s="58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7" t="s">
        <v>182</v>
      </c>
      <c r="AT121" s="177" t="s">
        <v>168</v>
      </c>
      <c r="AU121" s="177" t="s">
        <v>84</v>
      </c>
      <c r="AY121" s="17" t="s">
        <v>165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17" t="s">
        <v>84</v>
      </c>
      <c r="BK121" s="178">
        <f>ROUND(I121*H121,2)</f>
        <v>0</v>
      </c>
      <c r="BL121" s="17" t="s">
        <v>182</v>
      </c>
      <c r="BM121" s="177" t="s">
        <v>239</v>
      </c>
    </row>
    <row r="122" spans="1:65" s="2" customFormat="1" ht="21.75" customHeight="1">
      <c r="A122" s="32"/>
      <c r="B122" s="165"/>
      <c r="C122" s="166" t="s">
        <v>182</v>
      </c>
      <c r="D122" s="166" t="s">
        <v>168</v>
      </c>
      <c r="E122" s="167" t="s">
        <v>240</v>
      </c>
      <c r="F122" s="168" t="s">
        <v>241</v>
      </c>
      <c r="G122" s="169" t="s">
        <v>231</v>
      </c>
      <c r="H122" s="170">
        <v>5545</v>
      </c>
      <c r="I122" s="171"/>
      <c r="J122" s="172">
        <f>ROUND(I122*H122,2)</f>
        <v>0</v>
      </c>
      <c r="K122" s="168" t="s">
        <v>172</v>
      </c>
      <c r="L122" s="33"/>
      <c r="M122" s="173" t="s">
        <v>1</v>
      </c>
      <c r="N122" s="174" t="s">
        <v>41</v>
      </c>
      <c r="O122" s="58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7" t="s">
        <v>182</v>
      </c>
      <c r="AT122" s="177" t="s">
        <v>168</v>
      </c>
      <c r="AU122" s="177" t="s">
        <v>84</v>
      </c>
      <c r="AY122" s="17" t="s">
        <v>165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17" t="s">
        <v>84</v>
      </c>
      <c r="BK122" s="178">
        <f>ROUND(I122*H122,2)</f>
        <v>0</v>
      </c>
      <c r="BL122" s="17" t="s">
        <v>182</v>
      </c>
      <c r="BM122" s="177" t="s">
        <v>242</v>
      </c>
    </row>
    <row r="123" spans="1:65" s="13" customFormat="1" ht="11.25">
      <c r="B123" s="183"/>
      <c r="D123" s="179" t="s">
        <v>220</v>
      </c>
      <c r="E123" s="184" t="s">
        <v>1</v>
      </c>
      <c r="F123" s="185" t="s">
        <v>243</v>
      </c>
      <c r="H123" s="186">
        <v>5545</v>
      </c>
      <c r="I123" s="187"/>
      <c r="L123" s="183"/>
      <c r="M123" s="188"/>
      <c r="N123" s="189"/>
      <c r="O123" s="189"/>
      <c r="P123" s="189"/>
      <c r="Q123" s="189"/>
      <c r="R123" s="189"/>
      <c r="S123" s="189"/>
      <c r="T123" s="190"/>
      <c r="AT123" s="184" t="s">
        <v>220</v>
      </c>
      <c r="AU123" s="184" t="s">
        <v>84</v>
      </c>
      <c r="AV123" s="13" t="s">
        <v>86</v>
      </c>
      <c r="AW123" s="13" t="s">
        <v>32</v>
      </c>
      <c r="AX123" s="13" t="s">
        <v>76</v>
      </c>
      <c r="AY123" s="184" t="s">
        <v>165</v>
      </c>
    </row>
    <row r="124" spans="1:65" s="14" customFormat="1" ht="11.25">
      <c r="B124" s="194"/>
      <c r="D124" s="179" t="s">
        <v>220</v>
      </c>
      <c r="E124" s="195" t="s">
        <v>1</v>
      </c>
      <c r="F124" s="196" t="s">
        <v>244</v>
      </c>
      <c r="H124" s="197">
        <v>5545</v>
      </c>
      <c r="I124" s="198"/>
      <c r="L124" s="194"/>
      <c r="M124" s="199"/>
      <c r="N124" s="200"/>
      <c r="O124" s="200"/>
      <c r="P124" s="200"/>
      <c r="Q124" s="200"/>
      <c r="R124" s="200"/>
      <c r="S124" s="200"/>
      <c r="T124" s="201"/>
      <c r="AT124" s="195" t="s">
        <v>220</v>
      </c>
      <c r="AU124" s="195" t="s">
        <v>84</v>
      </c>
      <c r="AV124" s="14" t="s">
        <v>182</v>
      </c>
      <c r="AW124" s="14" t="s">
        <v>32</v>
      </c>
      <c r="AX124" s="14" t="s">
        <v>84</v>
      </c>
      <c r="AY124" s="195" t="s">
        <v>165</v>
      </c>
    </row>
    <row r="125" spans="1:65" s="2" customFormat="1" ht="21.75" customHeight="1">
      <c r="A125" s="32"/>
      <c r="B125" s="165"/>
      <c r="C125" s="166" t="s">
        <v>164</v>
      </c>
      <c r="D125" s="166" t="s">
        <v>168</v>
      </c>
      <c r="E125" s="167" t="s">
        <v>245</v>
      </c>
      <c r="F125" s="168" t="s">
        <v>246</v>
      </c>
      <c r="G125" s="169" t="s">
        <v>235</v>
      </c>
      <c r="H125" s="170">
        <v>406</v>
      </c>
      <c r="I125" s="171"/>
      <c r="J125" s="172">
        <f>ROUND(I125*H125,2)</f>
        <v>0</v>
      </c>
      <c r="K125" s="168" t="s">
        <v>172</v>
      </c>
      <c r="L125" s="33"/>
      <c r="M125" s="173" t="s">
        <v>1</v>
      </c>
      <c r="N125" s="174" t="s">
        <v>41</v>
      </c>
      <c r="O125" s="58"/>
      <c r="P125" s="175">
        <f>O125*H125</f>
        <v>0</v>
      </c>
      <c r="Q125" s="175">
        <v>0</v>
      </c>
      <c r="R125" s="175">
        <f>Q125*H125</f>
        <v>0</v>
      </c>
      <c r="S125" s="175">
        <v>0</v>
      </c>
      <c r="T125" s="176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7" t="s">
        <v>182</v>
      </c>
      <c r="AT125" s="177" t="s">
        <v>168</v>
      </c>
      <c r="AU125" s="177" t="s">
        <v>84</v>
      </c>
      <c r="AY125" s="17" t="s">
        <v>165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17" t="s">
        <v>84</v>
      </c>
      <c r="BK125" s="178">
        <f>ROUND(I125*H125,2)</f>
        <v>0</v>
      </c>
      <c r="BL125" s="17" t="s">
        <v>182</v>
      </c>
      <c r="BM125" s="177" t="s">
        <v>247</v>
      </c>
    </row>
    <row r="126" spans="1:65" s="2" customFormat="1" ht="21.75" customHeight="1">
      <c r="A126" s="32"/>
      <c r="B126" s="165"/>
      <c r="C126" s="166" t="s">
        <v>189</v>
      </c>
      <c r="D126" s="166" t="s">
        <v>168</v>
      </c>
      <c r="E126" s="167" t="s">
        <v>248</v>
      </c>
      <c r="F126" s="168" t="s">
        <v>249</v>
      </c>
      <c r="G126" s="169" t="s">
        <v>235</v>
      </c>
      <c r="H126" s="170">
        <v>406</v>
      </c>
      <c r="I126" s="171"/>
      <c r="J126" s="172">
        <f>ROUND(I126*H126,2)</f>
        <v>0</v>
      </c>
      <c r="K126" s="168" t="s">
        <v>172</v>
      </c>
      <c r="L126" s="33"/>
      <c r="M126" s="173" t="s">
        <v>1</v>
      </c>
      <c r="N126" s="174" t="s">
        <v>41</v>
      </c>
      <c r="O126" s="58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7" t="s">
        <v>182</v>
      </c>
      <c r="AT126" s="177" t="s">
        <v>168</v>
      </c>
      <c r="AU126" s="177" t="s">
        <v>84</v>
      </c>
      <c r="AY126" s="17" t="s">
        <v>165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7" t="s">
        <v>84</v>
      </c>
      <c r="BK126" s="178">
        <f>ROUND(I126*H126,2)</f>
        <v>0</v>
      </c>
      <c r="BL126" s="17" t="s">
        <v>182</v>
      </c>
      <c r="BM126" s="177" t="s">
        <v>250</v>
      </c>
    </row>
    <row r="127" spans="1:65" s="2" customFormat="1" ht="16.5" customHeight="1">
      <c r="A127" s="32"/>
      <c r="B127" s="165"/>
      <c r="C127" s="166" t="s">
        <v>195</v>
      </c>
      <c r="D127" s="166" t="s">
        <v>168</v>
      </c>
      <c r="E127" s="167" t="s">
        <v>251</v>
      </c>
      <c r="F127" s="168" t="s">
        <v>252</v>
      </c>
      <c r="G127" s="169" t="s">
        <v>235</v>
      </c>
      <c r="H127" s="170">
        <v>406</v>
      </c>
      <c r="I127" s="171"/>
      <c r="J127" s="172">
        <f>ROUND(I127*H127,2)</f>
        <v>0</v>
      </c>
      <c r="K127" s="168" t="s">
        <v>172</v>
      </c>
      <c r="L127" s="33"/>
      <c r="M127" s="173" t="s">
        <v>1</v>
      </c>
      <c r="N127" s="174" t="s">
        <v>41</v>
      </c>
      <c r="O127" s="58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7" t="s">
        <v>182</v>
      </c>
      <c r="AT127" s="177" t="s">
        <v>168</v>
      </c>
      <c r="AU127" s="177" t="s">
        <v>84</v>
      </c>
      <c r="AY127" s="17" t="s">
        <v>165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17" t="s">
        <v>84</v>
      </c>
      <c r="BK127" s="178">
        <f>ROUND(I127*H127,2)</f>
        <v>0</v>
      </c>
      <c r="BL127" s="17" t="s">
        <v>182</v>
      </c>
      <c r="BM127" s="177" t="s">
        <v>253</v>
      </c>
    </row>
    <row r="128" spans="1:65" s="2" customFormat="1" ht="16.5" customHeight="1">
      <c r="A128" s="32"/>
      <c r="B128" s="165"/>
      <c r="C128" s="166" t="s">
        <v>202</v>
      </c>
      <c r="D128" s="166" t="s">
        <v>168</v>
      </c>
      <c r="E128" s="167" t="s">
        <v>254</v>
      </c>
      <c r="F128" s="168" t="s">
        <v>255</v>
      </c>
      <c r="G128" s="169" t="s">
        <v>235</v>
      </c>
      <c r="H128" s="170">
        <v>406</v>
      </c>
      <c r="I128" s="171"/>
      <c r="J128" s="172">
        <f>ROUND(I128*H128,2)</f>
        <v>0</v>
      </c>
      <c r="K128" s="168" t="s">
        <v>172</v>
      </c>
      <c r="L128" s="33"/>
      <c r="M128" s="202" t="s">
        <v>1</v>
      </c>
      <c r="N128" s="203" t="s">
        <v>41</v>
      </c>
      <c r="O128" s="204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7" t="s">
        <v>182</v>
      </c>
      <c r="AT128" s="177" t="s">
        <v>168</v>
      </c>
      <c r="AU128" s="177" t="s">
        <v>84</v>
      </c>
      <c r="AY128" s="17" t="s">
        <v>165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7" t="s">
        <v>84</v>
      </c>
      <c r="BK128" s="178">
        <f>ROUND(I128*H128,2)</f>
        <v>0</v>
      </c>
      <c r="BL128" s="17" t="s">
        <v>182</v>
      </c>
      <c r="BM128" s="177" t="s">
        <v>256</v>
      </c>
    </row>
    <row r="129" spans="1:31" s="2" customFormat="1" ht="6.95" customHeight="1">
      <c r="A129" s="32"/>
      <c r="B129" s="47"/>
      <c r="C129" s="48"/>
      <c r="D129" s="48"/>
      <c r="E129" s="48"/>
      <c r="F129" s="48"/>
      <c r="G129" s="48"/>
      <c r="H129" s="48"/>
      <c r="I129" s="125"/>
      <c r="J129" s="48"/>
      <c r="K129" s="48"/>
      <c r="L129" s="33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autoFilter ref="C116:K12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97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1" customFormat="1" ht="12" customHeight="1">
      <c r="B8" s="20"/>
      <c r="D8" s="27" t="s">
        <v>138</v>
      </c>
      <c r="I8" s="98"/>
      <c r="L8" s="20"/>
    </row>
    <row r="9" spans="1:46" s="2" customFormat="1" ht="16.5" customHeight="1">
      <c r="A9" s="32"/>
      <c r="B9" s="33"/>
      <c r="C9" s="32"/>
      <c r="D9" s="32"/>
      <c r="E9" s="270" t="s">
        <v>257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258</v>
      </c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259</v>
      </c>
      <c r="F11" s="272"/>
      <c r="G11" s="272"/>
      <c r="H11" s="272"/>
      <c r="I11" s="10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101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102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102" t="s">
        <v>22</v>
      </c>
      <c r="J14" s="55" t="str">
        <f>'Rekapitulace stavby'!AN8</f>
        <v>30. 6. 2020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101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102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102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101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102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3" t="str">
        <f>'Rekapitulace stavby'!E14</f>
        <v>Vyplň údaj</v>
      </c>
      <c r="F20" s="238"/>
      <c r="G20" s="238"/>
      <c r="H20" s="238"/>
      <c r="I20" s="102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101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102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102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10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102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102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101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5"/>
      <c r="J29" s="103"/>
      <c r="K29" s="103"/>
      <c r="L29" s="106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101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8" t="s">
        <v>36</v>
      </c>
      <c r="E32" s="32"/>
      <c r="F32" s="32"/>
      <c r="G32" s="32"/>
      <c r="H32" s="32"/>
      <c r="I32" s="101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107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109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10" t="s">
        <v>40</v>
      </c>
      <c r="E35" s="27" t="s">
        <v>41</v>
      </c>
      <c r="F35" s="111">
        <f>ROUND((SUM(BE127:BE469)),  2)</f>
        <v>0</v>
      </c>
      <c r="G35" s="32"/>
      <c r="H35" s="32"/>
      <c r="I35" s="112">
        <v>0.21</v>
      </c>
      <c r="J35" s="111">
        <f>ROUND(((SUM(BE127:BE469))*I35),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11">
        <f>ROUND((SUM(BF127:BF469)),  2)</f>
        <v>0</v>
      </c>
      <c r="G36" s="32"/>
      <c r="H36" s="32"/>
      <c r="I36" s="112">
        <v>0.15</v>
      </c>
      <c r="J36" s="111">
        <f>ROUND(((SUM(BF127:BF469))*I36),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11">
        <f>ROUND((SUM(BG127:BG469)),  2)</f>
        <v>0</v>
      </c>
      <c r="G37" s="32"/>
      <c r="H37" s="32"/>
      <c r="I37" s="112">
        <v>0.21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11">
        <f>ROUND((SUM(BH127:BH469)),  2)</f>
        <v>0</v>
      </c>
      <c r="G38" s="32"/>
      <c r="H38" s="32"/>
      <c r="I38" s="112">
        <v>0.15</v>
      </c>
      <c r="J38" s="111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11">
        <f>ROUND((SUM(BI127:BI469)),  2)</f>
        <v>0</v>
      </c>
      <c r="G39" s="32"/>
      <c r="H39" s="32"/>
      <c r="I39" s="112">
        <v>0</v>
      </c>
      <c r="J39" s="111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46</v>
      </c>
      <c r="E41" s="60"/>
      <c r="F41" s="60"/>
      <c r="G41" s="115" t="s">
        <v>47</v>
      </c>
      <c r="H41" s="116" t="s">
        <v>48</v>
      </c>
      <c r="I41" s="117"/>
      <c r="J41" s="118">
        <f>SUM(J32:J39)</f>
        <v>0</v>
      </c>
      <c r="K41" s="119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101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138</v>
      </c>
      <c r="I86" s="98"/>
      <c r="L86" s="20"/>
    </row>
    <row r="87" spans="1:31" s="2" customFormat="1" ht="16.5" customHeight="1">
      <c r="A87" s="32"/>
      <c r="B87" s="33"/>
      <c r="C87" s="32"/>
      <c r="D87" s="32"/>
      <c r="E87" s="270" t="s">
        <v>257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258</v>
      </c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32" t="str">
        <f>E11</f>
        <v>SO 101.1.ZH - Silnice II/231</v>
      </c>
      <c r="F89" s="272"/>
      <c r="G89" s="272"/>
      <c r="H89" s="272"/>
      <c r="I89" s="101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Tábor</v>
      </c>
      <c r="G91" s="32"/>
      <c r="H91" s="32"/>
      <c r="I91" s="102" t="s">
        <v>22</v>
      </c>
      <c r="J91" s="55" t="str">
        <f>IF(J14="","",J14)</f>
        <v>30. 6. 2020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101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Správa a údržba silnic Plzeňského kraje</v>
      </c>
      <c r="G93" s="32"/>
      <c r="H93" s="32"/>
      <c r="I93" s="102" t="s">
        <v>30</v>
      </c>
      <c r="J93" s="30" t="str">
        <f>E23</f>
        <v>Ing. Miloš Burianec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102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7" t="s">
        <v>141</v>
      </c>
      <c r="D96" s="113"/>
      <c r="E96" s="113"/>
      <c r="F96" s="113"/>
      <c r="G96" s="113"/>
      <c r="H96" s="113"/>
      <c r="I96" s="128"/>
      <c r="J96" s="129" t="s">
        <v>142</v>
      </c>
      <c r="K96" s="113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101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30" t="s">
        <v>143</v>
      </c>
      <c r="D98" s="32"/>
      <c r="E98" s="32"/>
      <c r="F98" s="32"/>
      <c r="G98" s="32"/>
      <c r="H98" s="32"/>
      <c r="I98" s="101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90</v>
      </c>
    </row>
    <row r="99" spans="1:47" s="9" customFormat="1" ht="24.95" customHeight="1">
      <c r="B99" s="131"/>
      <c r="D99" s="132" t="s">
        <v>260</v>
      </c>
      <c r="E99" s="133"/>
      <c r="F99" s="133"/>
      <c r="G99" s="133"/>
      <c r="H99" s="133"/>
      <c r="I99" s="134"/>
      <c r="J99" s="135">
        <f>J128</f>
        <v>0</v>
      </c>
      <c r="L99" s="131"/>
    </row>
    <row r="100" spans="1:47" s="10" customFormat="1" ht="19.899999999999999" customHeight="1">
      <c r="B100" s="136"/>
      <c r="D100" s="137" t="s">
        <v>261</v>
      </c>
      <c r="E100" s="138"/>
      <c r="F100" s="138"/>
      <c r="G100" s="138"/>
      <c r="H100" s="138"/>
      <c r="I100" s="139"/>
      <c r="J100" s="140">
        <f>J129</f>
        <v>0</v>
      </c>
      <c r="L100" s="136"/>
    </row>
    <row r="101" spans="1:47" s="10" customFormat="1" ht="19.899999999999999" customHeight="1">
      <c r="B101" s="136"/>
      <c r="D101" s="137" t="s">
        <v>262</v>
      </c>
      <c r="E101" s="138"/>
      <c r="F101" s="138"/>
      <c r="G101" s="138"/>
      <c r="H101" s="138"/>
      <c r="I101" s="139"/>
      <c r="J101" s="140">
        <f>J232</f>
        <v>0</v>
      </c>
      <c r="L101" s="136"/>
    </row>
    <row r="102" spans="1:47" s="10" customFormat="1" ht="19.899999999999999" customHeight="1">
      <c r="B102" s="136"/>
      <c r="D102" s="137" t="s">
        <v>263</v>
      </c>
      <c r="E102" s="138"/>
      <c r="F102" s="138"/>
      <c r="G102" s="138"/>
      <c r="H102" s="138"/>
      <c r="I102" s="139"/>
      <c r="J102" s="140">
        <f>J250</f>
        <v>0</v>
      </c>
      <c r="L102" s="136"/>
    </row>
    <row r="103" spans="1:47" s="10" customFormat="1" ht="19.899999999999999" customHeight="1">
      <c r="B103" s="136"/>
      <c r="D103" s="137" t="s">
        <v>264</v>
      </c>
      <c r="E103" s="138"/>
      <c r="F103" s="138"/>
      <c r="G103" s="138"/>
      <c r="H103" s="138"/>
      <c r="I103" s="139"/>
      <c r="J103" s="140">
        <f>J304</f>
        <v>0</v>
      </c>
      <c r="L103" s="136"/>
    </row>
    <row r="104" spans="1:47" s="10" customFormat="1" ht="19.899999999999999" customHeight="1">
      <c r="B104" s="136"/>
      <c r="D104" s="137" t="s">
        <v>265</v>
      </c>
      <c r="E104" s="138"/>
      <c r="F104" s="138"/>
      <c r="G104" s="138"/>
      <c r="H104" s="138"/>
      <c r="I104" s="139"/>
      <c r="J104" s="140">
        <f>J436</f>
        <v>0</v>
      </c>
      <c r="L104" s="136"/>
    </row>
    <row r="105" spans="1:47" s="10" customFormat="1" ht="19.899999999999999" customHeight="1">
      <c r="B105" s="136"/>
      <c r="D105" s="137" t="s">
        <v>266</v>
      </c>
      <c r="E105" s="138"/>
      <c r="F105" s="138"/>
      <c r="G105" s="138"/>
      <c r="H105" s="138"/>
      <c r="I105" s="139"/>
      <c r="J105" s="140">
        <f>J467</f>
        <v>0</v>
      </c>
      <c r="L105" s="136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101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125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126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149</v>
      </c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10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6.5" customHeight="1">
      <c r="A115" s="32"/>
      <c r="B115" s="33"/>
      <c r="C115" s="32"/>
      <c r="D115" s="32"/>
      <c r="E115" s="270" t="str">
        <f>E7</f>
        <v>II/231 - Rekonstrukce ul. 28. října III. část</v>
      </c>
      <c r="F115" s="271"/>
      <c r="G115" s="271"/>
      <c r="H115" s="271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138</v>
      </c>
      <c r="I116" s="98"/>
      <c r="L116" s="20"/>
    </row>
    <row r="117" spans="1:63" s="2" customFormat="1" ht="16.5" customHeight="1">
      <c r="A117" s="32"/>
      <c r="B117" s="33"/>
      <c r="C117" s="32"/>
      <c r="D117" s="32"/>
      <c r="E117" s="270" t="s">
        <v>257</v>
      </c>
      <c r="F117" s="272"/>
      <c r="G117" s="272"/>
      <c r="H117" s="27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258</v>
      </c>
      <c r="D118" s="32"/>
      <c r="E118" s="32"/>
      <c r="F118" s="32"/>
      <c r="G118" s="32"/>
      <c r="H118" s="32"/>
      <c r="I118" s="101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32" t="str">
        <f>E11</f>
        <v>SO 101.1.ZH - Silnice II/231</v>
      </c>
      <c r="F119" s="272"/>
      <c r="G119" s="272"/>
      <c r="H119" s="272"/>
      <c r="I119" s="101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101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Tábor</v>
      </c>
      <c r="G121" s="32"/>
      <c r="H121" s="32"/>
      <c r="I121" s="102" t="s">
        <v>22</v>
      </c>
      <c r="J121" s="55" t="str">
        <f>IF(J14="","",J14)</f>
        <v>30. 6. 2020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101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24</v>
      </c>
      <c r="D123" s="32"/>
      <c r="E123" s="32"/>
      <c r="F123" s="25" t="str">
        <f>E17</f>
        <v>Správa a údržba silnic Plzeňského kraje</v>
      </c>
      <c r="G123" s="32"/>
      <c r="H123" s="32"/>
      <c r="I123" s="102" t="s">
        <v>30</v>
      </c>
      <c r="J123" s="30" t="str">
        <f>E23</f>
        <v>Ing. Miloš Burianec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28</v>
      </c>
      <c r="D124" s="32"/>
      <c r="E124" s="32"/>
      <c r="F124" s="25" t="str">
        <f>IF(E20="","",E20)</f>
        <v>Vyplň údaj</v>
      </c>
      <c r="G124" s="32"/>
      <c r="H124" s="32"/>
      <c r="I124" s="102" t="s">
        <v>33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101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41"/>
      <c r="B126" s="142"/>
      <c r="C126" s="143" t="s">
        <v>150</v>
      </c>
      <c r="D126" s="144" t="s">
        <v>61</v>
      </c>
      <c r="E126" s="144" t="s">
        <v>57</v>
      </c>
      <c r="F126" s="144" t="s">
        <v>58</v>
      </c>
      <c r="G126" s="144" t="s">
        <v>151</v>
      </c>
      <c r="H126" s="144" t="s">
        <v>152</v>
      </c>
      <c r="I126" s="145" t="s">
        <v>153</v>
      </c>
      <c r="J126" s="144" t="s">
        <v>142</v>
      </c>
      <c r="K126" s="146" t="s">
        <v>154</v>
      </c>
      <c r="L126" s="147"/>
      <c r="M126" s="62" t="s">
        <v>1</v>
      </c>
      <c r="N126" s="63" t="s">
        <v>40</v>
      </c>
      <c r="O126" s="63" t="s">
        <v>155</v>
      </c>
      <c r="P126" s="63" t="s">
        <v>156</v>
      </c>
      <c r="Q126" s="63" t="s">
        <v>157</v>
      </c>
      <c r="R126" s="63" t="s">
        <v>158</v>
      </c>
      <c r="S126" s="63" t="s">
        <v>159</v>
      </c>
      <c r="T126" s="64" t="s">
        <v>160</v>
      </c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</row>
    <row r="127" spans="1:63" s="2" customFormat="1" ht="22.9" customHeight="1">
      <c r="A127" s="32"/>
      <c r="B127" s="33"/>
      <c r="C127" s="69" t="s">
        <v>161</v>
      </c>
      <c r="D127" s="32"/>
      <c r="E127" s="32"/>
      <c r="F127" s="32"/>
      <c r="G127" s="32"/>
      <c r="H127" s="32"/>
      <c r="I127" s="101"/>
      <c r="J127" s="148">
        <f>BK127</f>
        <v>0</v>
      </c>
      <c r="K127" s="32"/>
      <c r="L127" s="33"/>
      <c r="M127" s="65"/>
      <c r="N127" s="56"/>
      <c r="O127" s="66"/>
      <c r="P127" s="149">
        <f>P128</f>
        <v>0</v>
      </c>
      <c r="Q127" s="66"/>
      <c r="R127" s="149">
        <f>R128</f>
        <v>4551.7084244999987</v>
      </c>
      <c r="S127" s="66"/>
      <c r="T127" s="150">
        <f>T128</f>
        <v>7346.5207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75</v>
      </c>
      <c r="AU127" s="17" t="s">
        <v>90</v>
      </c>
      <c r="BK127" s="151">
        <f>BK128</f>
        <v>0</v>
      </c>
    </row>
    <row r="128" spans="1:63" s="12" customFormat="1" ht="25.9" customHeight="1">
      <c r="B128" s="152"/>
      <c r="D128" s="153" t="s">
        <v>75</v>
      </c>
      <c r="E128" s="154" t="s">
        <v>267</v>
      </c>
      <c r="F128" s="154" t="s">
        <v>268</v>
      </c>
      <c r="I128" s="155"/>
      <c r="J128" s="156">
        <f>BK128</f>
        <v>0</v>
      </c>
      <c r="L128" s="152"/>
      <c r="M128" s="157"/>
      <c r="N128" s="158"/>
      <c r="O128" s="158"/>
      <c r="P128" s="159">
        <f>P129+P232+P250+P304+P436+P467</f>
        <v>0</v>
      </c>
      <c r="Q128" s="158"/>
      <c r="R128" s="159">
        <f>R129+R232+R250+R304+R436+R467</f>
        <v>4551.7084244999987</v>
      </c>
      <c r="S128" s="158"/>
      <c r="T128" s="160">
        <f>T129+T232+T250+T304+T436+T467</f>
        <v>7346.5207</v>
      </c>
      <c r="AR128" s="153" t="s">
        <v>84</v>
      </c>
      <c r="AT128" s="161" t="s">
        <v>75</v>
      </c>
      <c r="AU128" s="161" t="s">
        <v>76</v>
      </c>
      <c r="AY128" s="153" t="s">
        <v>165</v>
      </c>
      <c r="BK128" s="162">
        <f>BK129+BK232+BK250+BK304+BK436+BK467</f>
        <v>0</v>
      </c>
    </row>
    <row r="129" spans="1:65" s="12" customFormat="1" ht="22.9" customHeight="1">
      <c r="B129" s="152"/>
      <c r="D129" s="153" t="s">
        <v>75</v>
      </c>
      <c r="E129" s="163" t="s">
        <v>84</v>
      </c>
      <c r="F129" s="163" t="s">
        <v>228</v>
      </c>
      <c r="I129" s="155"/>
      <c r="J129" s="164">
        <f>BK129</f>
        <v>0</v>
      </c>
      <c r="L129" s="152"/>
      <c r="M129" s="157"/>
      <c r="N129" s="158"/>
      <c r="O129" s="158"/>
      <c r="P129" s="159">
        <f>SUM(P130:P231)</f>
        <v>0</v>
      </c>
      <c r="Q129" s="158"/>
      <c r="R129" s="159">
        <f>SUM(R130:R231)</f>
        <v>4219.3720949999988</v>
      </c>
      <c r="S129" s="158"/>
      <c r="T129" s="160">
        <f>SUM(T130:T231)</f>
        <v>7276.7151000000003</v>
      </c>
      <c r="AR129" s="153" t="s">
        <v>84</v>
      </c>
      <c r="AT129" s="161" t="s">
        <v>75</v>
      </c>
      <c r="AU129" s="161" t="s">
        <v>84</v>
      </c>
      <c r="AY129" s="153" t="s">
        <v>165</v>
      </c>
      <c r="BK129" s="162">
        <f>SUM(BK130:BK231)</f>
        <v>0</v>
      </c>
    </row>
    <row r="130" spans="1:65" s="2" customFormat="1" ht="21.75" customHeight="1">
      <c r="A130" s="32"/>
      <c r="B130" s="165"/>
      <c r="C130" s="166" t="s">
        <v>84</v>
      </c>
      <c r="D130" s="166" t="s">
        <v>168</v>
      </c>
      <c r="E130" s="167" t="s">
        <v>269</v>
      </c>
      <c r="F130" s="168" t="s">
        <v>270</v>
      </c>
      <c r="G130" s="169" t="s">
        <v>231</v>
      </c>
      <c r="H130" s="170">
        <v>6160.3</v>
      </c>
      <c r="I130" s="171"/>
      <c r="J130" s="172">
        <f>ROUND(I130*H130,2)</f>
        <v>0</v>
      </c>
      <c r="K130" s="168" t="s">
        <v>172</v>
      </c>
      <c r="L130" s="33"/>
      <c r="M130" s="173" t="s">
        <v>1</v>
      </c>
      <c r="N130" s="174" t="s">
        <v>41</v>
      </c>
      <c r="O130" s="58"/>
      <c r="P130" s="175">
        <f>O130*H130</f>
        <v>0</v>
      </c>
      <c r="Q130" s="175">
        <v>0</v>
      </c>
      <c r="R130" s="175">
        <f>Q130*H130</f>
        <v>0</v>
      </c>
      <c r="S130" s="175">
        <v>0.57999999999999996</v>
      </c>
      <c r="T130" s="176">
        <f>S130*H130</f>
        <v>3572.9739999999997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7" t="s">
        <v>182</v>
      </c>
      <c r="AT130" s="177" t="s">
        <v>168</v>
      </c>
      <c r="AU130" s="177" t="s">
        <v>86</v>
      </c>
      <c r="AY130" s="17" t="s">
        <v>165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7" t="s">
        <v>84</v>
      </c>
      <c r="BK130" s="178">
        <f>ROUND(I130*H130,2)</f>
        <v>0</v>
      </c>
      <c r="BL130" s="17" t="s">
        <v>182</v>
      </c>
      <c r="BM130" s="177" t="s">
        <v>271</v>
      </c>
    </row>
    <row r="131" spans="1:65" s="2" customFormat="1" ht="21.75" customHeight="1">
      <c r="A131" s="32"/>
      <c r="B131" s="165"/>
      <c r="C131" s="166" t="s">
        <v>86</v>
      </c>
      <c r="D131" s="166" t="s">
        <v>168</v>
      </c>
      <c r="E131" s="167" t="s">
        <v>272</v>
      </c>
      <c r="F131" s="168" t="s">
        <v>273</v>
      </c>
      <c r="G131" s="169" t="s">
        <v>231</v>
      </c>
      <c r="H131" s="170">
        <v>6587.58</v>
      </c>
      <c r="I131" s="171"/>
      <c r="J131" s="172">
        <f>ROUND(I131*H131,2)</f>
        <v>0</v>
      </c>
      <c r="K131" s="168" t="s">
        <v>172</v>
      </c>
      <c r="L131" s="33"/>
      <c r="M131" s="173" t="s">
        <v>1</v>
      </c>
      <c r="N131" s="174" t="s">
        <v>41</v>
      </c>
      <c r="O131" s="58"/>
      <c r="P131" s="175">
        <f>O131*H131</f>
        <v>0</v>
      </c>
      <c r="Q131" s="175">
        <v>0</v>
      </c>
      <c r="R131" s="175">
        <f>Q131*H131</f>
        <v>0</v>
      </c>
      <c r="S131" s="175">
        <v>0.32500000000000001</v>
      </c>
      <c r="T131" s="176">
        <f>S131*H131</f>
        <v>2140.9634999999998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7" t="s">
        <v>182</v>
      </c>
      <c r="AT131" s="177" t="s">
        <v>168</v>
      </c>
      <c r="AU131" s="177" t="s">
        <v>86</v>
      </c>
      <c r="AY131" s="17" t="s">
        <v>165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7" t="s">
        <v>84</v>
      </c>
      <c r="BK131" s="178">
        <f>ROUND(I131*H131,2)</f>
        <v>0</v>
      </c>
      <c r="BL131" s="17" t="s">
        <v>182</v>
      </c>
      <c r="BM131" s="177" t="s">
        <v>274</v>
      </c>
    </row>
    <row r="132" spans="1:65" s="13" customFormat="1" ht="11.25">
      <c r="B132" s="183"/>
      <c r="D132" s="179" t="s">
        <v>220</v>
      </c>
      <c r="E132" s="184" t="s">
        <v>1</v>
      </c>
      <c r="F132" s="185" t="s">
        <v>275</v>
      </c>
      <c r="H132" s="186">
        <v>6587.58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220</v>
      </c>
      <c r="AU132" s="184" t="s">
        <v>86</v>
      </c>
      <c r="AV132" s="13" t="s">
        <v>86</v>
      </c>
      <c r="AW132" s="13" t="s">
        <v>32</v>
      </c>
      <c r="AX132" s="13" t="s">
        <v>76</v>
      </c>
      <c r="AY132" s="184" t="s">
        <v>165</v>
      </c>
    </row>
    <row r="133" spans="1:65" s="14" customFormat="1" ht="11.25">
      <c r="B133" s="194"/>
      <c r="D133" s="179" t="s">
        <v>220</v>
      </c>
      <c r="E133" s="195" t="s">
        <v>1</v>
      </c>
      <c r="F133" s="196" t="s">
        <v>244</v>
      </c>
      <c r="H133" s="197">
        <v>6587.58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5" t="s">
        <v>220</v>
      </c>
      <c r="AU133" s="195" t="s">
        <v>86</v>
      </c>
      <c r="AV133" s="14" t="s">
        <v>182</v>
      </c>
      <c r="AW133" s="14" t="s">
        <v>32</v>
      </c>
      <c r="AX133" s="14" t="s">
        <v>84</v>
      </c>
      <c r="AY133" s="195" t="s">
        <v>165</v>
      </c>
    </row>
    <row r="134" spans="1:65" s="2" customFormat="1" ht="21.75" customHeight="1">
      <c r="A134" s="32"/>
      <c r="B134" s="165"/>
      <c r="C134" s="166" t="s">
        <v>178</v>
      </c>
      <c r="D134" s="166" t="s">
        <v>168</v>
      </c>
      <c r="E134" s="167" t="s">
        <v>276</v>
      </c>
      <c r="F134" s="168" t="s">
        <v>277</v>
      </c>
      <c r="G134" s="169" t="s">
        <v>231</v>
      </c>
      <c r="H134" s="170">
        <v>12209.2</v>
      </c>
      <c r="I134" s="171"/>
      <c r="J134" s="172">
        <f>ROUND(I134*H134,2)</f>
        <v>0</v>
      </c>
      <c r="K134" s="168" t="s">
        <v>172</v>
      </c>
      <c r="L134" s="33"/>
      <c r="M134" s="173" t="s">
        <v>1</v>
      </c>
      <c r="N134" s="174" t="s">
        <v>41</v>
      </c>
      <c r="O134" s="58"/>
      <c r="P134" s="175">
        <f>O134*H134</f>
        <v>0</v>
      </c>
      <c r="Q134" s="175">
        <v>5.0000000000000002E-5</v>
      </c>
      <c r="R134" s="175">
        <f>Q134*H134</f>
        <v>0.61046000000000011</v>
      </c>
      <c r="S134" s="175">
        <v>0.128</v>
      </c>
      <c r="T134" s="176">
        <f>S134*H134</f>
        <v>1562.7776000000001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7" t="s">
        <v>182</v>
      </c>
      <c r="AT134" s="177" t="s">
        <v>168</v>
      </c>
      <c r="AU134" s="177" t="s">
        <v>86</v>
      </c>
      <c r="AY134" s="17" t="s">
        <v>165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7" t="s">
        <v>84</v>
      </c>
      <c r="BK134" s="178">
        <f>ROUND(I134*H134,2)</f>
        <v>0</v>
      </c>
      <c r="BL134" s="17" t="s">
        <v>182</v>
      </c>
      <c r="BM134" s="177" t="s">
        <v>278</v>
      </c>
    </row>
    <row r="135" spans="1:65" s="15" customFormat="1" ht="11.25">
      <c r="B135" s="207"/>
      <c r="D135" s="179" t="s">
        <v>220</v>
      </c>
      <c r="E135" s="208" t="s">
        <v>1</v>
      </c>
      <c r="F135" s="209" t="s">
        <v>279</v>
      </c>
      <c r="H135" s="208" t="s">
        <v>1</v>
      </c>
      <c r="I135" s="210"/>
      <c r="L135" s="207"/>
      <c r="M135" s="211"/>
      <c r="N135" s="212"/>
      <c r="O135" s="212"/>
      <c r="P135" s="212"/>
      <c r="Q135" s="212"/>
      <c r="R135" s="212"/>
      <c r="S135" s="212"/>
      <c r="T135" s="213"/>
      <c r="AT135" s="208" t="s">
        <v>220</v>
      </c>
      <c r="AU135" s="208" t="s">
        <v>86</v>
      </c>
      <c r="AV135" s="15" t="s">
        <v>84</v>
      </c>
      <c r="AW135" s="15" t="s">
        <v>32</v>
      </c>
      <c r="AX135" s="15" t="s">
        <v>76</v>
      </c>
      <c r="AY135" s="208" t="s">
        <v>165</v>
      </c>
    </row>
    <row r="136" spans="1:65" s="13" customFormat="1" ht="11.25">
      <c r="B136" s="183"/>
      <c r="D136" s="179" t="s">
        <v>220</v>
      </c>
      <c r="E136" s="184" t="s">
        <v>1</v>
      </c>
      <c r="F136" s="185" t="s">
        <v>280</v>
      </c>
      <c r="H136" s="186">
        <v>12209.2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220</v>
      </c>
      <c r="AU136" s="184" t="s">
        <v>86</v>
      </c>
      <c r="AV136" s="13" t="s">
        <v>86</v>
      </c>
      <c r="AW136" s="13" t="s">
        <v>32</v>
      </c>
      <c r="AX136" s="13" t="s">
        <v>76</v>
      </c>
      <c r="AY136" s="184" t="s">
        <v>165</v>
      </c>
    </row>
    <row r="137" spans="1:65" s="14" customFormat="1" ht="11.25">
      <c r="B137" s="194"/>
      <c r="D137" s="179" t="s">
        <v>220</v>
      </c>
      <c r="E137" s="195" t="s">
        <v>1</v>
      </c>
      <c r="F137" s="196" t="s">
        <v>244</v>
      </c>
      <c r="H137" s="197">
        <v>12209.2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5" t="s">
        <v>220</v>
      </c>
      <c r="AU137" s="195" t="s">
        <v>86</v>
      </c>
      <c r="AV137" s="14" t="s">
        <v>182</v>
      </c>
      <c r="AW137" s="14" t="s">
        <v>32</v>
      </c>
      <c r="AX137" s="14" t="s">
        <v>84</v>
      </c>
      <c r="AY137" s="195" t="s">
        <v>165</v>
      </c>
    </row>
    <row r="138" spans="1:65" s="2" customFormat="1" ht="21.75" customHeight="1">
      <c r="A138" s="32"/>
      <c r="B138" s="165"/>
      <c r="C138" s="166" t="s">
        <v>182</v>
      </c>
      <c r="D138" s="166" t="s">
        <v>168</v>
      </c>
      <c r="E138" s="167" t="s">
        <v>240</v>
      </c>
      <c r="F138" s="168" t="s">
        <v>241</v>
      </c>
      <c r="G138" s="169" t="s">
        <v>231</v>
      </c>
      <c r="H138" s="170">
        <v>10532.6</v>
      </c>
      <c r="I138" s="171"/>
      <c r="J138" s="172">
        <f>ROUND(I138*H138,2)</f>
        <v>0</v>
      </c>
      <c r="K138" s="168" t="s">
        <v>172</v>
      </c>
      <c r="L138" s="33"/>
      <c r="M138" s="173" t="s">
        <v>1</v>
      </c>
      <c r="N138" s="174" t="s">
        <v>41</v>
      </c>
      <c r="O138" s="58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7" t="s">
        <v>182</v>
      </c>
      <c r="AT138" s="177" t="s">
        <v>168</v>
      </c>
      <c r="AU138" s="177" t="s">
        <v>86</v>
      </c>
      <c r="AY138" s="17" t="s">
        <v>165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7" t="s">
        <v>84</v>
      </c>
      <c r="BK138" s="178">
        <f>ROUND(I138*H138,2)</f>
        <v>0</v>
      </c>
      <c r="BL138" s="17" t="s">
        <v>182</v>
      </c>
      <c r="BM138" s="177" t="s">
        <v>281</v>
      </c>
    </row>
    <row r="139" spans="1:65" s="13" customFormat="1" ht="11.25">
      <c r="B139" s="183"/>
      <c r="D139" s="179" t="s">
        <v>220</v>
      </c>
      <c r="E139" s="184" t="s">
        <v>1</v>
      </c>
      <c r="F139" s="185" t="s">
        <v>282</v>
      </c>
      <c r="H139" s="186">
        <v>7453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220</v>
      </c>
      <c r="AU139" s="184" t="s">
        <v>86</v>
      </c>
      <c r="AV139" s="13" t="s">
        <v>86</v>
      </c>
      <c r="AW139" s="13" t="s">
        <v>32</v>
      </c>
      <c r="AX139" s="13" t="s">
        <v>76</v>
      </c>
      <c r="AY139" s="184" t="s">
        <v>165</v>
      </c>
    </row>
    <row r="140" spans="1:65" s="13" customFormat="1" ht="11.25">
      <c r="B140" s="183"/>
      <c r="D140" s="179" t="s">
        <v>220</v>
      </c>
      <c r="E140" s="184" t="s">
        <v>1</v>
      </c>
      <c r="F140" s="185" t="s">
        <v>283</v>
      </c>
      <c r="H140" s="186">
        <v>3079.6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220</v>
      </c>
      <c r="AU140" s="184" t="s">
        <v>86</v>
      </c>
      <c r="AV140" s="13" t="s">
        <v>86</v>
      </c>
      <c r="AW140" s="13" t="s">
        <v>32</v>
      </c>
      <c r="AX140" s="13" t="s">
        <v>76</v>
      </c>
      <c r="AY140" s="184" t="s">
        <v>165</v>
      </c>
    </row>
    <row r="141" spans="1:65" s="14" customFormat="1" ht="11.25">
      <c r="B141" s="194"/>
      <c r="D141" s="179" t="s">
        <v>220</v>
      </c>
      <c r="E141" s="195" t="s">
        <v>1</v>
      </c>
      <c r="F141" s="196" t="s">
        <v>244</v>
      </c>
      <c r="H141" s="197">
        <v>10532.6</v>
      </c>
      <c r="I141" s="198"/>
      <c r="L141" s="194"/>
      <c r="M141" s="199"/>
      <c r="N141" s="200"/>
      <c r="O141" s="200"/>
      <c r="P141" s="200"/>
      <c r="Q141" s="200"/>
      <c r="R141" s="200"/>
      <c r="S141" s="200"/>
      <c r="T141" s="201"/>
      <c r="AT141" s="195" t="s">
        <v>220</v>
      </c>
      <c r="AU141" s="195" t="s">
        <v>86</v>
      </c>
      <c r="AV141" s="14" t="s">
        <v>182</v>
      </c>
      <c r="AW141" s="14" t="s">
        <v>32</v>
      </c>
      <c r="AX141" s="14" t="s">
        <v>84</v>
      </c>
      <c r="AY141" s="195" t="s">
        <v>165</v>
      </c>
    </row>
    <row r="142" spans="1:65" s="2" customFormat="1" ht="21.75" customHeight="1">
      <c r="A142" s="32"/>
      <c r="B142" s="165"/>
      <c r="C142" s="166" t="s">
        <v>164</v>
      </c>
      <c r="D142" s="166" t="s">
        <v>168</v>
      </c>
      <c r="E142" s="167" t="s">
        <v>284</v>
      </c>
      <c r="F142" s="168" t="s">
        <v>285</v>
      </c>
      <c r="G142" s="169" t="s">
        <v>286</v>
      </c>
      <c r="H142" s="170">
        <v>3360</v>
      </c>
      <c r="I142" s="171"/>
      <c r="J142" s="172">
        <f>ROUND(I142*H142,2)</f>
        <v>0</v>
      </c>
      <c r="K142" s="168" t="s">
        <v>172</v>
      </c>
      <c r="L142" s="33"/>
      <c r="M142" s="173" t="s">
        <v>1</v>
      </c>
      <c r="N142" s="174" t="s">
        <v>41</v>
      </c>
      <c r="O142" s="58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7" t="s">
        <v>182</v>
      </c>
      <c r="AT142" s="177" t="s">
        <v>168</v>
      </c>
      <c r="AU142" s="177" t="s">
        <v>86</v>
      </c>
      <c r="AY142" s="17" t="s">
        <v>165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7" t="s">
        <v>84</v>
      </c>
      <c r="BK142" s="178">
        <f>ROUND(I142*H142,2)</f>
        <v>0</v>
      </c>
      <c r="BL142" s="17" t="s">
        <v>182</v>
      </c>
      <c r="BM142" s="177" t="s">
        <v>287</v>
      </c>
    </row>
    <row r="143" spans="1:65" s="15" customFormat="1" ht="11.25">
      <c r="B143" s="207"/>
      <c r="D143" s="179" t="s">
        <v>220</v>
      </c>
      <c r="E143" s="208" t="s">
        <v>1</v>
      </c>
      <c r="F143" s="209" t="s">
        <v>288</v>
      </c>
      <c r="H143" s="208" t="s">
        <v>1</v>
      </c>
      <c r="I143" s="210"/>
      <c r="L143" s="207"/>
      <c r="M143" s="211"/>
      <c r="N143" s="212"/>
      <c r="O143" s="212"/>
      <c r="P143" s="212"/>
      <c r="Q143" s="212"/>
      <c r="R143" s="212"/>
      <c r="S143" s="212"/>
      <c r="T143" s="213"/>
      <c r="AT143" s="208" t="s">
        <v>220</v>
      </c>
      <c r="AU143" s="208" t="s">
        <v>86</v>
      </c>
      <c r="AV143" s="15" t="s">
        <v>84</v>
      </c>
      <c r="AW143" s="15" t="s">
        <v>32</v>
      </c>
      <c r="AX143" s="15" t="s">
        <v>76</v>
      </c>
      <c r="AY143" s="208" t="s">
        <v>165</v>
      </c>
    </row>
    <row r="144" spans="1:65" s="13" customFormat="1" ht="11.25">
      <c r="B144" s="183"/>
      <c r="D144" s="179" t="s">
        <v>220</v>
      </c>
      <c r="E144" s="184" t="s">
        <v>1</v>
      </c>
      <c r="F144" s="185" t="s">
        <v>289</v>
      </c>
      <c r="H144" s="186">
        <v>3360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220</v>
      </c>
      <c r="AU144" s="184" t="s">
        <v>86</v>
      </c>
      <c r="AV144" s="13" t="s">
        <v>86</v>
      </c>
      <c r="AW144" s="13" t="s">
        <v>32</v>
      </c>
      <c r="AX144" s="13" t="s">
        <v>76</v>
      </c>
      <c r="AY144" s="184" t="s">
        <v>165</v>
      </c>
    </row>
    <row r="145" spans="1:65" s="14" customFormat="1" ht="11.25">
      <c r="B145" s="194"/>
      <c r="D145" s="179" t="s">
        <v>220</v>
      </c>
      <c r="E145" s="195" t="s">
        <v>1</v>
      </c>
      <c r="F145" s="196" t="s">
        <v>244</v>
      </c>
      <c r="H145" s="197">
        <v>3360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5" t="s">
        <v>220</v>
      </c>
      <c r="AU145" s="195" t="s">
        <v>86</v>
      </c>
      <c r="AV145" s="14" t="s">
        <v>182</v>
      </c>
      <c r="AW145" s="14" t="s">
        <v>32</v>
      </c>
      <c r="AX145" s="14" t="s">
        <v>84</v>
      </c>
      <c r="AY145" s="195" t="s">
        <v>165</v>
      </c>
    </row>
    <row r="146" spans="1:65" s="2" customFormat="1" ht="21.75" customHeight="1">
      <c r="A146" s="32"/>
      <c r="B146" s="165"/>
      <c r="C146" s="166" t="s">
        <v>189</v>
      </c>
      <c r="D146" s="166" t="s">
        <v>168</v>
      </c>
      <c r="E146" s="167" t="s">
        <v>290</v>
      </c>
      <c r="F146" s="168" t="s">
        <v>291</v>
      </c>
      <c r="G146" s="169" t="s">
        <v>286</v>
      </c>
      <c r="H146" s="170">
        <v>45.15</v>
      </c>
      <c r="I146" s="171"/>
      <c r="J146" s="172">
        <f>ROUND(I146*H146,2)</f>
        <v>0</v>
      </c>
      <c r="K146" s="168" t="s">
        <v>172</v>
      </c>
      <c r="L146" s="33"/>
      <c r="M146" s="173" t="s">
        <v>1</v>
      </c>
      <c r="N146" s="174" t="s">
        <v>41</v>
      </c>
      <c r="O146" s="58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7" t="s">
        <v>182</v>
      </c>
      <c r="AT146" s="177" t="s">
        <v>168</v>
      </c>
      <c r="AU146" s="177" t="s">
        <v>86</v>
      </c>
      <c r="AY146" s="17" t="s">
        <v>165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7" t="s">
        <v>84</v>
      </c>
      <c r="BK146" s="178">
        <f>ROUND(I146*H146,2)</f>
        <v>0</v>
      </c>
      <c r="BL146" s="17" t="s">
        <v>182</v>
      </c>
      <c r="BM146" s="177" t="s">
        <v>292</v>
      </c>
    </row>
    <row r="147" spans="1:65" s="15" customFormat="1" ht="11.25">
      <c r="B147" s="207"/>
      <c r="D147" s="179" t="s">
        <v>220</v>
      </c>
      <c r="E147" s="208" t="s">
        <v>1</v>
      </c>
      <c r="F147" s="209" t="s">
        <v>293</v>
      </c>
      <c r="H147" s="208" t="s">
        <v>1</v>
      </c>
      <c r="I147" s="210"/>
      <c r="L147" s="207"/>
      <c r="M147" s="211"/>
      <c r="N147" s="212"/>
      <c r="O147" s="212"/>
      <c r="P147" s="212"/>
      <c r="Q147" s="212"/>
      <c r="R147" s="212"/>
      <c r="S147" s="212"/>
      <c r="T147" s="213"/>
      <c r="AT147" s="208" t="s">
        <v>220</v>
      </c>
      <c r="AU147" s="208" t="s">
        <v>86</v>
      </c>
      <c r="AV147" s="15" t="s">
        <v>84</v>
      </c>
      <c r="AW147" s="15" t="s">
        <v>32</v>
      </c>
      <c r="AX147" s="15" t="s">
        <v>76</v>
      </c>
      <c r="AY147" s="208" t="s">
        <v>165</v>
      </c>
    </row>
    <row r="148" spans="1:65" s="13" customFormat="1" ht="11.25">
      <c r="B148" s="183"/>
      <c r="D148" s="179" t="s">
        <v>220</v>
      </c>
      <c r="E148" s="184" t="s">
        <v>1</v>
      </c>
      <c r="F148" s="185" t="s">
        <v>294</v>
      </c>
      <c r="H148" s="186">
        <v>45.15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220</v>
      </c>
      <c r="AU148" s="184" t="s">
        <v>86</v>
      </c>
      <c r="AV148" s="13" t="s">
        <v>86</v>
      </c>
      <c r="AW148" s="13" t="s">
        <v>32</v>
      </c>
      <c r="AX148" s="13" t="s">
        <v>76</v>
      </c>
      <c r="AY148" s="184" t="s">
        <v>165</v>
      </c>
    </row>
    <row r="149" spans="1:65" s="14" customFormat="1" ht="11.25">
      <c r="B149" s="194"/>
      <c r="D149" s="179" t="s">
        <v>220</v>
      </c>
      <c r="E149" s="195" t="s">
        <v>1</v>
      </c>
      <c r="F149" s="196" t="s">
        <v>244</v>
      </c>
      <c r="H149" s="197">
        <v>45.15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5" t="s">
        <v>220</v>
      </c>
      <c r="AU149" s="195" t="s">
        <v>86</v>
      </c>
      <c r="AV149" s="14" t="s">
        <v>182</v>
      </c>
      <c r="AW149" s="14" t="s">
        <v>32</v>
      </c>
      <c r="AX149" s="14" t="s">
        <v>84</v>
      </c>
      <c r="AY149" s="195" t="s">
        <v>165</v>
      </c>
    </row>
    <row r="150" spans="1:65" s="2" customFormat="1" ht="21.75" customHeight="1">
      <c r="A150" s="32"/>
      <c r="B150" s="165"/>
      <c r="C150" s="166" t="s">
        <v>195</v>
      </c>
      <c r="D150" s="166" t="s">
        <v>168</v>
      </c>
      <c r="E150" s="167" t="s">
        <v>295</v>
      </c>
      <c r="F150" s="168" t="s">
        <v>296</v>
      </c>
      <c r="G150" s="169" t="s">
        <v>286</v>
      </c>
      <c r="H150" s="170">
        <v>171.625</v>
      </c>
      <c r="I150" s="171"/>
      <c r="J150" s="172">
        <f>ROUND(I150*H150,2)</f>
        <v>0</v>
      </c>
      <c r="K150" s="168" t="s">
        <v>172</v>
      </c>
      <c r="L150" s="33"/>
      <c r="M150" s="173" t="s">
        <v>1</v>
      </c>
      <c r="N150" s="174" t="s">
        <v>41</v>
      </c>
      <c r="O150" s="58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7" t="s">
        <v>182</v>
      </c>
      <c r="AT150" s="177" t="s">
        <v>168</v>
      </c>
      <c r="AU150" s="177" t="s">
        <v>86</v>
      </c>
      <c r="AY150" s="17" t="s">
        <v>165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7" t="s">
        <v>84</v>
      </c>
      <c r="BK150" s="178">
        <f>ROUND(I150*H150,2)</f>
        <v>0</v>
      </c>
      <c r="BL150" s="17" t="s">
        <v>182</v>
      </c>
      <c r="BM150" s="177" t="s">
        <v>297</v>
      </c>
    </row>
    <row r="151" spans="1:65" s="15" customFormat="1" ht="11.25">
      <c r="B151" s="207"/>
      <c r="D151" s="179" t="s">
        <v>220</v>
      </c>
      <c r="E151" s="208" t="s">
        <v>1</v>
      </c>
      <c r="F151" s="209" t="s">
        <v>298</v>
      </c>
      <c r="H151" s="208" t="s">
        <v>1</v>
      </c>
      <c r="I151" s="210"/>
      <c r="L151" s="207"/>
      <c r="M151" s="211"/>
      <c r="N151" s="212"/>
      <c r="O151" s="212"/>
      <c r="P151" s="212"/>
      <c r="Q151" s="212"/>
      <c r="R151" s="212"/>
      <c r="S151" s="212"/>
      <c r="T151" s="213"/>
      <c r="AT151" s="208" t="s">
        <v>220</v>
      </c>
      <c r="AU151" s="208" t="s">
        <v>86</v>
      </c>
      <c r="AV151" s="15" t="s">
        <v>84</v>
      </c>
      <c r="AW151" s="15" t="s">
        <v>32</v>
      </c>
      <c r="AX151" s="15" t="s">
        <v>76</v>
      </c>
      <c r="AY151" s="208" t="s">
        <v>165</v>
      </c>
    </row>
    <row r="152" spans="1:65" s="13" customFormat="1" ht="11.25">
      <c r="B152" s="183"/>
      <c r="D152" s="179" t="s">
        <v>220</v>
      </c>
      <c r="E152" s="184" t="s">
        <v>1</v>
      </c>
      <c r="F152" s="185" t="s">
        <v>299</v>
      </c>
      <c r="H152" s="186">
        <v>171.625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220</v>
      </c>
      <c r="AU152" s="184" t="s">
        <v>86</v>
      </c>
      <c r="AV152" s="13" t="s">
        <v>86</v>
      </c>
      <c r="AW152" s="13" t="s">
        <v>32</v>
      </c>
      <c r="AX152" s="13" t="s">
        <v>76</v>
      </c>
      <c r="AY152" s="184" t="s">
        <v>165</v>
      </c>
    </row>
    <row r="153" spans="1:65" s="14" customFormat="1" ht="11.25">
      <c r="B153" s="194"/>
      <c r="D153" s="179" t="s">
        <v>220</v>
      </c>
      <c r="E153" s="195" t="s">
        <v>1</v>
      </c>
      <c r="F153" s="196" t="s">
        <v>244</v>
      </c>
      <c r="H153" s="197">
        <v>171.625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195" t="s">
        <v>220</v>
      </c>
      <c r="AU153" s="195" t="s">
        <v>86</v>
      </c>
      <c r="AV153" s="14" t="s">
        <v>182</v>
      </c>
      <c r="AW153" s="14" t="s">
        <v>32</v>
      </c>
      <c r="AX153" s="14" t="s">
        <v>84</v>
      </c>
      <c r="AY153" s="195" t="s">
        <v>165</v>
      </c>
    </row>
    <row r="154" spans="1:65" s="2" customFormat="1" ht="21.75" customHeight="1">
      <c r="A154" s="32"/>
      <c r="B154" s="165"/>
      <c r="C154" s="166" t="s">
        <v>202</v>
      </c>
      <c r="D154" s="166" t="s">
        <v>168</v>
      </c>
      <c r="E154" s="167" t="s">
        <v>300</v>
      </c>
      <c r="F154" s="168" t="s">
        <v>301</v>
      </c>
      <c r="G154" s="169" t="s">
        <v>286</v>
      </c>
      <c r="H154" s="170">
        <v>2680.6</v>
      </c>
      <c r="I154" s="171"/>
      <c r="J154" s="172">
        <f>ROUND(I154*H154,2)</f>
        <v>0</v>
      </c>
      <c r="K154" s="168" t="s">
        <v>172</v>
      </c>
      <c r="L154" s="33"/>
      <c r="M154" s="173" t="s">
        <v>1</v>
      </c>
      <c r="N154" s="174" t="s">
        <v>41</v>
      </c>
      <c r="O154" s="58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7" t="s">
        <v>182</v>
      </c>
      <c r="AT154" s="177" t="s">
        <v>168</v>
      </c>
      <c r="AU154" s="177" t="s">
        <v>86</v>
      </c>
      <c r="AY154" s="17" t="s">
        <v>165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7" t="s">
        <v>84</v>
      </c>
      <c r="BK154" s="178">
        <f>ROUND(I154*H154,2)</f>
        <v>0</v>
      </c>
      <c r="BL154" s="17" t="s">
        <v>182</v>
      </c>
      <c r="BM154" s="177" t="s">
        <v>302</v>
      </c>
    </row>
    <row r="155" spans="1:65" s="13" customFormat="1" ht="11.25">
      <c r="B155" s="183"/>
      <c r="D155" s="179" t="s">
        <v>220</v>
      </c>
      <c r="E155" s="184" t="s">
        <v>1</v>
      </c>
      <c r="F155" s="185" t="s">
        <v>303</v>
      </c>
      <c r="H155" s="186">
        <v>1490.6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220</v>
      </c>
      <c r="AU155" s="184" t="s">
        <v>86</v>
      </c>
      <c r="AV155" s="13" t="s">
        <v>86</v>
      </c>
      <c r="AW155" s="13" t="s">
        <v>32</v>
      </c>
      <c r="AX155" s="13" t="s">
        <v>76</v>
      </c>
      <c r="AY155" s="184" t="s">
        <v>165</v>
      </c>
    </row>
    <row r="156" spans="1:65" s="15" customFormat="1" ht="11.25">
      <c r="B156" s="207"/>
      <c r="D156" s="179" t="s">
        <v>220</v>
      </c>
      <c r="E156" s="208" t="s">
        <v>1</v>
      </c>
      <c r="F156" s="209" t="s">
        <v>304</v>
      </c>
      <c r="H156" s="208" t="s">
        <v>1</v>
      </c>
      <c r="I156" s="210"/>
      <c r="L156" s="207"/>
      <c r="M156" s="211"/>
      <c r="N156" s="212"/>
      <c r="O156" s="212"/>
      <c r="P156" s="212"/>
      <c r="Q156" s="212"/>
      <c r="R156" s="212"/>
      <c r="S156" s="212"/>
      <c r="T156" s="213"/>
      <c r="AT156" s="208" t="s">
        <v>220</v>
      </c>
      <c r="AU156" s="208" t="s">
        <v>86</v>
      </c>
      <c r="AV156" s="15" t="s">
        <v>84</v>
      </c>
      <c r="AW156" s="15" t="s">
        <v>32</v>
      </c>
      <c r="AX156" s="15" t="s">
        <v>76</v>
      </c>
      <c r="AY156" s="208" t="s">
        <v>165</v>
      </c>
    </row>
    <row r="157" spans="1:65" s="13" customFormat="1" ht="11.25">
      <c r="B157" s="183"/>
      <c r="D157" s="179" t="s">
        <v>220</v>
      </c>
      <c r="E157" s="184" t="s">
        <v>1</v>
      </c>
      <c r="F157" s="185" t="s">
        <v>305</v>
      </c>
      <c r="H157" s="186">
        <v>1190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220</v>
      </c>
      <c r="AU157" s="184" t="s">
        <v>86</v>
      </c>
      <c r="AV157" s="13" t="s">
        <v>86</v>
      </c>
      <c r="AW157" s="13" t="s">
        <v>32</v>
      </c>
      <c r="AX157" s="13" t="s">
        <v>76</v>
      </c>
      <c r="AY157" s="184" t="s">
        <v>165</v>
      </c>
    </row>
    <row r="158" spans="1:65" s="14" customFormat="1" ht="11.25">
      <c r="B158" s="194"/>
      <c r="D158" s="179" t="s">
        <v>220</v>
      </c>
      <c r="E158" s="195" t="s">
        <v>1</v>
      </c>
      <c r="F158" s="196" t="s">
        <v>244</v>
      </c>
      <c r="H158" s="197">
        <v>2680.6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5" t="s">
        <v>220</v>
      </c>
      <c r="AU158" s="195" t="s">
        <v>86</v>
      </c>
      <c r="AV158" s="14" t="s">
        <v>182</v>
      </c>
      <c r="AW158" s="14" t="s">
        <v>32</v>
      </c>
      <c r="AX158" s="14" t="s">
        <v>84</v>
      </c>
      <c r="AY158" s="195" t="s">
        <v>165</v>
      </c>
    </row>
    <row r="159" spans="1:65" s="2" customFormat="1" ht="21.75" customHeight="1">
      <c r="A159" s="32"/>
      <c r="B159" s="165"/>
      <c r="C159" s="166" t="s">
        <v>205</v>
      </c>
      <c r="D159" s="166" t="s">
        <v>168</v>
      </c>
      <c r="E159" s="167" t="s">
        <v>306</v>
      </c>
      <c r="F159" s="168" t="s">
        <v>307</v>
      </c>
      <c r="G159" s="169" t="s">
        <v>286</v>
      </c>
      <c r="H159" s="170">
        <v>3884.7350000000001</v>
      </c>
      <c r="I159" s="171"/>
      <c r="J159" s="172">
        <f>ROUND(I159*H159,2)</f>
        <v>0</v>
      </c>
      <c r="K159" s="168" t="s">
        <v>172</v>
      </c>
      <c r="L159" s="33"/>
      <c r="M159" s="173" t="s">
        <v>1</v>
      </c>
      <c r="N159" s="174" t="s">
        <v>41</v>
      </c>
      <c r="O159" s="58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7" t="s">
        <v>182</v>
      </c>
      <c r="AT159" s="177" t="s">
        <v>168</v>
      </c>
      <c r="AU159" s="177" t="s">
        <v>86</v>
      </c>
      <c r="AY159" s="17" t="s">
        <v>165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7" t="s">
        <v>84</v>
      </c>
      <c r="BK159" s="178">
        <f>ROUND(I159*H159,2)</f>
        <v>0</v>
      </c>
      <c r="BL159" s="17" t="s">
        <v>182</v>
      </c>
      <c r="BM159" s="177" t="s">
        <v>308</v>
      </c>
    </row>
    <row r="160" spans="1:65" s="13" customFormat="1" ht="11.25">
      <c r="B160" s="183"/>
      <c r="D160" s="179" t="s">
        <v>220</v>
      </c>
      <c r="E160" s="184" t="s">
        <v>1</v>
      </c>
      <c r="F160" s="185" t="s">
        <v>309</v>
      </c>
      <c r="H160" s="186">
        <v>307.95999999999998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220</v>
      </c>
      <c r="AU160" s="184" t="s">
        <v>86</v>
      </c>
      <c r="AV160" s="13" t="s">
        <v>86</v>
      </c>
      <c r="AW160" s="13" t="s">
        <v>32</v>
      </c>
      <c r="AX160" s="13" t="s">
        <v>76</v>
      </c>
      <c r="AY160" s="184" t="s">
        <v>165</v>
      </c>
    </row>
    <row r="161" spans="1:65" s="15" customFormat="1" ht="11.25">
      <c r="B161" s="207"/>
      <c r="D161" s="179" t="s">
        <v>220</v>
      </c>
      <c r="E161" s="208" t="s">
        <v>1</v>
      </c>
      <c r="F161" s="209" t="s">
        <v>288</v>
      </c>
      <c r="H161" s="208" t="s">
        <v>1</v>
      </c>
      <c r="I161" s="210"/>
      <c r="L161" s="207"/>
      <c r="M161" s="211"/>
      <c r="N161" s="212"/>
      <c r="O161" s="212"/>
      <c r="P161" s="212"/>
      <c r="Q161" s="212"/>
      <c r="R161" s="212"/>
      <c r="S161" s="212"/>
      <c r="T161" s="213"/>
      <c r="AT161" s="208" t="s">
        <v>220</v>
      </c>
      <c r="AU161" s="208" t="s">
        <v>86</v>
      </c>
      <c r="AV161" s="15" t="s">
        <v>84</v>
      </c>
      <c r="AW161" s="15" t="s">
        <v>32</v>
      </c>
      <c r="AX161" s="15" t="s">
        <v>76</v>
      </c>
      <c r="AY161" s="208" t="s">
        <v>165</v>
      </c>
    </row>
    <row r="162" spans="1:65" s="13" customFormat="1" ht="11.25">
      <c r="B162" s="183"/>
      <c r="D162" s="179" t="s">
        <v>220</v>
      </c>
      <c r="E162" s="184" t="s">
        <v>1</v>
      </c>
      <c r="F162" s="185" t="s">
        <v>289</v>
      </c>
      <c r="H162" s="186">
        <v>3360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220</v>
      </c>
      <c r="AU162" s="184" t="s">
        <v>86</v>
      </c>
      <c r="AV162" s="13" t="s">
        <v>86</v>
      </c>
      <c r="AW162" s="13" t="s">
        <v>32</v>
      </c>
      <c r="AX162" s="13" t="s">
        <v>76</v>
      </c>
      <c r="AY162" s="184" t="s">
        <v>165</v>
      </c>
    </row>
    <row r="163" spans="1:65" s="15" customFormat="1" ht="11.25">
      <c r="B163" s="207"/>
      <c r="D163" s="179" t="s">
        <v>220</v>
      </c>
      <c r="E163" s="208" t="s">
        <v>1</v>
      </c>
      <c r="F163" s="209" t="s">
        <v>293</v>
      </c>
      <c r="H163" s="208" t="s">
        <v>1</v>
      </c>
      <c r="I163" s="210"/>
      <c r="L163" s="207"/>
      <c r="M163" s="211"/>
      <c r="N163" s="212"/>
      <c r="O163" s="212"/>
      <c r="P163" s="212"/>
      <c r="Q163" s="212"/>
      <c r="R163" s="212"/>
      <c r="S163" s="212"/>
      <c r="T163" s="213"/>
      <c r="AT163" s="208" t="s">
        <v>220</v>
      </c>
      <c r="AU163" s="208" t="s">
        <v>86</v>
      </c>
      <c r="AV163" s="15" t="s">
        <v>84</v>
      </c>
      <c r="AW163" s="15" t="s">
        <v>32</v>
      </c>
      <c r="AX163" s="15" t="s">
        <v>76</v>
      </c>
      <c r="AY163" s="208" t="s">
        <v>165</v>
      </c>
    </row>
    <row r="164" spans="1:65" s="13" customFormat="1" ht="11.25">
      <c r="B164" s="183"/>
      <c r="D164" s="179" t="s">
        <v>220</v>
      </c>
      <c r="E164" s="184" t="s">
        <v>1</v>
      </c>
      <c r="F164" s="185" t="s">
        <v>294</v>
      </c>
      <c r="H164" s="186">
        <v>45.15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220</v>
      </c>
      <c r="AU164" s="184" t="s">
        <v>86</v>
      </c>
      <c r="AV164" s="13" t="s">
        <v>86</v>
      </c>
      <c r="AW164" s="13" t="s">
        <v>32</v>
      </c>
      <c r="AX164" s="13" t="s">
        <v>76</v>
      </c>
      <c r="AY164" s="184" t="s">
        <v>165</v>
      </c>
    </row>
    <row r="165" spans="1:65" s="15" customFormat="1" ht="11.25">
      <c r="B165" s="207"/>
      <c r="D165" s="179" t="s">
        <v>220</v>
      </c>
      <c r="E165" s="208" t="s">
        <v>1</v>
      </c>
      <c r="F165" s="209" t="s">
        <v>298</v>
      </c>
      <c r="H165" s="208" t="s">
        <v>1</v>
      </c>
      <c r="I165" s="210"/>
      <c r="L165" s="207"/>
      <c r="M165" s="211"/>
      <c r="N165" s="212"/>
      <c r="O165" s="212"/>
      <c r="P165" s="212"/>
      <c r="Q165" s="212"/>
      <c r="R165" s="212"/>
      <c r="S165" s="212"/>
      <c r="T165" s="213"/>
      <c r="AT165" s="208" t="s">
        <v>220</v>
      </c>
      <c r="AU165" s="208" t="s">
        <v>86</v>
      </c>
      <c r="AV165" s="15" t="s">
        <v>84</v>
      </c>
      <c r="AW165" s="15" t="s">
        <v>32</v>
      </c>
      <c r="AX165" s="15" t="s">
        <v>76</v>
      </c>
      <c r="AY165" s="208" t="s">
        <v>165</v>
      </c>
    </row>
    <row r="166" spans="1:65" s="13" customFormat="1" ht="11.25">
      <c r="B166" s="183"/>
      <c r="D166" s="179" t="s">
        <v>220</v>
      </c>
      <c r="E166" s="184" t="s">
        <v>1</v>
      </c>
      <c r="F166" s="185" t="s">
        <v>299</v>
      </c>
      <c r="H166" s="186">
        <v>171.625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220</v>
      </c>
      <c r="AU166" s="184" t="s">
        <v>86</v>
      </c>
      <c r="AV166" s="13" t="s">
        <v>86</v>
      </c>
      <c r="AW166" s="13" t="s">
        <v>32</v>
      </c>
      <c r="AX166" s="13" t="s">
        <v>76</v>
      </c>
      <c r="AY166" s="184" t="s">
        <v>165</v>
      </c>
    </row>
    <row r="167" spans="1:65" s="14" customFormat="1" ht="11.25">
      <c r="B167" s="194"/>
      <c r="D167" s="179" t="s">
        <v>220</v>
      </c>
      <c r="E167" s="195" t="s">
        <v>1</v>
      </c>
      <c r="F167" s="196" t="s">
        <v>244</v>
      </c>
      <c r="H167" s="197">
        <v>3884.7350000000001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5" t="s">
        <v>220</v>
      </c>
      <c r="AU167" s="195" t="s">
        <v>86</v>
      </c>
      <c r="AV167" s="14" t="s">
        <v>182</v>
      </c>
      <c r="AW167" s="14" t="s">
        <v>32</v>
      </c>
      <c r="AX167" s="14" t="s">
        <v>84</v>
      </c>
      <c r="AY167" s="195" t="s">
        <v>165</v>
      </c>
    </row>
    <row r="168" spans="1:65" s="2" customFormat="1" ht="33" customHeight="1">
      <c r="A168" s="32"/>
      <c r="B168" s="165"/>
      <c r="C168" s="166" t="s">
        <v>209</v>
      </c>
      <c r="D168" s="166" t="s">
        <v>168</v>
      </c>
      <c r="E168" s="167" t="s">
        <v>310</v>
      </c>
      <c r="F168" s="168" t="s">
        <v>311</v>
      </c>
      <c r="G168" s="169" t="s">
        <v>286</v>
      </c>
      <c r="H168" s="170">
        <v>38847.35</v>
      </c>
      <c r="I168" s="171"/>
      <c r="J168" s="172">
        <f>ROUND(I168*H168,2)</f>
        <v>0</v>
      </c>
      <c r="K168" s="168" t="s">
        <v>172</v>
      </c>
      <c r="L168" s="33"/>
      <c r="M168" s="173" t="s">
        <v>1</v>
      </c>
      <c r="N168" s="174" t="s">
        <v>41</v>
      </c>
      <c r="O168" s="58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7" t="s">
        <v>182</v>
      </c>
      <c r="AT168" s="177" t="s">
        <v>168</v>
      </c>
      <c r="AU168" s="177" t="s">
        <v>86</v>
      </c>
      <c r="AY168" s="17" t="s">
        <v>165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7" t="s">
        <v>84</v>
      </c>
      <c r="BK168" s="178">
        <f>ROUND(I168*H168,2)</f>
        <v>0</v>
      </c>
      <c r="BL168" s="17" t="s">
        <v>182</v>
      </c>
      <c r="BM168" s="177" t="s">
        <v>312</v>
      </c>
    </row>
    <row r="169" spans="1:65" s="13" customFormat="1" ht="11.25">
      <c r="B169" s="183"/>
      <c r="D169" s="179" t="s">
        <v>220</v>
      </c>
      <c r="F169" s="185" t="s">
        <v>313</v>
      </c>
      <c r="H169" s="186">
        <v>38847.35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220</v>
      </c>
      <c r="AU169" s="184" t="s">
        <v>86</v>
      </c>
      <c r="AV169" s="13" t="s">
        <v>86</v>
      </c>
      <c r="AW169" s="13" t="s">
        <v>3</v>
      </c>
      <c r="AX169" s="13" t="s">
        <v>84</v>
      </c>
      <c r="AY169" s="184" t="s">
        <v>165</v>
      </c>
    </row>
    <row r="170" spans="1:65" s="2" customFormat="1" ht="21.75" customHeight="1">
      <c r="A170" s="32"/>
      <c r="B170" s="165"/>
      <c r="C170" s="166" t="s">
        <v>215</v>
      </c>
      <c r="D170" s="166" t="s">
        <v>168</v>
      </c>
      <c r="E170" s="167" t="s">
        <v>314</v>
      </c>
      <c r="F170" s="168" t="s">
        <v>315</v>
      </c>
      <c r="G170" s="169" t="s">
        <v>286</v>
      </c>
      <c r="H170" s="170">
        <v>1935.3</v>
      </c>
      <c r="I170" s="171"/>
      <c r="J170" s="172">
        <f>ROUND(I170*H170,2)</f>
        <v>0</v>
      </c>
      <c r="K170" s="168" t="s">
        <v>172</v>
      </c>
      <c r="L170" s="33"/>
      <c r="M170" s="173" t="s">
        <v>1</v>
      </c>
      <c r="N170" s="174" t="s">
        <v>41</v>
      </c>
      <c r="O170" s="58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7" t="s">
        <v>182</v>
      </c>
      <c r="AT170" s="177" t="s">
        <v>168</v>
      </c>
      <c r="AU170" s="177" t="s">
        <v>86</v>
      </c>
      <c r="AY170" s="17" t="s">
        <v>165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7" t="s">
        <v>84</v>
      </c>
      <c r="BK170" s="178">
        <f>ROUND(I170*H170,2)</f>
        <v>0</v>
      </c>
      <c r="BL170" s="17" t="s">
        <v>182</v>
      </c>
      <c r="BM170" s="177" t="s">
        <v>316</v>
      </c>
    </row>
    <row r="171" spans="1:65" s="13" customFormat="1" ht="11.25">
      <c r="B171" s="183"/>
      <c r="D171" s="179" t="s">
        <v>220</v>
      </c>
      <c r="E171" s="184" t="s">
        <v>1</v>
      </c>
      <c r="F171" s="185" t="s">
        <v>317</v>
      </c>
      <c r="H171" s="186">
        <v>745.3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220</v>
      </c>
      <c r="AU171" s="184" t="s">
        <v>86</v>
      </c>
      <c r="AV171" s="13" t="s">
        <v>86</v>
      </c>
      <c r="AW171" s="13" t="s">
        <v>32</v>
      </c>
      <c r="AX171" s="13" t="s">
        <v>76</v>
      </c>
      <c r="AY171" s="184" t="s">
        <v>165</v>
      </c>
    </row>
    <row r="172" spans="1:65" s="15" customFormat="1" ht="11.25">
      <c r="B172" s="207"/>
      <c r="D172" s="179" t="s">
        <v>220</v>
      </c>
      <c r="E172" s="208" t="s">
        <v>1</v>
      </c>
      <c r="F172" s="209" t="s">
        <v>304</v>
      </c>
      <c r="H172" s="208" t="s">
        <v>1</v>
      </c>
      <c r="I172" s="210"/>
      <c r="L172" s="207"/>
      <c r="M172" s="211"/>
      <c r="N172" s="212"/>
      <c r="O172" s="212"/>
      <c r="P172" s="212"/>
      <c r="Q172" s="212"/>
      <c r="R172" s="212"/>
      <c r="S172" s="212"/>
      <c r="T172" s="213"/>
      <c r="AT172" s="208" t="s">
        <v>220</v>
      </c>
      <c r="AU172" s="208" t="s">
        <v>86</v>
      </c>
      <c r="AV172" s="15" t="s">
        <v>84</v>
      </c>
      <c r="AW172" s="15" t="s">
        <v>32</v>
      </c>
      <c r="AX172" s="15" t="s">
        <v>76</v>
      </c>
      <c r="AY172" s="208" t="s">
        <v>165</v>
      </c>
    </row>
    <row r="173" spans="1:65" s="13" customFormat="1" ht="11.25">
      <c r="B173" s="183"/>
      <c r="D173" s="179" t="s">
        <v>220</v>
      </c>
      <c r="E173" s="184" t="s">
        <v>1</v>
      </c>
      <c r="F173" s="185" t="s">
        <v>305</v>
      </c>
      <c r="H173" s="186">
        <v>1190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220</v>
      </c>
      <c r="AU173" s="184" t="s">
        <v>86</v>
      </c>
      <c r="AV173" s="13" t="s">
        <v>86</v>
      </c>
      <c r="AW173" s="13" t="s">
        <v>32</v>
      </c>
      <c r="AX173" s="13" t="s">
        <v>76</v>
      </c>
      <c r="AY173" s="184" t="s">
        <v>165</v>
      </c>
    </row>
    <row r="174" spans="1:65" s="14" customFormat="1" ht="11.25">
      <c r="B174" s="194"/>
      <c r="D174" s="179" t="s">
        <v>220</v>
      </c>
      <c r="E174" s="195" t="s">
        <v>1</v>
      </c>
      <c r="F174" s="196" t="s">
        <v>244</v>
      </c>
      <c r="H174" s="197">
        <v>1935.3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5" t="s">
        <v>220</v>
      </c>
      <c r="AU174" s="195" t="s">
        <v>86</v>
      </c>
      <c r="AV174" s="14" t="s">
        <v>182</v>
      </c>
      <c r="AW174" s="14" t="s">
        <v>32</v>
      </c>
      <c r="AX174" s="14" t="s">
        <v>84</v>
      </c>
      <c r="AY174" s="195" t="s">
        <v>165</v>
      </c>
    </row>
    <row r="175" spans="1:65" s="2" customFormat="1" ht="21.75" customHeight="1">
      <c r="A175" s="32"/>
      <c r="B175" s="165"/>
      <c r="C175" s="166" t="s">
        <v>221</v>
      </c>
      <c r="D175" s="166" t="s">
        <v>168</v>
      </c>
      <c r="E175" s="167" t="s">
        <v>318</v>
      </c>
      <c r="F175" s="168" t="s">
        <v>319</v>
      </c>
      <c r="G175" s="169" t="s">
        <v>286</v>
      </c>
      <c r="H175" s="170">
        <v>493.255</v>
      </c>
      <c r="I175" s="171"/>
      <c r="J175" s="172">
        <f>ROUND(I175*H175,2)</f>
        <v>0</v>
      </c>
      <c r="K175" s="168" t="s">
        <v>172</v>
      </c>
      <c r="L175" s="33"/>
      <c r="M175" s="173" t="s">
        <v>1</v>
      </c>
      <c r="N175" s="174" t="s">
        <v>41</v>
      </c>
      <c r="O175" s="58"/>
      <c r="P175" s="175">
        <f>O175*H175</f>
        <v>0</v>
      </c>
      <c r="Q175" s="175">
        <v>0</v>
      </c>
      <c r="R175" s="175">
        <f>Q175*H175</f>
        <v>0</v>
      </c>
      <c r="S175" s="175">
        <v>0</v>
      </c>
      <c r="T175" s="17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7" t="s">
        <v>182</v>
      </c>
      <c r="AT175" s="177" t="s">
        <v>168</v>
      </c>
      <c r="AU175" s="177" t="s">
        <v>86</v>
      </c>
      <c r="AY175" s="17" t="s">
        <v>165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7" t="s">
        <v>84</v>
      </c>
      <c r="BK175" s="178">
        <f>ROUND(I175*H175,2)</f>
        <v>0</v>
      </c>
      <c r="BL175" s="17" t="s">
        <v>182</v>
      </c>
      <c r="BM175" s="177" t="s">
        <v>320</v>
      </c>
    </row>
    <row r="176" spans="1:65" s="15" customFormat="1" ht="11.25">
      <c r="B176" s="207"/>
      <c r="D176" s="179" t="s">
        <v>220</v>
      </c>
      <c r="E176" s="208" t="s">
        <v>1</v>
      </c>
      <c r="F176" s="209" t="s">
        <v>321</v>
      </c>
      <c r="H176" s="208" t="s">
        <v>1</v>
      </c>
      <c r="I176" s="210"/>
      <c r="L176" s="207"/>
      <c r="M176" s="211"/>
      <c r="N176" s="212"/>
      <c r="O176" s="212"/>
      <c r="P176" s="212"/>
      <c r="Q176" s="212"/>
      <c r="R176" s="212"/>
      <c r="S176" s="212"/>
      <c r="T176" s="213"/>
      <c r="AT176" s="208" t="s">
        <v>220</v>
      </c>
      <c r="AU176" s="208" t="s">
        <v>86</v>
      </c>
      <c r="AV176" s="15" t="s">
        <v>84</v>
      </c>
      <c r="AW176" s="15" t="s">
        <v>32</v>
      </c>
      <c r="AX176" s="15" t="s">
        <v>76</v>
      </c>
      <c r="AY176" s="208" t="s">
        <v>165</v>
      </c>
    </row>
    <row r="177" spans="1:65" s="13" customFormat="1" ht="11.25">
      <c r="B177" s="183"/>
      <c r="D177" s="179" t="s">
        <v>220</v>
      </c>
      <c r="E177" s="184" t="s">
        <v>1</v>
      </c>
      <c r="F177" s="185" t="s">
        <v>322</v>
      </c>
      <c r="H177" s="186">
        <v>309.60000000000002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220</v>
      </c>
      <c r="AU177" s="184" t="s">
        <v>86</v>
      </c>
      <c r="AV177" s="13" t="s">
        <v>86</v>
      </c>
      <c r="AW177" s="13" t="s">
        <v>32</v>
      </c>
      <c r="AX177" s="13" t="s">
        <v>76</v>
      </c>
      <c r="AY177" s="184" t="s">
        <v>165</v>
      </c>
    </row>
    <row r="178" spans="1:65" s="15" customFormat="1" ht="11.25">
      <c r="B178" s="207"/>
      <c r="D178" s="179" t="s">
        <v>220</v>
      </c>
      <c r="E178" s="208" t="s">
        <v>1</v>
      </c>
      <c r="F178" s="209" t="s">
        <v>323</v>
      </c>
      <c r="H178" s="208" t="s">
        <v>1</v>
      </c>
      <c r="I178" s="210"/>
      <c r="L178" s="207"/>
      <c r="M178" s="211"/>
      <c r="N178" s="212"/>
      <c r="O178" s="212"/>
      <c r="P178" s="212"/>
      <c r="Q178" s="212"/>
      <c r="R178" s="212"/>
      <c r="S178" s="212"/>
      <c r="T178" s="213"/>
      <c r="AT178" s="208" t="s">
        <v>220</v>
      </c>
      <c r="AU178" s="208" t="s">
        <v>86</v>
      </c>
      <c r="AV178" s="15" t="s">
        <v>84</v>
      </c>
      <c r="AW178" s="15" t="s">
        <v>32</v>
      </c>
      <c r="AX178" s="15" t="s">
        <v>76</v>
      </c>
      <c r="AY178" s="208" t="s">
        <v>165</v>
      </c>
    </row>
    <row r="179" spans="1:65" s="13" customFormat="1" ht="11.25">
      <c r="B179" s="183"/>
      <c r="D179" s="179" t="s">
        <v>220</v>
      </c>
      <c r="E179" s="184" t="s">
        <v>1</v>
      </c>
      <c r="F179" s="185" t="s">
        <v>324</v>
      </c>
      <c r="H179" s="186">
        <v>162.57499999999999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220</v>
      </c>
      <c r="AU179" s="184" t="s">
        <v>86</v>
      </c>
      <c r="AV179" s="13" t="s">
        <v>86</v>
      </c>
      <c r="AW179" s="13" t="s">
        <v>32</v>
      </c>
      <c r="AX179" s="13" t="s">
        <v>76</v>
      </c>
      <c r="AY179" s="184" t="s">
        <v>165</v>
      </c>
    </row>
    <row r="180" spans="1:65" s="15" customFormat="1" ht="11.25">
      <c r="B180" s="207"/>
      <c r="D180" s="179" t="s">
        <v>220</v>
      </c>
      <c r="E180" s="208" t="s">
        <v>1</v>
      </c>
      <c r="F180" s="209" t="s">
        <v>325</v>
      </c>
      <c r="H180" s="208" t="s">
        <v>1</v>
      </c>
      <c r="I180" s="210"/>
      <c r="L180" s="207"/>
      <c r="M180" s="211"/>
      <c r="N180" s="212"/>
      <c r="O180" s="212"/>
      <c r="P180" s="212"/>
      <c r="Q180" s="212"/>
      <c r="R180" s="212"/>
      <c r="S180" s="212"/>
      <c r="T180" s="213"/>
      <c r="AT180" s="208" t="s">
        <v>220</v>
      </c>
      <c r="AU180" s="208" t="s">
        <v>86</v>
      </c>
      <c r="AV180" s="15" t="s">
        <v>84</v>
      </c>
      <c r="AW180" s="15" t="s">
        <v>32</v>
      </c>
      <c r="AX180" s="15" t="s">
        <v>76</v>
      </c>
      <c r="AY180" s="208" t="s">
        <v>165</v>
      </c>
    </row>
    <row r="181" spans="1:65" s="13" customFormat="1" ht="11.25">
      <c r="B181" s="183"/>
      <c r="D181" s="179" t="s">
        <v>220</v>
      </c>
      <c r="E181" s="184" t="s">
        <v>1</v>
      </c>
      <c r="F181" s="185" t="s">
        <v>326</v>
      </c>
      <c r="H181" s="186">
        <v>21.08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220</v>
      </c>
      <c r="AU181" s="184" t="s">
        <v>86</v>
      </c>
      <c r="AV181" s="13" t="s">
        <v>86</v>
      </c>
      <c r="AW181" s="13" t="s">
        <v>32</v>
      </c>
      <c r="AX181" s="13" t="s">
        <v>76</v>
      </c>
      <c r="AY181" s="184" t="s">
        <v>165</v>
      </c>
    </row>
    <row r="182" spans="1:65" s="14" customFormat="1" ht="11.25">
      <c r="B182" s="194"/>
      <c r="D182" s="179" t="s">
        <v>220</v>
      </c>
      <c r="E182" s="195" t="s">
        <v>1</v>
      </c>
      <c r="F182" s="196" t="s">
        <v>244</v>
      </c>
      <c r="H182" s="197">
        <v>493.255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5" t="s">
        <v>220</v>
      </c>
      <c r="AU182" s="195" t="s">
        <v>86</v>
      </c>
      <c r="AV182" s="14" t="s">
        <v>182</v>
      </c>
      <c r="AW182" s="14" t="s">
        <v>32</v>
      </c>
      <c r="AX182" s="14" t="s">
        <v>84</v>
      </c>
      <c r="AY182" s="195" t="s">
        <v>165</v>
      </c>
    </row>
    <row r="183" spans="1:65" s="2" customFormat="1" ht="21.75" customHeight="1">
      <c r="A183" s="32"/>
      <c r="B183" s="165"/>
      <c r="C183" s="166" t="s">
        <v>327</v>
      </c>
      <c r="D183" s="166" t="s">
        <v>168</v>
      </c>
      <c r="E183" s="167" t="s">
        <v>328</v>
      </c>
      <c r="F183" s="168" t="s">
        <v>329</v>
      </c>
      <c r="G183" s="169" t="s">
        <v>286</v>
      </c>
      <c r="H183" s="170">
        <v>2801.3</v>
      </c>
      <c r="I183" s="171"/>
      <c r="J183" s="172">
        <f>ROUND(I183*H183,2)</f>
        <v>0</v>
      </c>
      <c r="K183" s="168" t="s">
        <v>172</v>
      </c>
      <c r="L183" s="33"/>
      <c r="M183" s="173" t="s">
        <v>1</v>
      </c>
      <c r="N183" s="174" t="s">
        <v>41</v>
      </c>
      <c r="O183" s="58"/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7" t="s">
        <v>182</v>
      </c>
      <c r="AT183" s="177" t="s">
        <v>168</v>
      </c>
      <c r="AU183" s="177" t="s">
        <v>86</v>
      </c>
      <c r="AY183" s="17" t="s">
        <v>165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7" t="s">
        <v>84</v>
      </c>
      <c r="BK183" s="178">
        <f>ROUND(I183*H183,2)</f>
        <v>0</v>
      </c>
      <c r="BL183" s="17" t="s">
        <v>182</v>
      </c>
      <c r="BM183" s="177" t="s">
        <v>330</v>
      </c>
    </row>
    <row r="184" spans="1:65" s="15" customFormat="1" ht="11.25">
      <c r="B184" s="207"/>
      <c r="D184" s="179" t="s">
        <v>220</v>
      </c>
      <c r="E184" s="208" t="s">
        <v>1</v>
      </c>
      <c r="F184" s="209" t="s">
        <v>331</v>
      </c>
      <c r="H184" s="208" t="s">
        <v>1</v>
      </c>
      <c r="I184" s="210"/>
      <c r="L184" s="207"/>
      <c r="M184" s="211"/>
      <c r="N184" s="212"/>
      <c r="O184" s="212"/>
      <c r="P184" s="212"/>
      <c r="Q184" s="212"/>
      <c r="R184" s="212"/>
      <c r="S184" s="212"/>
      <c r="T184" s="213"/>
      <c r="AT184" s="208" t="s">
        <v>220</v>
      </c>
      <c r="AU184" s="208" t="s">
        <v>86</v>
      </c>
      <c r="AV184" s="15" t="s">
        <v>84</v>
      </c>
      <c r="AW184" s="15" t="s">
        <v>32</v>
      </c>
      <c r="AX184" s="15" t="s">
        <v>76</v>
      </c>
      <c r="AY184" s="208" t="s">
        <v>165</v>
      </c>
    </row>
    <row r="185" spans="1:65" s="13" customFormat="1" ht="11.25">
      <c r="B185" s="183"/>
      <c r="D185" s="179" t="s">
        <v>220</v>
      </c>
      <c r="E185" s="184" t="s">
        <v>1</v>
      </c>
      <c r="F185" s="185" t="s">
        <v>332</v>
      </c>
      <c r="H185" s="186">
        <v>1003.8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220</v>
      </c>
      <c r="AU185" s="184" t="s">
        <v>86</v>
      </c>
      <c r="AV185" s="13" t="s">
        <v>86</v>
      </c>
      <c r="AW185" s="13" t="s">
        <v>32</v>
      </c>
      <c r="AX185" s="13" t="s">
        <v>76</v>
      </c>
      <c r="AY185" s="184" t="s">
        <v>165</v>
      </c>
    </row>
    <row r="186" spans="1:65" s="15" customFormat="1" ht="11.25">
      <c r="B186" s="207"/>
      <c r="D186" s="179" t="s">
        <v>220</v>
      </c>
      <c r="E186" s="208" t="s">
        <v>1</v>
      </c>
      <c r="F186" s="209" t="s">
        <v>304</v>
      </c>
      <c r="H186" s="208" t="s">
        <v>1</v>
      </c>
      <c r="I186" s="210"/>
      <c r="L186" s="207"/>
      <c r="M186" s="211"/>
      <c r="N186" s="212"/>
      <c r="O186" s="212"/>
      <c r="P186" s="212"/>
      <c r="Q186" s="212"/>
      <c r="R186" s="212"/>
      <c r="S186" s="212"/>
      <c r="T186" s="213"/>
      <c r="AT186" s="208" t="s">
        <v>220</v>
      </c>
      <c r="AU186" s="208" t="s">
        <v>86</v>
      </c>
      <c r="AV186" s="15" t="s">
        <v>84</v>
      </c>
      <c r="AW186" s="15" t="s">
        <v>32</v>
      </c>
      <c r="AX186" s="15" t="s">
        <v>76</v>
      </c>
      <c r="AY186" s="208" t="s">
        <v>165</v>
      </c>
    </row>
    <row r="187" spans="1:65" s="13" customFormat="1" ht="11.25">
      <c r="B187" s="183"/>
      <c r="D187" s="179" t="s">
        <v>220</v>
      </c>
      <c r="E187" s="184" t="s">
        <v>1</v>
      </c>
      <c r="F187" s="185" t="s">
        <v>305</v>
      </c>
      <c r="H187" s="186">
        <v>1190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220</v>
      </c>
      <c r="AU187" s="184" t="s">
        <v>86</v>
      </c>
      <c r="AV187" s="13" t="s">
        <v>86</v>
      </c>
      <c r="AW187" s="13" t="s">
        <v>32</v>
      </c>
      <c r="AX187" s="13" t="s">
        <v>76</v>
      </c>
      <c r="AY187" s="184" t="s">
        <v>165</v>
      </c>
    </row>
    <row r="188" spans="1:65" s="15" customFormat="1" ht="11.25">
      <c r="B188" s="207"/>
      <c r="D188" s="179" t="s">
        <v>220</v>
      </c>
      <c r="E188" s="208" t="s">
        <v>1</v>
      </c>
      <c r="F188" s="209" t="s">
        <v>333</v>
      </c>
      <c r="H188" s="208" t="s">
        <v>1</v>
      </c>
      <c r="I188" s="210"/>
      <c r="L188" s="207"/>
      <c r="M188" s="211"/>
      <c r="N188" s="212"/>
      <c r="O188" s="212"/>
      <c r="P188" s="212"/>
      <c r="Q188" s="212"/>
      <c r="R188" s="212"/>
      <c r="S188" s="212"/>
      <c r="T188" s="213"/>
      <c r="AT188" s="208" t="s">
        <v>220</v>
      </c>
      <c r="AU188" s="208" t="s">
        <v>86</v>
      </c>
      <c r="AV188" s="15" t="s">
        <v>84</v>
      </c>
      <c r="AW188" s="15" t="s">
        <v>32</v>
      </c>
      <c r="AX188" s="15" t="s">
        <v>76</v>
      </c>
      <c r="AY188" s="208" t="s">
        <v>165</v>
      </c>
    </row>
    <row r="189" spans="1:65" s="13" customFormat="1" ht="11.25">
      <c r="B189" s="183"/>
      <c r="D189" s="179" t="s">
        <v>220</v>
      </c>
      <c r="E189" s="184" t="s">
        <v>1</v>
      </c>
      <c r="F189" s="185" t="s">
        <v>334</v>
      </c>
      <c r="H189" s="186">
        <v>607.5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220</v>
      </c>
      <c r="AU189" s="184" t="s">
        <v>86</v>
      </c>
      <c r="AV189" s="13" t="s">
        <v>86</v>
      </c>
      <c r="AW189" s="13" t="s">
        <v>32</v>
      </c>
      <c r="AX189" s="13" t="s">
        <v>76</v>
      </c>
      <c r="AY189" s="184" t="s">
        <v>165</v>
      </c>
    </row>
    <row r="190" spans="1:65" s="14" customFormat="1" ht="11.25">
      <c r="B190" s="194"/>
      <c r="D190" s="179" t="s">
        <v>220</v>
      </c>
      <c r="E190" s="195" t="s">
        <v>1</v>
      </c>
      <c r="F190" s="196" t="s">
        <v>244</v>
      </c>
      <c r="H190" s="197">
        <v>2801.3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5" t="s">
        <v>220</v>
      </c>
      <c r="AU190" s="195" t="s">
        <v>86</v>
      </c>
      <c r="AV190" s="14" t="s">
        <v>182</v>
      </c>
      <c r="AW190" s="14" t="s">
        <v>32</v>
      </c>
      <c r="AX190" s="14" t="s">
        <v>84</v>
      </c>
      <c r="AY190" s="195" t="s">
        <v>165</v>
      </c>
    </row>
    <row r="191" spans="1:65" s="2" customFormat="1" ht="16.5" customHeight="1">
      <c r="A191" s="32"/>
      <c r="B191" s="165"/>
      <c r="C191" s="214" t="s">
        <v>335</v>
      </c>
      <c r="D191" s="214" t="s">
        <v>336</v>
      </c>
      <c r="E191" s="215" t="s">
        <v>337</v>
      </c>
      <c r="F191" s="216" t="s">
        <v>338</v>
      </c>
      <c r="G191" s="217" t="s">
        <v>339</v>
      </c>
      <c r="H191" s="218">
        <v>4209.1099999999997</v>
      </c>
      <c r="I191" s="219"/>
      <c r="J191" s="220">
        <f>ROUND(I191*H191,2)</f>
        <v>0</v>
      </c>
      <c r="K191" s="216" t="s">
        <v>172</v>
      </c>
      <c r="L191" s="221"/>
      <c r="M191" s="222" t="s">
        <v>1</v>
      </c>
      <c r="N191" s="223" t="s">
        <v>41</v>
      </c>
      <c r="O191" s="58"/>
      <c r="P191" s="175">
        <f>O191*H191</f>
        <v>0</v>
      </c>
      <c r="Q191" s="175">
        <v>1</v>
      </c>
      <c r="R191" s="175">
        <f>Q191*H191</f>
        <v>4209.1099999999997</v>
      </c>
      <c r="S191" s="175">
        <v>0</v>
      </c>
      <c r="T191" s="17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7" t="s">
        <v>202</v>
      </c>
      <c r="AT191" s="177" t="s">
        <v>336</v>
      </c>
      <c r="AU191" s="177" t="s">
        <v>86</v>
      </c>
      <c r="AY191" s="17" t="s">
        <v>165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7" t="s">
        <v>84</v>
      </c>
      <c r="BK191" s="178">
        <f>ROUND(I191*H191,2)</f>
        <v>0</v>
      </c>
      <c r="BL191" s="17" t="s">
        <v>182</v>
      </c>
      <c r="BM191" s="177" t="s">
        <v>340</v>
      </c>
    </row>
    <row r="192" spans="1:65" s="15" customFormat="1" ht="11.25">
      <c r="B192" s="207"/>
      <c r="D192" s="179" t="s">
        <v>220</v>
      </c>
      <c r="E192" s="208" t="s">
        <v>1</v>
      </c>
      <c r="F192" s="209" t="s">
        <v>331</v>
      </c>
      <c r="H192" s="208" t="s">
        <v>1</v>
      </c>
      <c r="I192" s="210"/>
      <c r="L192" s="207"/>
      <c r="M192" s="211"/>
      <c r="N192" s="212"/>
      <c r="O192" s="212"/>
      <c r="P192" s="212"/>
      <c r="Q192" s="212"/>
      <c r="R192" s="212"/>
      <c r="S192" s="212"/>
      <c r="T192" s="213"/>
      <c r="AT192" s="208" t="s">
        <v>220</v>
      </c>
      <c r="AU192" s="208" t="s">
        <v>86</v>
      </c>
      <c r="AV192" s="15" t="s">
        <v>84</v>
      </c>
      <c r="AW192" s="15" t="s">
        <v>32</v>
      </c>
      <c r="AX192" s="15" t="s">
        <v>76</v>
      </c>
      <c r="AY192" s="208" t="s">
        <v>165</v>
      </c>
    </row>
    <row r="193" spans="1:65" s="13" customFormat="1" ht="11.25">
      <c r="B193" s="183"/>
      <c r="D193" s="179" t="s">
        <v>220</v>
      </c>
      <c r="E193" s="184" t="s">
        <v>1</v>
      </c>
      <c r="F193" s="185" t="s">
        <v>332</v>
      </c>
      <c r="H193" s="186">
        <v>1003.8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220</v>
      </c>
      <c r="AU193" s="184" t="s">
        <v>86</v>
      </c>
      <c r="AV193" s="13" t="s">
        <v>86</v>
      </c>
      <c r="AW193" s="13" t="s">
        <v>32</v>
      </c>
      <c r="AX193" s="13" t="s">
        <v>76</v>
      </c>
      <c r="AY193" s="184" t="s">
        <v>165</v>
      </c>
    </row>
    <row r="194" spans="1:65" s="15" customFormat="1" ht="11.25">
      <c r="B194" s="207"/>
      <c r="D194" s="179" t="s">
        <v>220</v>
      </c>
      <c r="E194" s="208" t="s">
        <v>1</v>
      </c>
      <c r="F194" s="209" t="s">
        <v>333</v>
      </c>
      <c r="H194" s="208" t="s">
        <v>1</v>
      </c>
      <c r="I194" s="210"/>
      <c r="L194" s="207"/>
      <c r="M194" s="211"/>
      <c r="N194" s="212"/>
      <c r="O194" s="212"/>
      <c r="P194" s="212"/>
      <c r="Q194" s="212"/>
      <c r="R194" s="212"/>
      <c r="S194" s="212"/>
      <c r="T194" s="213"/>
      <c r="AT194" s="208" t="s">
        <v>220</v>
      </c>
      <c r="AU194" s="208" t="s">
        <v>86</v>
      </c>
      <c r="AV194" s="15" t="s">
        <v>84</v>
      </c>
      <c r="AW194" s="15" t="s">
        <v>32</v>
      </c>
      <c r="AX194" s="15" t="s">
        <v>76</v>
      </c>
      <c r="AY194" s="208" t="s">
        <v>165</v>
      </c>
    </row>
    <row r="195" spans="1:65" s="13" customFormat="1" ht="11.25">
      <c r="B195" s="183"/>
      <c r="D195" s="179" t="s">
        <v>220</v>
      </c>
      <c r="E195" s="184" t="s">
        <v>1</v>
      </c>
      <c r="F195" s="185" t="s">
        <v>334</v>
      </c>
      <c r="H195" s="186">
        <v>607.5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220</v>
      </c>
      <c r="AU195" s="184" t="s">
        <v>86</v>
      </c>
      <c r="AV195" s="13" t="s">
        <v>86</v>
      </c>
      <c r="AW195" s="13" t="s">
        <v>32</v>
      </c>
      <c r="AX195" s="13" t="s">
        <v>76</v>
      </c>
      <c r="AY195" s="184" t="s">
        <v>165</v>
      </c>
    </row>
    <row r="196" spans="1:65" s="15" customFormat="1" ht="11.25">
      <c r="B196" s="207"/>
      <c r="D196" s="179" t="s">
        <v>220</v>
      </c>
      <c r="E196" s="208" t="s">
        <v>1</v>
      </c>
      <c r="F196" s="209" t="s">
        <v>321</v>
      </c>
      <c r="H196" s="208" t="s">
        <v>1</v>
      </c>
      <c r="I196" s="210"/>
      <c r="L196" s="207"/>
      <c r="M196" s="211"/>
      <c r="N196" s="212"/>
      <c r="O196" s="212"/>
      <c r="P196" s="212"/>
      <c r="Q196" s="212"/>
      <c r="R196" s="212"/>
      <c r="S196" s="212"/>
      <c r="T196" s="213"/>
      <c r="AT196" s="208" t="s">
        <v>220</v>
      </c>
      <c r="AU196" s="208" t="s">
        <v>86</v>
      </c>
      <c r="AV196" s="15" t="s">
        <v>84</v>
      </c>
      <c r="AW196" s="15" t="s">
        <v>32</v>
      </c>
      <c r="AX196" s="15" t="s">
        <v>76</v>
      </c>
      <c r="AY196" s="208" t="s">
        <v>165</v>
      </c>
    </row>
    <row r="197" spans="1:65" s="13" customFormat="1" ht="11.25">
      <c r="B197" s="183"/>
      <c r="D197" s="179" t="s">
        <v>220</v>
      </c>
      <c r="E197" s="184" t="s">
        <v>1</v>
      </c>
      <c r="F197" s="185" t="s">
        <v>322</v>
      </c>
      <c r="H197" s="186">
        <v>309.60000000000002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220</v>
      </c>
      <c r="AU197" s="184" t="s">
        <v>86</v>
      </c>
      <c r="AV197" s="13" t="s">
        <v>86</v>
      </c>
      <c r="AW197" s="13" t="s">
        <v>32</v>
      </c>
      <c r="AX197" s="13" t="s">
        <v>76</v>
      </c>
      <c r="AY197" s="184" t="s">
        <v>165</v>
      </c>
    </row>
    <row r="198" spans="1:65" s="15" customFormat="1" ht="11.25">
      <c r="B198" s="207"/>
      <c r="D198" s="179" t="s">
        <v>220</v>
      </c>
      <c r="E198" s="208" t="s">
        <v>1</v>
      </c>
      <c r="F198" s="209" t="s">
        <v>323</v>
      </c>
      <c r="H198" s="208" t="s">
        <v>1</v>
      </c>
      <c r="I198" s="210"/>
      <c r="L198" s="207"/>
      <c r="M198" s="211"/>
      <c r="N198" s="212"/>
      <c r="O198" s="212"/>
      <c r="P198" s="212"/>
      <c r="Q198" s="212"/>
      <c r="R198" s="212"/>
      <c r="S198" s="212"/>
      <c r="T198" s="213"/>
      <c r="AT198" s="208" t="s">
        <v>220</v>
      </c>
      <c r="AU198" s="208" t="s">
        <v>86</v>
      </c>
      <c r="AV198" s="15" t="s">
        <v>84</v>
      </c>
      <c r="AW198" s="15" t="s">
        <v>32</v>
      </c>
      <c r="AX198" s="15" t="s">
        <v>76</v>
      </c>
      <c r="AY198" s="208" t="s">
        <v>165</v>
      </c>
    </row>
    <row r="199" spans="1:65" s="13" customFormat="1" ht="11.25">
      <c r="B199" s="183"/>
      <c r="D199" s="179" t="s">
        <v>220</v>
      </c>
      <c r="E199" s="184" t="s">
        <v>1</v>
      </c>
      <c r="F199" s="185" t="s">
        <v>324</v>
      </c>
      <c r="H199" s="186">
        <v>162.57499999999999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220</v>
      </c>
      <c r="AU199" s="184" t="s">
        <v>86</v>
      </c>
      <c r="AV199" s="13" t="s">
        <v>86</v>
      </c>
      <c r="AW199" s="13" t="s">
        <v>32</v>
      </c>
      <c r="AX199" s="13" t="s">
        <v>76</v>
      </c>
      <c r="AY199" s="184" t="s">
        <v>165</v>
      </c>
    </row>
    <row r="200" spans="1:65" s="15" customFormat="1" ht="11.25">
      <c r="B200" s="207"/>
      <c r="D200" s="179" t="s">
        <v>220</v>
      </c>
      <c r="E200" s="208" t="s">
        <v>1</v>
      </c>
      <c r="F200" s="209" t="s">
        <v>325</v>
      </c>
      <c r="H200" s="208" t="s">
        <v>1</v>
      </c>
      <c r="I200" s="210"/>
      <c r="L200" s="207"/>
      <c r="M200" s="211"/>
      <c r="N200" s="212"/>
      <c r="O200" s="212"/>
      <c r="P200" s="212"/>
      <c r="Q200" s="212"/>
      <c r="R200" s="212"/>
      <c r="S200" s="212"/>
      <c r="T200" s="213"/>
      <c r="AT200" s="208" t="s">
        <v>220</v>
      </c>
      <c r="AU200" s="208" t="s">
        <v>86</v>
      </c>
      <c r="AV200" s="15" t="s">
        <v>84</v>
      </c>
      <c r="AW200" s="15" t="s">
        <v>32</v>
      </c>
      <c r="AX200" s="15" t="s">
        <v>76</v>
      </c>
      <c r="AY200" s="208" t="s">
        <v>165</v>
      </c>
    </row>
    <row r="201" spans="1:65" s="13" customFormat="1" ht="11.25">
      <c r="B201" s="183"/>
      <c r="D201" s="179" t="s">
        <v>220</v>
      </c>
      <c r="E201" s="184" t="s">
        <v>1</v>
      </c>
      <c r="F201" s="185" t="s">
        <v>326</v>
      </c>
      <c r="H201" s="186">
        <v>21.08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220</v>
      </c>
      <c r="AU201" s="184" t="s">
        <v>86</v>
      </c>
      <c r="AV201" s="13" t="s">
        <v>86</v>
      </c>
      <c r="AW201" s="13" t="s">
        <v>32</v>
      </c>
      <c r="AX201" s="13" t="s">
        <v>76</v>
      </c>
      <c r="AY201" s="184" t="s">
        <v>165</v>
      </c>
    </row>
    <row r="202" spans="1:65" s="14" customFormat="1" ht="11.25">
      <c r="B202" s="194"/>
      <c r="D202" s="179" t="s">
        <v>220</v>
      </c>
      <c r="E202" s="195" t="s">
        <v>1</v>
      </c>
      <c r="F202" s="196" t="s">
        <v>244</v>
      </c>
      <c r="H202" s="197">
        <v>2104.5549999999998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5" t="s">
        <v>220</v>
      </c>
      <c r="AU202" s="195" t="s">
        <v>86</v>
      </c>
      <c r="AV202" s="14" t="s">
        <v>182</v>
      </c>
      <c r="AW202" s="14" t="s">
        <v>32</v>
      </c>
      <c r="AX202" s="14" t="s">
        <v>84</v>
      </c>
      <c r="AY202" s="195" t="s">
        <v>165</v>
      </c>
    </row>
    <row r="203" spans="1:65" s="13" customFormat="1" ht="11.25">
      <c r="B203" s="183"/>
      <c r="D203" s="179" t="s">
        <v>220</v>
      </c>
      <c r="F203" s="185" t="s">
        <v>341</v>
      </c>
      <c r="H203" s="186">
        <v>4209.1099999999997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220</v>
      </c>
      <c r="AU203" s="184" t="s">
        <v>86</v>
      </c>
      <c r="AV203" s="13" t="s">
        <v>86</v>
      </c>
      <c r="AW203" s="13" t="s">
        <v>3</v>
      </c>
      <c r="AX203" s="13" t="s">
        <v>84</v>
      </c>
      <c r="AY203" s="184" t="s">
        <v>165</v>
      </c>
    </row>
    <row r="204" spans="1:65" s="2" customFormat="1" ht="21.75" customHeight="1">
      <c r="A204" s="32"/>
      <c r="B204" s="165"/>
      <c r="C204" s="166" t="s">
        <v>8</v>
      </c>
      <c r="D204" s="166" t="s">
        <v>168</v>
      </c>
      <c r="E204" s="167" t="s">
        <v>342</v>
      </c>
      <c r="F204" s="168" t="s">
        <v>343</v>
      </c>
      <c r="G204" s="169" t="s">
        <v>339</v>
      </c>
      <c r="H204" s="170">
        <v>7769.47</v>
      </c>
      <c r="I204" s="171"/>
      <c r="J204" s="172">
        <f>ROUND(I204*H204,2)</f>
        <v>0</v>
      </c>
      <c r="K204" s="168" t="s">
        <v>172</v>
      </c>
      <c r="L204" s="33"/>
      <c r="M204" s="173" t="s">
        <v>1</v>
      </c>
      <c r="N204" s="174" t="s">
        <v>41</v>
      </c>
      <c r="O204" s="58"/>
      <c r="P204" s="175">
        <f>O204*H204</f>
        <v>0</v>
      </c>
      <c r="Q204" s="175">
        <v>0</v>
      </c>
      <c r="R204" s="175">
        <f>Q204*H204</f>
        <v>0</v>
      </c>
      <c r="S204" s="175">
        <v>0</v>
      </c>
      <c r="T204" s="17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7" t="s">
        <v>182</v>
      </c>
      <c r="AT204" s="177" t="s">
        <v>168</v>
      </c>
      <c r="AU204" s="177" t="s">
        <v>86</v>
      </c>
      <c r="AY204" s="17" t="s">
        <v>165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7" t="s">
        <v>84</v>
      </c>
      <c r="BK204" s="178">
        <f>ROUND(I204*H204,2)</f>
        <v>0</v>
      </c>
      <c r="BL204" s="17" t="s">
        <v>182</v>
      </c>
      <c r="BM204" s="177" t="s">
        <v>344</v>
      </c>
    </row>
    <row r="205" spans="1:65" s="13" customFormat="1" ht="11.25">
      <c r="B205" s="183"/>
      <c r="D205" s="179" t="s">
        <v>220</v>
      </c>
      <c r="E205" s="184" t="s">
        <v>1</v>
      </c>
      <c r="F205" s="185" t="s">
        <v>309</v>
      </c>
      <c r="H205" s="186">
        <v>307.95999999999998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220</v>
      </c>
      <c r="AU205" s="184" t="s">
        <v>86</v>
      </c>
      <c r="AV205" s="13" t="s">
        <v>86</v>
      </c>
      <c r="AW205" s="13" t="s">
        <v>32</v>
      </c>
      <c r="AX205" s="13" t="s">
        <v>76</v>
      </c>
      <c r="AY205" s="184" t="s">
        <v>165</v>
      </c>
    </row>
    <row r="206" spans="1:65" s="15" customFormat="1" ht="11.25">
      <c r="B206" s="207"/>
      <c r="D206" s="179" t="s">
        <v>220</v>
      </c>
      <c r="E206" s="208" t="s">
        <v>1</v>
      </c>
      <c r="F206" s="209" t="s">
        <v>288</v>
      </c>
      <c r="H206" s="208" t="s">
        <v>1</v>
      </c>
      <c r="I206" s="210"/>
      <c r="L206" s="207"/>
      <c r="M206" s="211"/>
      <c r="N206" s="212"/>
      <c r="O206" s="212"/>
      <c r="P206" s="212"/>
      <c r="Q206" s="212"/>
      <c r="R206" s="212"/>
      <c r="S206" s="212"/>
      <c r="T206" s="213"/>
      <c r="AT206" s="208" t="s">
        <v>220</v>
      </c>
      <c r="AU206" s="208" t="s">
        <v>86</v>
      </c>
      <c r="AV206" s="15" t="s">
        <v>84</v>
      </c>
      <c r="AW206" s="15" t="s">
        <v>32</v>
      </c>
      <c r="AX206" s="15" t="s">
        <v>76</v>
      </c>
      <c r="AY206" s="208" t="s">
        <v>165</v>
      </c>
    </row>
    <row r="207" spans="1:65" s="13" customFormat="1" ht="11.25">
      <c r="B207" s="183"/>
      <c r="D207" s="179" t="s">
        <v>220</v>
      </c>
      <c r="E207" s="184" t="s">
        <v>1</v>
      </c>
      <c r="F207" s="185" t="s">
        <v>289</v>
      </c>
      <c r="H207" s="186">
        <v>3360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220</v>
      </c>
      <c r="AU207" s="184" t="s">
        <v>86</v>
      </c>
      <c r="AV207" s="13" t="s">
        <v>86</v>
      </c>
      <c r="AW207" s="13" t="s">
        <v>32</v>
      </c>
      <c r="AX207" s="13" t="s">
        <v>76</v>
      </c>
      <c r="AY207" s="184" t="s">
        <v>165</v>
      </c>
    </row>
    <row r="208" spans="1:65" s="15" customFormat="1" ht="11.25">
      <c r="B208" s="207"/>
      <c r="D208" s="179" t="s">
        <v>220</v>
      </c>
      <c r="E208" s="208" t="s">
        <v>1</v>
      </c>
      <c r="F208" s="209" t="s">
        <v>293</v>
      </c>
      <c r="H208" s="208" t="s">
        <v>1</v>
      </c>
      <c r="I208" s="210"/>
      <c r="L208" s="207"/>
      <c r="M208" s="211"/>
      <c r="N208" s="212"/>
      <c r="O208" s="212"/>
      <c r="P208" s="212"/>
      <c r="Q208" s="212"/>
      <c r="R208" s="212"/>
      <c r="S208" s="212"/>
      <c r="T208" s="213"/>
      <c r="AT208" s="208" t="s">
        <v>220</v>
      </c>
      <c r="AU208" s="208" t="s">
        <v>86</v>
      </c>
      <c r="AV208" s="15" t="s">
        <v>84</v>
      </c>
      <c r="AW208" s="15" t="s">
        <v>32</v>
      </c>
      <c r="AX208" s="15" t="s">
        <v>76</v>
      </c>
      <c r="AY208" s="208" t="s">
        <v>165</v>
      </c>
    </row>
    <row r="209" spans="1:65" s="13" customFormat="1" ht="11.25">
      <c r="B209" s="183"/>
      <c r="D209" s="179" t="s">
        <v>220</v>
      </c>
      <c r="E209" s="184" t="s">
        <v>1</v>
      </c>
      <c r="F209" s="185" t="s">
        <v>294</v>
      </c>
      <c r="H209" s="186">
        <v>45.15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220</v>
      </c>
      <c r="AU209" s="184" t="s">
        <v>86</v>
      </c>
      <c r="AV209" s="13" t="s">
        <v>86</v>
      </c>
      <c r="AW209" s="13" t="s">
        <v>32</v>
      </c>
      <c r="AX209" s="13" t="s">
        <v>76</v>
      </c>
      <c r="AY209" s="184" t="s">
        <v>165</v>
      </c>
    </row>
    <row r="210" spans="1:65" s="15" customFormat="1" ht="11.25">
      <c r="B210" s="207"/>
      <c r="D210" s="179" t="s">
        <v>220</v>
      </c>
      <c r="E210" s="208" t="s">
        <v>1</v>
      </c>
      <c r="F210" s="209" t="s">
        <v>298</v>
      </c>
      <c r="H210" s="208" t="s">
        <v>1</v>
      </c>
      <c r="I210" s="210"/>
      <c r="L210" s="207"/>
      <c r="M210" s="211"/>
      <c r="N210" s="212"/>
      <c r="O210" s="212"/>
      <c r="P210" s="212"/>
      <c r="Q210" s="212"/>
      <c r="R210" s="212"/>
      <c r="S210" s="212"/>
      <c r="T210" s="213"/>
      <c r="AT210" s="208" t="s">
        <v>220</v>
      </c>
      <c r="AU210" s="208" t="s">
        <v>86</v>
      </c>
      <c r="AV210" s="15" t="s">
        <v>84</v>
      </c>
      <c r="AW210" s="15" t="s">
        <v>32</v>
      </c>
      <c r="AX210" s="15" t="s">
        <v>76</v>
      </c>
      <c r="AY210" s="208" t="s">
        <v>165</v>
      </c>
    </row>
    <row r="211" spans="1:65" s="13" customFormat="1" ht="11.25">
      <c r="B211" s="183"/>
      <c r="D211" s="179" t="s">
        <v>220</v>
      </c>
      <c r="E211" s="184" t="s">
        <v>1</v>
      </c>
      <c r="F211" s="185" t="s">
        <v>299</v>
      </c>
      <c r="H211" s="186">
        <v>171.625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220</v>
      </c>
      <c r="AU211" s="184" t="s">
        <v>86</v>
      </c>
      <c r="AV211" s="13" t="s">
        <v>86</v>
      </c>
      <c r="AW211" s="13" t="s">
        <v>32</v>
      </c>
      <c r="AX211" s="13" t="s">
        <v>76</v>
      </c>
      <c r="AY211" s="184" t="s">
        <v>165</v>
      </c>
    </row>
    <row r="212" spans="1:65" s="14" customFormat="1" ht="11.25">
      <c r="B212" s="194"/>
      <c r="D212" s="179" t="s">
        <v>220</v>
      </c>
      <c r="E212" s="195" t="s">
        <v>1</v>
      </c>
      <c r="F212" s="196" t="s">
        <v>244</v>
      </c>
      <c r="H212" s="197">
        <v>3884.7350000000001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5" t="s">
        <v>220</v>
      </c>
      <c r="AU212" s="195" t="s">
        <v>86</v>
      </c>
      <c r="AV212" s="14" t="s">
        <v>182</v>
      </c>
      <c r="AW212" s="14" t="s">
        <v>32</v>
      </c>
      <c r="AX212" s="14" t="s">
        <v>84</v>
      </c>
      <c r="AY212" s="195" t="s">
        <v>165</v>
      </c>
    </row>
    <row r="213" spans="1:65" s="13" customFormat="1" ht="11.25">
      <c r="B213" s="183"/>
      <c r="D213" s="179" t="s">
        <v>220</v>
      </c>
      <c r="F213" s="185" t="s">
        <v>345</v>
      </c>
      <c r="H213" s="186">
        <v>7769.47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220</v>
      </c>
      <c r="AU213" s="184" t="s">
        <v>86</v>
      </c>
      <c r="AV213" s="13" t="s">
        <v>86</v>
      </c>
      <c r="AW213" s="13" t="s">
        <v>3</v>
      </c>
      <c r="AX213" s="13" t="s">
        <v>84</v>
      </c>
      <c r="AY213" s="184" t="s">
        <v>165</v>
      </c>
    </row>
    <row r="214" spans="1:65" s="2" customFormat="1" ht="16.5" customHeight="1">
      <c r="A214" s="32"/>
      <c r="B214" s="165"/>
      <c r="C214" s="166" t="s">
        <v>346</v>
      </c>
      <c r="D214" s="166" t="s">
        <v>168</v>
      </c>
      <c r="E214" s="167" t="s">
        <v>347</v>
      </c>
      <c r="F214" s="168" t="s">
        <v>348</v>
      </c>
      <c r="G214" s="169" t="s">
        <v>286</v>
      </c>
      <c r="H214" s="170">
        <v>3884.7350000000001</v>
      </c>
      <c r="I214" s="171"/>
      <c r="J214" s="172">
        <f>ROUND(I214*H214,2)</f>
        <v>0</v>
      </c>
      <c r="K214" s="168" t="s">
        <v>172</v>
      </c>
      <c r="L214" s="33"/>
      <c r="M214" s="173" t="s">
        <v>1</v>
      </c>
      <c r="N214" s="174" t="s">
        <v>41</v>
      </c>
      <c r="O214" s="58"/>
      <c r="P214" s="175">
        <f>O214*H214</f>
        <v>0</v>
      </c>
      <c r="Q214" s="175">
        <v>0</v>
      </c>
      <c r="R214" s="175">
        <f>Q214*H214</f>
        <v>0</v>
      </c>
      <c r="S214" s="175">
        <v>0</v>
      </c>
      <c r="T214" s="17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7" t="s">
        <v>182</v>
      </c>
      <c r="AT214" s="177" t="s">
        <v>168</v>
      </c>
      <c r="AU214" s="177" t="s">
        <v>86</v>
      </c>
      <c r="AY214" s="17" t="s">
        <v>165</v>
      </c>
      <c r="BE214" s="178">
        <f>IF(N214="základní",J214,0)</f>
        <v>0</v>
      </c>
      <c r="BF214" s="178">
        <f>IF(N214="snížená",J214,0)</f>
        <v>0</v>
      </c>
      <c r="BG214" s="178">
        <f>IF(N214="zákl. přenesená",J214,0)</f>
        <v>0</v>
      </c>
      <c r="BH214" s="178">
        <f>IF(N214="sníž. přenesená",J214,0)</f>
        <v>0</v>
      </c>
      <c r="BI214" s="178">
        <f>IF(N214="nulová",J214,0)</f>
        <v>0</v>
      </c>
      <c r="BJ214" s="17" t="s">
        <v>84</v>
      </c>
      <c r="BK214" s="178">
        <f>ROUND(I214*H214,2)</f>
        <v>0</v>
      </c>
      <c r="BL214" s="17" t="s">
        <v>182</v>
      </c>
      <c r="BM214" s="177" t="s">
        <v>349</v>
      </c>
    </row>
    <row r="215" spans="1:65" s="13" customFormat="1" ht="11.25">
      <c r="B215" s="183"/>
      <c r="D215" s="179" t="s">
        <v>220</v>
      </c>
      <c r="E215" s="184" t="s">
        <v>1</v>
      </c>
      <c r="F215" s="185" t="s">
        <v>309</v>
      </c>
      <c r="H215" s="186">
        <v>307.95999999999998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220</v>
      </c>
      <c r="AU215" s="184" t="s">
        <v>86</v>
      </c>
      <c r="AV215" s="13" t="s">
        <v>86</v>
      </c>
      <c r="AW215" s="13" t="s">
        <v>32</v>
      </c>
      <c r="AX215" s="13" t="s">
        <v>76</v>
      </c>
      <c r="AY215" s="184" t="s">
        <v>165</v>
      </c>
    </row>
    <row r="216" spans="1:65" s="15" customFormat="1" ht="11.25">
      <c r="B216" s="207"/>
      <c r="D216" s="179" t="s">
        <v>220</v>
      </c>
      <c r="E216" s="208" t="s">
        <v>1</v>
      </c>
      <c r="F216" s="209" t="s">
        <v>288</v>
      </c>
      <c r="H216" s="208" t="s">
        <v>1</v>
      </c>
      <c r="I216" s="210"/>
      <c r="L216" s="207"/>
      <c r="M216" s="211"/>
      <c r="N216" s="212"/>
      <c r="O216" s="212"/>
      <c r="P216" s="212"/>
      <c r="Q216" s="212"/>
      <c r="R216" s="212"/>
      <c r="S216" s="212"/>
      <c r="T216" s="213"/>
      <c r="AT216" s="208" t="s">
        <v>220</v>
      </c>
      <c r="AU216" s="208" t="s">
        <v>86</v>
      </c>
      <c r="AV216" s="15" t="s">
        <v>84</v>
      </c>
      <c r="AW216" s="15" t="s">
        <v>32</v>
      </c>
      <c r="AX216" s="15" t="s">
        <v>76</v>
      </c>
      <c r="AY216" s="208" t="s">
        <v>165</v>
      </c>
    </row>
    <row r="217" spans="1:65" s="13" customFormat="1" ht="11.25">
      <c r="B217" s="183"/>
      <c r="D217" s="179" t="s">
        <v>220</v>
      </c>
      <c r="E217" s="184" t="s">
        <v>1</v>
      </c>
      <c r="F217" s="185" t="s">
        <v>289</v>
      </c>
      <c r="H217" s="186">
        <v>3360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220</v>
      </c>
      <c r="AU217" s="184" t="s">
        <v>86</v>
      </c>
      <c r="AV217" s="13" t="s">
        <v>86</v>
      </c>
      <c r="AW217" s="13" t="s">
        <v>32</v>
      </c>
      <c r="AX217" s="13" t="s">
        <v>76</v>
      </c>
      <c r="AY217" s="184" t="s">
        <v>165</v>
      </c>
    </row>
    <row r="218" spans="1:65" s="15" customFormat="1" ht="11.25">
      <c r="B218" s="207"/>
      <c r="D218" s="179" t="s">
        <v>220</v>
      </c>
      <c r="E218" s="208" t="s">
        <v>1</v>
      </c>
      <c r="F218" s="209" t="s">
        <v>293</v>
      </c>
      <c r="H218" s="208" t="s">
        <v>1</v>
      </c>
      <c r="I218" s="210"/>
      <c r="L218" s="207"/>
      <c r="M218" s="211"/>
      <c r="N218" s="212"/>
      <c r="O218" s="212"/>
      <c r="P218" s="212"/>
      <c r="Q218" s="212"/>
      <c r="R218" s="212"/>
      <c r="S218" s="212"/>
      <c r="T218" s="213"/>
      <c r="AT218" s="208" t="s">
        <v>220</v>
      </c>
      <c r="AU218" s="208" t="s">
        <v>86</v>
      </c>
      <c r="AV218" s="15" t="s">
        <v>84</v>
      </c>
      <c r="AW218" s="15" t="s">
        <v>32</v>
      </c>
      <c r="AX218" s="15" t="s">
        <v>76</v>
      </c>
      <c r="AY218" s="208" t="s">
        <v>165</v>
      </c>
    </row>
    <row r="219" spans="1:65" s="13" customFormat="1" ht="11.25">
      <c r="B219" s="183"/>
      <c r="D219" s="179" t="s">
        <v>220</v>
      </c>
      <c r="E219" s="184" t="s">
        <v>1</v>
      </c>
      <c r="F219" s="185" t="s">
        <v>294</v>
      </c>
      <c r="H219" s="186">
        <v>45.15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220</v>
      </c>
      <c r="AU219" s="184" t="s">
        <v>86</v>
      </c>
      <c r="AV219" s="13" t="s">
        <v>86</v>
      </c>
      <c r="AW219" s="13" t="s">
        <v>32</v>
      </c>
      <c r="AX219" s="13" t="s">
        <v>76</v>
      </c>
      <c r="AY219" s="184" t="s">
        <v>165</v>
      </c>
    </row>
    <row r="220" spans="1:65" s="15" customFormat="1" ht="11.25">
      <c r="B220" s="207"/>
      <c r="D220" s="179" t="s">
        <v>220</v>
      </c>
      <c r="E220" s="208" t="s">
        <v>1</v>
      </c>
      <c r="F220" s="209" t="s">
        <v>298</v>
      </c>
      <c r="H220" s="208" t="s">
        <v>1</v>
      </c>
      <c r="I220" s="210"/>
      <c r="L220" s="207"/>
      <c r="M220" s="211"/>
      <c r="N220" s="212"/>
      <c r="O220" s="212"/>
      <c r="P220" s="212"/>
      <c r="Q220" s="212"/>
      <c r="R220" s="212"/>
      <c r="S220" s="212"/>
      <c r="T220" s="213"/>
      <c r="AT220" s="208" t="s">
        <v>220</v>
      </c>
      <c r="AU220" s="208" t="s">
        <v>86</v>
      </c>
      <c r="AV220" s="15" t="s">
        <v>84</v>
      </c>
      <c r="AW220" s="15" t="s">
        <v>32</v>
      </c>
      <c r="AX220" s="15" t="s">
        <v>76</v>
      </c>
      <c r="AY220" s="208" t="s">
        <v>165</v>
      </c>
    </row>
    <row r="221" spans="1:65" s="13" customFormat="1" ht="11.25">
      <c r="B221" s="183"/>
      <c r="D221" s="179" t="s">
        <v>220</v>
      </c>
      <c r="E221" s="184" t="s">
        <v>1</v>
      </c>
      <c r="F221" s="185" t="s">
        <v>299</v>
      </c>
      <c r="H221" s="186">
        <v>171.625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220</v>
      </c>
      <c r="AU221" s="184" t="s">
        <v>86</v>
      </c>
      <c r="AV221" s="13" t="s">
        <v>86</v>
      </c>
      <c r="AW221" s="13" t="s">
        <v>32</v>
      </c>
      <c r="AX221" s="13" t="s">
        <v>76</v>
      </c>
      <c r="AY221" s="184" t="s">
        <v>165</v>
      </c>
    </row>
    <row r="222" spans="1:65" s="14" customFormat="1" ht="11.25">
      <c r="B222" s="194"/>
      <c r="D222" s="179" t="s">
        <v>220</v>
      </c>
      <c r="E222" s="195" t="s">
        <v>1</v>
      </c>
      <c r="F222" s="196" t="s">
        <v>244</v>
      </c>
      <c r="H222" s="197">
        <v>3884.7350000000001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5" t="s">
        <v>220</v>
      </c>
      <c r="AU222" s="195" t="s">
        <v>86</v>
      </c>
      <c r="AV222" s="14" t="s">
        <v>182</v>
      </c>
      <c r="AW222" s="14" t="s">
        <v>32</v>
      </c>
      <c r="AX222" s="14" t="s">
        <v>84</v>
      </c>
      <c r="AY222" s="195" t="s">
        <v>165</v>
      </c>
    </row>
    <row r="223" spans="1:65" s="2" customFormat="1" ht="21.75" customHeight="1">
      <c r="A223" s="32"/>
      <c r="B223" s="165"/>
      <c r="C223" s="166" t="s">
        <v>350</v>
      </c>
      <c r="D223" s="166" t="s">
        <v>168</v>
      </c>
      <c r="E223" s="167" t="s">
        <v>351</v>
      </c>
      <c r="F223" s="168" t="s">
        <v>352</v>
      </c>
      <c r="G223" s="169" t="s">
        <v>231</v>
      </c>
      <c r="H223" s="170">
        <v>3079.6</v>
      </c>
      <c r="I223" s="171"/>
      <c r="J223" s="172">
        <f>ROUND(I223*H223,2)</f>
        <v>0</v>
      </c>
      <c r="K223" s="168" t="s">
        <v>172</v>
      </c>
      <c r="L223" s="33"/>
      <c r="M223" s="173" t="s">
        <v>1</v>
      </c>
      <c r="N223" s="174" t="s">
        <v>41</v>
      </c>
      <c r="O223" s="58"/>
      <c r="P223" s="175">
        <f>O223*H223</f>
        <v>0</v>
      </c>
      <c r="Q223" s="175">
        <v>0</v>
      </c>
      <c r="R223" s="175">
        <f>Q223*H223</f>
        <v>0</v>
      </c>
      <c r="S223" s="175">
        <v>0</v>
      </c>
      <c r="T223" s="17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7" t="s">
        <v>182</v>
      </c>
      <c r="AT223" s="177" t="s">
        <v>168</v>
      </c>
      <c r="AU223" s="177" t="s">
        <v>86</v>
      </c>
      <c r="AY223" s="17" t="s">
        <v>165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17" t="s">
        <v>84</v>
      </c>
      <c r="BK223" s="178">
        <f>ROUND(I223*H223,2)</f>
        <v>0</v>
      </c>
      <c r="BL223" s="17" t="s">
        <v>182</v>
      </c>
      <c r="BM223" s="177" t="s">
        <v>353</v>
      </c>
    </row>
    <row r="224" spans="1:65" s="2" customFormat="1" ht="21.75" customHeight="1">
      <c r="A224" s="32"/>
      <c r="B224" s="165"/>
      <c r="C224" s="166" t="s">
        <v>354</v>
      </c>
      <c r="D224" s="166" t="s">
        <v>168</v>
      </c>
      <c r="E224" s="167" t="s">
        <v>355</v>
      </c>
      <c r="F224" s="168" t="s">
        <v>356</v>
      </c>
      <c r="G224" s="169" t="s">
        <v>231</v>
      </c>
      <c r="H224" s="170">
        <v>10703.5</v>
      </c>
      <c r="I224" s="171"/>
      <c r="J224" s="172">
        <f>ROUND(I224*H224,2)</f>
        <v>0</v>
      </c>
      <c r="K224" s="168" t="s">
        <v>172</v>
      </c>
      <c r="L224" s="33"/>
      <c r="M224" s="173" t="s">
        <v>1</v>
      </c>
      <c r="N224" s="174" t="s">
        <v>41</v>
      </c>
      <c r="O224" s="58"/>
      <c r="P224" s="175">
        <f>O224*H224</f>
        <v>0</v>
      </c>
      <c r="Q224" s="175">
        <v>0</v>
      </c>
      <c r="R224" s="175">
        <f>Q224*H224</f>
        <v>0</v>
      </c>
      <c r="S224" s="175">
        <v>0</v>
      </c>
      <c r="T224" s="17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7" t="s">
        <v>182</v>
      </c>
      <c r="AT224" s="177" t="s">
        <v>168</v>
      </c>
      <c r="AU224" s="177" t="s">
        <v>86</v>
      </c>
      <c r="AY224" s="17" t="s">
        <v>165</v>
      </c>
      <c r="BE224" s="178">
        <f>IF(N224="základní",J224,0)</f>
        <v>0</v>
      </c>
      <c r="BF224" s="178">
        <f>IF(N224="snížená",J224,0)</f>
        <v>0</v>
      </c>
      <c r="BG224" s="178">
        <f>IF(N224="zákl. přenesená",J224,0)</f>
        <v>0</v>
      </c>
      <c r="BH224" s="178">
        <f>IF(N224="sníž. přenesená",J224,0)</f>
        <v>0</v>
      </c>
      <c r="BI224" s="178">
        <f>IF(N224="nulová",J224,0)</f>
        <v>0</v>
      </c>
      <c r="BJ224" s="17" t="s">
        <v>84</v>
      </c>
      <c r="BK224" s="178">
        <f>ROUND(I224*H224,2)</f>
        <v>0</v>
      </c>
      <c r="BL224" s="17" t="s">
        <v>182</v>
      </c>
      <c r="BM224" s="177" t="s">
        <v>357</v>
      </c>
    </row>
    <row r="225" spans="1:65" s="13" customFormat="1" ht="11.25">
      <c r="B225" s="183"/>
      <c r="D225" s="179" t="s">
        <v>220</v>
      </c>
      <c r="E225" s="184" t="s">
        <v>1</v>
      </c>
      <c r="F225" s="185" t="s">
        <v>358</v>
      </c>
      <c r="H225" s="186">
        <v>10703.5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220</v>
      </c>
      <c r="AU225" s="184" t="s">
        <v>86</v>
      </c>
      <c r="AV225" s="13" t="s">
        <v>86</v>
      </c>
      <c r="AW225" s="13" t="s">
        <v>32</v>
      </c>
      <c r="AX225" s="13" t="s">
        <v>76</v>
      </c>
      <c r="AY225" s="184" t="s">
        <v>165</v>
      </c>
    </row>
    <row r="226" spans="1:65" s="14" customFormat="1" ht="11.25">
      <c r="B226" s="194"/>
      <c r="D226" s="179" t="s">
        <v>220</v>
      </c>
      <c r="E226" s="195" t="s">
        <v>1</v>
      </c>
      <c r="F226" s="196" t="s">
        <v>244</v>
      </c>
      <c r="H226" s="197">
        <v>10703.5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5" t="s">
        <v>220</v>
      </c>
      <c r="AU226" s="195" t="s">
        <v>86</v>
      </c>
      <c r="AV226" s="14" t="s">
        <v>182</v>
      </c>
      <c r="AW226" s="14" t="s">
        <v>32</v>
      </c>
      <c r="AX226" s="14" t="s">
        <v>84</v>
      </c>
      <c r="AY226" s="195" t="s">
        <v>165</v>
      </c>
    </row>
    <row r="227" spans="1:65" s="2" customFormat="1" ht="21.75" customHeight="1">
      <c r="A227" s="32"/>
      <c r="B227" s="165"/>
      <c r="C227" s="166" t="s">
        <v>359</v>
      </c>
      <c r="D227" s="166" t="s">
        <v>168</v>
      </c>
      <c r="E227" s="167" t="s">
        <v>360</v>
      </c>
      <c r="F227" s="168" t="s">
        <v>361</v>
      </c>
      <c r="G227" s="169" t="s">
        <v>231</v>
      </c>
      <c r="H227" s="170">
        <v>7453</v>
      </c>
      <c r="I227" s="171"/>
      <c r="J227" s="172">
        <f>ROUND(I227*H227,2)</f>
        <v>0</v>
      </c>
      <c r="K227" s="168" t="s">
        <v>172</v>
      </c>
      <c r="L227" s="33"/>
      <c r="M227" s="173" t="s">
        <v>1</v>
      </c>
      <c r="N227" s="174" t="s">
        <v>41</v>
      </c>
      <c r="O227" s="58"/>
      <c r="P227" s="175">
        <f>O227*H227</f>
        <v>0</v>
      </c>
      <c r="Q227" s="175">
        <v>0</v>
      </c>
      <c r="R227" s="175">
        <f>Q227*H227</f>
        <v>0</v>
      </c>
      <c r="S227" s="175">
        <v>0</v>
      </c>
      <c r="T227" s="176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7" t="s">
        <v>182</v>
      </c>
      <c r="AT227" s="177" t="s">
        <v>168</v>
      </c>
      <c r="AU227" s="177" t="s">
        <v>86</v>
      </c>
      <c r="AY227" s="17" t="s">
        <v>165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7" t="s">
        <v>84</v>
      </c>
      <c r="BK227" s="178">
        <f>ROUND(I227*H227,2)</f>
        <v>0</v>
      </c>
      <c r="BL227" s="17" t="s">
        <v>182</v>
      </c>
      <c r="BM227" s="177" t="s">
        <v>362</v>
      </c>
    </row>
    <row r="228" spans="1:65" s="2" customFormat="1" ht="16.5" customHeight="1">
      <c r="A228" s="32"/>
      <c r="B228" s="165"/>
      <c r="C228" s="166" t="s">
        <v>363</v>
      </c>
      <c r="D228" s="166" t="s">
        <v>168</v>
      </c>
      <c r="E228" s="167" t="s">
        <v>364</v>
      </c>
      <c r="F228" s="168" t="s">
        <v>365</v>
      </c>
      <c r="G228" s="169" t="s">
        <v>231</v>
      </c>
      <c r="H228" s="170">
        <v>7453</v>
      </c>
      <c r="I228" s="171"/>
      <c r="J228" s="172">
        <f>ROUND(I228*H228,2)</f>
        <v>0</v>
      </c>
      <c r="K228" s="168" t="s">
        <v>172</v>
      </c>
      <c r="L228" s="33"/>
      <c r="M228" s="173" t="s">
        <v>1</v>
      </c>
      <c r="N228" s="174" t="s">
        <v>41</v>
      </c>
      <c r="O228" s="58"/>
      <c r="P228" s="175">
        <f>O228*H228</f>
        <v>0</v>
      </c>
      <c r="Q228" s="175">
        <v>1.2700000000000001E-3</v>
      </c>
      <c r="R228" s="175">
        <f>Q228*H228</f>
        <v>9.4653100000000006</v>
      </c>
      <c r="S228" s="175">
        <v>0</v>
      </c>
      <c r="T228" s="17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7" t="s">
        <v>182</v>
      </c>
      <c r="AT228" s="177" t="s">
        <v>168</v>
      </c>
      <c r="AU228" s="177" t="s">
        <v>86</v>
      </c>
      <c r="AY228" s="17" t="s">
        <v>165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17" t="s">
        <v>84</v>
      </c>
      <c r="BK228" s="178">
        <f>ROUND(I228*H228,2)</f>
        <v>0</v>
      </c>
      <c r="BL228" s="17" t="s">
        <v>182</v>
      </c>
      <c r="BM228" s="177" t="s">
        <v>366</v>
      </c>
    </row>
    <row r="229" spans="1:65" s="2" customFormat="1" ht="16.5" customHeight="1">
      <c r="A229" s="32"/>
      <c r="B229" s="165"/>
      <c r="C229" s="214" t="s">
        <v>7</v>
      </c>
      <c r="D229" s="214" t="s">
        <v>336</v>
      </c>
      <c r="E229" s="215" t="s">
        <v>367</v>
      </c>
      <c r="F229" s="216" t="s">
        <v>368</v>
      </c>
      <c r="G229" s="217" t="s">
        <v>369</v>
      </c>
      <c r="H229" s="218">
        <v>186.32499999999999</v>
      </c>
      <c r="I229" s="219"/>
      <c r="J229" s="220">
        <f>ROUND(I229*H229,2)</f>
        <v>0</v>
      </c>
      <c r="K229" s="216" t="s">
        <v>172</v>
      </c>
      <c r="L229" s="221"/>
      <c r="M229" s="222" t="s">
        <v>1</v>
      </c>
      <c r="N229" s="223" t="s">
        <v>41</v>
      </c>
      <c r="O229" s="58"/>
      <c r="P229" s="175">
        <f>O229*H229</f>
        <v>0</v>
      </c>
      <c r="Q229" s="175">
        <v>1E-3</v>
      </c>
      <c r="R229" s="175">
        <f>Q229*H229</f>
        <v>0.18632499999999999</v>
      </c>
      <c r="S229" s="175">
        <v>0</v>
      </c>
      <c r="T229" s="176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7" t="s">
        <v>202</v>
      </c>
      <c r="AT229" s="177" t="s">
        <v>336</v>
      </c>
      <c r="AU229" s="177" t="s">
        <v>86</v>
      </c>
      <c r="AY229" s="17" t="s">
        <v>165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17" t="s">
        <v>84</v>
      </c>
      <c r="BK229" s="178">
        <f>ROUND(I229*H229,2)</f>
        <v>0</v>
      </c>
      <c r="BL229" s="17" t="s">
        <v>182</v>
      </c>
      <c r="BM229" s="177" t="s">
        <v>370</v>
      </c>
    </row>
    <row r="230" spans="1:65" s="13" customFormat="1" ht="11.25">
      <c r="B230" s="183"/>
      <c r="D230" s="179" t="s">
        <v>220</v>
      </c>
      <c r="F230" s="185" t="s">
        <v>371</v>
      </c>
      <c r="H230" s="186">
        <v>186.32499999999999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220</v>
      </c>
      <c r="AU230" s="184" t="s">
        <v>86</v>
      </c>
      <c r="AV230" s="13" t="s">
        <v>86</v>
      </c>
      <c r="AW230" s="13" t="s">
        <v>3</v>
      </c>
      <c r="AX230" s="13" t="s">
        <v>84</v>
      </c>
      <c r="AY230" s="184" t="s">
        <v>165</v>
      </c>
    </row>
    <row r="231" spans="1:65" s="2" customFormat="1" ht="16.5" customHeight="1">
      <c r="A231" s="32"/>
      <c r="B231" s="165"/>
      <c r="C231" s="166" t="s">
        <v>372</v>
      </c>
      <c r="D231" s="166" t="s">
        <v>168</v>
      </c>
      <c r="E231" s="167" t="s">
        <v>373</v>
      </c>
      <c r="F231" s="168" t="s">
        <v>374</v>
      </c>
      <c r="G231" s="169" t="s">
        <v>231</v>
      </c>
      <c r="H231" s="170">
        <v>7453</v>
      </c>
      <c r="I231" s="171"/>
      <c r="J231" s="172">
        <f>ROUND(I231*H231,2)</f>
        <v>0</v>
      </c>
      <c r="K231" s="168" t="s">
        <v>172</v>
      </c>
      <c r="L231" s="33"/>
      <c r="M231" s="173" t="s">
        <v>1</v>
      </c>
      <c r="N231" s="174" t="s">
        <v>41</v>
      </c>
      <c r="O231" s="58"/>
      <c r="P231" s="175">
        <f>O231*H231</f>
        <v>0</v>
      </c>
      <c r="Q231" s="175">
        <v>0</v>
      </c>
      <c r="R231" s="175">
        <f>Q231*H231</f>
        <v>0</v>
      </c>
      <c r="S231" s="175">
        <v>0</v>
      </c>
      <c r="T231" s="17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7" t="s">
        <v>182</v>
      </c>
      <c r="AT231" s="177" t="s">
        <v>168</v>
      </c>
      <c r="AU231" s="177" t="s">
        <v>86</v>
      </c>
      <c r="AY231" s="17" t="s">
        <v>165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17" t="s">
        <v>84</v>
      </c>
      <c r="BK231" s="178">
        <f>ROUND(I231*H231,2)</f>
        <v>0</v>
      </c>
      <c r="BL231" s="17" t="s">
        <v>182</v>
      </c>
      <c r="BM231" s="177" t="s">
        <v>375</v>
      </c>
    </row>
    <row r="232" spans="1:65" s="12" customFormat="1" ht="22.9" customHeight="1">
      <c r="B232" s="152"/>
      <c r="D232" s="153" t="s">
        <v>75</v>
      </c>
      <c r="E232" s="163" t="s">
        <v>178</v>
      </c>
      <c r="F232" s="163" t="s">
        <v>376</v>
      </c>
      <c r="I232" s="155"/>
      <c r="J232" s="164">
        <f>BK232</f>
        <v>0</v>
      </c>
      <c r="L232" s="152"/>
      <c r="M232" s="157"/>
      <c r="N232" s="158"/>
      <c r="O232" s="158"/>
      <c r="P232" s="159">
        <f>SUM(P233:P249)</f>
        <v>0</v>
      </c>
      <c r="Q232" s="158"/>
      <c r="R232" s="159">
        <f>SUM(R233:R249)</f>
        <v>96.29849999999999</v>
      </c>
      <c r="S232" s="158"/>
      <c r="T232" s="160">
        <f>SUM(T233:T249)</f>
        <v>23.073600000000003</v>
      </c>
      <c r="AR232" s="153" t="s">
        <v>84</v>
      </c>
      <c r="AT232" s="161" t="s">
        <v>75</v>
      </c>
      <c r="AU232" s="161" t="s">
        <v>84</v>
      </c>
      <c r="AY232" s="153" t="s">
        <v>165</v>
      </c>
      <c r="BK232" s="162">
        <f>SUM(BK233:BK249)</f>
        <v>0</v>
      </c>
    </row>
    <row r="233" spans="1:65" s="2" customFormat="1" ht="21.75" customHeight="1">
      <c r="A233" s="32"/>
      <c r="B233" s="165"/>
      <c r="C233" s="166" t="s">
        <v>377</v>
      </c>
      <c r="D233" s="166" t="s">
        <v>168</v>
      </c>
      <c r="E233" s="167" t="s">
        <v>378</v>
      </c>
      <c r="F233" s="168" t="s">
        <v>379</v>
      </c>
      <c r="G233" s="169" t="s">
        <v>380</v>
      </c>
      <c r="H233" s="170">
        <v>129</v>
      </c>
      <c r="I233" s="171"/>
      <c r="J233" s="172">
        <f>ROUND(I233*H233,2)</f>
        <v>0</v>
      </c>
      <c r="K233" s="168" t="s">
        <v>172</v>
      </c>
      <c r="L233" s="33"/>
      <c r="M233" s="173" t="s">
        <v>1</v>
      </c>
      <c r="N233" s="174" t="s">
        <v>41</v>
      </c>
      <c r="O233" s="58"/>
      <c r="P233" s="175">
        <f>O233*H233</f>
        <v>0</v>
      </c>
      <c r="Q233" s="175">
        <v>0.32169999999999999</v>
      </c>
      <c r="R233" s="175">
        <f>Q233*H233</f>
        <v>41.499299999999998</v>
      </c>
      <c r="S233" s="175">
        <v>0</v>
      </c>
      <c r="T233" s="17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7" t="s">
        <v>182</v>
      </c>
      <c r="AT233" s="177" t="s">
        <v>168</v>
      </c>
      <c r="AU233" s="177" t="s">
        <v>86</v>
      </c>
      <c r="AY233" s="17" t="s">
        <v>165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17" t="s">
        <v>84</v>
      </c>
      <c r="BK233" s="178">
        <f>ROUND(I233*H233,2)</f>
        <v>0</v>
      </c>
      <c r="BL233" s="17" t="s">
        <v>182</v>
      </c>
      <c r="BM233" s="177" t="s">
        <v>381</v>
      </c>
    </row>
    <row r="234" spans="1:65" s="2" customFormat="1" ht="16.5" customHeight="1">
      <c r="A234" s="32"/>
      <c r="B234" s="165"/>
      <c r="C234" s="214" t="s">
        <v>382</v>
      </c>
      <c r="D234" s="214" t="s">
        <v>336</v>
      </c>
      <c r="E234" s="215" t="s">
        <v>383</v>
      </c>
      <c r="F234" s="216" t="s">
        <v>384</v>
      </c>
      <c r="G234" s="217" t="s">
        <v>235</v>
      </c>
      <c r="H234" s="218">
        <v>761.1</v>
      </c>
      <c r="I234" s="219"/>
      <c r="J234" s="220">
        <f>ROUND(I234*H234,2)</f>
        <v>0</v>
      </c>
      <c r="K234" s="216" t="s">
        <v>1</v>
      </c>
      <c r="L234" s="221"/>
      <c r="M234" s="222" t="s">
        <v>1</v>
      </c>
      <c r="N234" s="223" t="s">
        <v>41</v>
      </c>
      <c r="O234" s="58"/>
      <c r="P234" s="175">
        <f>O234*H234</f>
        <v>0</v>
      </c>
      <c r="Q234" s="175">
        <v>7.1999999999999995E-2</v>
      </c>
      <c r="R234" s="175">
        <f>Q234*H234</f>
        <v>54.799199999999999</v>
      </c>
      <c r="S234" s="175">
        <v>0</v>
      </c>
      <c r="T234" s="176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7" t="s">
        <v>202</v>
      </c>
      <c r="AT234" s="177" t="s">
        <v>336</v>
      </c>
      <c r="AU234" s="177" t="s">
        <v>86</v>
      </c>
      <c r="AY234" s="17" t="s">
        <v>165</v>
      </c>
      <c r="BE234" s="178">
        <f>IF(N234="základní",J234,0)</f>
        <v>0</v>
      </c>
      <c r="BF234" s="178">
        <f>IF(N234="snížená",J234,0)</f>
        <v>0</v>
      </c>
      <c r="BG234" s="178">
        <f>IF(N234="zákl. přenesená",J234,0)</f>
        <v>0</v>
      </c>
      <c r="BH234" s="178">
        <f>IF(N234="sníž. přenesená",J234,0)</f>
        <v>0</v>
      </c>
      <c r="BI234" s="178">
        <f>IF(N234="nulová",J234,0)</f>
        <v>0</v>
      </c>
      <c r="BJ234" s="17" t="s">
        <v>84</v>
      </c>
      <c r="BK234" s="178">
        <f>ROUND(I234*H234,2)</f>
        <v>0</v>
      </c>
      <c r="BL234" s="17" t="s">
        <v>182</v>
      </c>
      <c r="BM234" s="177" t="s">
        <v>385</v>
      </c>
    </row>
    <row r="235" spans="1:65" s="13" customFormat="1" ht="11.25">
      <c r="B235" s="183"/>
      <c r="D235" s="179" t="s">
        <v>220</v>
      </c>
      <c r="F235" s="185" t="s">
        <v>386</v>
      </c>
      <c r="H235" s="186">
        <v>761.1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220</v>
      </c>
      <c r="AU235" s="184" t="s">
        <v>86</v>
      </c>
      <c r="AV235" s="13" t="s">
        <v>86</v>
      </c>
      <c r="AW235" s="13" t="s">
        <v>3</v>
      </c>
      <c r="AX235" s="13" t="s">
        <v>84</v>
      </c>
      <c r="AY235" s="184" t="s">
        <v>165</v>
      </c>
    </row>
    <row r="236" spans="1:65" s="2" customFormat="1" ht="21.75" customHeight="1">
      <c r="A236" s="32"/>
      <c r="B236" s="165"/>
      <c r="C236" s="166" t="s">
        <v>387</v>
      </c>
      <c r="D236" s="166" t="s">
        <v>168</v>
      </c>
      <c r="E236" s="167" t="s">
        <v>388</v>
      </c>
      <c r="F236" s="168" t="s">
        <v>389</v>
      </c>
      <c r="G236" s="169" t="s">
        <v>286</v>
      </c>
      <c r="H236" s="170">
        <v>10.488</v>
      </c>
      <c r="I236" s="171"/>
      <c r="J236" s="172">
        <f>ROUND(I236*H236,2)</f>
        <v>0</v>
      </c>
      <c r="K236" s="168" t="s">
        <v>172</v>
      </c>
      <c r="L236" s="33"/>
      <c r="M236" s="173" t="s">
        <v>1</v>
      </c>
      <c r="N236" s="174" t="s">
        <v>41</v>
      </c>
      <c r="O236" s="58"/>
      <c r="P236" s="175">
        <f>O236*H236</f>
        <v>0</v>
      </c>
      <c r="Q236" s="175">
        <v>0</v>
      </c>
      <c r="R236" s="175">
        <f>Q236*H236</f>
        <v>0</v>
      </c>
      <c r="S236" s="175">
        <v>2.2000000000000002</v>
      </c>
      <c r="T236" s="176">
        <f>S236*H236</f>
        <v>23.073600000000003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7" t="s">
        <v>182</v>
      </c>
      <c r="AT236" s="177" t="s">
        <v>168</v>
      </c>
      <c r="AU236" s="177" t="s">
        <v>86</v>
      </c>
      <c r="AY236" s="17" t="s">
        <v>165</v>
      </c>
      <c r="BE236" s="178">
        <f>IF(N236="základní",J236,0)</f>
        <v>0</v>
      </c>
      <c r="BF236" s="178">
        <f>IF(N236="snížená",J236,0)</f>
        <v>0</v>
      </c>
      <c r="BG236" s="178">
        <f>IF(N236="zákl. přenesená",J236,0)</f>
        <v>0</v>
      </c>
      <c r="BH236" s="178">
        <f>IF(N236="sníž. přenesená",J236,0)</f>
        <v>0</v>
      </c>
      <c r="BI236" s="178">
        <f>IF(N236="nulová",J236,0)</f>
        <v>0</v>
      </c>
      <c r="BJ236" s="17" t="s">
        <v>84</v>
      </c>
      <c r="BK236" s="178">
        <f>ROUND(I236*H236,2)</f>
        <v>0</v>
      </c>
      <c r="BL236" s="17" t="s">
        <v>182</v>
      </c>
      <c r="BM236" s="177" t="s">
        <v>390</v>
      </c>
    </row>
    <row r="237" spans="1:65" s="15" customFormat="1" ht="22.5">
      <c r="B237" s="207"/>
      <c r="D237" s="179" t="s">
        <v>220</v>
      </c>
      <c r="E237" s="208" t="s">
        <v>1</v>
      </c>
      <c r="F237" s="209" t="s">
        <v>391</v>
      </c>
      <c r="H237" s="208" t="s">
        <v>1</v>
      </c>
      <c r="I237" s="210"/>
      <c r="L237" s="207"/>
      <c r="M237" s="211"/>
      <c r="N237" s="212"/>
      <c r="O237" s="212"/>
      <c r="P237" s="212"/>
      <c r="Q237" s="212"/>
      <c r="R237" s="212"/>
      <c r="S237" s="212"/>
      <c r="T237" s="213"/>
      <c r="AT237" s="208" t="s">
        <v>220</v>
      </c>
      <c r="AU237" s="208" t="s">
        <v>86</v>
      </c>
      <c r="AV237" s="15" t="s">
        <v>84</v>
      </c>
      <c r="AW237" s="15" t="s">
        <v>32</v>
      </c>
      <c r="AX237" s="15" t="s">
        <v>76</v>
      </c>
      <c r="AY237" s="208" t="s">
        <v>165</v>
      </c>
    </row>
    <row r="238" spans="1:65" s="15" customFormat="1" ht="22.5">
      <c r="B238" s="207"/>
      <c r="D238" s="179" t="s">
        <v>220</v>
      </c>
      <c r="E238" s="208" t="s">
        <v>1</v>
      </c>
      <c r="F238" s="209" t="s">
        <v>392</v>
      </c>
      <c r="H238" s="208" t="s">
        <v>1</v>
      </c>
      <c r="I238" s="210"/>
      <c r="L238" s="207"/>
      <c r="M238" s="211"/>
      <c r="N238" s="212"/>
      <c r="O238" s="212"/>
      <c r="P238" s="212"/>
      <c r="Q238" s="212"/>
      <c r="R238" s="212"/>
      <c r="S238" s="212"/>
      <c r="T238" s="213"/>
      <c r="AT238" s="208" t="s">
        <v>220</v>
      </c>
      <c r="AU238" s="208" t="s">
        <v>86</v>
      </c>
      <c r="AV238" s="15" t="s">
        <v>84</v>
      </c>
      <c r="AW238" s="15" t="s">
        <v>32</v>
      </c>
      <c r="AX238" s="15" t="s">
        <v>76</v>
      </c>
      <c r="AY238" s="208" t="s">
        <v>165</v>
      </c>
    </row>
    <row r="239" spans="1:65" s="15" customFormat="1" ht="11.25">
      <c r="B239" s="207"/>
      <c r="D239" s="179" t="s">
        <v>220</v>
      </c>
      <c r="E239" s="208" t="s">
        <v>1</v>
      </c>
      <c r="F239" s="209" t="s">
        <v>393</v>
      </c>
      <c r="H239" s="208" t="s">
        <v>1</v>
      </c>
      <c r="I239" s="210"/>
      <c r="L239" s="207"/>
      <c r="M239" s="211"/>
      <c r="N239" s="212"/>
      <c r="O239" s="212"/>
      <c r="P239" s="212"/>
      <c r="Q239" s="212"/>
      <c r="R239" s="212"/>
      <c r="S239" s="212"/>
      <c r="T239" s="213"/>
      <c r="AT239" s="208" t="s">
        <v>220</v>
      </c>
      <c r="AU239" s="208" t="s">
        <v>86</v>
      </c>
      <c r="AV239" s="15" t="s">
        <v>84</v>
      </c>
      <c r="AW239" s="15" t="s">
        <v>32</v>
      </c>
      <c r="AX239" s="15" t="s">
        <v>76</v>
      </c>
      <c r="AY239" s="208" t="s">
        <v>165</v>
      </c>
    </row>
    <row r="240" spans="1:65" s="15" customFormat="1" ht="11.25">
      <c r="B240" s="207"/>
      <c r="D240" s="179" t="s">
        <v>220</v>
      </c>
      <c r="E240" s="208" t="s">
        <v>1</v>
      </c>
      <c r="F240" s="209" t="s">
        <v>394</v>
      </c>
      <c r="H240" s="208" t="s">
        <v>1</v>
      </c>
      <c r="I240" s="210"/>
      <c r="L240" s="207"/>
      <c r="M240" s="211"/>
      <c r="N240" s="212"/>
      <c r="O240" s="212"/>
      <c r="P240" s="212"/>
      <c r="Q240" s="212"/>
      <c r="R240" s="212"/>
      <c r="S240" s="212"/>
      <c r="T240" s="213"/>
      <c r="AT240" s="208" t="s">
        <v>220</v>
      </c>
      <c r="AU240" s="208" t="s">
        <v>86</v>
      </c>
      <c r="AV240" s="15" t="s">
        <v>84</v>
      </c>
      <c r="AW240" s="15" t="s">
        <v>32</v>
      </c>
      <c r="AX240" s="15" t="s">
        <v>76</v>
      </c>
      <c r="AY240" s="208" t="s">
        <v>165</v>
      </c>
    </row>
    <row r="241" spans="1:65" s="15" customFormat="1" ht="11.25">
      <c r="B241" s="207"/>
      <c r="D241" s="179" t="s">
        <v>220</v>
      </c>
      <c r="E241" s="208" t="s">
        <v>1</v>
      </c>
      <c r="F241" s="209" t="s">
        <v>395</v>
      </c>
      <c r="H241" s="208" t="s">
        <v>1</v>
      </c>
      <c r="I241" s="210"/>
      <c r="L241" s="207"/>
      <c r="M241" s="211"/>
      <c r="N241" s="212"/>
      <c r="O241" s="212"/>
      <c r="P241" s="212"/>
      <c r="Q241" s="212"/>
      <c r="R241" s="212"/>
      <c r="S241" s="212"/>
      <c r="T241" s="213"/>
      <c r="AT241" s="208" t="s">
        <v>220</v>
      </c>
      <c r="AU241" s="208" t="s">
        <v>86</v>
      </c>
      <c r="AV241" s="15" t="s">
        <v>84</v>
      </c>
      <c r="AW241" s="15" t="s">
        <v>32</v>
      </c>
      <c r="AX241" s="15" t="s">
        <v>76</v>
      </c>
      <c r="AY241" s="208" t="s">
        <v>165</v>
      </c>
    </row>
    <row r="242" spans="1:65" s="15" customFormat="1" ht="22.5">
      <c r="B242" s="207"/>
      <c r="D242" s="179" t="s">
        <v>220</v>
      </c>
      <c r="E242" s="208" t="s">
        <v>1</v>
      </c>
      <c r="F242" s="209" t="s">
        <v>396</v>
      </c>
      <c r="H242" s="208" t="s">
        <v>1</v>
      </c>
      <c r="I242" s="210"/>
      <c r="L242" s="207"/>
      <c r="M242" s="211"/>
      <c r="N242" s="212"/>
      <c r="O242" s="212"/>
      <c r="P242" s="212"/>
      <c r="Q242" s="212"/>
      <c r="R242" s="212"/>
      <c r="S242" s="212"/>
      <c r="T242" s="213"/>
      <c r="AT242" s="208" t="s">
        <v>220</v>
      </c>
      <c r="AU242" s="208" t="s">
        <v>86</v>
      </c>
      <c r="AV242" s="15" t="s">
        <v>84</v>
      </c>
      <c r="AW242" s="15" t="s">
        <v>32</v>
      </c>
      <c r="AX242" s="15" t="s">
        <v>76</v>
      </c>
      <c r="AY242" s="208" t="s">
        <v>165</v>
      </c>
    </row>
    <row r="243" spans="1:65" s="15" customFormat="1" ht="22.5">
      <c r="B243" s="207"/>
      <c r="D243" s="179" t="s">
        <v>220</v>
      </c>
      <c r="E243" s="208" t="s">
        <v>1</v>
      </c>
      <c r="F243" s="209" t="s">
        <v>392</v>
      </c>
      <c r="H243" s="208" t="s">
        <v>1</v>
      </c>
      <c r="I243" s="210"/>
      <c r="L243" s="207"/>
      <c r="M243" s="211"/>
      <c r="N243" s="212"/>
      <c r="O243" s="212"/>
      <c r="P243" s="212"/>
      <c r="Q243" s="212"/>
      <c r="R243" s="212"/>
      <c r="S243" s="212"/>
      <c r="T243" s="213"/>
      <c r="AT243" s="208" t="s">
        <v>220</v>
      </c>
      <c r="AU243" s="208" t="s">
        <v>86</v>
      </c>
      <c r="AV243" s="15" t="s">
        <v>84</v>
      </c>
      <c r="AW243" s="15" t="s">
        <v>32</v>
      </c>
      <c r="AX243" s="15" t="s">
        <v>76</v>
      </c>
      <c r="AY243" s="208" t="s">
        <v>165</v>
      </c>
    </row>
    <row r="244" spans="1:65" s="15" customFormat="1" ht="11.25">
      <c r="B244" s="207"/>
      <c r="D244" s="179" t="s">
        <v>220</v>
      </c>
      <c r="E244" s="208" t="s">
        <v>1</v>
      </c>
      <c r="F244" s="209" t="s">
        <v>393</v>
      </c>
      <c r="H244" s="208" t="s">
        <v>1</v>
      </c>
      <c r="I244" s="210"/>
      <c r="L244" s="207"/>
      <c r="M244" s="211"/>
      <c r="N244" s="212"/>
      <c r="O244" s="212"/>
      <c r="P244" s="212"/>
      <c r="Q244" s="212"/>
      <c r="R244" s="212"/>
      <c r="S244" s="212"/>
      <c r="T244" s="213"/>
      <c r="AT244" s="208" t="s">
        <v>220</v>
      </c>
      <c r="AU244" s="208" t="s">
        <v>86</v>
      </c>
      <c r="AV244" s="15" t="s">
        <v>84</v>
      </c>
      <c r="AW244" s="15" t="s">
        <v>32</v>
      </c>
      <c r="AX244" s="15" t="s">
        <v>76</v>
      </c>
      <c r="AY244" s="208" t="s">
        <v>165</v>
      </c>
    </row>
    <row r="245" spans="1:65" s="15" customFormat="1" ht="11.25">
      <c r="B245" s="207"/>
      <c r="D245" s="179" t="s">
        <v>220</v>
      </c>
      <c r="E245" s="208" t="s">
        <v>1</v>
      </c>
      <c r="F245" s="209" t="s">
        <v>397</v>
      </c>
      <c r="H245" s="208" t="s">
        <v>1</v>
      </c>
      <c r="I245" s="210"/>
      <c r="L245" s="207"/>
      <c r="M245" s="211"/>
      <c r="N245" s="212"/>
      <c r="O245" s="212"/>
      <c r="P245" s="212"/>
      <c r="Q245" s="212"/>
      <c r="R245" s="212"/>
      <c r="S245" s="212"/>
      <c r="T245" s="213"/>
      <c r="AT245" s="208" t="s">
        <v>220</v>
      </c>
      <c r="AU245" s="208" t="s">
        <v>86</v>
      </c>
      <c r="AV245" s="15" t="s">
        <v>84</v>
      </c>
      <c r="AW245" s="15" t="s">
        <v>32</v>
      </c>
      <c r="AX245" s="15" t="s">
        <v>76</v>
      </c>
      <c r="AY245" s="208" t="s">
        <v>165</v>
      </c>
    </row>
    <row r="246" spans="1:65" s="15" customFormat="1" ht="11.25">
      <c r="B246" s="207"/>
      <c r="D246" s="179" t="s">
        <v>220</v>
      </c>
      <c r="E246" s="208" t="s">
        <v>1</v>
      </c>
      <c r="F246" s="209" t="s">
        <v>395</v>
      </c>
      <c r="H246" s="208" t="s">
        <v>1</v>
      </c>
      <c r="I246" s="210"/>
      <c r="L246" s="207"/>
      <c r="M246" s="211"/>
      <c r="N246" s="212"/>
      <c r="O246" s="212"/>
      <c r="P246" s="212"/>
      <c r="Q246" s="212"/>
      <c r="R246" s="212"/>
      <c r="S246" s="212"/>
      <c r="T246" s="213"/>
      <c r="AT246" s="208" t="s">
        <v>220</v>
      </c>
      <c r="AU246" s="208" t="s">
        <v>86</v>
      </c>
      <c r="AV246" s="15" t="s">
        <v>84</v>
      </c>
      <c r="AW246" s="15" t="s">
        <v>32</v>
      </c>
      <c r="AX246" s="15" t="s">
        <v>76</v>
      </c>
      <c r="AY246" s="208" t="s">
        <v>165</v>
      </c>
    </row>
    <row r="247" spans="1:65" s="15" customFormat="1" ht="11.25">
      <c r="B247" s="207"/>
      <c r="D247" s="179" t="s">
        <v>220</v>
      </c>
      <c r="E247" s="208" t="s">
        <v>1</v>
      </c>
      <c r="F247" s="209" t="s">
        <v>398</v>
      </c>
      <c r="H247" s="208" t="s">
        <v>1</v>
      </c>
      <c r="I247" s="210"/>
      <c r="L247" s="207"/>
      <c r="M247" s="211"/>
      <c r="N247" s="212"/>
      <c r="O247" s="212"/>
      <c r="P247" s="212"/>
      <c r="Q247" s="212"/>
      <c r="R247" s="212"/>
      <c r="S247" s="212"/>
      <c r="T247" s="213"/>
      <c r="AT247" s="208" t="s">
        <v>220</v>
      </c>
      <c r="AU247" s="208" t="s">
        <v>86</v>
      </c>
      <c r="AV247" s="15" t="s">
        <v>84</v>
      </c>
      <c r="AW247" s="15" t="s">
        <v>32</v>
      </c>
      <c r="AX247" s="15" t="s">
        <v>76</v>
      </c>
      <c r="AY247" s="208" t="s">
        <v>165</v>
      </c>
    </row>
    <row r="248" spans="1:65" s="13" customFormat="1" ht="11.25">
      <c r="B248" s="183"/>
      <c r="D248" s="179" t="s">
        <v>220</v>
      </c>
      <c r="E248" s="184" t="s">
        <v>1</v>
      </c>
      <c r="F248" s="185" t="s">
        <v>399</v>
      </c>
      <c r="H248" s="186">
        <v>10.488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220</v>
      </c>
      <c r="AU248" s="184" t="s">
        <v>86</v>
      </c>
      <c r="AV248" s="13" t="s">
        <v>86</v>
      </c>
      <c r="AW248" s="13" t="s">
        <v>32</v>
      </c>
      <c r="AX248" s="13" t="s">
        <v>76</v>
      </c>
      <c r="AY248" s="184" t="s">
        <v>165</v>
      </c>
    </row>
    <row r="249" spans="1:65" s="14" customFormat="1" ht="11.25">
      <c r="B249" s="194"/>
      <c r="D249" s="179" t="s">
        <v>220</v>
      </c>
      <c r="E249" s="195" t="s">
        <v>1</v>
      </c>
      <c r="F249" s="196" t="s">
        <v>244</v>
      </c>
      <c r="H249" s="197">
        <v>10.488</v>
      </c>
      <c r="I249" s="198"/>
      <c r="L249" s="194"/>
      <c r="M249" s="199"/>
      <c r="N249" s="200"/>
      <c r="O249" s="200"/>
      <c r="P249" s="200"/>
      <c r="Q249" s="200"/>
      <c r="R249" s="200"/>
      <c r="S249" s="200"/>
      <c r="T249" s="201"/>
      <c r="AT249" s="195" t="s">
        <v>220</v>
      </c>
      <c r="AU249" s="195" t="s">
        <v>86</v>
      </c>
      <c r="AV249" s="14" t="s">
        <v>182</v>
      </c>
      <c r="AW249" s="14" t="s">
        <v>32</v>
      </c>
      <c r="AX249" s="14" t="s">
        <v>84</v>
      </c>
      <c r="AY249" s="195" t="s">
        <v>165</v>
      </c>
    </row>
    <row r="250" spans="1:65" s="12" customFormat="1" ht="22.9" customHeight="1">
      <c r="B250" s="152"/>
      <c r="D250" s="153" t="s">
        <v>75</v>
      </c>
      <c r="E250" s="163" t="s">
        <v>164</v>
      </c>
      <c r="F250" s="163" t="s">
        <v>400</v>
      </c>
      <c r="I250" s="155"/>
      <c r="J250" s="164">
        <f>BK250</f>
        <v>0</v>
      </c>
      <c r="L250" s="152"/>
      <c r="M250" s="157"/>
      <c r="N250" s="158"/>
      <c r="O250" s="158"/>
      <c r="P250" s="159">
        <f>SUM(P251:P303)</f>
        <v>0</v>
      </c>
      <c r="Q250" s="158"/>
      <c r="R250" s="159">
        <f>SUM(R251:R303)</f>
        <v>26.381</v>
      </c>
      <c r="S250" s="158"/>
      <c r="T250" s="160">
        <f>SUM(T251:T303)</f>
        <v>0</v>
      </c>
      <c r="AR250" s="153" t="s">
        <v>84</v>
      </c>
      <c r="AT250" s="161" t="s">
        <v>75</v>
      </c>
      <c r="AU250" s="161" t="s">
        <v>84</v>
      </c>
      <c r="AY250" s="153" t="s">
        <v>165</v>
      </c>
      <c r="BK250" s="162">
        <f>SUM(BK251:BK303)</f>
        <v>0</v>
      </c>
    </row>
    <row r="251" spans="1:65" s="2" customFormat="1" ht="16.5" customHeight="1">
      <c r="A251" s="32"/>
      <c r="B251" s="165"/>
      <c r="C251" s="166" t="s">
        <v>401</v>
      </c>
      <c r="D251" s="166" t="s">
        <v>168</v>
      </c>
      <c r="E251" s="167" t="s">
        <v>402</v>
      </c>
      <c r="F251" s="168" t="s">
        <v>403</v>
      </c>
      <c r="G251" s="169" t="s">
        <v>231</v>
      </c>
      <c r="H251" s="170">
        <v>238</v>
      </c>
      <c r="I251" s="171"/>
      <c r="J251" s="172">
        <f>ROUND(I251*H251,2)</f>
        <v>0</v>
      </c>
      <c r="K251" s="168" t="s">
        <v>172</v>
      </c>
      <c r="L251" s="33"/>
      <c r="M251" s="173" t="s">
        <v>1</v>
      </c>
      <c r="N251" s="174" t="s">
        <v>41</v>
      </c>
      <c r="O251" s="58"/>
      <c r="P251" s="175">
        <f>O251*H251</f>
        <v>0</v>
      </c>
      <c r="Q251" s="175">
        <v>0</v>
      </c>
      <c r="R251" s="175">
        <f>Q251*H251</f>
        <v>0</v>
      </c>
      <c r="S251" s="175">
        <v>0</v>
      </c>
      <c r="T251" s="17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7" t="s">
        <v>182</v>
      </c>
      <c r="AT251" s="177" t="s">
        <v>168</v>
      </c>
      <c r="AU251" s="177" t="s">
        <v>86</v>
      </c>
      <c r="AY251" s="17" t="s">
        <v>165</v>
      </c>
      <c r="BE251" s="178">
        <f>IF(N251="základní",J251,0)</f>
        <v>0</v>
      </c>
      <c r="BF251" s="178">
        <f>IF(N251="snížená",J251,0)</f>
        <v>0</v>
      </c>
      <c r="BG251" s="178">
        <f>IF(N251="zákl. přenesená",J251,0)</f>
        <v>0</v>
      </c>
      <c r="BH251" s="178">
        <f>IF(N251="sníž. přenesená",J251,0)</f>
        <v>0</v>
      </c>
      <c r="BI251" s="178">
        <f>IF(N251="nulová",J251,0)</f>
        <v>0</v>
      </c>
      <c r="BJ251" s="17" t="s">
        <v>84</v>
      </c>
      <c r="BK251" s="178">
        <f>ROUND(I251*H251,2)</f>
        <v>0</v>
      </c>
      <c r="BL251" s="17" t="s">
        <v>182</v>
      </c>
      <c r="BM251" s="177" t="s">
        <v>404</v>
      </c>
    </row>
    <row r="252" spans="1:65" s="15" customFormat="1" ht="11.25">
      <c r="B252" s="207"/>
      <c r="D252" s="179" t="s">
        <v>220</v>
      </c>
      <c r="E252" s="208" t="s">
        <v>1</v>
      </c>
      <c r="F252" s="209" t="s">
        <v>405</v>
      </c>
      <c r="H252" s="208" t="s">
        <v>1</v>
      </c>
      <c r="I252" s="210"/>
      <c r="L252" s="207"/>
      <c r="M252" s="211"/>
      <c r="N252" s="212"/>
      <c r="O252" s="212"/>
      <c r="P252" s="212"/>
      <c r="Q252" s="212"/>
      <c r="R252" s="212"/>
      <c r="S252" s="212"/>
      <c r="T252" s="213"/>
      <c r="AT252" s="208" t="s">
        <v>220</v>
      </c>
      <c r="AU252" s="208" t="s">
        <v>86</v>
      </c>
      <c r="AV252" s="15" t="s">
        <v>84</v>
      </c>
      <c r="AW252" s="15" t="s">
        <v>32</v>
      </c>
      <c r="AX252" s="15" t="s">
        <v>76</v>
      </c>
      <c r="AY252" s="208" t="s">
        <v>165</v>
      </c>
    </row>
    <row r="253" spans="1:65" s="15" customFormat="1" ht="11.25">
      <c r="B253" s="207"/>
      <c r="D253" s="179" t="s">
        <v>220</v>
      </c>
      <c r="E253" s="208" t="s">
        <v>1</v>
      </c>
      <c r="F253" s="209" t="s">
        <v>406</v>
      </c>
      <c r="H253" s="208" t="s">
        <v>1</v>
      </c>
      <c r="I253" s="210"/>
      <c r="L253" s="207"/>
      <c r="M253" s="211"/>
      <c r="N253" s="212"/>
      <c r="O253" s="212"/>
      <c r="P253" s="212"/>
      <c r="Q253" s="212"/>
      <c r="R253" s="212"/>
      <c r="S253" s="212"/>
      <c r="T253" s="213"/>
      <c r="AT253" s="208" t="s">
        <v>220</v>
      </c>
      <c r="AU253" s="208" t="s">
        <v>86</v>
      </c>
      <c r="AV253" s="15" t="s">
        <v>84</v>
      </c>
      <c r="AW253" s="15" t="s">
        <v>32</v>
      </c>
      <c r="AX253" s="15" t="s">
        <v>76</v>
      </c>
      <c r="AY253" s="208" t="s">
        <v>165</v>
      </c>
    </row>
    <row r="254" spans="1:65" s="15" customFormat="1" ht="11.25">
      <c r="B254" s="207"/>
      <c r="D254" s="179" t="s">
        <v>220</v>
      </c>
      <c r="E254" s="208" t="s">
        <v>1</v>
      </c>
      <c r="F254" s="209" t="s">
        <v>407</v>
      </c>
      <c r="H254" s="208" t="s">
        <v>1</v>
      </c>
      <c r="I254" s="210"/>
      <c r="L254" s="207"/>
      <c r="M254" s="211"/>
      <c r="N254" s="212"/>
      <c r="O254" s="212"/>
      <c r="P254" s="212"/>
      <c r="Q254" s="212"/>
      <c r="R254" s="212"/>
      <c r="S254" s="212"/>
      <c r="T254" s="213"/>
      <c r="AT254" s="208" t="s">
        <v>220</v>
      </c>
      <c r="AU254" s="208" t="s">
        <v>86</v>
      </c>
      <c r="AV254" s="15" t="s">
        <v>84</v>
      </c>
      <c r="AW254" s="15" t="s">
        <v>32</v>
      </c>
      <c r="AX254" s="15" t="s">
        <v>76</v>
      </c>
      <c r="AY254" s="208" t="s">
        <v>165</v>
      </c>
    </row>
    <row r="255" spans="1:65" s="13" customFormat="1" ht="11.25">
      <c r="B255" s="183"/>
      <c r="D255" s="179" t="s">
        <v>220</v>
      </c>
      <c r="E255" s="184" t="s">
        <v>1</v>
      </c>
      <c r="F255" s="185" t="s">
        <v>408</v>
      </c>
      <c r="H255" s="186">
        <v>238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220</v>
      </c>
      <c r="AU255" s="184" t="s">
        <v>86</v>
      </c>
      <c r="AV255" s="13" t="s">
        <v>86</v>
      </c>
      <c r="AW255" s="13" t="s">
        <v>32</v>
      </c>
      <c r="AX255" s="13" t="s">
        <v>84</v>
      </c>
      <c r="AY255" s="184" t="s">
        <v>165</v>
      </c>
    </row>
    <row r="256" spans="1:65" s="2" customFormat="1" ht="16.5" customHeight="1">
      <c r="A256" s="32"/>
      <c r="B256" s="165"/>
      <c r="C256" s="166" t="s">
        <v>409</v>
      </c>
      <c r="D256" s="166" t="s">
        <v>168</v>
      </c>
      <c r="E256" s="167" t="s">
        <v>410</v>
      </c>
      <c r="F256" s="168" t="s">
        <v>411</v>
      </c>
      <c r="G256" s="169" t="s">
        <v>231</v>
      </c>
      <c r="H256" s="170">
        <v>7357</v>
      </c>
      <c r="I256" s="171"/>
      <c r="J256" s="172">
        <f>ROUND(I256*H256,2)</f>
        <v>0</v>
      </c>
      <c r="K256" s="168" t="s">
        <v>172</v>
      </c>
      <c r="L256" s="33"/>
      <c r="M256" s="173" t="s">
        <v>1</v>
      </c>
      <c r="N256" s="174" t="s">
        <v>41</v>
      </c>
      <c r="O256" s="58"/>
      <c r="P256" s="175">
        <f>O256*H256</f>
        <v>0</v>
      </c>
      <c r="Q256" s="175">
        <v>0</v>
      </c>
      <c r="R256" s="175">
        <f>Q256*H256</f>
        <v>0</v>
      </c>
      <c r="S256" s="175">
        <v>0</v>
      </c>
      <c r="T256" s="17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7" t="s">
        <v>182</v>
      </c>
      <c r="AT256" s="177" t="s">
        <v>168</v>
      </c>
      <c r="AU256" s="177" t="s">
        <v>86</v>
      </c>
      <c r="AY256" s="17" t="s">
        <v>165</v>
      </c>
      <c r="BE256" s="178">
        <f>IF(N256="základní",J256,0)</f>
        <v>0</v>
      </c>
      <c r="BF256" s="178">
        <f>IF(N256="snížená",J256,0)</f>
        <v>0</v>
      </c>
      <c r="BG256" s="178">
        <f>IF(N256="zákl. přenesená",J256,0)</f>
        <v>0</v>
      </c>
      <c r="BH256" s="178">
        <f>IF(N256="sníž. přenesená",J256,0)</f>
        <v>0</v>
      </c>
      <c r="BI256" s="178">
        <f>IF(N256="nulová",J256,0)</f>
        <v>0</v>
      </c>
      <c r="BJ256" s="17" t="s">
        <v>84</v>
      </c>
      <c r="BK256" s="178">
        <f>ROUND(I256*H256,2)</f>
        <v>0</v>
      </c>
      <c r="BL256" s="17" t="s">
        <v>182</v>
      </c>
      <c r="BM256" s="177" t="s">
        <v>412</v>
      </c>
    </row>
    <row r="257" spans="1:65" s="15" customFormat="1" ht="22.5">
      <c r="B257" s="207"/>
      <c r="D257" s="179" t="s">
        <v>220</v>
      </c>
      <c r="E257" s="208" t="s">
        <v>1</v>
      </c>
      <c r="F257" s="209" t="s">
        <v>413</v>
      </c>
      <c r="H257" s="208" t="s">
        <v>1</v>
      </c>
      <c r="I257" s="210"/>
      <c r="L257" s="207"/>
      <c r="M257" s="211"/>
      <c r="N257" s="212"/>
      <c r="O257" s="212"/>
      <c r="P257" s="212"/>
      <c r="Q257" s="212"/>
      <c r="R257" s="212"/>
      <c r="S257" s="212"/>
      <c r="T257" s="213"/>
      <c r="AT257" s="208" t="s">
        <v>220</v>
      </c>
      <c r="AU257" s="208" t="s">
        <v>86</v>
      </c>
      <c r="AV257" s="15" t="s">
        <v>84</v>
      </c>
      <c r="AW257" s="15" t="s">
        <v>32</v>
      </c>
      <c r="AX257" s="15" t="s">
        <v>76</v>
      </c>
      <c r="AY257" s="208" t="s">
        <v>165</v>
      </c>
    </row>
    <row r="258" spans="1:65" s="15" customFormat="1" ht="11.25">
      <c r="B258" s="207"/>
      <c r="D258" s="179" t="s">
        <v>220</v>
      </c>
      <c r="E258" s="208" t="s">
        <v>1</v>
      </c>
      <c r="F258" s="209" t="s">
        <v>414</v>
      </c>
      <c r="H258" s="208" t="s">
        <v>1</v>
      </c>
      <c r="I258" s="210"/>
      <c r="L258" s="207"/>
      <c r="M258" s="211"/>
      <c r="N258" s="212"/>
      <c r="O258" s="212"/>
      <c r="P258" s="212"/>
      <c r="Q258" s="212"/>
      <c r="R258" s="212"/>
      <c r="S258" s="212"/>
      <c r="T258" s="213"/>
      <c r="AT258" s="208" t="s">
        <v>220</v>
      </c>
      <c r="AU258" s="208" t="s">
        <v>86</v>
      </c>
      <c r="AV258" s="15" t="s">
        <v>84</v>
      </c>
      <c r="AW258" s="15" t="s">
        <v>32</v>
      </c>
      <c r="AX258" s="15" t="s">
        <v>76</v>
      </c>
      <c r="AY258" s="208" t="s">
        <v>165</v>
      </c>
    </row>
    <row r="259" spans="1:65" s="13" customFormat="1" ht="11.25">
      <c r="B259" s="183"/>
      <c r="D259" s="179" t="s">
        <v>220</v>
      </c>
      <c r="E259" s="184" t="s">
        <v>1</v>
      </c>
      <c r="F259" s="185" t="s">
        <v>415</v>
      </c>
      <c r="H259" s="186">
        <v>7357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220</v>
      </c>
      <c r="AU259" s="184" t="s">
        <v>86</v>
      </c>
      <c r="AV259" s="13" t="s">
        <v>86</v>
      </c>
      <c r="AW259" s="13" t="s">
        <v>32</v>
      </c>
      <c r="AX259" s="13" t="s">
        <v>84</v>
      </c>
      <c r="AY259" s="184" t="s">
        <v>165</v>
      </c>
    </row>
    <row r="260" spans="1:65" s="2" customFormat="1" ht="21.75" customHeight="1">
      <c r="A260" s="32"/>
      <c r="B260" s="165"/>
      <c r="C260" s="166" t="s">
        <v>416</v>
      </c>
      <c r="D260" s="166" t="s">
        <v>168</v>
      </c>
      <c r="E260" s="167" t="s">
        <v>417</v>
      </c>
      <c r="F260" s="168" t="s">
        <v>418</v>
      </c>
      <c r="G260" s="169" t="s">
        <v>231</v>
      </c>
      <c r="H260" s="170">
        <v>7139</v>
      </c>
      <c r="I260" s="171"/>
      <c r="J260" s="172">
        <f>ROUND(I260*H260,2)</f>
        <v>0</v>
      </c>
      <c r="K260" s="168" t="s">
        <v>172</v>
      </c>
      <c r="L260" s="33"/>
      <c r="M260" s="173" t="s">
        <v>1</v>
      </c>
      <c r="N260" s="174" t="s">
        <v>41</v>
      </c>
      <c r="O260" s="58"/>
      <c r="P260" s="175">
        <f>O260*H260</f>
        <v>0</v>
      </c>
      <c r="Q260" s="175">
        <v>0</v>
      </c>
      <c r="R260" s="175">
        <f>Q260*H260</f>
        <v>0</v>
      </c>
      <c r="S260" s="175">
        <v>0</v>
      </c>
      <c r="T260" s="176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7" t="s">
        <v>182</v>
      </c>
      <c r="AT260" s="177" t="s">
        <v>168</v>
      </c>
      <c r="AU260" s="177" t="s">
        <v>86</v>
      </c>
      <c r="AY260" s="17" t="s">
        <v>165</v>
      </c>
      <c r="BE260" s="178">
        <f>IF(N260="základní",J260,0)</f>
        <v>0</v>
      </c>
      <c r="BF260" s="178">
        <f>IF(N260="snížená",J260,0)</f>
        <v>0</v>
      </c>
      <c r="BG260" s="178">
        <f>IF(N260="zákl. přenesená",J260,0)</f>
        <v>0</v>
      </c>
      <c r="BH260" s="178">
        <f>IF(N260="sníž. přenesená",J260,0)</f>
        <v>0</v>
      </c>
      <c r="BI260" s="178">
        <f>IF(N260="nulová",J260,0)</f>
        <v>0</v>
      </c>
      <c r="BJ260" s="17" t="s">
        <v>84</v>
      </c>
      <c r="BK260" s="178">
        <f>ROUND(I260*H260,2)</f>
        <v>0</v>
      </c>
      <c r="BL260" s="17" t="s">
        <v>182</v>
      </c>
      <c r="BM260" s="177" t="s">
        <v>419</v>
      </c>
    </row>
    <row r="261" spans="1:65" s="15" customFormat="1" ht="22.5">
      <c r="B261" s="207"/>
      <c r="D261" s="179" t="s">
        <v>220</v>
      </c>
      <c r="E261" s="208" t="s">
        <v>1</v>
      </c>
      <c r="F261" s="209" t="s">
        <v>420</v>
      </c>
      <c r="H261" s="208" t="s">
        <v>1</v>
      </c>
      <c r="I261" s="210"/>
      <c r="L261" s="207"/>
      <c r="M261" s="211"/>
      <c r="N261" s="212"/>
      <c r="O261" s="212"/>
      <c r="P261" s="212"/>
      <c r="Q261" s="212"/>
      <c r="R261" s="212"/>
      <c r="S261" s="212"/>
      <c r="T261" s="213"/>
      <c r="AT261" s="208" t="s">
        <v>220</v>
      </c>
      <c r="AU261" s="208" t="s">
        <v>86</v>
      </c>
      <c r="AV261" s="15" t="s">
        <v>84</v>
      </c>
      <c r="AW261" s="15" t="s">
        <v>32</v>
      </c>
      <c r="AX261" s="15" t="s">
        <v>76</v>
      </c>
      <c r="AY261" s="208" t="s">
        <v>165</v>
      </c>
    </row>
    <row r="262" spans="1:65" s="15" customFormat="1" ht="11.25">
      <c r="B262" s="207"/>
      <c r="D262" s="179" t="s">
        <v>220</v>
      </c>
      <c r="E262" s="208" t="s">
        <v>1</v>
      </c>
      <c r="F262" s="209" t="s">
        <v>421</v>
      </c>
      <c r="H262" s="208" t="s">
        <v>1</v>
      </c>
      <c r="I262" s="210"/>
      <c r="L262" s="207"/>
      <c r="M262" s="211"/>
      <c r="N262" s="212"/>
      <c r="O262" s="212"/>
      <c r="P262" s="212"/>
      <c r="Q262" s="212"/>
      <c r="R262" s="212"/>
      <c r="S262" s="212"/>
      <c r="T262" s="213"/>
      <c r="AT262" s="208" t="s">
        <v>220</v>
      </c>
      <c r="AU262" s="208" t="s">
        <v>86</v>
      </c>
      <c r="AV262" s="15" t="s">
        <v>84</v>
      </c>
      <c r="AW262" s="15" t="s">
        <v>32</v>
      </c>
      <c r="AX262" s="15" t="s">
        <v>76</v>
      </c>
      <c r="AY262" s="208" t="s">
        <v>165</v>
      </c>
    </row>
    <row r="263" spans="1:65" s="13" customFormat="1" ht="11.25">
      <c r="B263" s="183"/>
      <c r="D263" s="179" t="s">
        <v>220</v>
      </c>
      <c r="E263" s="184" t="s">
        <v>1</v>
      </c>
      <c r="F263" s="185" t="s">
        <v>422</v>
      </c>
      <c r="H263" s="186">
        <v>7139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220</v>
      </c>
      <c r="AU263" s="184" t="s">
        <v>86</v>
      </c>
      <c r="AV263" s="13" t="s">
        <v>86</v>
      </c>
      <c r="AW263" s="13" t="s">
        <v>32</v>
      </c>
      <c r="AX263" s="13" t="s">
        <v>76</v>
      </c>
      <c r="AY263" s="184" t="s">
        <v>165</v>
      </c>
    </row>
    <row r="264" spans="1:65" s="14" customFormat="1" ht="11.25">
      <c r="B264" s="194"/>
      <c r="D264" s="179" t="s">
        <v>220</v>
      </c>
      <c r="E264" s="195" t="s">
        <v>1</v>
      </c>
      <c r="F264" s="196" t="s">
        <v>244</v>
      </c>
      <c r="H264" s="197">
        <v>7139</v>
      </c>
      <c r="I264" s="198"/>
      <c r="L264" s="194"/>
      <c r="M264" s="199"/>
      <c r="N264" s="200"/>
      <c r="O264" s="200"/>
      <c r="P264" s="200"/>
      <c r="Q264" s="200"/>
      <c r="R264" s="200"/>
      <c r="S264" s="200"/>
      <c r="T264" s="201"/>
      <c r="AT264" s="195" t="s">
        <v>220</v>
      </c>
      <c r="AU264" s="195" t="s">
        <v>86</v>
      </c>
      <c r="AV264" s="14" t="s">
        <v>182</v>
      </c>
      <c r="AW264" s="14" t="s">
        <v>32</v>
      </c>
      <c r="AX264" s="14" t="s">
        <v>84</v>
      </c>
      <c r="AY264" s="195" t="s">
        <v>165</v>
      </c>
    </row>
    <row r="265" spans="1:65" s="2" customFormat="1" ht="21.75" customHeight="1">
      <c r="A265" s="32"/>
      <c r="B265" s="165"/>
      <c r="C265" s="166" t="s">
        <v>423</v>
      </c>
      <c r="D265" s="166" t="s">
        <v>168</v>
      </c>
      <c r="E265" s="167" t="s">
        <v>424</v>
      </c>
      <c r="F265" s="168" t="s">
        <v>425</v>
      </c>
      <c r="G265" s="169" t="s">
        <v>231</v>
      </c>
      <c r="H265" s="170">
        <v>6921.5</v>
      </c>
      <c r="I265" s="171"/>
      <c r="J265" s="172">
        <f>ROUND(I265*H265,2)</f>
        <v>0</v>
      </c>
      <c r="K265" s="168" t="s">
        <v>172</v>
      </c>
      <c r="L265" s="33"/>
      <c r="M265" s="173" t="s">
        <v>1</v>
      </c>
      <c r="N265" s="174" t="s">
        <v>41</v>
      </c>
      <c r="O265" s="58"/>
      <c r="P265" s="175">
        <f>O265*H265</f>
        <v>0</v>
      </c>
      <c r="Q265" s="175">
        <v>0</v>
      </c>
      <c r="R265" s="175">
        <f>Q265*H265</f>
        <v>0</v>
      </c>
      <c r="S265" s="175">
        <v>0</v>
      </c>
      <c r="T265" s="176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7" t="s">
        <v>182</v>
      </c>
      <c r="AT265" s="177" t="s">
        <v>168</v>
      </c>
      <c r="AU265" s="177" t="s">
        <v>86</v>
      </c>
      <c r="AY265" s="17" t="s">
        <v>165</v>
      </c>
      <c r="BE265" s="178">
        <f>IF(N265="základní",J265,0)</f>
        <v>0</v>
      </c>
      <c r="BF265" s="178">
        <f>IF(N265="snížená",J265,0)</f>
        <v>0</v>
      </c>
      <c r="BG265" s="178">
        <f>IF(N265="zákl. přenesená",J265,0)</f>
        <v>0</v>
      </c>
      <c r="BH265" s="178">
        <f>IF(N265="sníž. přenesená",J265,0)</f>
        <v>0</v>
      </c>
      <c r="BI265" s="178">
        <f>IF(N265="nulová",J265,0)</f>
        <v>0</v>
      </c>
      <c r="BJ265" s="17" t="s">
        <v>84</v>
      </c>
      <c r="BK265" s="178">
        <f>ROUND(I265*H265,2)</f>
        <v>0</v>
      </c>
      <c r="BL265" s="17" t="s">
        <v>182</v>
      </c>
      <c r="BM265" s="177" t="s">
        <v>426</v>
      </c>
    </row>
    <row r="266" spans="1:65" s="15" customFormat="1" ht="22.5">
      <c r="B266" s="207"/>
      <c r="D266" s="179" t="s">
        <v>220</v>
      </c>
      <c r="E266" s="208" t="s">
        <v>1</v>
      </c>
      <c r="F266" s="209" t="s">
        <v>427</v>
      </c>
      <c r="H266" s="208" t="s">
        <v>1</v>
      </c>
      <c r="I266" s="210"/>
      <c r="L266" s="207"/>
      <c r="M266" s="211"/>
      <c r="N266" s="212"/>
      <c r="O266" s="212"/>
      <c r="P266" s="212"/>
      <c r="Q266" s="212"/>
      <c r="R266" s="212"/>
      <c r="S266" s="212"/>
      <c r="T266" s="213"/>
      <c r="AT266" s="208" t="s">
        <v>220</v>
      </c>
      <c r="AU266" s="208" t="s">
        <v>86</v>
      </c>
      <c r="AV266" s="15" t="s">
        <v>84</v>
      </c>
      <c r="AW266" s="15" t="s">
        <v>32</v>
      </c>
      <c r="AX266" s="15" t="s">
        <v>76</v>
      </c>
      <c r="AY266" s="208" t="s">
        <v>165</v>
      </c>
    </row>
    <row r="267" spans="1:65" s="15" customFormat="1" ht="11.25">
      <c r="B267" s="207"/>
      <c r="D267" s="179" t="s">
        <v>220</v>
      </c>
      <c r="E267" s="208" t="s">
        <v>1</v>
      </c>
      <c r="F267" s="209" t="s">
        <v>428</v>
      </c>
      <c r="H267" s="208" t="s">
        <v>1</v>
      </c>
      <c r="I267" s="210"/>
      <c r="L267" s="207"/>
      <c r="M267" s="211"/>
      <c r="N267" s="212"/>
      <c r="O267" s="212"/>
      <c r="P267" s="212"/>
      <c r="Q267" s="212"/>
      <c r="R267" s="212"/>
      <c r="S267" s="212"/>
      <c r="T267" s="213"/>
      <c r="AT267" s="208" t="s">
        <v>220</v>
      </c>
      <c r="AU267" s="208" t="s">
        <v>86</v>
      </c>
      <c r="AV267" s="15" t="s">
        <v>84</v>
      </c>
      <c r="AW267" s="15" t="s">
        <v>32</v>
      </c>
      <c r="AX267" s="15" t="s">
        <v>76</v>
      </c>
      <c r="AY267" s="208" t="s">
        <v>165</v>
      </c>
    </row>
    <row r="268" spans="1:65" s="13" customFormat="1" ht="11.25">
      <c r="B268" s="183"/>
      <c r="D268" s="179" t="s">
        <v>220</v>
      </c>
      <c r="E268" s="184" t="s">
        <v>1</v>
      </c>
      <c r="F268" s="185" t="s">
        <v>429</v>
      </c>
      <c r="H268" s="186">
        <v>6921.5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220</v>
      </c>
      <c r="AU268" s="184" t="s">
        <v>86</v>
      </c>
      <c r="AV268" s="13" t="s">
        <v>86</v>
      </c>
      <c r="AW268" s="13" t="s">
        <v>32</v>
      </c>
      <c r="AX268" s="13" t="s">
        <v>76</v>
      </c>
      <c r="AY268" s="184" t="s">
        <v>165</v>
      </c>
    </row>
    <row r="269" spans="1:65" s="14" customFormat="1" ht="11.25">
      <c r="B269" s="194"/>
      <c r="D269" s="179" t="s">
        <v>220</v>
      </c>
      <c r="E269" s="195" t="s">
        <v>1</v>
      </c>
      <c r="F269" s="196" t="s">
        <v>244</v>
      </c>
      <c r="H269" s="197">
        <v>6921.5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5" t="s">
        <v>220</v>
      </c>
      <c r="AU269" s="195" t="s">
        <v>86</v>
      </c>
      <c r="AV269" s="14" t="s">
        <v>182</v>
      </c>
      <c r="AW269" s="14" t="s">
        <v>32</v>
      </c>
      <c r="AX269" s="14" t="s">
        <v>84</v>
      </c>
      <c r="AY269" s="195" t="s">
        <v>165</v>
      </c>
    </row>
    <row r="270" spans="1:65" s="2" customFormat="1" ht="21.75" customHeight="1">
      <c r="A270" s="32"/>
      <c r="B270" s="165"/>
      <c r="C270" s="166" t="s">
        <v>430</v>
      </c>
      <c r="D270" s="166" t="s">
        <v>168</v>
      </c>
      <c r="E270" s="167" t="s">
        <v>431</v>
      </c>
      <c r="F270" s="168" t="s">
        <v>432</v>
      </c>
      <c r="G270" s="169" t="s">
        <v>231</v>
      </c>
      <c r="H270" s="170">
        <v>114.7</v>
      </c>
      <c r="I270" s="171"/>
      <c r="J270" s="172">
        <f>ROUND(I270*H270,2)</f>
        <v>0</v>
      </c>
      <c r="K270" s="168" t="s">
        <v>172</v>
      </c>
      <c r="L270" s="33"/>
      <c r="M270" s="173" t="s">
        <v>1</v>
      </c>
      <c r="N270" s="174" t="s">
        <v>41</v>
      </c>
      <c r="O270" s="58"/>
      <c r="P270" s="175">
        <f>O270*H270</f>
        <v>0</v>
      </c>
      <c r="Q270" s="175">
        <v>0.23</v>
      </c>
      <c r="R270" s="175">
        <f>Q270*H270</f>
        <v>26.381</v>
      </c>
      <c r="S270" s="175">
        <v>0</v>
      </c>
      <c r="T270" s="176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7" t="s">
        <v>182</v>
      </c>
      <c r="AT270" s="177" t="s">
        <v>168</v>
      </c>
      <c r="AU270" s="177" t="s">
        <v>86</v>
      </c>
      <c r="AY270" s="17" t="s">
        <v>165</v>
      </c>
      <c r="BE270" s="178">
        <f>IF(N270="základní",J270,0)</f>
        <v>0</v>
      </c>
      <c r="BF270" s="178">
        <f>IF(N270="snížená",J270,0)</f>
        <v>0</v>
      </c>
      <c r="BG270" s="178">
        <f>IF(N270="zákl. přenesená",J270,0)</f>
        <v>0</v>
      </c>
      <c r="BH270" s="178">
        <f>IF(N270="sníž. přenesená",J270,0)</f>
        <v>0</v>
      </c>
      <c r="BI270" s="178">
        <f>IF(N270="nulová",J270,0)</f>
        <v>0</v>
      </c>
      <c r="BJ270" s="17" t="s">
        <v>84</v>
      </c>
      <c r="BK270" s="178">
        <f>ROUND(I270*H270,2)</f>
        <v>0</v>
      </c>
      <c r="BL270" s="17" t="s">
        <v>182</v>
      </c>
      <c r="BM270" s="177" t="s">
        <v>433</v>
      </c>
    </row>
    <row r="271" spans="1:65" s="15" customFormat="1" ht="11.25">
      <c r="B271" s="207"/>
      <c r="D271" s="179" t="s">
        <v>220</v>
      </c>
      <c r="E271" s="208" t="s">
        <v>1</v>
      </c>
      <c r="F271" s="209" t="s">
        <v>434</v>
      </c>
      <c r="H271" s="208" t="s">
        <v>1</v>
      </c>
      <c r="I271" s="210"/>
      <c r="L271" s="207"/>
      <c r="M271" s="211"/>
      <c r="N271" s="212"/>
      <c r="O271" s="212"/>
      <c r="P271" s="212"/>
      <c r="Q271" s="212"/>
      <c r="R271" s="212"/>
      <c r="S271" s="212"/>
      <c r="T271" s="213"/>
      <c r="AT271" s="208" t="s">
        <v>220</v>
      </c>
      <c r="AU271" s="208" t="s">
        <v>86</v>
      </c>
      <c r="AV271" s="15" t="s">
        <v>84</v>
      </c>
      <c r="AW271" s="15" t="s">
        <v>32</v>
      </c>
      <c r="AX271" s="15" t="s">
        <v>76</v>
      </c>
      <c r="AY271" s="208" t="s">
        <v>165</v>
      </c>
    </row>
    <row r="272" spans="1:65" s="15" customFormat="1" ht="11.25">
      <c r="B272" s="207"/>
      <c r="D272" s="179" t="s">
        <v>220</v>
      </c>
      <c r="E272" s="208" t="s">
        <v>1</v>
      </c>
      <c r="F272" s="209" t="s">
        <v>435</v>
      </c>
      <c r="H272" s="208" t="s">
        <v>1</v>
      </c>
      <c r="I272" s="210"/>
      <c r="L272" s="207"/>
      <c r="M272" s="211"/>
      <c r="N272" s="212"/>
      <c r="O272" s="212"/>
      <c r="P272" s="212"/>
      <c r="Q272" s="212"/>
      <c r="R272" s="212"/>
      <c r="S272" s="212"/>
      <c r="T272" s="213"/>
      <c r="AT272" s="208" t="s">
        <v>220</v>
      </c>
      <c r="AU272" s="208" t="s">
        <v>86</v>
      </c>
      <c r="AV272" s="15" t="s">
        <v>84</v>
      </c>
      <c r="AW272" s="15" t="s">
        <v>32</v>
      </c>
      <c r="AX272" s="15" t="s">
        <v>76</v>
      </c>
      <c r="AY272" s="208" t="s">
        <v>165</v>
      </c>
    </row>
    <row r="273" spans="1:65" s="15" customFormat="1" ht="22.5">
      <c r="B273" s="207"/>
      <c r="D273" s="179" t="s">
        <v>220</v>
      </c>
      <c r="E273" s="208" t="s">
        <v>1</v>
      </c>
      <c r="F273" s="209" t="s">
        <v>436</v>
      </c>
      <c r="H273" s="208" t="s">
        <v>1</v>
      </c>
      <c r="I273" s="210"/>
      <c r="L273" s="207"/>
      <c r="M273" s="211"/>
      <c r="N273" s="212"/>
      <c r="O273" s="212"/>
      <c r="P273" s="212"/>
      <c r="Q273" s="212"/>
      <c r="R273" s="212"/>
      <c r="S273" s="212"/>
      <c r="T273" s="213"/>
      <c r="AT273" s="208" t="s">
        <v>220</v>
      </c>
      <c r="AU273" s="208" t="s">
        <v>86</v>
      </c>
      <c r="AV273" s="15" t="s">
        <v>84</v>
      </c>
      <c r="AW273" s="15" t="s">
        <v>32</v>
      </c>
      <c r="AX273" s="15" t="s">
        <v>76</v>
      </c>
      <c r="AY273" s="208" t="s">
        <v>165</v>
      </c>
    </row>
    <row r="274" spans="1:65" s="15" customFormat="1" ht="11.25">
      <c r="B274" s="207"/>
      <c r="D274" s="179" t="s">
        <v>220</v>
      </c>
      <c r="E274" s="208" t="s">
        <v>1</v>
      </c>
      <c r="F274" s="209" t="s">
        <v>437</v>
      </c>
      <c r="H274" s="208" t="s">
        <v>1</v>
      </c>
      <c r="I274" s="210"/>
      <c r="L274" s="207"/>
      <c r="M274" s="211"/>
      <c r="N274" s="212"/>
      <c r="O274" s="212"/>
      <c r="P274" s="212"/>
      <c r="Q274" s="212"/>
      <c r="R274" s="212"/>
      <c r="S274" s="212"/>
      <c r="T274" s="213"/>
      <c r="AT274" s="208" t="s">
        <v>220</v>
      </c>
      <c r="AU274" s="208" t="s">
        <v>86</v>
      </c>
      <c r="AV274" s="15" t="s">
        <v>84</v>
      </c>
      <c r="AW274" s="15" t="s">
        <v>32</v>
      </c>
      <c r="AX274" s="15" t="s">
        <v>76</v>
      </c>
      <c r="AY274" s="208" t="s">
        <v>165</v>
      </c>
    </row>
    <row r="275" spans="1:65" s="13" customFormat="1" ht="11.25">
      <c r="B275" s="183"/>
      <c r="D275" s="179" t="s">
        <v>220</v>
      </c>
      <c r="E275" s="184" t="s">
        <v>1</v>
      </c>
      <c r="F275" s="185" t="s">
        <v>438</v>
      </c>
      <c r="H275" s="186">
        <v>114.7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220</v>
      </c>
      <c r="AU275" s="184" t="s">
        <v>86</v>
      </c>
      <c r="AV275" s="13" t="s">
        <v>86</v>
      </c>
      <c r="AW275" s="13" t="s">
        <v>32</v>
      </c>
      <c r="AX275" s="13" t="s">
        <v>76</v>
      </c>
      <c r="AY275" s="184" t="s">
        <v>165</v>
      </c>
    </row>
    <row r="276" spans="1:65" s="14" customFormat="1" ht="11.25">
      <c r="B276" s="194"/>
      <c r="D276" s="179" t="s">
        <v>220</v>
      </c>
      <c r="E276" s="195" t="s">
        <v>1</v>
      </c>
      <c r="F276" s="196" t="s">
        <v>244</v>
      </c>
      <c r="H276" s="197">
        <v>114.7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5" t="s">
        <v>220</v>
      </c>
      <c r="AU276" s="195" t="s">
        <v>86</v>
      </c>
      <c r="AV276" s="14" t="s">
        <v>182</v>
      </c>
      <c r="AW276" s="14" t="s">
        <v>32</v>
      </c>
      <c r="AX276" s="14" t="s">
        <v>84</v>
      </c>
      <c r="AY276" s="195" t="s">
        <v>165</v>
      </c>
    </row>
    <row r="277" spans="1:65" s="2" customFormat="1" ht="21.75" customHeight="1">
      <c r="A277" s="32"/>
      <c r="B277" s="165"/>
      <c r="C277" s="166" t="s">
        <v>439</v>
      </c>
      <c r="D277" s="166" t="s">
        <v>168</v>
      </c>
      <c r="E277" s="167" t="s">
        <v>440</v>
      </c>
      <c r="F277" s="168" t="s">
        <v>441</v>
      </c>
      <c r="G277" s="169" t="s">
        <v>231</v>
      </c>
      <c r="H277" s="170">
        <v>7139</v>
      </c>
      <c r="I277" s="171"/>
      <c r="J277" s="172">
        <f>ROUND(I277*H277,2)</f>
        <v>0</v>
      </c>
      <c r="K277" s="168" t="s">
        <v>172</v>
      </c>
      <c r="L277" s="33"/>
      <c r="M277" s="173" t="s">
        <v>1</v>
      </c>
      <c r="N277" s="174" t="s">
        <v>41</v>
      </c>
      <c r="O277" s="58"/>
      <c r="P277" s="175">
        <f>O277*H277</f>
        <v>0</v>
      </c>
      <c r="Q277" s="175">
        <v>0</v>
      </c>
      <c r="R277" s="175">
        <f>Q277*H277</f>
        <v>0</v>
      </c>
      <c r="S277" s="175">
        <v>0</v>
      </c>
      <c r="T277" s="176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7" t="s">
        <v>182</v>
      </c>
      <c r="AT277" s="177" t="s">
        <v>168</v>
      </c>
      <c r="AU277" s="177" t="s">
        <v>86</v>
      </c>
      <c r="AY277" s="17" t="s">
        <v>165</v>
      </c>
      <c r="BE277" s="178">
        <f>IF(N277="základní",J277,0)</f>
        <v>0</v>
      </c>
      <c r="BF277" s="178">
        <f>IF(N277="snížená",J277,0)</f>
        <v>0</v>
      </c>
      <c r="BG277" s="178">
        <f>IF(N277="zákl. přenesená",J277,0)</f>
        <v>0</v>
      </c>
      <c r="BH277" s="178">
        <f>IF(N277="sníž. přenesená",J277,0)</f>
        <v>0</v>
      </c>
      <c r="BI277" s="178">
        <f>IF(N277="nulová",J277,0)</f>
        <v>0</v>
      </c>
      <c r="BJ277" s="17" t="s">
        <v>84</v>
      </c>
      <c r="BK277" s="178">
        <f>ROUND(I277*H277,2)</f>
        <v>0</v>
      </c>
      <c r="BL277" s="17" t="s">
        <v>182</v>
      </c>
      <c r="BM277" s="177" t="s">
        <v>442</v>
      </c>
    </row>
    <row r="278" spans="1:65" s="15" customFormat="1" ht="11.25">
      <c r="B278" s="207"/>
      <c r="D278" s="179" t="s">
        <v>220</v>
      </c>
      <c r="E278" s="208" t="s">
        <v>1</v>
      </c>
      <c r="F278" s="209" t="s">
        <v>443</v>
      </c>
      <c r="H278" s="208" t="s">
        <v>1</v>
      </c>
      <c r="I278" s="210"/>
      <c r="L278" s="207"/>
      <c r="M278" s="211"/>
      <c r="N278" s="212"/>
      <c r="O278" s="212"/>
      <c r="P278" s="212"/>
      <c r="Q278" s="212"/>
      <c r="R278" s="212"/>
      <c r="S278" s="212"/>
      <c r="T278" s="213"/>
      <c r="AT278" s="208" t="s">
        <v>220</v>
      </c>
      <c r="AU278" s="208" t="s">
        <v>86</v>
      </c>
      <c r="AV278" s="15" t="s">
        <v>84</v>
      </c>
      <c r="AW278" s="15" t="s">
        <v>32</v>
      </c>
      <c r="AX278" s="15" t="s">
        <v>76</v>
      </c>
      <c r="AY278" s="208" t="s">
        <v>165</v>
      </c>
    </row>
    <row r="279" spans="1:65" s="15" customFormat="1" ht="11.25">
      <c r="B279" s="207"/>
      <c r="D279" s="179" t="s">
        <v>220</v>
      </c>
      <c r="E279" s="208" t="s">
        <v>1</v>
      </c>
      <c r="F279" s="209" t="s">
        <v>444</v>
      </c>
      <c r="H279" s="208" t="s">
        <v>1</v>
      </c>
      <c r="I279" s="210"/>
      <c r="L279" s="207"/>
      <c r="M279" s="211"/>
      <c r="N279" s="212"/>
      <c r="O279" s="212"/>
      <c r="P279" s="212"/>
      <c r="Q279" s="212"/>
      <c r="R279" s="212"/>
      <c r="S279" s="212"/>
      <c r="T279" s="213"/>
      <c r="AT279" s="208" t="s">
        <v>220</v>
      </c>
      <c r="AU279" s="208" t="s">
        <v>86</v>
      </c>
      <c r="AV279" s="15" t="s">
        <v>84</v>
      </c>
      <c r="AW279" s="15" t="s">
        <v>32</v>
      </c>
      <c r="AX279" s="15" t="s">
        <v>76</v>
      </c>
      <c r="AY279" s="208" t="s">
        <v>165</v>
      </c>
    </row>
    <row r="280" spans="1:65" s="15" customFormat="1" ht="11.25">
      <c r="B280" s="207"/>
      <c r="D280" s="179" t="s">
        <v>220</v>
      </c>
      <c r="E280" s="208" t="s">
        <v>1</v>
      </c>
      <c r="F280" s="209" t="s">
        <v>445</v>
      </c>
      <c r="H280" s="208" t="s">
        <v>1</v>
      </c>
      <c r="I280" s="210"/>
      <c r="L280" s="207"/>
      <c r="M280" s="211"/>
      <c r="N280" s="212"/>
      <c r="O280" s="212"/>
      <c r="P280" s="212"/>
      <c r="Q280" s="212"/>
      <c r="R280" s="212"/>
      <c r="S280" s="212"/>
      <c r="T280" s="213"/>
      <c r="AT280" s="208" t="s">
        <v>220</v>
      </c>
      <c r="AU280" s="208" t="s">
        <v>86</v>
      </c>
      <c r="AV280" s="15" t="s">
        <v>84</v>
      </c>
      <c r="AW280" s="15" t="s">
        <v>32</v>
      </c>
      <c r="AX280" s="15" t="s">
        <v>76</v>
      </c>
      <c r="AY280" s="208" t="s">
        <v>165</v>
      </c>
    </row>
    <row r="281" spans="1:65" s="13" customFormat="1" ht="11.25">
      <c r="B281" s="183"/>
      <c r="D281" s="179" t="s">
        <v>220</v>
      </c>
      <c r="E281" s="184" t="s">
        <v>1</v>
      </c>
      <c r="F281" s="185" t="s">
        <v>422</v>
      </c>
      <c r="H281" s="186">
        <v>7139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220</v>
      </c>
      <c r="AU281" s="184" t="s">
        <v>86</v>
      </c>
      <c r="AV281" s="13" t="s">
        <v>86</v>
      </c>
      <c r="AW281" s="13" t="s">
        <v>32</v>
      </c>
      <c r="AX281" s="13" t="s">
        <v>76</v>
      </c>
      <c r="AY281" s="184" t="s">
        <v>165</v>
      </c>
    </row>
    <row r="282" spans="1:65" s="14" customFormat="1" ht="11.25">
      <c r="B282" s="194"/>
      <c r="D282" s="179" t="s">
        <v>220</v>
      </c>
      <c r="E282" s="195" t="s">
        <v>1</v>
      </c>
      <c r="F282" s="196" t="s">
        <v>244</v>
      </c>
      <c r="H282" s="197">
        <v>7139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5" t="s">
        <v>220</v>
      </c>
      <c r="AU282" s="195" t="s">
        <v>86</v>
      </c>
      <c r="AV282" s="14" t="s">
        <v>182</v>
      </c>
      <c r="AW282" s="14" t="s">
        <v>32</v>
      </c>
      <c r="AX282" s="14" t="s">
        <v>84</v>
      </c>
      <c r="AY282" s="195" t="s">
        <v>165</v>
      </c>
    </row>
    <row r="283" spans="1:65" s="2" customFormat="1" ht="16.5" customHeight="1">
      <c r="A283" s="32"/>
      <c r="B283" s="165"/>
      <c r="C283" s="166" t="s">
        <v>446</v>
      </c>
      <c r="D283" s="166" t="s">
        <v>168</v>
      </c>
      <c r="E283" s="167" t="s">
        <v>447</v>
      </c>
      <c r="F283" s="168" t="s">
        <v>448</v>
      </c>
      <c r="G283" s="169" t="s">
        <v>231</v>
      </c>
      <c r="H283" s="170">
        <v>13734</v>
      </c>
      <c r="I283" s="171"/>
      <c r="J283" s="172">
        <f>ROUND(I283*H283,2)</f>
        <v>0</v>
      </c>
      <c r="K283" s="168" t="s">
        <v>172</v>
      </c>
      <c r="L283" s="33"/>
      <c r="M283" s="173" t="s">
        <v>1</v>
      </c>
      <c r="N283" s="174" t="s">
        <v>41</v>
      </c>
      <c r="O283" s="58"/>
      <c r="P283" s="175">
        <f>O283*H283</f>
        <v>0</v>
      </c>
      <c r="Q283" s="175">
        <v>0</v>
      </c>
      <c r="R283" s="175">
        <f>Q283*H283</f>
        <v>0</v>
      </c>
      <c r="S283" s="175">
        <v>0</v>
      </c>
      <c r="T283" s="176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7" t="s">
        <v>182</v>
      </c>
      <c r="AT283" s="177" t="s">
        <v>168</v>
      </c>
      <c r="AU283" s="177" t="s">
        <v>86</v>
      </c>
      <c r="AY283" s="17" t="s">
        <v>165</v>
      </c>
      <c r="BE283" s="178">
        <f>IF(N283="základní",J283,0)</f>
        <v>0</v>
      </c>
      <c r="BF283" s="178">
        <f>IF(N283="snížená",J283,0)</f>
        <v>0</v>
      </c>
      <c r="BG283" s="178">
        <f>IF(N283="zákl. přenesená",J283,0)</f>
        <v>0</v>
      </c>
      <c r="BH283" s="178">
        <f>IF(N283="sníž. přenesená",J283,0)</f>
        <v>0</v>
      </c>
      <c r="BI283" s="178">
        <f>IF(N283="nulová",J283,0)</f>
        <v>0</v>
      </c>
      <c r="BJ283" s="17" t="s">
        <v>84</v>
      </c>
      <c r="BK283" s="178">
        <f>ROUND(I283*H283,2)</f>
        <v>0</v>
      </c>
      <c r="BL283" s="17" t="s">
        <v>182</v>
      </c>
      <c r="BM283" s="177" t="s">
        <v>449</v>
      </c>
    </row>
    <row r="284" spans="1:65" s="15" customFormat="1" ht="11.25">
      <c r="B284" s="207"/>
      <c r="D284" s="179" t="s">
        <v>220</v>
      </c>
      <c r="E284" s="208" t="s">
        <v>1</v>
      </c>
      <c r="F284" s="209" t="s">
        <v>450</v>
      </c>
      <c r="H284" s="208" t="s">
        <v>1</v>
      </c>
      <c r="I284" s="210"/>
      <c r="L284" s="207"/>
      <c r="M284" s="211"/>
      <c r="N284" s="212"/>
      <c r="O284" s="212"/>
      <c r="P284" s="212"/>
      <c r="Q284" s="212"/>
      <c r="R284" s="212"/>
      <c r="S284" s="212"/>
      <c r="T284" s="213"/>
      <c r="AT284" s="208" t="s">
        <v>220</v>
      </c>
      <c r="AU284" s="208" t="s">
        <v>86</v>
      </c>
      <c r="AV284" s="15" t="s">
        <v>84</v>
      </c>
      <c r="AW284" s="15" t="s">
        <v>32</v>
      </c>
      <c r="AX284" s="15" t="s">
        <v>76</v>
      </c>
      <c r="AY284" s="208" t="s">
        <v>165</v>
      </c>
    </row>
    <row r="285" spans="1:65" s="15" customFormat="1" ht="11.25">
      <c r="B285" s="207"/>
      <c r="D285" s="179" t="s">
        <v>220</v>
      </c>
      <c r="E285" s="208" t="s">
        <v>1</v>
      </c>
      <c r="F285" s="209" t="s">
        <v>451</v>
      </c>
      <c r="H285" s="208" t="s">
        <v>1</v>
      </c>
      <c r="I285" s="210"/>
      <c r="L285" s="207"/>
      <c r="M285" s="211"/>
      <c r="N285" s="212"/>
      <c r="O285" s="212"/>
      <c r="P285" s="212"/>
      <c r="Q285" s="212"/>
      <c r="R285" s="212"/>
      <c r="S285" s="212"/>
      <c r="T285" s="213"/>
      <c r="AT285" s="208" t="s">
        <v>220</v>
      </c>
      <c r="AU285" s="208" t="s">
        <v>86</v>
      </c>
      <c r="AV285" s="15" t="s">
        <v>84</v>
      </c>
      <c r="AW285" s="15" t="s">
        <v>32</v>
      </c>
      <c r="AX285" s="15" t="s">
        <v>76</v>
      </c>
      <c r="AY285" s="208" t="s">
        <v>165</v>
      </c>
    </row>
    <row r="286" spans="1:65" s="15" customFormat="1" ht="11.25">
      <c r="B286" s="207"/>
      <c r="D286" s="179" t="s">
        <v>220</v>
      </c>
      <c r="E286" s="208" t="s">
        <v>1</v>
      </c>
      <c r="F286" s="209" t="s">
        <v>452</v>
      </c>
      <c r="H286" s="208" t="s">
        <v>1</v>
      </c>
      <c r="I286" s="210"/>
      <c r="L286" s="207"/>
      <c r="M286" s="211"/>
      <c r="N286" s="212"/>
      <c r="O286" s="212"/>
      <c r="P286" s="212"/>
      <c r="Q286" s="212"/>
      <c r="R286" s="212"/>
      <c r="S286" s="212"/>
      <c r="T286" s="213"/>
      <c r="AT286" s="208" t="s">
        <v>220</v>
      </c>
      <c r="AU286" s="208" t="s">
        <v>86</v>
      </c>
      <c r="AV286" s="15" t="s">
        <v>84</v>
      </c>
      <c r="AW286" s="15" t="s">
        <v>32</v>
      </c>
      <c r="AX286" s="15" t="s">
        <v>76</v>
      </c>
      <c r="AY286" s="208" t="s">
        <v>165</v>
      </c>
    </row>
    <row r="287" spans="1:65" s="15" customFormat="1" ht="11.25">
      <c r="B287" s="207"/>
      <c r="D287" s="179" t="s">
        <v>220</v>
      </c>
      <c r="E287" s="208" t="s">
        <v>1</v>
      </c>
      <c r="F287" s="209" t="s">
        <v>395</v>
      </c>
      <c r="H287" s="208" t="s">
        <v>1</v>
      </c>
      <c r="I287" s="210"/>
      <c r="L287" s="207"/>
      <c r="M287" s="211"/>
      <c r="N287" s="212"/>
      <c r="O287" s="212"/>
      <c r="P287" s="212"/>
      <c r="Q287" s="212"/>
      <c r="R287" s="212"/>
      <c r="S287" s="212"/>
      <c r="T287" s="213"/>
      <c r="AT287" s="208" t="s">
        <v>220</v>
      </c>
      <c r="AU287" s="208" t="s">
        <v>86</v>
      </c>
      <c r="AV287" s="15" t="s">
        <v>84</v>
      </c>
      <c r="AW287" s="15" t="s">
        <v>32</v>
      </c>
      <c r="AX287" s="15" t="s">
        <v>76</v>
      </c>
      <c r="AY287" s="208" t="s">
        <v>165</v>
      </c>
    </row>
    <row r="288" spans="1:65" s="15" customFormat="1" ht="11.25">
      <c r="B288" s="207"/>
      <c r="D288" s="179" t="s">
        <v>220</v>
      </c>
      <c r="E288" s="208" t="s">
        <v>1</v>
      </c>
      <c r="F288" s="209" t="s">
        <v>453</v>
      </c>
      <c r="H288" s="208" t="s">
        <v>1</v>
      </c>
      <c r="I288" s="210"/>
      <c r="L288" s="207"/>
      <c r="M288" s="211"/>
      <c r="N288" s="212"/>
      <c r="O288" s="212"/>
      <c r="P288" s="212"/>
      <c r="Q288" s="212"/>
      <c r="R288" s="212"/>
      <c r="S288" s="212"/>
      <c r="T288" s="213"/>
      <c r="AT288" s="208" t="s">
        <v>220</v>
      </c>
      <c r="AU288" s="208" t="s">
        <v>86</v>
      </c>
      <c r="AV288" s="15" t="s">
        <v>84</v>
      </c>
      <c r="AW288" s="15" t="s">
        <v>32</v>
      </c>
      <c r="AX288" s="15" t="s">
        <v>76</v>
      </c>
      <c r="AY288" s="208" t="s">
        <v>165</v>
      </c>
    </row>
    <row r="289" spans="1:65" s="15" customFormat="1" ht="11.25">
      <c r="B289" s="207"/>
      <c r="D289" s="179" t="s">
        <v>220</v>
      </c>
      <c r="E289" s="208" t="s">
        <v>1</v>
      </c>
      <c r="F289" s="209" t="s">
        <v>454</v>
      </c>
      <c r="H289" s="208" t="s">
        <v>1</v>
      </c>
      <c r="I289" s="210"/>
      <c r="L289" s="207"/>
      <c r="M289" s="211"/>
      <c r="N289" s="212"/>
      <c r="O289" s="212"/>
      <c r="P289" s="212"/>
      <c r="Q289" s="212"/>
      <c r="R289" s="212"/>
      <c r="S289" s="212"/>
      <c r="T289" s="213"/>
      <c r="AT289" s="208" t="s">
        <v>220</v>
      </c>
      <c r="AU289" s="208" t="s">
        <v>86</v>
      </c>
      <c r="AV289" s="15" t="s">
        <v>84</v>
      </c>
      <c r="AW289" s="15" t="s">
        <v>32</v>
      </c>
      <c r="AX289" s="15" t="s">
        <v>76</v>
      </c>
      <c r="AY289" s="208" t="s">
        <v>165</v>
      </c>
    </row>
    <row r="290" spans="1:65" s="15" customFormat="1" ht="11.25">
      <c r="B290" s="207"/>
      <c r="D290" s="179" t="s">
        <v>220</v>
      </c>
      <c r="E290" s="208" t="s">
        <v>1</v>
      </c>
      <c r="F290" s="209" t="s">
        <v>455</v>
      </c>
      <c r="H290" s="208" t="s">
        <v>1</v>
      </c>
      <c r="I290" s="210"/>
      <c r="L290" s="207"/>
      <c r="M290" s="211"/>
      <c r="N290" s="212"/>
      <c r="O290" s="212"/>
      <c r="P290" s="212"/>
      <c r="Q290" s="212"/>
      <c r="R290" s="212"/>
      <c r="S290" s="212"/>
      <c r="T290" s="213"/>
      <c r="AT290" s="208" t="s">
        <v>220</v>
      </c>
      <c r="AU290" s="208" t="s">
        <v>86</v>
      </c>
      <c r="AV290" s="15" t="s">
        <v>84</v>
      </c>
      <c r="AW290" s="15" t="s">
        <v>32</v>
      </c>
      <c r="AX290" s="15" t="s">
        <v>76</v>
      </c>
      <c r="AY290" s="208" t="s">
        <v>165</v>
      </c>
    </row>
    <row r="291" spans="1:65" s="15" customFormat="1" ht="11.25">
      <c r="B291" s="207"/>
      <c r="D291" s="179" t="s">
        <v>220</v>
      </c>
      <c r="E291" s="208" t="s">
        <v>1</v>
      </c>
      <c r="F291" s="209" t="s">
        <v>395</v>
      </c>
      <c r="H291" s="208" t="s">
        <v>1</v>
      </c>
      <c r="I291" s="210"/>
      <c r="L291" s="207"/>
      <c r="M291" s="211"/>
      <c r="N291" s="212"/>
      <c r="O291" s="212"/>
      <c r="P291" s="212"/>
      <c r="Q291" s="212"/>
      <c r="R291" s="212"/>
      <c r="S291" s="212"/>
      <c r="T291" s="213"/>
      <c r="AT291" s="208" t="s">
        <v>220</v>
      </c>
      <c r="AU291" s="208" t="s">
        <v>86</v>
      </c>
      <c r="AV291" s="15" t="s">
        <v>84</v>
      </c>
      <c r="AW291" s="15" t="s">
        <v>32</v>
      </c>
      <c r="AX291" s="15" t="s">
        <v>76</v>
      </c>
      <c r="AY291" s="208" t="s">
        <v>165</v>
      </c>
    </row>
    <row r="292" spans="1:65" s="15" customFormat="1" ht="11.25">
      <c r="B292" s="207"/>
      <c r="D292" s="179" t="s">
        <v>220</v>
      </c>
      <c r="E292" s="208" t="s">
        <v>1</v>
      </c>
      <c r="F292" s="209" t="s">
        <v>456</v>
      </c>
      <c r="H292" s="208" t="s">
        <v>1</v>
      </c>
      <c r="I292" s="210"/>
      <c r="L292" s="207"/>
      <c r="M292" s="211"/>
      <c r="N292" s="212"/>
      <c r="O292" s="212"/>
      <c r="P292" s="212"/>
      <c r="Q292" s="212"/>
      <c r="R292" s="212"/>
      <c r="S292" s="212"/>
      <c r="T292" s="213"/>
      <c r="AT292" s="208" t="s">
        <v>220</v>
      </c>
      <c r="AU292" s="208" t="s">
        <v>86</v>
      </c>
      <c r="AV292" s="15" t="s">
        <v>84</v>
      </c>
      <c r="AW292" s="15" t="s">
        <v>32</v>
      </c>
      <c r="AX292" s="15" t="s">
        <v>76</v>
      </c>
      <c r="AY292" s="208" t="s">
        <v>165</v>
      </c>
    </row>
    <row r="293" spans="1:65" s="13" customFormat="1" ht="11.25">
      <c r="B293" s="183"/>
      <c r="D293" s="179" t="s">
        <v>220</v>
      </c>
      <c r="E293" s="184" t="s">
        <v>1</v>
      </c>
      <c r="F293" s="185" t="s">
        <v>457</v>
      </c>
      <c r="H293" s="186">
        <v>13734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220</v>
      </c>
      <c r="AU293" s="184" t="s">
        <v>86</v>
      </c>
      <c r="AV293" s="13" t="s">
        <v>86</v>
      </c>
      <c r="AW293" s="13" t="s">
        <v>32</v>
      </c>
      <c r="AX293" s="13" t="s">
        <v>84</v>
      </c>
      <c r="AY293" s="184" t="s">
        <v>165</v>
      </c>
    </row>
    <row r="294" spans="1:65" s="2" customFormat="1" ht="21.75" customHeight="1">
      <c r="A294" s="32"/>
      <c r="B294" s="165"/>
      <c r="C294" s="166" t="s">
        <v>458</v>
      </c>
      <c r="D294" s="166" t="s">
        <v>168</v>
      </c>
      <c r="E294" s="167" t="s">
        <v>459</v>
      </c>
      <c r="F294" s="168" t="s">
        <v>460</v>
      </c>
      <c r="G294" s="169" t="s">
        <v>231</v>
      </c>
      <c r="H294" s="170">
        <v>6703.5</v>
      </c>
      <c r="I294" s="171"/>
      <c r="J294" s="172">
        <f>ROUND(I294*H294,2)</f>
        <v>0</v>
      </c>
      <c r="K294" s="168" t="s">
        <v>172</v>
      </c>
      <c r="L294" s="33"/>
      <c r="M294" s="173" t="s">
        <v>1</v>
      </c>
      <c r="N294" s="174" t="s">
        <v>41</v>
      </c>
      <c r="O294" s="58"/>
      <c r="P294" s="175">
        <f>O294*H294</f>
        <v>0</v>
      </c>
      <c r="Q294" s="175">
        <v>0</v>
      </c>
      <c r="R294" s="175">
        <f>Q294*H294</f>
        <v>0</v>
      </c>
      <c r="S294" s="175">
        <v>0</v>
      </c>
      <c r="T294" s="176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7" t="s">
        <v>182</v>
      </c>
      <c r="AT294" s="177" t="s">
        <v>168</v>
      </c>
      <c r="AU294" s="177" t="s">
        <v>86</v>
      </c>
      <c r="AY294" s="17" t="s">
        <v>165</v>
      </c>
      <c r="BE294" s="178">
        <f>IF(N294="základní",J294,0)</f>
        <v>0</v>
      </c>
      <c r="BF294" s="178">
        <f>IF(N294="snížená",J294,0)</f>
        <v>0</v>
      </c>
      <c r="BG294" s="178">
        <f>IF(N294="zákl. přenesená",J294,0)</f>
        <v>0</v>
      </c>
      <c r="BH294" s="178">
        <f>IF(N294="sníž. přenesená",J294,0)</f>
        <v>0</v>
      </c>
      <c r="BI294" s="178">
        <f>IF(N294="nulová",J294,0)</f>
        <v>0</v>
      </c>
      <c r="BJ294" s="17" t="s">
        <v>84</v>
      </c>
      <c r="BK294" s="178">
        <f>ROUND(I294*H294,2)</f>
        <v>0</v>
      </c>
      <c r="BL294" s="17" t="s">
        <v>182</v>
      </c>
      <c r="BM294" s="177" t="s">
        <v>461</v>
      </c>
    </row>
    <row r="295" spans="1:65" s="15" customFormat="1" ht="22.5">
      <c r="B295" s="207"/>
      <c r="D295" s="179" t="s">
        <v>220</v>
      </c>
      <c r="E295" s="208" t="s">
        <v>1</v>
      </c>
      <c r="F295" s="209" t="s">
        <v>462</v>
      </c>
      <c r="H295" s="208" t="s">
        <v>1</v>
      </c>
      <c r="I295" s="210"/>
      <c r="L295" s="207"/>
      <c r="M295" s="211"/>
      <c r="N295" s="212"/>
      <c r="O295" s="212"/>
      <c r="P295" s="212"/>
      <c r="Q295" s="212"/>
      <c r="R295" s="212"/>
      <c r="S295" s="212"/>
      <c r="T295" s="213"/>
      <c r="AT295" s="208" t="s">
        <v>220</v>
      </c>
      <c r="AU295" s="208" t="s">
        <v>86</v>
      </c>
      <c r="AV295" s="15" t="s">
        <v>84</v>
      </c>
      <c r="AW295" s="15" t="s">
        <v>32</v>
      </c>
      <c r="AX295" s="15" t="s">
        <v>76</v>
      </c>
      <c r="AY295" s="208" t="s">
        <v>165</v>
      </c>
    </row>
    <row r="296" spans="1:65" s="15" customFormat="1" ht="11.25">
      <c r="B296" s="207"/>
      <c r="D296" s="179" t="s">
        <v>220</v>
      </c>
      <c r="E296" s="208" t="s">
        <v>1</v>
      </c>
      <c r="F296" s="209" t="s">
        <v>463</v>
      </c>
      <c r="H296" s="208" t="s">
        <v>1</v>
      </c>
      <c r="I296" s="210"/>
      <c r="L296" s="207"/>
      <c r="M296" s="211"/>
      <c r="N296" s="212"/>
      <c r="O296" s="212"/>
      <c r="P296" s="212"/>
      <c r="Q296" s="212"/>
      <c r="R296" s="212"/>
      <c r="S296" s="212"/>
      <c r="T296" s="213"/>
      <c r="AT296" s="208" t="s">
        <v>220</v>
      </c>
      <c r="AU296" s="208" t="s">
        <v>86</v>
      </c>
      <c r="AV296" s="15" t="s">
        <v>84</v>
      </c>
      <c r="AW296" s="15" t="s">
        <v>32</v>
      </c>
      <c r="AX296" s="15" t="s">
        <v>76</v>
      </c>
      <c r="AY296" s="208" t="s">
        <v>165</v>
      </c>
    </row>
    <row r="297" spans="1:65" s="13" customFormat="1" ht="11.25">
      <c r="B297" s="183"/>
      <c r="D297" s="179" t="s">
        <v>220</v>
      </c>
      <c r="E297" s="184" t="s">
        <v>1</v>
      </c>
      <c r="F297" s="185" t="s">
        <v>464</v>
      </c>
      <c r="H297" s="186">
        <v>6703.5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220</v>
      </c>
      <c r="AU297" s="184" t="s">
        <v>86</v>
      </c>
      <c r="AV297" s="13" t="s">
        <v>86</v>
      </c>
      <c r="AW297" s="13" t="s">
        <v>32</v>
      </c>
      <c r="AX297" s="13" t="s">
        <v>76</v>
      </c>
      <c r="AY297" s="184" t="s">
        <v>165</v>
      </c>
    </row>
    <row r="298" spans="1:65" s="14" customFormat="1" ht="11.25">
      <c r="B298" s="194"/>
      <c r="D298" s="179" t="s">
        <v>220</v>
      </c>
      <c r="E298" s="195" t="s">
        <v>1</v>
      </c>
      <c r="F298" s="196" t="s">
        <v>244</v>
      </c>
      <c r="H298" s="197">
        <v>6703.5</v>
      </c>
      <c r="I298" s="198"/>
      <c r="L298" s="194"/>
      <c r="M298" s="199"/>
      <c r="N298" s="200"/>
      <c r="O298" s="200"/>
      <c r="P298" s="200"/>
      <c r="Q298" s="200"/>
      <c r="R298" s="200"/>
      <c r="S298" s="200"/>
      <c r="T298" s="201"/>
      <c r="AT298" s="195" t="s">
        <v>220</v>
      </c>
      <c r="AU298" s="195" t="s">
        <v>86</v>
      </c>
      <c r="AV298" s="14" t="s">
        <v>182</v>
      </c>
      <c r="AW298" s="14" t="s">
        <v>32</v>
      </c>
      <c r="AX298" s="14" t="s">
        <v>84</v>
      </c>
      <c r="AY298" s="195" t="s">
        <v>165</v>
      </c>
    </row>
    <row r="299" spans="1:65" s="2" customFormat="1" ht="21.75" customHeight="1">
      <c r="A299" s="32"/>
      <c r="B299" s="165"/>
      <c r="C299" s="166" t="s">
        <v>465</v>
      </c>
      <c r="D299" s="166" t="s">
        <v>168</v>
      </c>
      <c r="E299" s="167" t="s">
        <v>466</v>
      </c>
      <c r="F299" s="168" t="s">
        <v>467</v>
      </c>
      <c r="G299" s="169" t="s">
        <v>231</v>
      </c>
      <c r="H299" s="170">
        <v>6812.5</v>
      </c>
      <c r="I299" s="171"/>
      <c r="J299" s="172">
        <f>ROUND(I299*H299,2)</f>
        <v>0</v>
      </c>
      <c r="K299" s="168" t="s">
        <v>172</v>
      </c>
      <c r="L299" s="33"/>
      <c r="M299" s="173" t="s">
        <v>1</v>
      </c>
      <c r="N299" s="174" t="s">
        <v>41</v>
      </c>
      <c r="O299" s="58"/>
      <c r="P299" s="175">
        <f>O299*H299</f>
        <v>0</v>
      </c>
      <c r="Q299" s="175">
        <v>0</v>
      </c>
      <c r="R299" s="175">
        <f>Q299*H299</f>
        <v>0</v>
      </c>
      <c r="S299" s="175">
        <v>0</v>
      </c>
      <c r="T299" s="176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7" t="s">
        <v>182</v>
      </c>
      <c r="AT299" s="177" t="s">
        <v>168</v>
      </c>
      <c r="AU299" s="177" t="s">
        <v>86</v>
      </c>
      <c r="AY299" s="17" t="s">
        <v>165</v>
      </c>
      <c r="BE299" s="178">
        <f>IF(N299="základní",J299,0)</f>
        <v>0</v>
      </c>
      <c r="BF299" s="178">
        <f>IF(N299="snížená",J299,0)</f>
        <v>0</v>
      </c>
      <c r="BG299" s="178">
        <f>IF(N299="zákl. přenesená",J299,0)</f>
        <v>0</v>
      </c>
      <c r="BH299" s="178">
        <f>IF(N299="sníž. přenesená",J299,0)</f>
        <v>0</v>
      </c>
      <c r="BI299" s="178">
        <f>IF(N299="nulová",J299,0)</f>
        <v>0</v>
      </c>
      <c r="BJ299" s="17" t="s">
        <v>84</v>
      </c>
      <c r="BK299" s="178">
        <f>ROUND(I299*H299,2)</f>
        <v>0</v>
      </c>
      <c r="BL299" s="17" t="s">
        <v>182</v>
      </c>
      <c r="BM299" s="177" t="s">
        <v>468</v>
      </c>
    </row>
    <row r="300" spans="1:65" s="15" customFormat="1" ht="22.5">
      <c r="B300" s="207"/>
      <c r="D300" s="179" t="s">
        <v>220</v>
      </c>
      <c r="E300" s="208" t="s">
        <v>1</v>
      </c>
      <c r="F300" s="209" t="s">
        <v>469</v>
      </c>
      <c r="H300" s="208" t="s">
        <v>1</v>
      </c>
      <c r="I300" s="210"/>
      <c r="L300" s="207"/>
      <c r="M300" s="211"/>
      <c r="N300" s="212"/>
      <c r="O300" s="212"/>
      <c r="P300" s="212"/>
      <c r="Q300" s="212"/>
      <c r="R300" s="212"/>
      <c r="S300" s="212"/>
      <c r="T300" s="213"/>
      <c r="AT300" s="208" t="s">
        <v>220</v>
      </c>
      <c r="AU300" s="208" t="s">
        <v>86</v>
      </c>
      <c r="AV300" s="15" t="s">
        <v>84</v>
      </c>
      <c r="AW300" s="15" t="s">
        <v>32</v>
      </c>
      <c r="AX300" s="15" t="s">
        <v>76</v>
      </c>
      <c r="AY300" s="208" t="s">
        <v>165</v>
      </c>
    </row>
    <row r="301" spans="1:65" s="15" customFormat="1" ht="11.25">
      <c r="B301" s="207"/>
      <c r="D301" s="179" t="s">
        <v>220</v>
      </c>
      <c r="E301" s="208" t="s">
        <v>1</v>
      </c>
      <c r="F301" s="209" t="s">
        <v>470</v>
      </c>
      <c r="H301" s="208" t="s">
        <v>1</v>
      </c>
      <c r="I301" s="210"/>
      <c r="L301" s="207"/>
      <c r="M301" s="211"/>
      <c r="N301" s="212"/>
      <c r="O301" s="212"/>
      <c r="P301" s="212"/>
      <c r="Q301" s="212"/>
      <c r="R301" s="212"/>
      <c r="S301" s="212"/>
      <c r="T301" s="213"/>
      <c r="AT301" s="208" t="s">
        <v>220</v>
      </c>
      <c r="AU301" s="208" t="s">
        <v>86</v>
      </c>
      <c r="AV301" s="15" t="s">
        <v>84</v>
      </c>
      <c r="AW301" s="15" t="s">
        <v>32</v>
      </c>
      <c r="AX301" s="15" t="s">
        <v>76</v>
      </c>
      <c r="AY301" s="208" t="s">
        <v>165</v>
      </c>
    </row>
    <row r="302" spans="1:65" s="13" customFormat="1" ht="11.25">
      <c r="B302" s="183"/>
      <c r="D302" s="179" t="s">
        <v>220</v>
      </c>
      <c r="E302" s="184" t="s">
        <v>1</v>
      </c>
      <c r="F302" s="185" t="s">
        <v>471</v>
      </c>
      <c r="H302" s="186">
        <v>6812.5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220</v>
      </c>
      <c r="AU302" s="184" t="s">
        <v>86</v>
      </c>
      <c r="AV302" s="13" t="s">
        <v>86</v>
      </c>
      <c r="AW302" s="13" t="s">
        <v>32</v>
      </c>
      <c r="AX302" s="13" t="s">
        <v>76</v>
      </c>
      <c r="AY302" s="184" t="s">
        <v>165</v>
      </c>
    </row>
    <row r="303" spans="1:65" s="14" customFormat="1" ht="11.25">
      <c r="B303" s="194"/>
      <c r="D303" s="179" t="s">
        <v>220</v>
      </c>
      <c r="E303" s="195" t="s">
        <v>1</v>
      </c>
      <c r="F303" s="196" t="s">
        <v>244</v>
      </c>
      <c r="H303" s="197">
        <v>6812.5</v>
      </c>
      <c r="I303" s="198"/>
      <c r="L303" s="194"/>
      <c r="M303" s="199"/>
      <c r="N303" s="200"/>
      <c r="O303" s="200"/>
      <c r="P303" s="200"/>
      <c r="Q303" s="200"/>
      <c r="R303" s="200"/>
      <c r="S303" s="200"/>
      <c r="T303" s="201"/>
      <c r="AT303" s="195" t="s">
        <v>220</v>
      </c>
      <c r="AU303" s="195" t="s">
        <v>86</v>
      </c>
      <c r="AV303" s="14" t="s">
        <v>182</v>
      </c>
      <c r="AW303" s="14" t="s">
        <v>32</v>
      </c>
      <c r="AX303" s="14" t="s">
        <v>84</v>
      </c>
      <c r="AY303" s="195" t="s">
        <v>165</v>
      </c>
    </row>
    <row r="304" spans="1:65" s="12" customFormat="1" ht="22.9" customHeight="1">
      <c r="B304" s="152"/>
      <c r="D304" s="153" t="s">
        <v>75</v>
      </c>
      <c r="E304" s="163" t="s">
        <v>205</v>
      </c>
      <c r="F304" s="163" t="s">
        <v>472</v>
      </c>
      <c r="I304" s="155"/>
      <c r="J304" s="164">
        <f>BK304</f>
        <v>0</v>
      </c>
      <c r="L304" s="152"/>
      <c r="M304" s="157"/>
      <c r="N304" s="158"/>
      <c r="O304" s="158"/>
      <c r="P304" s="159">
        <f>SUM(P305:P435)</f>
        <v>0</v>
      </c>
      <c r="Q304" s="158"/>
      <c r="R304" s="159">
        <f>SUM(R305:R435)</f>
        <v>209.65682949999999</v>
      </c>
      <c r="S304" s="158"/>
      <c r="T304" s="160">
        <f>SUM(T305:T435)</f>
        <v>46.731999999999999</v>
      </c>
      <c r="AR304" s="153" t="s">
        <v>84</v>
      </c>
      <c r="AT304" s="161" t="s">
        <v>75</v>
      </c>
      <c r="AU304" s="161" t="s">
        <v>84</v>
      </c>
      <c r="AY304" s="153" t="s">
        <v>165</v>
      </c>
      <c r="BK304" s="162">
        <f>SUM(BK305:BK435)</f>
        <v>0</v>
      </c>
    </row>
    <row r="305" spans="1:65" s="2" customFormat="1" ht="16.5" customHeight="1">
      <c r="A305" s="32"/>
      <c r="B305" s="165"/>
      <c r="C305" s="166" t="s">
        <v>473</v>
      </c>
      <c r="D305" s="166" t="s">
        <v>168</v>
      </c>
      <c r="E305" s="167" t="s">
        <v>474</v>
      </c>
      <c r="F305" s="168" t="s">
        <v>475</v>
      </c>
      <c r="G305" s="169" t="s">
        <v>380</v>
      </c>
      <c r="H305" s="170">
        <v>240</v>
      </c>
      <c r="I305" s="171"/>
      <c r="J305" s="172">
        <f>ROUND(I305*H305,2)</f>
        <v>0</v>
      </c>
      <c r="K305" s="168" t="s">
        <v>172</v>
      </c>
      <c r="L305" s="33"/>
      <c r="M305" s="173" t="s">
        <v>1</v>
      </c>
      <c r="N305" s="174" t="s">
        <v>41</v>
      </c>
      <c r="O305" s="58"/>
      <c r="P305" s="175">
        <f>O305*H305</f>
        <v>0</v>
      </c>
      <c r="Q305" s="175">
        <v>4.0079999999999998E-2</v>
      </c>
      <c r="R305" s="175">
        <f>Q305*H305</f>
        <v>9.6191999999999993</v>
      </c>
      <c r="S305" s="175">
        <v>0</v>
      </c>
      <c r="T305" s="176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7" t="s">
        <v>182</v>
      </c>
      <c r="AT305" s="177" t="s">
        <v>168</v>
      </c>
      <c r="AU305" s="177" t="s">
        <v>86</v>
      </c>
      <c r="AY305" s="17" t="s">
        <v>165</v>
      </c>
      <c r="BE305" s="178">
        <f>IF(N305="základní",J305,0)</f>
        <v>0</v>
      </c>
      <c r="BF305" s="178">
        <f>IF(N305="snížená",J305,0)</f>
        <v>0</v>
      </c>
      <c r="BG305" s="178">
        <f>IF(N305="zákl. přenesená",J305,0)</f>
        <v>0</v>
      </c>
      <c r="BH305" s="178">
        <f>IF(N305="sníž. přenesená",J305,0)</f>
        <v>0</v>
      </c>
      <c r="BI305" s="178">
        <f>IF(N305="nulová",J305,0)</f>
        <v>0</v>
      </c>
      <c r="BJ305" s="17" t="s">
        <v>84</v>
      </c>
      <c r="BK305" s="178">
        <f>ROUND(I305*H305,2)</f>
        <v>0</v>
      </c>
      <c r="BL305" s="17" t="s">
        <v>182</v>
      </c>
      <c r="BM305" s="177" t="s">
        <v>476</v>
      </c>
    </row>
    <row r="306" spans="1:65" s="2" customFormat="1" ht="16.5" customHeight="1">
      <c r="A306" s="32"/>
      <c r="B306" s="165"/>
      <c r="C306" s="214" t="s">
        <v>477</v>
      </c>
      <c r="D306" s="214" t="s">
        <v>336</v>
      </c>
      <c r="E306" s="215" t="s">
        <v>478</v>
      </c>
      <c r="F306" s="216" t="s">
        <v>479</v>
      </c>
      <c r="G306" s="217" t="s">
        <v>369</v>
      </c>
      <c r="H306" s="218">
        <v>2190.4</v>
      </c>
      <c r="I306" s="219"/>
      <c r="J306" s="220">
        <f>ROUND(I306*H306,2)</f>
        <v>0</v>
      </c>
      <c r="K306" s="216" t="s">
        <v>1</v>
      </c>
      <c r="L306" s="221"/>
      <c r="M306" s="222" t="s">
        <v>1</v>
      </c>
      <c r="N306" s="223" t="s">
        <v>41</v>
      </c>
      <c r="O306" s="58"/>
      <c r="P306" s="175">
        <f>O306*H306</f>
        <v>0</v>
      </c>
      <c r="Q306" s="175">
        <v>5.0999999999999997E-2</v>
      </c>
      <c r="R306" s="175">
        <f>Q306*H306</f>
        <v>111.71039999999999</v>
      </c>
      <c r="S306" s="175">
        <v>0</v>
      </c>
      <c r="T306" s="176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7" t="s">
        <v>202</v>
      </c>
      <c r="AT306" s="177" t="s">
        <v>336</v>
      </c>
      <c r="AU306" s="177" t="s">
        <v>86</v>
      </c>
      <c r="AY306" s="17" t="s">
        <v>165</v>
      </c>
      <c r="BE306" s="178">
        <f>IF(N306="základní",J306,0)</f>
        <v>0</v>
      </c>
      <c r="BF306" s="178">
        <f>IF(N306="snížená",J306,0)</f>
        <v>0</v>
      </c>
      <c r="BG306" s="178">
        <f>IF(N306="zákl. přenesená",J306,0)</f>
        <v>0</v>
      </c>
      <c r="BH306" s="178">
        <f>IF(N306="sníž. přenesená",J306,0)</f>
        <v>0</v>
      </c>
      <c r="BI306" s="178">
        <f>IF(N306="nulová",J306,0)</f>
        <v>0</v>
      </c>
      <c r="BJ306" s="17" t="s">
        <v>84</v>
      </c>
      <c r="BK306" s="178">
        <f>ROUND(I306*H306,2)</f>
        <v>0</v>
      </c>
      <c r="BL306" s="17" t="s">
        <v>182</v>
      </c>
      <c r="BM306" s="177" t="s">
        <v>480</v>
      </c>
    </row>
    <row r="307" spans="1:65" s="13" customFormat="1" ht="11.25">
      <c r="B307" s="183"/>
      <c r="D307" s="179" t="s">
        <v>220</v>
      </c>
      <c r="E307" s="184" t="s">
        <v>1</v>
      </c>
      <c r="F307" s="185" t="s">
        <v>481</v>
      </c>
      <c r="H307" s="186">
        <v>2190.4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220</v>
      </c>
      <c r="AU307" s="184" t="s">
        <v>86</v>
      </c>
      <c r="AV307" s="13" t="s">
        <v>86</v>
      </c>
      <c r="AW307" s="13" t="s">
        <v>32</v>
      </c>
      <c r="AX307" s="13" t="s">
        <v>84</v>
      </c>
      <c r="AY307" s="184" t="s">
        <v>165</v>
      </c>
    </row>
    <row r="308" spans="1:65" s="2" customFormat="1" ht="21.75" customHeight="1">
      <c r="A308" s="32"/>
      <c r="B308" s="165"/>
      <c r="C308" s="166" t="s">
        <v>482</v>
      </c>
      <c r="D308" s="166" t="s">
        <v>168</v>
      </c>
      <c r="E308" s="167" t="s">
        <v>483</v>
      </c>
      <c r="F308" s="168" t="s">
        <v>484</v>
      </c>
      <c r="G308" s="169" t="s">
        <v>380</v>
      </c>
      <c r="H308" s="170">
        <v>312</v>
      </c>
      <c r="I308" s="171"/>
      <c r="J308" s="172">
        <f>ROUND(I308*H308,2)</f>
        <v>0</v>
      </c>
      <c r="K308" s="168" t="s">
        <v>172</v>
      </c>
      <c r="L308" s="33"/>
      <c r="M308" s="173" t="s">
        <v>1</v>
      </c>
      <c r="N308" s="174" t="s">
        <v>41</v>
      </c>
      <c r="O308" s="58"/>
      <c r="P308" s="175">
        <f>O308*H308</f>
        <v>0</v>
      </c>
      <c r="Q308" s="175">
        <v>2.3099999999999999E-2</v>
      </c>
      <c r="R308" s="175">
        <f>Q308*H308</f>
        <v>7.2071999999999994</v>
      </c>
      <c r="S308" s="175">
        <v>0</v>
      </c>
      <c r="T308" s="176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7" t="s">
        <v>182</v>
      </c>
      <c r="AT308" s="177" t="s">
        <v>168</v>
      </c>
      <c r="AU308" s="177" t="s">
        <v>86</v>
      </c>
      <c r="AY308" s="17" t="s">
        <v>165</v>
      </c>
      <c r="BE308" s="178">
        <f>IF(N308="základní",J308,0)</f>
        <v>0</v>
      </c>
      <c r="BF308" s="178">
        <f>IF(N308="snížená",J308,0)</f>
        <v>0</v>
      </c>
      <c r="BG308" s="178">
        <f>IF(N308="zákl. přenesená",J308,0)</f>
        <v>0</v>
      </c>
      <c r="BH308" s="178">
        <f>IF(N308="sníž. přenesená",J308,0)</f>
        <v>0</v>
      </c>
      <c r="BI308" s="178">
        <f>IF(N308="nulová",J308,0)</f>
        <v>0</v>
      </c>
      <c r="BJ308" s="17" t="s">
        <v>84</v>
      </c>
      <c r="BK308" s="178">
        <f>ROUND(I308*H308,2)</f>
        <v>0</v>
      </c>
      <c r="BL308" s="17" t="s">
        <v>182</v>
      </c>
      <c r="BM308" s="177" t="s">
        <v>485</v>
      </c>
    </row>
    <row r="309" spans="1:65" s="15" customFormat="1" ht="22.5">
      <c r="B309" s="207"/>
      <c r="D309" s="179" t="s">
        <v>220</v>
      </c>
      <c r="E309" s="208" t="s">
        <v>1</v>
      </c>
      <c r="F309" s="209" t="s">
        <v>486</v>
      </c>
      <c r="H309" s="208" t="s">
        <v>1</v>
      </c>
      <c r="I309" s="210"/>
      <c r="L309" s="207"/>
      <c r="M309" s="211"/>
      <c r="N309" s="212"/>
      <c r="O309" s="212"/>
      <c r="P309" s="212"/>
      <c r="Q309" s="212"/>
      <c r="R309" s="212"/>
      <c r="S309" s="212"/>
      <c r="T309" s="213"/>
      <c r="AT309" s="208" t="s">
        <v>220</v>
      </c>
      <c r="AU309" s="208" t="s">
        <v>86</v>
      </c>
      <c r="AV309" s="15" t="s">
        <v>84</v>
      </c>
      <c r="AW309" s="15" t="s">
        <v>32</v>
      </c>
      <c r="AX309" s="15" t="s">
        <v>76</v>
      </c>
      <c r="AY309" s="208" t="s">
        <v>165</v>
      </c>
    </row>
    <row r="310" spans="1:65" s="15" customFormat="1" ht="22.5">
      <c r="B310" s="207"/>
      <c r="D310" s="179" t="s">
        <v>220</v>
      </c>
      <c r="E310" s="208" t="s">
        <v>1</v>
      </c>
      <c r="F310" s="209" t="s">
        <v>487</v>
      </c>
      <c r="H310" s="208" t="s">
        <v>1</v>
      </c>
      <c r="I310" s="210"/>
      <c r="L310" s="207"/>
      <c r="M310" s="211"/>
      <c r="N310" s="212"/>
      <c r="O310" s="212"/>
      <c r="P310" s="212"/>
      <c r="Q310" s="212"/>
      <c r="R310" s="212"/>
      <c r="S310" s="212"/>
      <c r="T310" s="213"/>
      <c r="AT310" s="208" t="s">
        <v>220</v>
      </c>
      <c r="AU310" s="208" t="s">
        <v>86</v>
      </c>
      <c r="AV310" s="15" t="s">
        <v>84</v>
      </c>
      <c r="AW310" s="15" t="s">
        <v>32</v>
      </c>
      <c r="AX310" s="15" t="s">
        <v>76</v>
      </c>
      <c r="AY310" s="208" t="s">
        <v>165</v>
      </c>
    </row>
    <row r="311" spans="1:65" s="15" customFormat="1" ht="22.5">
      <c r="B311" s="207"/>
      <c r="D311" s="179" t="s">
        <v>220</v>
      </c>
      <c r="E311" s="208" t="s">
        <v>1</v>
      </c>
      <c r="F311" s="209" t="s">
        <v>488</v>
      </c>
      <c r="H311" s="208" t="s">
        <v>1</v>
      </c>
      <c r="I311" s="210"/>
      <c r="L311" s="207"/>
      <c r="M311" s="211"/>
      <c r="N311" s="212"/>
      <c r="O311" s="212"/>
      <c r="P311" s="212"/>
      <c r="Q311" s="212"/>
      <c r="R311" s="212"/>
      <c r="S311" s="212"/>
      <c r="T311" s="213"/>
      <c r="AT311" s="208" t="s">
        <v>220</v>
      </c>
      <c r="AU311" s="208" t="s">
        <v>86</v>
      </c>
      <c r="AV311" s="15" t="s">
        <v>84</v>
      </c>
      <c r="AW311" s="15" t="s">
        <v>32</v>
      </c>
      <c r="AX311" s="15" t="s">
        <v>76</v>
      </c>
      <c r="AY311" s="208" t="s">
        <v>165</v>
      </c>
    </row>
    <row r="312" spans="1:65" s="15" customFormat="1" ht="22.5">
      <c r="B312" s="207"/>
      <c r="D312" s="179" t="s">
        <v>220</v>
      </c>
      <c r="E312" s="208" t="s">
        <v>1</v>
      </c>
      <c r="F312" s="209" t="s">
        <v>489</v>
      </c>
      <c r="H312" s="208" t="s">
        <v>1</v>
      </c>
      <c r="I312" s="210"/>
      <c r="L312" s="207"/>
      <c r="M312" s="211"/>
      <c r="N312" s="212"/>
      <c r="O312" s="212"/>
      <c r="P312" s="212"/>
      <c r="Q312" s="212"/>
      <c r="R312" s="212"/>
      <c r="S312" s="212"/>
      <c r="T312" s="213"/>
      <c r="AT312" s="208" t="s">
        <v>220</v>
      </c>
      <c r="AU312" s="208" t="s">
        <v>86</v>
      </c>
      <c r="AV312" s="15" t="s">
        <v>84</v>
      </c>
      <c r="AW312" s="15" t="s">
        <v>32</v>
      </c>
      <c r="AX312" s="15" t="s">
        <v>76</v>
      </c>
      <c r="AY312" s="208" t="s">
        <v>165</v>
      </c>
    </row>
    <row r="313" spans="1:65" s="15" customFormat="1" ht="11.25">
      <c r="B313" s="207"/>
      <c r="D313" s="179" t="s">
        <v>220</v>
      </c>
      <c r="E313" s="208" t="s">
        <v>1</v>
      </c>
      <c r="F313" s="209" t="s">
        <v>395</v>
      </c>
      <c r="H313" s="208" t="s">
        <v>1</v>
      </c>
      <c r="I313" s="210"/>
      <c r="L313" s="207"/>
      <c r="M313" s="211"/>
      <c r="N313" s="212"/>
      <c r="O313" s="212"/>
      <c r="P313" s="212"/>
      <c r="Q313" s="212"/>
      <c r="R313" s="212"/>
      <c r="S313" s="212"/>
      <c r="T313" s="213"/>
      <c r="AT313" s="208" t="s">
        <v>220</v>
      </c>
      <c r="AU313" s="208" t="s">
        <v>86</v>
      </c>
      <c r="AV313" s="15" t="s">
        <v>84</v>
      </c>
      <c r="AW313" s="15" t="s">
        <v>32</v>
      </c>
      <c r="AX313" s="15" t="s">
        <v>76</v>
      </c>
      <c r="AY313" s="208" t="s">
        <v>165</v>
      </c>
    </row>
    <row r="314" spans="1:65" s="15" customFormat="1" ht="11.25">
      <c r="B314" s="207"/>
      <c r="D314" s="179" t="s">
        <v>220</v>
      </c>
      <c r="E314" s="208" t="s">
        <v>1</v>
      </c>
      <c r="F314" s="209" t="s">
        <v>490</v>
      </c>
      <c r="H314" s="208" t="s">
        <v>1</v>
      </c>
      <c r="I314" s="210"/>
      <c r="L314" s="207"/>
      <c r="M314" s="211"/>
      <c r="N314" s="212"/>
      <c r="O314" s="212"/>
      <c r="P314" s="212"/>
      <c r="Q314" s="212"/>
      <c r="R314" s="212"/>
      <c r="S314" s="212"/>
      <c r="T314" s="213"/>
      <c r="AT314" s="208" t="s">
        <v>220</v>
      </c>
      <c r="AU314" s="208" t="s">
        <v>86</v>
      </c>
      <c r="AV314" s="15" t="s">
        <v>84</v>
      </c>
      <c r="AW314" s="15" t="s">
        <v>32</v>
      </c>
      <c r="AX314" s="15" t="s">
        <v>76</v>
      </c>
      <c r="AY314" s="208" t="s">
        <v>165</v>
      </c>
    </row>
    <row r="315" spans="1:65" s="13" customFormat="1" ht="11.25">
      <c r="B315" s="183"/>
      <c r="D315" s="179" t="s">
        <v>220</v>
      </c>
      <c r="E315" s="184" t="s">
        <v>1</v>
      </c>
      <c r="F315" s="185" t="s">
        <v>491</v>
      </c>
      <c r="H315" s="186">
        <v>312</v>
      </c>
      <c r="I315" s="187"/>
      <c r="L315" s="183"/>
      <c r="M315" s="188"/>
      <c r="N315" s="189"/>
      <c r="O315" s="189"/>
      <c r="P315" s="189"/>
      <c r="Q315" s="189"/>
      <c r="R315" s="189"/>
      <c r="S315" s="189"/>
      <c r="T315" s="190"/>
      <c r="AT315" s="184" t="s">
        <v>220</v>
      </c>
      <c r="AU315" s="184" t="s">
        <v>86</v>
      </c>
      <c r="AV315" s="13" t="s">
        <v>86</v>
      </c>
      <c r="AW315" s="13" t="s">
        <v>32</v>
      </c>
      <c r="AX315" s="13" t="s">
        <v>84</v>
      </c>
      <c r="AY315" s="184" t="s">
        <v>165</v>
      </c>
    </row>
    <row r="316" spans="1:65" s="2" customFormat="1" ht="21.75" customHeight="1">
      <c r="A316" s="32"/>
      <c r="B316" s="165"/>
      <c r="C316" s="166" t="s">
        <v>492</v>
      </c>
      <c r="D316" s="166" t="s">
        <v>168</v>
      </c>
      <c r="E316" s="167" t="s">
        <v>493</v>
      </c>
      <c r="F316" s="168" t="s">
        <v>494</v>
      </c>
      <c r="G316" s="169" t="s">
        <v>380</v>
      </c>
      <c r="H316" s="170">
        <v>24</v>
      </c>
      <c r="I316" s="171"/>
      <c r="J316" s="172">
        <f>ROUND(I316*H316,2)</f>
        <v>0</v>
      </c>
      <c r="K316" s="168" t="s">
        <v>172</v>
      </c>
      <c r="L316" s="33"/>
      <c r="M316" s="173" t="s">
        <v>1</v>
      </c>
      <c r="N316" s="174" t="s">
        <v>41</v>
      </c>
      <c r="O316" s="58"/>
      <c r="P316" s="175">
        <f>O316*H316</f>
        <v>0</v>
      </c>
      <c r="Q316" s="175">
        <v>3.9600000000000003E-2</v>
      </c>
      <c r="R316" s="175">
        <f>Q316*H316</f>
        <v>0.95040000000000013</v>
      </c>
      <c r="S316" s="175">
        <v>0</v>
      </c>
      <c r="T316" s="176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7" t="s">
        <v>182</v>
      </c>
      <c r="AT316" s="177" t="s">
        <v>168</v>
      </c>
      <c r="AU316" s="177" t="s">
        <v>86</v>
      </c>
      <c r="AY316" s="17" t="s">
        <v>165</v>
      </c>
      <c r="BE316" s="178">
        <f>IF(N316="základní",J316,0)</f>
        <v>0</v>
      </c>
      <c r="BF316" s="178">
        <f>IF(N316="snížená",J316,0)</f>
        <v>0</v>
      </c>
      <c r="BG316" s="178">
        <f>IF(N316="zákl. přenesená",J316,0)</f>
        <v>0</v>
      </c>
      <c r="BH316" s="178">
        <f>IF(N316="sníž. přenesená",J316,0)</f>
        <v>0</v>
      </c>
      <c r="BI316" s="178">
        <f>IF(N316="nulová",J316,0)</f>
        <v>0</v>
      </c>
      <c r="BJ316" s="17" t="s">
        <v>84</v>
      </c>
      <c r="BK316" s="178">
        <f>ROUND(I316*H316,2)</f>
        <v>0</v>
      </c>
      <c r="BL316" s="17" t="s">
        <v>182</v>
      </c>
      <c r="BM316" s="177" t="s">
        <v>495</v>
      </c>
    </row>
    <row r="317" spans="1:65" s="15" customFormat="1" ht="22.5">
      <c r="B317" s="207"/>
      <c r="D317" s="179" t="s">
        <v>220</v>
      </c>
      <c r="E317" s="208" t="s">
        <v>1</v>
      </c>
      <c r="F317" s="209" t="s">
        <v>486</v>
      </c>
      <c r="H317" s="208" t="s">
        <v>1</v>
      </c>
      <c r="I317" s="210"/>
      <c r="L317" s="207"/>
      <c r="M317" s="211"/>
      <c r="N317" s="212"/>
      <c r="O317" s="212"/>
      <c r="P317" s="212"/>
      <c r="Q317" s="212"/>
      <c r="R317" s="212"/>
      <c r="S317" s="212"/>
      <c r="T317" s="213"/>
      <c r="AT317" s="208" t="s">
        <v>220</v>
      </c>
      <c r="AU317" s="208" t="s">
        <v>86</v>
      </c>
      <c r="AV317" s="15" t="s">
        <v>84</v>
      </c>
      <c r="AW317" s="15" t="s">
        <v>32</v>
      </c>
      <c r="AX317" s="15" t="s">
        <v>76</v>
      </c>
      <c r="AY317" s="208" t="s">
        <v>165</v>
      </c>
    </row>
    <row r="318" spans="1:65" s="15" customFormat="1" ht="22.5">
      <c r="B318" s="207"/>
      <c r="D318" s="179" t="s">
        <v>220</v>
      </c>
      <c r="E318" s="208" t="s">
        <v>1</v>
      </c>
      <c r="F318" s="209" t="s">
        <v>487</v>
      </c>
      <c r="H318" s="208" t="s">
        <v>1</v>
      </c>
      <c r="I318" s="210"/>
      <c r="L318" s="207"/>
      <c r="M318" s="211"/>
      <c r="N318" s="212"/>
      <c r="O318" s="212"/>
      <c r="P318" s="212"/>
      <c r="Q318" s="212"/>
      <c r="R318" s="212"/>
      <c r="S318" s="212"/>
      <c r="T318" s="213"/>
      <c r="AT318" s="208" t="s">
        <v>220</v>
      </c>
      <c r="AU318" s="208" t="s">
        <v>86</v>
      </c>
      <c r="AV318" s="15" t="s">
        <v>84</v>
      </c>
      <c r="AW318" s="15" t="s">
        <v>32</v>
      </c>
      <c r="AX318" s="15" t="s">
        <v>76</v>
      </c>
      <c r="AY318" s="208" t="s">
        <v>165</v>
      </c>
    </row>
    <row r="319" spans="1:65" s="15" customFormat="1" ht="22.5">
      <c r="B319" s="207"/>
      <c r="D319" s="179" t="s">
        <v>220</v>
      </c>
      <c r="E319" s="208" t="s">
        <v>1</v>
      </c>
      <c r="F319" s="209" t="s">
        <v>488</v>
      </c>
      <c r="H319" s="208" t="s">
        <v>1</v>
      </c>
      <c r="I319" s="210"/>
      <c r="L319" s="207"/>
      <c r="M319" s="211"/>
      <c r="N319" s="212"/>
      <c r="O319" s="212"/>
      <c r="P319" s="212"/>
      <c r="Q319" s="212"/>
      <c r="R319" s="212"/>
      <c r="S319" s="212"/>
      <c r="T319" s="213"/>
      <c r="AT319" s="208" t="s">
        <v>220</v>
      </c>
      <c r="AU319" s="208" t="s">
        <v>86</v>
      </c>
      <c r="AV319" s="15" t="s">
        <v>84</v>
      </c>
      <c r="AW319" s="15" t="s">
        <v>32</v>
      </c>
      <c r="AX319" s="15" t="s">
        <v>76</v>
      </c>
      <c r="AY319" s="208" t="s">
        <v>165</v>
      </c>
    </row>
    <row r="320" spans="1:65" s="15" customFormat="1" ht="22.5">
      <c r="B320" s="207"/>
      <c r="D320" s="179" t="s">
        <v>220</v>
      </c>
      <c r="E320" s="208" t="s">
        <v>1</v>
      </c>
      <c r="F320" s="209" t="s">
        <v>489</v>
      </c>
      <c r="H320" s="208" t="s">
        <v>1</v>
      </c>
      <c r="I320" s="210"/>
      <c r="L320" s="207"/>
      <c r="M320" s="211"/>
      <c r="N320" s="212"/>
      <c r="O320" s="212"/>
      <c r="P320" s="212"/>
      <c r="Q320" s="212"/>
      <c r="R320" s="212"/>
      <c r="S320" s="212"/>
      <c r="T320" s="213"/>
      <c r="AT320" s="208" t="s">
        <v>220</v>
      </c>
      <c r="AU320" s="208" t="s">
        <v>86</v>
      </c>
      <c r="AV320" s="15" t="s">
        <v>84</v>
      </c>
      <c r="AW320" s="15" t="s">
        <v>32</v>
      </c>
      <c r="AX320" s="15" t="s">
        <v>76</v>
      </c>
      <c r="AY320" s="208" t="s">
        <v>165</v>
      </c>
    </row>
    <row r="321" spans="1:65" s="15" customFormat="1" ht="11.25">
      <c r="B321" s="207"/>
      <c r="D321" s="179" t="s">
        <v>220</v>
      </c>
      <c r="E321" s="208" t="s">
        <v>1</v>
      </c>
      <c r="F321" s="209" t="s">
        <v>395</v>
      </c>
      <c r="H321" s="208" t="s">
        <v>1</v>
      </c>
      <c r="I321" s="210"/>
      <c r="L321" s="207"/>
      <c r="M321" s="211"/>
      <c r="N321" s="212"/>
      <c r="O321" s="212"/>
      <c r="P321" s="212"/>
      <c r="Q321" s="212"/>
      <c r="R321" s="212"/>
      <c r="S321" s="212"/>
      <c r="T321" s="213"/>
      <c r="AT321" s="208" t="s">
        <v>220</v>
      </c>
      <c r="AU321" s="208" t="s">
        <v>86</v>
      </c>
      <c r="AV321" s="15" t="s">
        <v>84</v>
      </c>
      <c r="AW321" s="15" t="s">
        <v>32</v>
      </c>
      <c r="AX321" s="15" t="s">
        <v>76</v>
      </c>
      <c r="AY321" s="208" t="s">
        <v>165</v>
      </c>
    </row>
    <row r="322" spans="1:65" s="15" customFormat="1" ht="11.25">
      <c r="B322" s="207"/>
      <c r="D322" s="179" t="s">
        <v>220</v>
      </c>
      <c r="E322" s="208" t="s">
        <v>1</v>
      </c>
      <c r="F322" s="209" t="s">
        <v>490</v>
      </c>
      <c r="H322" s="208" t="s">
        <v>1</v>
      </c>
      <c r="I322" s="210"/>
      <c r="L322" s="207"/>
      <c r="M322" s="211"/>
      <c r="N322" s="212"/>
      <c r="O322" s="212"/>
      <c r="P322" s="212"/>
      <c r="Q322" s="212"/>
      <c r="R322" s="212"/>
      <c r="S322" s="212"/>
      <c r="T322" s="213"/>
      <c r="AT322" s="208" t="s">
        <v>220</v>
      </c>
      <c r="AU322" s="208" t="s">
        <v>86</v>
      </c>
      <c r="AV322" s="15" t="s">
        <v>84</v>
      </c>
      <c r="AW322" s="15" t="s">
        <v>32</v>
      </c>
      <c r="AX322" s="15" t="s">
        <v>76</v>
      </c>
      <c r="AY322" s="208" t="s">
        <v>165</v>
      </c>
    </row>
    <row r="323" spans="1:65" s="13" customFormat="1" ht="11.25">
      <c r="B323" s="183"/>
      <c r="D323" s="179" t="s">
        <v>220</v>
      </c>
      <c r="E323" s="184" t="s">
        <v>1</v>
      </c>
      <c r="F323" s="185" t="s">
        <v>496</v>
      </c>
      <c r="H323" s="186">
        <v>24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220</v>
      </c>
      <c r="AU323" s="184" t="s">
        <v>86</v>
      </c>
      <c r="AV323" s="13" t="s">
        <v>86</v>
      </c>
      <c r="AW323" s="13" t="s">
        <v>32</v>
      </c>
      <c r="AX323" s="13" t="s">
        <v>84</v>
      </c>
      <c r="AY323" s="184" t="s">
        <v>165</v>
      </c>
    </row>
    <row r="324" spans="1:65" s="2" customFormat="1" ht="21.75" customHeight="1">
      <c r="A324" s="32"/>
      <c r="B324" s="165"/>
      <c r="C324" s="166" t="s">
        <v>497</v>
      </c>
      <c r="D324" s="166" t="s">
        <v>168</v>
      </c>
      <c r="E324" s="167" t="s">
        <v>498</v>
      </c>
      <c r="F324" s="168" t="s">
        <v>499</v>
      </c>
      <c r="G324" s="169" t="s">
        <v>235</v>
      </c>
      <c r="H324" s="170">
        <v>8</v>
      </c>
      <c r="I324" s="171"/>
      <c r="J324" s="172">
        <f>ROUND(I324*H324,2)</f>
        <v>0</v>
      </c>
      <c r="K324" s="168" t="s">
        <v>172</v>
      </c>
      <c r="L324" s="33"/>
      <c r="M324" s="173" t="s">
        <v>1</v>
      </c>
      <c r="N324" s="174" t="s">
        <v>41</v>
      </c>
      <c r="O324" s="58"/>
      <c r="P324" s="175">
        <f>O324*H324</f>
        <v>0</v>
      </c>
      <c r="Q324" s="175">
        <v>3.6000000000000002E-4</v>
      </c>
      <c r="R324" s="175">
        <f>Q324*H324</f>
        <v>2.8800000000000002E-3</v>
      </c>
      <c r="S324" s="175">
        <v>0</v>
      </c>
      <c r="T324" s="176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7" t="s">
        <v>182</v>
      </c>
      <c r="AT324" s="177" t="s">
        <v>168</v>
      </c>
      <c r="AU324" s="177" t="s">
        <v>86</v>
      </c>
      <c r="AY324" s="17" t="s">
        <v>165</v>
      </c>
      <c r="BE324" s="178">
        <f>IF(N324="základní",J324,0)</f>
        <v>0</v>
      </c>
      <c r="BF324" s="178">
        <f>IF(N324="snížená",J324,0)</f>
        <v>0</v>
      </c>
      <c r="BG324" s="178">
        <f>IF(N324="zákl. přenesená",J324,0)</f>
        <v>0</v>
      </c>
      <c r="BH324" s="178">
        <f>IF(N324="sníž. přenesená",J324,0)</f>
        <v>0</v>
      </c>
      <c r="BI324" s="178">
        <f>IF(N324="nulová",J324,0)</f>
        <v>0</v>
      </c>
      <c r="BJ324" s="17" t="s">
        <v>84</v>
      </c>
      <c r="BK324" s="178">
        <f>ROUND(I324*H324,2)</f>
        <v>0</v>
      </c>
      <c r="BL324" s="17" t="s">
        <v>182</v>
      </c>
      <c r="BM324" s="177" t="s">
        <v>500</v>
      </c>
    </row>
    <row r="325" spans="1:65" s="15" customFormat="1" ht="22.5">
      <c r="B325" s="207"/>
      <c r="D325" s="179" t="s">
        <v>220</v>
      </c>
      <c r="E325" s="208" t="s">
        <v>1</v>
      </c>
      <c r="F325" s="209" t="s">
        <v>392</v>
      </c>
      <c r="H325" s="208" t="s">
        <v>1</v>
      </c>
      <c r="I325" s="210"/>
      <c r="L325" s="207"/>
      <c r="M325" s="211"/>
      <c r="N325" s="212"/>
      <c r="O325" s="212"/>
      <c r="P325" s="212"/>
      <c r="Q325" s="212"/>
      <c r="R325" s="212"/>
      <c r="S325" s="212"/>
      <c r="T325" s="213"/>
      <c r="AT325" s="208" t="s">
        <v>220</v>
      </c>
      <c r="AU325" s="208" t="s">
        <v>86</v>
      </c>
      <c r="AV325" s="15" t="s">
        <v>84</v>
      </c>
      <c r="AW325" s="15" t="s">
        <v>32</v>
      </c>
      <c r="AX325" s="15" t="s">
        <v>76</v>
      </c>
      <c r="AY325" s="208" t="s">
        <v>165</v>
      </c>
    </row>
    <row r="326" spans="1:65" s="15" customFormat="1" ht="11.25">
      <c r="B326" s="207"/>
      <c r="D326" s="179" t="s">
        <v>220</v>
      </c>
      <c r="E326" s="208" t="s">
        <v>1</v>
      </c>
      <c r="F326" s="209" t="s">
        <v>501</v>
      </c>
      <c r="H326" s="208" t="s">
        <v>1</v>
      </c>
      <c r="I326" s="210"/>
      <c r="L326" s="207"/>
      <c r="M326" s="211"/>
      <c r="N326" s="212"/>
      <c r="O326" s="212"/>
      <c r="P326" s="212"/>
      <c r="Q326" s="212"/>
      <c r="R326" s="212"/>
      <c r="S326" s="212"/>
      <c r="T326" s="213"/>
      <c r="AT326" s="208" t="s">
        <v>220</v>
      </c>
      <c r="AU326" s="208" t="s">
        <v>86</v>
      </c>
      <c r="AV326" s="15" t="s">
        <v>84</v>
      </c>
      <c r="AW326" s="15" t="s">
        <v>32</v>
      </c>
      <c r="AX326" s="15" t="s">
        <v>76</v>
      </c>
      <c r="AY326" s="208" t="s">
        <v>165</v>
      </c>
    </row>
    <row r="327" spans="1:65" s="15" customFormat="1" ht="11.25">
      <c r="B327" s="207"/>
      <c r="D327" s="179" t="s">
        <v>220</v>
      </c>
      <c r="E327" s="208" t="s">
        <v>1</v>
      </c>
      <c r="F327" s="209" t="s">
        <v>502</v>
      </c>
      <c r="H327" s="208" t="s">
        <v>1</v>
      </c>
      <c r="I327" s="210"/>
      <c r="L327" s="207"/>
      <c r="M327" s="211"/>
      <c r="N327" s="212"/>
      <c r="O327" s="212"/>
      <c r="P327" s="212"/>
      <c r="Q327" s="212"/>
      <c r="R327" s="212"/>
      <c r="S327" s="212"/>
      <c r="T327" s="213"/>
      <c r="AT327" s="208" t="s">
        <v>220</v>
      </c>
      <c r="AU327" s="208" t="s">
        <v>86</v>
      </c>
      <c r="AV327" s="15" t="s">
        <v>84</v>
      </c>
      <c r="AW327" s="15" t="s">
        <v>32</v>
      </c>
      <c r="AX327" s="15" t="s">
        <v>76</v>
      </c>
      <c r="AY327" s="208" t="s">
        <v>165</v>
      </c>
    </row>
    <row r="328" spans="1:65" s="13" customFormat="1" ht="11.25">
      <c r="B328" s="183"/>
      <c r="D328" s="179" t="s">
        <v>220</v>
      </c>
      <c r="E328" s="184" t="s">
        <v>1</v>
      </c>
      <c r="F328" s="185" t="s">
        <v>202</v>
      </c>
      <c r="H328" s="186">
        <v>8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220</v>
      </c>
      <c r="AU328" s="184" t="s">
        <v>86</v>
      </c>
      <c r="AV328" s="13" t="s">
        <v>86</v>
      </c>
      <c r="AW328" s="13" t="s">
        <v>32</v>
      </c>
      <c r="AX328" s="13" t="s">
        <v>76</v>
      </c>
      <c r="AY328" s="184" t="s">
        <v>165</v>
      </c>
    </row>
    <row r="329" spans="1:65" s="14" customFormat="1" ht="11.25">
      <c r="B329" s="194"/>
      <c r="D329" s="179" t="s">
        <v>220</v>
      </c>
      <c r="E329" s="195" t="s">
        <v>1</v>
      </c>
      <c r="F329" s="196" t="s">
        <v>244</v>
      </c>
      <c r="H329" s="197">
        <v>8</v>
      </c>
      <c r="I329" s="198"/>
      <c r="L329" s="194"/>
      <c r="M329" s="199"/>
      <c r="N329" s="200"/>
      <c r="O329" s="200"/>
      <c r="P329" s="200"/>
      <c r="Q329" s="200"/>
      <c r="R329" s="200"/>
      <c r="S329" s="200"/>
      <c r="T329" s="201"/>
      <c r="AT329" s="195" t="s">
        <v>220</v>
      </c>
      <c r="AU329" s="195" t="s">
        <v>86</v>
      </c>
      <c r="AV329" s="14" t="s">
        <v>182</v>
      </c>
      <c r="AW329" s="14" t="s">
        <v>32</v>
      </c>
      <c r="AX329" s="14" t="s">
        <v>84</v>
      </c>
      <c r="AY329" s="195" t="s">
        <v>165</v>
      </c>
    </row>
    <row r="330" spans="1:65" s="2" customFormat="1" ht="16.5" customHeight="1">
      <c r="A330" s="32"/>
      <c r="B330" s="165"/>
      <c r="C330" s="214" t="s">
        <v>503</v>
      </c>
      <c r="D330" s="214" t="s">
        <v>336</v>
      </c>
      <c r="E330" s="215" t="s">
        <v>504</v>
      </c>
      <c r="F330" s="216" t="s">
        <v>505</v>
      </c>
      <c r="G330" s="217" t="s">
        <v>235</v>
      </c>
      <c r="H330" s="218">
        <v>8</v>
      </c>
      <c r="I330" s="219"/>
      <c r="J330" s="220">
        <f>ROUND(I330*H330,2)</f>
        <v>0</v>
      </c>
      <c r="K330" s="216" t="s">
        <v>172</v>
      </c>
      <c r="L330" s="221"/>
      <c r="M330" s="222" t="s">
        <v>1</v>
      </c>
      <c r="N330" s="223" t="s">
        <v>41</v>
      </c>
      <c r="O330" s="58"/>
      <c r="P330" s="175">
        <f>O330*H330</f>
        <v>0</v>
      </c>
      <c r="Q330" s="175">
        <v>2.5000000000000001E-3</v>
      </c>
      <c r="R330" s="175">
        <f>Q330*H330</f>
        <v>0.02</v>
      </c>
      <c r="S330" s="175">
        <v>0</v>
      </c>
      <c r="T330" s="176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7" t="s">
        <v>202</v>
      </c>
      <c r="AT330" s="177" t="s">
        <v>336</v>
      </c>
      <c r="AU330" s="177" t="s">
        <v>86</v>
      </c>
      <c r="AY330" s="17" t="s">
        <v>165</v>
      </c>
      <c r="BE330" s="178">
        <f>IF(N330="základní",J330,0)</f>
        <v>0</v>
      </c>
      <c r="BF330" s="178">
        <f>IF(N330="snížená",J330,0)</f>
        <v>0</v>
      </c>
      <c r="BG330" s="178">
        <f>IF(N330="zákl. přenesená",J330,0)</f>
        <v>0</v>
      </c>
      <c r="BH330" s="178">
        <f>IF(N330="sníž. přenesená",J330,0)</f>
        <v>0</v>
      </c>
      <c r="BI330" s="178">
        <f>IF(N330="nulová",J330,0)</f>
        <v>0</v>
      </c>
      <c r="BJ330" s="17" t="s">
        <v>84</v>
      </c>
      <c r="BK330" s="178">
        <f>ROUND(I330*H330,2)</f>
        <v>0</v>
      </c>
      <c r="BL330" s="17" t="s">
        <v>182</v>
      </c>
      <c r="BM330" s="177" t="s">
        <v>506</v>
      </c>
    </row>
    <row r="331" spans="1:65" s="2" customFormat="1" ht="21.75" customHeight="1">
      <c r="A331" s="32"/>
      <c r="B331" s="165"/>
      <c r="C331" s="166" t="s">
        <v>507</v>
      </c>
      <c r="D331" s="166" t="s">
        <v>168</v>
      </c>
      <c r="E331" s="167" t="s">
        <v>508</v>
      </c>
      <c r="F331" s="168" t="s">
        <v>509</v>
      </c>
      <c r="G331" s="169" t="s">
        <v>380</v>
      </c>
      <c r="H331" s="170">
        <v>121.05</v>
      </c>
      <c r="I331" s="171"/>
      <c r="J331" s="172">
        <f>ROUND(I331*H331,2)</f>
        <v>0</v>
      </c>
      <c r="K331" s="168" t="s">
        <v>172</v>
      </c>
      <c r="L331" s="33"/>
      <c r="M331" s="173" t="s">
        <v>1</v>
      </c>
      <c r="N331" s="174" t="s">
        <v>41</v>
      </c>
      <c r="O331" s="58"/>
      <c r="P331" s="175">
        <f>O331*H331</f>
        <v>0</v>
      </c>
      <c r="Q331" s="175">
        <v>8.9779999999999999E-2</v>
      </c>
      <c r="R331" s="175">
        <f>Q331*H331</f>
        <v>10.867868999999999</v>
      </c>
      <c r="S331" s="175">
        <v>0</v>
      </c>
      <c r="T331" s="176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7" t="s">
        <v>182</v>
      </c>
      <c r="AT331" s="177" t="s">
        <v>168</v>
      </c>
      <c r="AU331" s="177" t="s">
        <v>86</v>
      </c>
      <c r="AY331" s="17" t="s">
        <v>165</v>
      </c>
      <c r="BE331" s="178">
        <f>IF(N331="základní",J331,0)</f>
        <v>0</v>
      </c>
      <c r="BF331" s="178">
        <f>IF(N331="snížená",J331,0)</f>
        <v>0</v>
      </c>
      <c r="BG331" s="178">
        <f>IF(N331="zákl. přenesená",J331,0)</f>
        <v>0</v>
      </c>
      <c r="BH331" s="178">
        <f>IF(N331="sníž. přenesená",J331,0)</f>
        <v>0</v>
      </c>
      <c r="BI331" s="178">
        <f>IF(N331="nulová",J331,0)</f>
        <v>0</v>
      </c>
      <c r="BJ331" s="17" t="s">
        <v>84</v>
      </c>
      <c r="BK331" s="178">
        <f>ROUND(I331*H331,2)</f>
        <v>0</v>
      </c>
      <c r="BL331" s="17" t="s">
        <v>182</v>
      </c>
      <c r="BM331" s="177" t="s">
        <v>510</v>
      </c>
    </row>
    <row r="332" spans="1:65" s="15" customFormat="1" ht="22.5">
      <c r="B332" s="207"/>
      <c r="D332" s="179" t="s">
        <v>220</v>
      </c>
      <c r="E332" s="208" t="s">
        <v>1</v>
      </c>
      <c r="F332" s="209" t="s">
        <v>511</v>
      </c>
      <c r="H332" s="208" t="s">
        <v>1</v>
      </c>
      <c r="I332" s="210"/>
      <c r="L332" s="207"/>
      <c r="M332" s="211"/>
      <c r="N332" s="212"/>
      <c r="O332" s="212"/>
      <c r="P332" s="212"/>
      <c r="Q332" s="212"/>
      <c r="R332" s="212"/>
      <c r="S332" s="212"/>
      <c r="T332" s="213"/>
      <c r="AT332" s="208" t="s">
        <v>220</v>
      </c>
      <c r="AU332" s="208" t="s">
        <v>86</v>
      </c>
      <c r="AV332" s="15" t="s">
        <v>84</v>
      </c>
      <c r="AW332" s="15" t="s">
        <v>32</v>
      </c>
      <c r="AX332" s="15" t="s">
        <v>76</v>
      </c>
      <c r="AY332" s="208" t="s">
        <v>165</v>
      </c>
    </row>
    <row r="333" spans="1:65" s="15" customFormat="1" ht="11.25">
      <c r="B333" s="207"/>
      <c r="D333" s="179" t="s">
        <v>220</v>
      </c>
      <c r="E333" s="208" t="s">
        <v>1</v>
      </c>
      <c r="F333" s="209" t="s">
        <v>512</v>
      </c>
      <c r="H333" s="208" t="s">
        <v>1</v>
      </c>
      <c r="I333" s="210"/>
      <c r="L333" s="207"/>
      <c r="M333" s="211"/>
      <c r="N333" s="212"/>
      <c r="O333" s="212"/>
      <c r="P333" s="212"/>
      <c r="Q333" s="212"/>
      <c r="R333" s="212"/>
      <c r="S333" s="212"/>
      <c r="T333" s="213"/>
      <c r="AT333" s="208" t="s">
        <v>220</v>
      </c>
      <c r="AU333" s="208" t="s">
        <v>86</v>
      </c>
      <c r="AV333" s="15" t="s">
        <v>84</v>
      </c>
      <c r="AW333" s="15" t="s">
        <v>32</v>
      </c>
      <c r="AX333" s="15" t="s">
        <v>76</v>
      </c>
      <c r="AY333" s="208" t="s">
        <v>165</v>
      </c>
    </row>
    <row r="334" spans="1:65" s="15" customFormat="1" ht="11.25">
      <c r="B334" s="207"/>
      <c r="D334" s="179" t="s">
        <v>220</v>
      </c>
      <c r="E334" s="208" t="s">
        <v>1</v>
      </c>
      <c r="F334" s="209" t="s">
        <v>513</v>
      </c>
      <c r="H334" s="208" t="s">
        <v>1</v>
      </c>
      <c r="I334" s="210"/>
      <c r="L334" s="207"/>
      <c r="M334" s="211"/>
      <c r="N334" s="212"/>
      <c r="O334" s="212"/>
      <c r="P334" s="212"/>
      <c r="Q334" s="212"/>
      <c r="R334" s="212"/>
      <c r="S334" s="212"/>
      <c r="T334" s="213"/>
      <c r="AT334" s="208" t="s">
        <v>220</v>
      </c>
      <c r="AU334" s="208" t="s">
        <v>86</v>
      </c>
      <c r="AV334" s="15" t="s">
        <v>84</v>
      </c>
      <c r="AW334" s="15" t="s">
        <v>32</v>
      </c>
      <c r="AX334" s="15" t="s">
        <v>76</v>
      </c>
      <c r="AY334" s="208" t="s">
        <v>165</v>
      </c>
    </row>
    <row r="335" spans="1:65" s="15" customFormat="1" ht="11.25">
      <c r="B335" s="207"/>
      <c r="D335" s="179" t="s">
        <v>220</v>
      </c>
      <c r="E335" s="208" t="s">
        <v>1</v>
      </c>
      <c r="F335" s="209" t="s">
        <v>514</v>
      </c>
      <c r="H335" s="208" t="s">
        <v>1</v>
      </c>
      <c r="I335" s="210"/>
      <c r="L335" s="207"/>
      <c r="M335" s="211"/>
      <c r="N335" s="212"/>
      <c r="O335" s="212"/>
      <c r="P335" s="212"/>
      <c r="Q335" s="212"/>
      <c r="R335" s="212"/>
      <c r="S335" s="212"/>
      <c r="T335" s="213"/>
      <c r="AT335" s="208" t="s">
        <v>220</v>
      </c>
      <c r="AU335" s="208" t="s">
        <v>86</v>
      </c>
      <c r="AV335" s="15" t="s">
        <v>84</v>
      </c>
      <c r="AW335" s="15" t="s">
        <v>32</v>
      </c>
      <c r="AX335" s="15" t="s">
        <v>76</v>
      </c>
      <c r="AY335" s="208" t="s">
        <v>165</v>
      </c>
    </row>
    <row r="336" spans="1:65" s="13" customFormat="1" ht="11.25">
      <c r="B336" s="183"/>
      <c r="D336" s="179" t="s">
        <v>220</v>
      </c>
      <c r="E336" s="184" t="s">
        <v>1</v>
      </c>
      <c r="F336" s="185" t="s">
        <v>515</v>
      </c>
      <c r="H336" s="186">
        <v>121.05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220</v>
      </c>
      <c r="AU336" s="184" t="s">
        <v>86</v>
      </c>
      <c r="AV336" s="13" t="s">
        <v>86</v>
      </c>
      <c r="AW336" s="13" t="s">
        <v>32</v>
      </c>
      <c r="AX336" s="13" t="s">
        <v>76</v>
      </c>
      <c r="AY336" s="184" t="s">
        <v>165</v>
      </c>
    </row>
    <row r="337" spans="1:65" s="14" customFormat="1" ht="11.25">
      <c r="B337" s="194"/>
      <c r="D337" s="179" t="s">
        <v>220</v>
      </c>
      <c r="E337" s="195" t="s">
        <v>1</v>
      </c>
      <c r="F337" s="196" t="s">
        <v>244</v>
      </c>
      <c r="H337" s="197">
        <v>121.05</v>
      </c>
      <c r="I337" s="198"/>
      <c r="L337" s="194"/>
      <c r="M337" s="199"/>
      <c r="N337" s="200"/>
      <c r="O337" s="200"/>
      <c r="P337" s="200"/>
      <c r="Q337" s="200"/>
      <c r="R337" s="200"/>
      <c r="S337" s="200"/>
      <c r="T337" s="201"/>
      <c r="AT337" s="195" t="s">
        <v>220</v>
      </c>
      <c r="AU337" s="195" t="s">
        <v>86</v>
      </c>
      <c r="AV337" s="14" t="s">
        <v>182</v>
      </c>
      <c r="AW337" s="14" t="s">
        <v>32</v>
      </c>
      <c r="AX337" s="14" t="s">
        <v>84</v>
      </c>
      <c r="AY337" s="195" t="s">
        <v>165</v>
      </c>
    </row>
    <row r="338" spans="1:65" s="2" customFormat="1" ht="16.5" customHeight="1">
      <c r="A338" s="32"/>
      <c r="B338" s="165"/>
      <c r="C338" s="214" t="s">
        <v>516</v>
      </c>
      <c r="D338" s="214" t="s">
        <v>336</v>
      </c>
      <c r="E338" s="215" t="s">
        <v>517</v>
      </c>
      <c r="F338" s="216" t="s">
        <v>518</v>
      </c>
      <c r="G338" s="217" t="s">
        <v>231</v>
      </c>
      <c r="H338" s="218">
        <v>18.521000000000001</v>
      </c>
      <c r="I338" s="219"/>
      <c r="J338" s="220">
        <f>ROUND(I338*H338,2)</f>
        <v>0</v>
      </c>
      <c r="K338" s="216" t="s">
        <v>1</v>
      </c>
      <c r="L338" s="221"/>
      <c r="M338" s="222" t="s">
        <v>1</v>
      </c>
      <c r="N338" s="223" t="s">
        <v>41</v>
      </c>
      <c r="O338" s="58"/>
      <c r="P338" s="175">
        <f>O338*H338</f>
        <v>0</v>
      </c>
      <c r="Q338" s="175">
        <v>0.222</v>
      </c>
      <c r="R338" s="175">
        <f>Q338*H338</f>
        <v>4.1116619999999999</v>
      </c>
      <c r="S338" s="175">
        <v>0</v>
      </c>
      <c r="T338" s="176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7" t="s">
        <v>202</v>
      </c>
      <c r="AT338" s="177" t="s">
        <v>336</v>
      </c>
      <c r="AU338" s="177" t="s">
        <v>86</v>
      </c>
      <c r="AY338" s="17" t="s">
        <v>165</v>
      </c>
      <c r="BE338" s="178">
        <f>IF(N338="základní",J338,0)</f>
        <v>0</v>
      </c>
      <c r="BF338" s="178">
        <f>IF(N338="snížená",J338,0)</f>
        <v>0</v>
      </c>
      <c r="BG338" s="178">
        <f>IF(N338="zákl. přenesená",J338,0)</f>
        <v>0</v>
      </c>
      <c r="BH338" s="178">
        <f>IF(N338="sníž. přenesená",J338,0)</f>
        <v>0</v>
      </c>
      <c r="BI338" s="178">
        <f>IF(N338="nulová",J338,0)</f>
        <v>0</v>
      </c>
      <c r="BJ338" s="17" t="s">
        <v>84</v>
      </c>
      <c r="BK338" s="178">
        <f>ROUND(I338*H338,2)</f>
        <v>0</v>
      </c>
      <c r="BL338" s="17" t="s">
        <v>182</v>
      </c>
      <c r="BM338" s="177" t="s">
        <v>519</v>
      </c>
    </row>
    <row r="339" spans="1:65" s="13" customFormat="1" ht="11.25">
      <c r="B339" s="183"/>
      <c r="D339" s="179" t="s">
        <v>220</v>
      </c>
      <c r="E339" s="184" t="s">
        <v>1</v>
      </c>
      <c r="F339" s="185" t="s">
        <v>520</v>
      </c>
      <c r="H339" s="186">
        <v>18.521000000000001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220</v>
      </c>
      <c r="AU339" s="184" t="s">
        <v>86</v>
      </c>
      <c r="AV339" s="13" t="s">
        <v>86</v>
      </c>
      <c r="AW339" s="13" t="s">
        <v>32</v>
      </c>
      <c r="AX339" s="13" t="s">
        <v>84</v>
      </c>
      <c r="AY339" s="184" t="s">
        <v>165</v>
      </c>
    </row>
    <row r="340" spans="1:65" s="2" customFormat="1" ht="21.75" customHeight="1">
      <c r="A340" s="32"/>
      <c r="B340" s="165"/>
      <c r="C340" s="166" t="s">
        <v>521</v>
      </c>
      <c r="D340" s="166" t="s">
        <v>168</v>
      </c>
      <c r="E340" s="167" t="s">
        <v>522</v>
      </c>
      <c r="F340" s="168" t="s">
        <v>523</v>
      </c>
      <c r="G340" s="169" t="s">
        <v>380</v>
      </c>
      <c r="H340" s="170">
        <v>129</v>
      </c>
      <c r="I340" s="171"/>
      <c r="J340" s="172">
        <f>ROUND(I340*H340,2)</f>
        <v>0</v>
      </c>
      <c r="K340" s="168" t="s">
        <v>172</v>
      </c>
      <c r="L340" s="33"/>
      <c r="M340" s="173" t="s">
        <v>1</v>
      </c>
      <c r="N340" s="174" t="s">
        <v>41</v>
      </c>
      <c r="O340" s="58"/>
      <c r="P340" s="175">
        <f>O340*H340</f>
        <v>0</v>
      </c>
      <c r="Q340" s="175">
        <v>0.15540000000000001</v>
      </c>
      <c r="R340" s="175">
        <f>Q340*H340</f>
        <v>20.046600000000002</v>
      </c>
      <c r="S340" s="175">
        <v>0</v>
      </c>
      <c r="T340" s="176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7" t="s">
        <v>182</v>
      </c>
      <c r="AT340" s="177" t="s">
        <v>168</v>
      </c>
      <c r="AU340" s="177" t="s">
        <v>86</v>
      </c>
      <c r="AY340" s="17" t="s">
        <v>165</v>
      </c>
      <c r="BE340" s="178">
        <f>IF(N340="základní",J340,0)</f>
        <v>0</v>
      </c>
      <c r="BF340" s="178">
        <f>IF(N340="snížená",J340,0)</f>
        <v>0</v>
      </c>
      <c r="BG340" s="178">
        <f>IF(N340="zákl. přenesená",J340,0)</f>
        <v>0</v>
      </c>
      <c r="BH340" s="178">
        <f>IF(N340="sníž. přenesená",J340,0)</f>
        <v>0</v>
      </c>
      <c r="BI340" s="178">
        <f>IF(N340="nulová",J340,0)</f>
        <v>0</v>
      </c>
      <c r="BJ340" s="17" t="s">
        <v>84</v>
      </c>
      <c r="BK340" s="178">
        <f>ROUND(I340*H340,2)</f>
        <v>0</v>
      </c>
      <c r="BL340" s="17" t="s">
        <v>182</v>
      </c>
      <c r="BM340" s="177" t="s">
        <v>524</v>
      </c>
    </row>
    <row r="341" spans="1:65" s="15" customFormat="1" ht="11.25">
      <c r="B341" s="207"/>
      <c r="D341" s="179" t="s">
        <v>220</v>
      </c>
      <c r="E341" s="208" t="s">
        <v>1</v>
      </c>
      <c r="F341" s="209" t="s">
        <v>525</v>
      </c>
      <c r="H341" s="208" t="s">
        <v>1</v>
      </c>
      <c r="I341" s="210"/>
      <c r="L341" s="207"/>
      <c r="M341" s="211"/>
      <c r="N341" s="212"/>
      <c r="O341" s="212"/>
      <c r="P341" s="212"/>
      <c r="Q341" s="212"/>
      <c r="R341" s="212"/>
      <c r="S341" s="212"/>
      <c r="T341" s="213"/>
      <c r="AT341" s="208" t="s">
        <v>220</v>
      </c>
      <c r="AU341" s="208" t="s">
        <v>86</v>
      </c>
      <c r="AV341" s="15" t="s">
        <v>84</v>
      </c>
      <c r="AW341" s="15" t="s">
        <v>32</v>
      </c>
      <c r="AX341" s="15" t="s">
        <v>76</v>
      </c>
      <c r="AY341" s="208" t="s">
        <v>165</v>
      </c>
    </row>
    <row r="342" spans="1:65" s="15" customFormat="1" ht="11.25">
      <c r="B342" s="207"/>
      <c r="D342" s="179" t="s">
        <v>220</v>
      </c>
      <c r="E342" s="208" t="s">
        <v>1</v>
      </c>
      <c r="F342" s="209" t="s">
        <v>526</v>
      </c>
      <c r="H342" s="208" t="s">
        <v>1</v>
      </c>
      <c r="I342" s="210"/>
      <c r="L342" s="207"/>
      <c r="M342" s="211"/>
      <c r="N342" s="212"/>
      <c r="O342" s="212"/>
      <c r="P342" s="212"/>
      <c r="Q342" s="212"/>
      <c r="R342" s="212"/>
      <c r="S342" s="212"/>
      <c r="T342" s="213"/>
      <c r="AT342" s="208" t="s">
        <v>220</v>
      </c>
      <c r="AU342" s="208" t="s">
        <v>86</v>
      </c>
      <c r="AV342" s="15" t="s">
        <v>84</v>
      </c>
      <c r="AW342" s="15" t="s">
        <v>32</v>
      </c>
      <c r="AX342" s="15" t="s">
        <v>76</v>
      </c>
      <c r="AY342" s="208" t="s">
        <v>165</v>
      </c>
    </row>
    <row r="343" spans="1:65" s="15" customFormat="1" ht="11.25">
      <c r="B343" s="207"/>
      <c r="D343" s="179" t="s">
        <v>220</v>
      </c>
      <c r="E343" s="208" t="s">
        <v>1</v>
      </c>
      <c r="F343" s="209" t="s">
        <v>513</v>
      </c>
      <c r="H343" s="208" t="s">
        <v>1</v>
      </c>
      <c r="I343" s="210"/>
      <c r="L343" s="207"/>
      <c r="M343" s="211"/>
      <c r="N343" s="212"/>
      <c r="O343" s="212"/>
      <c r="P343" s="212"/>
      <c r="Q343" s="212"/>
      <c r="R343" s="212"/>
      <c r="S343" s="212"/>
      <c r="T343" s="213"/>
      <c r="AT343" s="208" t="s">
        <v>220</v>
      </c>
      <c r="AU343" s="208" t="s">
        <v>86</v>
      </c>
      <c r="AV343" s="15" t="s">
        <v>84</v>
      </c>
      <c r="AW343" s="15" t="s">
        <v>32</v>
      </c>
      <c r="AX343" s="15" t="s">
        <v>76</v>
      </c>
      <c r="AY343" s="208" t="s">
        <v>165</v>
      </c>
    </row>
    <row r="344" spans="1:65" s="15" customFormat="1" ht="11.25">
      <c r="B344" s="207"/>
      <c r="D344" s="179" t="s">
        <v>220</v>
      </c>
      <c r="E344" s="208" t="s">
        <v>1</v>
      </c>
      <c r="F344" s="209" t="s">
        <v>527</v>
      </c>
      <c r="H344" s="208" t="s">
        <v>1</v>
      </c>
      <c r="I344" s="210"/>
      <c r="L344" s="207"/>
      <c r="M344" s="211"/>
      <c r="N344" s="212"/>
      <c r="O344" s="212"/>
      <c r="P344" s="212"/>
      <c r="Q344" s="212"/>
      <c r="R344" s="212"/>
      <c r="S344" s="212"/>
      <c r="T344" s="213"/>
      <c r="AT344" s="208" t="s">
        <v>220</v>
      </c>
      <c r="AU344" s="208" t="s">
        <v>86</v>
      </c>
      <c r="AV344" s="15" t="s">
        <v>84</v>
      </c>
      <c r="AW344" s="15" t="s">
        <v>32</v>
      </c>
      <c r="AX344" s="15" t="s">
        <v>76</v>
      </c>
      <c r="AY344" s="208" t="s">
        <v>165</v>
      </c>
    </row>
    <row r="345" spans="1:65" s="13" customFormat="1" ht="11.25">
      <c r="B345" s="183"/>
      <c r="D345" s="179" t="s">
        <v>220</v>
      </c>
      <c r="E345" s="184" t="s">
        <v>1</v>
      </c>
      <c r="F345" s="185" t="s">
        <v>528</v>
      </c>
      <c r="H345" s="186">
        <v>129</v>
      </c>
      <c r="I345" s="187"/>
      <c r="L345" s="183"/>
      <c r="M345" s="188"/>
      <c r="N345" s="189"/>
      <c r="O345" s="189"/>
      <c r="P345" s="189"/>
      <c r="Q345" s="189"/>
      <c r="R345" s="189"/>
      <c r="S345" s="189"/>
      <c r="T345" s="190"/>
      <c r="AT345" s="184" t="s">
        <v>220</v>
      </c>
      <c r="AU345" s="184" t="s">
        <v>86</v>
      </c>
      <c r="AV345" s="13" t="s">
        <v>86</v>
      </c>
      <c r="AW345" s="13" t="s">
        <v>32</v>
      </c>
      <c r="AX345" s="13" t="s">
        <v>76</v>
      </c>
      <c r="AY345" s="184" t="s">
        <v>165</v>
      </c>
    </row>
    <row r="346" spans="1:65" s="14" customFormat="1" ht="11.25">
      <c r="B346" s="194"/>
      <c r="D346" s="179" t="s">
        <v>220</v>
      </c>
      <c r="E346" s="195" t="s">
        <v>1</v>
      </c>
      <c r="F346" s="196" t="s">
        <v>244</v>
      </c>
      <c r="H346" s="197">
        <v>129</v>
      </c>
      <c r="I346" s="198"/>
      <c r="L346" s="194"/>
      <c r="M346" s="199"/>
      <c r="N346" s="200"/>
      <c r="O346" s="200"/>
      <c r="P346" s="200"/>
      <c r="Q346" s="200"/>
      <c r="R346" s="200"/>
      <c r="S346" s="200"/>
      <c r="T346" s="201"/>
      <c r="AT346" s="195" t="s">
        <v>220</v>
      </c>
      <c r="AU346" s="195" t="s">
        <v>86</v>
      </c>
      <c r="AV346" s="14" t="s">
        <v>182</v>
      </c>
      <c r="AW346" s="14" t="s">
        <v>32</v>
      </c>
      <c r="AX346" s="14" t="s">
        <v>84</v>
      </c>
      <c r="AY346" s="195" t="s">
        <v>165</v>
      </c>
    </row>
    <row r="347" spans="1:65" s="2" customFormat="1" ht="16.5" customHeight="1">
      <c r="A347" s="32"/>
      <c r="B347" s="165"/>
      <c r="C347" s="214" t="s">
        <v>529</v>
      </c>
      <c r="D347" s="214" t="s">
        <v>336</v>
      </c>
      <c r="E347" s="215" t="s">
        <v>530</v>
      </c>
      <c r="F347" s="216" t="s">
        <v>531</v>
      </c>
      <c r="G347" s="217" t="s">
        <v>380</v>
      </c>
      <c r="H347" s="218">
        <v>135.44999999999999</v>
      </c>
      <c r="I347" s="219"/>
      <c r="J347" s="220">
        <f>ROUND(I347*H347,2)</f>
        <v>0</v>
      </c>
      <c r="K347" s="216" t="s">
        <v>172</v>
      </c>
      <c r="L347" s="221"/>
      <c r="M347" s="222" t="s">
        <v>1</v>
      </c>
      <c r="N347" s="223" t="s">
        <v>41</v>
      </c>
      <c r="O347" s="58"/>
      <c r="P347" s="175">
        <f>O347*H347</f>
        <v>0</v>
      </c>
      <c r="Q347" s="175">
        <v>0.08</v>
      </c>
      <c r="R347" s="175">
        <f>Q347*H347</f>
        <v>10.835999999999999</v>
      </c>
      <c r="S347" s="175">
        <v>0</v>
      </c>
      <c r="T347" s="176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7" t="s">
        <v>202</v>
      </c>
      <c r="AT347" s="177" t="s">
        <v>336</v>
      </c>
      <c r="AU347" s="177" t="s">
        <v>86</v>
      </c>
      <c r="AY347" s="17" t="s">
        <v>165</v>
      </c>
      <c r="BE347" s="178">
        <f>IF(N347="základní",J347,0)</f>
        <v>0</v>
      </c>
      <c r="BF347" s="178">
        <f>IF(N347="snížená",J347,0)</f>
        <v>0</v>
      </c>
      <c r="BG347" s="178">
        <f>IF(N347="zákl. přenesená",J347,0)</f>
        <v>0</v>
      </c>
      <c r="BH347" s="178">
        <f>IF(N347="sníž. přenesená",J347,0)</f>
        <v>0</v>
      </c>
      <c r="BI347" s="178">
        <f>IF(N347="nulová",J347,0)</f>
        <v>0</v>
      </c>
      <c r="BJ347" s="17" t="s">
        <v>84</v>
      </c>
      <c r="BK347" s="178">
        <f>ROUND(I347*H347,2)</f>
        <v>0</v>
      </c>
      <c r="BL347" s="17" t="s">
        <v>182</v>
      </c>
      <c r="BM347" s="177" t="s">
        <v>532</v>
      </c>
    </row>
    <row r="348" spans="1:65" s="13" customFormat="1" ht="11.25">
      <c r="B348" s="183"/>
      <c r="D348" s="179" t="s">
        <v>220</v>
      </c>
      <c r="F348" s="185" t="s">
        <v>533</v>
      </c>
      <c r="H348" s="186">
        <v>135.44999999999999</v>
      </c>
      <c r="I348" s="187"/>
      <c r="L348" s="183"/>
      <c r="M348" s="188"/>
      <c r="N348" s="189"/>
      <c r="O348" s="189"/>
      <c r="P348" s="189"/>
      <c r="Q348" s="189"/>
      <c r="R348" s="189"/>
      <c r="S348" s="189"/>
      <c r="T348" s="190"/>
      <c r="AT348" s="184" t="s">
        <v>220</v>
      </c>
      <c r="AU348" s="184" t="s">
        <v>86</v>
      </c>
      <c r="AV348" s="13" t="s">
        <v>86</v>
      </c>
      <c r="AW348" s="13" t="s">
        <v>3</v>
      </c>
      <c r="AX348" s="13" t="s">
        <v>84</v>
      </c>
      <c r="AY348" s="184" t="s">
        <v>165</v>
      </c>
    </row>
    <row r="349" spans="1:65" s="2" customFormat="1" ht="21.75" customHeight="1">
      <c r="A349" s="32"/>
      <c r="B349" s="165"/>
      <c r="C349" s="166" t="s">
        <v>534</v>
      </c>
      <c r="D349" s="166" t="s">
        <v>168</v>
      </c>
      <c r="E349" s="167" t="s">
        <v>535</v>
      </c>
      <c r="F349" s="168" t="s">
        <v>536</v>
      </c>
      <c r="G349" s="169" t="s">
        <v>380</v>
      </c>
      <c r="H349" s="170">
        <v>6.42</v>
      </c>
      <c r="I349" s="171"/>
      <c r="J349" s="172">
        <f>ROUND(I349*H349,2)</f>
        <v>0</v>
      </c>
      <c r="K349" s="168" t="s">
        <v>172</v>
      </c>
      <c r="L349" s="33"/>
      <c r="M349" s="173" t="s">
        <v>1</v>
      </c>
      <c r="N349" s="174" t="s">
        <v>41</v>
      </c>
      <c r="O349" s="58"/>
      <c r="P349" s="175">
        <f>O349*H349</f>
        <v>0</v>
      </c>
      <c r="Q349" s="175">
        <v>0.1295</v>
      </c>
      <c r="R349" s="175">
        <f>Q349*H349</f>
        <v>0.83138999999999996</v>
      </c>
      <c r="S349" s="175">
        <v>0</v>
      </c>
      <c r="T349" s="176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7" t="s">
        <v>182</v>
      </c>
      <c r="AT349" s="177" t="s">
        <v>168</v>
      </c>
      <c r="AU349" s="177" t="s">
        <v>86</v>
      </c>
      <c r="AY349" s="17" t="s">
        <v>165</v>
      </c>
      <c r="BE349" s="178">
        <f>IF(N349="základní",J349,0)</f>
        <v>0</v>
      </c>
      <c r="BF349" s="178">
        <f>IF(N349="snížená",J349,0)</f>
        <v>0</v>
      </c>
      <c r="BG349" s="178">
        <f>IF(N349="zákl. přenesená",J349,0)</f>
        <v>0</v>
      </c>
      <c r="BH349" s="178">
        <f>IF(N349="sníž. přenesená",J349,0)</f>
        <v>0</v>
      </c>
      <c r="BI349" s="178">
        <f>IF(N349="nulová",J349,0)</f>
        <v>0</v>
      </c>
      <c r="BJ349" s="17" t="s">
        <v>84</v>
      </c>
      <c r="BK349" s="178">
        <f>ROUND(I349*H349,2)</f>
        <v>0</v>
      </c>
      <c r="BL349" s="17" t="s">
        <v>182</v>
      </c>
      <c r="BM349" s="177" t="s">
        <v>537</v>
      </c>
    </row>
    <row r="350" spans="1:65" s="15" customFormat="1" ht="11.25">
      <c r="B350" s="207"/>
      <c r="D350" s="179" t="s">
        <v>220</v>
      </c>
      <c r="E350" s="208" t="s">
        <v>1</v>
      </c>
      <c r="F350" s="209" t="s">
        <v>538</v>
      </c>
      <c r="H350" s="208" t="s">
        <v>1</v>
      </c>
      <c r="I350" s="210"/>
      <c r="L350" s="207"/>
      <c r="M350" s="211"/>
      <c r="N350" s="212"/>
      <c r="O350" s="212"/>
      <c r="P350" s="212"/>
      <c r="Q350" s="212"/>
      <c r="R350" s="212"/>
      <c r="S350" s="212"/>
      <c r="T350" s="213"/>
      <c r="AT350" s="208" t="s">
        <v>220</v>
      </c>
      <c r="AU350" s="208" t="s">
        <v>86</v>
      </c>
      <c r="AV350" s="15" t="s">
        <v>84</v>
      </c>
      <c r="AW350" s="15" t="s">
        <v>32</v>
      </c>
      <c r="AX350" s="15" t="s">
        <v>76</v>
      </c>
      <c r="AY350" s="208" t="s">
        <v>165</v>
      </c>
    </row>
    <row r="351" spans="1:65" s="15" customFormat="1" ht="11.25">
      <c r="B351" s="207"/>
      <c r="D351" s="179" t="s">
        <v>220</v>
      </c>
      <c r="E351" s="208" t="s">
        <v>1</v>
      </c>
      <c r="F351" s="209" t="s">
        <v>526</v>
      </c>
      <c r="H351" s="208" t="s">
        <v>1</v>
      </c>
      <c r="I351" s="210"/>
      <c r="L351" s="207"/>
      <c r="M351" s="211"/>
      <c r="N351" s="212"/>
      <c r="O351" s="212"/>
      <c r="P351" s="212"/>
      <c r="Q351" s="212"/>
      <c r="R351" s="212"/>
      <c r="S351" s="212"/>
      <c r="T351" s="213"/>
      <c r="AT351" s="208" t="s">
        <v>220</v>
      </c>
      <c r="AU351" s="208" t="s">
        <v>86</v>
      </c>
      <c r="AV351" s="15" t="s">
        <v>84</v>
      </c>
      <c r="AW351" s="15" t="s">
        <v>32</v>
      </c>
      <c r="AX351" s="15" t="s">
        <v>76</v>
      </c>
      <c r="AY351" s="208" t="s">
        <v>165</v>
      </c>
    </row>
    <row r="352" spans="1:65" s="15" customFormat="1" ht="11.25">
      <c r="B352" s="207"/>
      <c r="D352" s="179" t="s">
        <v>220</v>
      </c>
      <c r="E352" s="208" t="s">
        <v>1</v>
      </c>
      <c r="F352" s="209" t="s">
        <v>539</v>
      </c>
      <c r="H352" s="208" t="s">
        <v>1</v>
      </c>
      <c r="I352" s="210"/>
      <c r="L352" s="207"/>
      <c r="M352" s="211"/>
      <c r="N352" s="212"/>
      <c r="O352" s="212"/>
      <c r="P352" s="212"/>
      <c r="Q352" s="212"/>
      <c r="R352" s="212"/>
      <c r="S352" s="212"/>
      <c r="T352" s="213"/>
      <c r="AT352" s="208" t="s">
        <v>220</v>
      </c>
      <c r="AU352" s="208" t="s">
        <v>86</v>
      </c>
      <c r="AV352" s="15" t="s">
        <v>84</v>
      </c>
      <c r="AW352" s="15" t="s">
        <v>32</v>
      </c>
      <c r="AX352" s="15" t="s">
        <v>76</v>
      </c>
      <c r="AY352" s="208" t="s">
        <v>165</v>
      </c>
    </row>
    <row r="353" spans="1:65" s="15" customFormat="1" ht="11.25">
      <c r="B353" s="207"/>
      <c r="D353" s="179" t="s">
        <v>220</v>
      </c>
      <c r="E353" s="208" t="s">
        <v>1</v>
      </c>
      <c r="F353" s="209" t="s">
        <v>540</v>
      </c>
      <c r="H353" s="208" t="s">
        <v>1</v>
      </c>
      <c r="I353" s="210"/>
      <c r="L353" s="207"/>
      <c r="M353" s="211"/>
      <c r="N353" s="212"/>
      <c r="O353" s="212"/>
      <c r="P353" s="212"/>
      <c r="Q353" s="212"/>
      <c r="R353" s="212"/>
      <c r="S353" s="212"/>
      <c r="T353" s="213"/>
      <c r="AT353" s="208" t="s">
        <v>220</v>
      </c>
      <c r="AU353" s="208" t="s">
        <v>86</v>
      </c>
      <c r="AV353" s="15" t="s">
        <v>84</v>
      </c>
      <c r="AW353" s="15" t="s">
        <v>32</v>
      </c>
      <c r="AX353" s="15" t="s">
        <v>76</v>
      </c>
      <c r="AY353" s="208" t="s">
        <v>165</v>
      </c>
    </row>
    <row r="354" spans="1:65" s="13" customFormat="1" ht="11.25">
      <c r="B354" s="183"/>
      <c r="D354" s="179" t="s">
        <v>220</v>
      </c>
      <c r="E354" s="184" t="s">
        <v>1</v>
      </c>
      <c r="F354" s="185" t="s">
        <v>541</v>
      </c>
      <c r="H354" s="186">
        <v>6.42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220</v>
      </c>
      <c r="AU354" s="184" t="s">
        <v>86</v>
      </c>
      <c r="AV354" s="13" t="s">
        <v>86</v>
      </c>
      <c r="AW354" s="13" t="s">
        <v>32</v>
      </c>
      <c r="AX354" s="13" t="s">
        <v>76</v>
      </c>
      <c r="AY354" s="184" t="s">
        <v>165</v>
      </c>
    </row>
    <row r="355" spans="1:65" s="14" customFormat="1" ht="11.25">
      <c r="B355" s="194"/>
      <c r="D355" s="179" t="s">
        <v>220</v>
      </c>
      <c r="E355" s="195" t="s">
        <v>1</v>
      </c>
      <c r="F355" s="196" t="s">
        <v>244</v>
      </c>
      <c r="H355" s="197">
        <v>6.42</v>
      </c>
      <c r="I355" s="198"/>
      <c r="L355" s="194"/>
      <c r="M355" s="199"/>
      <c r="N355" s="200"/>
      <c r="O355" s="200"/>
      <c r="P355" s="200"/>
      <c r="Q355" s="200"/>
      <c r="R355" s="200"/>
      <c r="S355" s="200"/>
      <c r="T355" s="201"/>
      <c r="AT355" s="195" t="s">
        <v>220</v>
      </c>
      <c r="AU355" s="195" t="s">
        <v>86</v>
      </c>
      <c r="AV355" s="14" t="s">
        <v>182</v>
      </c>
      <c r="AW355" s="14" t="s">
        <v>32</v>
      </c>
      <c r="AX355" s="14" t="s">
        <v>84</v>
      </c>
      <c r="AY355" s="195" t="s">
        <v>165</v>
      </c>
    </row>
    <row r="356" spans="1:65" s="2" customFormat="1" ht="16.5" customHeight="1">
      <c r="A356" s="32"/>
      <c r="B356" s="165"/>
      <c r="C356" s="214" t="s">
        <v>542</v>
      </c>
      <c r="D356" s="214" t="s">
        <v>336</v>
      </c>
      <c r="E356" s="215" t="s">
        <v>543</v>
      </c>
      <c r="F356" s="216" t="s">
        <v>544</v>
      </c>
      <c r="G356" s="217" t="s">
        <v>380</v>
      </c>
      <c r="H356" s="218">
        <v>7.0620000000000003</v>
      </c>
      <c r="I356" s="219"/>
      <c r="J356" s="220">
        <f>ROUND(I356*H356,2)</f>
        <v>0</v>
      </c>
      <c r="K356" s="216" t="s">
        <v>172</v>
      </c>
      <c r="L356" s="221"/>
      <c r="M356" s="222" t="s">
        <v>1</v>
      </c>
      <c r="N356" s="223" t="s">
        <v>41</v>
      </c>
      <c r="O356" s="58"/>
      <c r="P356" s="175">
        <f>O356*H356</f>
        <v>0</v>
      </c>
      <c r="Q356" s="175">
        <v>4.4999999999999998E-2</v>
      </c>
      <c r="R356" s="175">
        <f>Q356*H356</f>
        <v>0.31779000000000002</v>
      </c>
      <c r="S356" s="175">
        <v>0</v>
      </c>
      <c r="T356" s="176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7" t="s">
        <v>202</v>
      </c>
      <c r="AT356" s="177" t="s">
        <v>336</v>
      </c>
      <c r="AU356" s="177" t="s">
        <v>86</v>
      </c>
      <c r="AY356" s="17" t="s">
        <v>165</v>
      </c>
      <c r="BE356" s="178">
        <f>IF(N356="základní",J356,0)</f>
        <v>0</v>
      </c>
      <c r="BF356" s="178">
        <f>IF(N356="snížená",J356,0)</f>
        <v>0</v>
      </c>
      <c r="BG356" s="178">
        <f>IF(N356="zákl. přenesená",J356,0)</f>
        <v>0</v>
      </c>
      <c r="BH356" s="178">
        <f>IF(N356="sníž. přenesená",J356,0)</f>
        <v>0</v>
      </c>
      <c r="BI356" s="178">
        <f>IF(N356="nulová",J356,0)</f>
        <v>0</v>
      </c>
      <c r="BJ356" s="17" t="s">
        <v>84</v>
      </c>
      <c r="BK356" s="178">
        <f>ROUND(I356*H356,2)</f>
        <v>0</v>
      </c>
      <c r="BL356" s="17" t="s">
        <v>182</v>
      </c>
      <c r="BM356" s="177" t="s">
        <v>545</v>
      </c>
    </row>
    <row r="357" spans="1:65" s="13" customFormat="1" ht="11.25">
      <c r="B357" s="183"/>
      <c r="D357" s="179" t="s">
        <v>220</v>
      </c>
      <c r="F357" s="185" t="s">
        <v>546</v>
      </c>
      <c r="H357" s="186">
        <v>7.0620000000000003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220</v>
      </c>
      <c r="AU357" s="184" t="s">
        <v>86</v>
      </c>
      <c r="AV357" s="13" t="s">
        <v>86</v>
      </c>
      <c r="AW357" s="13" t="s">
        <v>3</v>
      </c>
      <c r="AX357" s="13" t="s">
        <v>84</v>
      </c>
      <c r="AY357" s="184" t="s">
        <v>165</v>
      </c>
    </row>
    <row r="358" spans="1:65" s="2" customFormat="1" ht="21.75" customHeight="1">
      <c r="A358" s="32"/>
      <c r="B358" s="165"/>
      <c r="C358" s="166" t="s">
        <v>547</v>
      </c>
      <c r="D358" s="166" t="s">
        <v>168</v>
      </c>
      <c r="E358" s="167" t="s">
        <v>548</v>
      </c>
      <c r="F358" s="168" t="s">
        <v>549</v>
      </c>
      <c r="G358" s="169" t="s">
        <v>380</v>
      </c>
      <c r="H358" s="170">
        <v>121.05</v>
      </c>
      <c r="I358" s="171"/>
      <c r="J358" s="172">
        <f>ROUND(I358*H358,2)</f>
        <v>0</v>
      </c>
      <c r="K358" s="168" t="s">
        <v>172</v>
      </c>
      <c r="L358" s="33"/>
      <c r="M358" s="173" t="s">
        <v>1</v>
      </c>
      <c r="N358" s="174" t="s">
        <v>41</v>
      </c>
      <c r="O358" s="58"/>
      <c r="P358" s="175">
        <f>O358*H358</f>
        <v>0</v>
      </c>
      <c r="Q358" s="175">
        <v>0.14066999999999999</v>
      </c>
      <c r="R358" s="175">
        <f>Q358*H358</f>
        <v>17.028103499999997</v>
      </c>
      <c r="S358" s="175">
        <v>0</v>
      </c>
      <c r="T358" s="176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7" t="s">
        <v>182</v>
      </c>
      <c r="AT358" s="177" t="s">
        <v>168</v>
      </c>
      <c r="AU358" s="177" t="s">
        <v>86</v>
      </c>
      <c r="AY358" s="17" t="s">
        <v>165</v>
      </c>
      <c r="BE358" s="178">
        <f>IF(N358="základní",J358,0)</f>
        <v>0</v>
      </c>
      <c r="BF358" s="178">
        <f>IF(N358="snížená",J358,0)</f>
        <v>0</v>
      </c>
      <c r="BG358" s="178">
        <f>IF(N358="zákl. přenesená",J358,0)</f>
        <v>0</v>
      </c>
      <c r="BH358" s="178">
        <f>IF(N358="sníž. přenesená",J358,0)</f>
        <v>0</v>
      </c>
      <c r="BI358" s="178">
        <f>IF(N358="nulová",J358,0)</f>
        <v>0</v>
      </c>
      <c r="BJ358" s="17" t="s">
        <v>84</v>
      </c>
      <c r="BK358" s="178">
        <f>ROUND(I358*H358,2)</f>
        <v>0</v>
      </c>
      <c r="BL358" s="17" t="s">
        <v>182</v>
      </c>
      <c r="BM358" s="177" t="s">
        <v>550</v>
      </c>
    </row>
    <row r="359" spans="1:65" s="15" customFormat="1" ht="11.25">
      <c r="B359" s="207"/>
      <c r="D359" s="179" t="s">
        <v>220</v>
      </c>
      <c r="E359" s="208" t="s">
        <v>1</v>
      </c>
      <c r="F359" s="209" t="s">
        <v>551</v>
      </c>
      <c r="H359" s="208" t="s">
        <v>1</v>
      </c>
      <c r="I359" s="210"/>
      <c r="L359" s="207"/>
      <c r="M359" s="211"/>
      <c r="N359" s="212"/>
      <c r="O359" s="212"/>
      <c r="P359" s="212"/>
      <c r="Q359" s="212"/>
      <c r="R359" s="212"/>
      <c r="S359" s="212"/>
      <c r="T359" s="213"/>
      <c r="AT359" s="208" t="s">
        <v>220</v>
      </c>
      <c r="AU359" s="208" t="s">
        <v>86</v>
      </c>
      <c r="AV359" s="15" t="s">
        <v>84</v>
      </c>
      <c r="AW359" s="15" t="s">
        <v>32</v>
      </c>
      <c r="AX359" s="15" t="s">
        <v>76</v>
      </c>
      <c r="AY359" s="208" t="s">
        <v>165</v>
      </c>
    </row>
    <row r="360" spans="1:65" s="15" customFormat="1" ht="11.25">
      <c r="B360" s="207"/>
      <c r="D360" s="179" t="s">
        <v>220</v>
      </c>
      <c r="E360" s="208" t="s">
        <v>1</v>
      </c>
      <c r="F360" s="209" t="s">
        <v>512</v>
      </c>
      <c r="H360" s="208" t="s">
        <v>1</v>
      </c>
      <c r="I360" s="210"/>
      <c r="L360" s="207"/>
      <c r="M360" s="211"/>
      <c r="N360" s="212"/>
      <c r="O360" s="212"/>
      <c r="P360" s="212"/>
      <c r="Q360" s="212"/>
      <c r="R360" s="212"/>
      <c r="S360" s="212"/>
      <c r="T360" s="213"/>
      <c r="AT360" s="208" t="s">
        <v>220</v>
      </c>
      <c r="AU360" s="208" t="s">
        <v>86</v>
      </c>
      <c r="AV360" s="15" t="s">
        <v>84</v>
      </c>
      <c r="AW360" s="15" t="s">
        <v>32</v>
      </c>
      <c r="AX360" s="15" t="s">
        <v>76</v>
      </c>
      <c r="AY360" s="208" t="s">
        <v>165</v>
      </c>
    </row>
    <row r="361" spans="1:65" s="15" customFormat="1" ht="11.25">
      <c r="B361" s="207"/>
      <c r="D361" s="179" t="s">
        <v>220</v>
      </c>
      <c r="E361" s="208" t="s">
        <v>1</v>
      </c>
      <c r="F361" s="209" t="s">
        <v>513</v>
      </c>
      <c r="H361" s="208" t="s">
        <v>1</v>
      </c>
      <c r="I361" s="210"/>
      <c r="L361" s="207"/>
      <c r="M361" s="211"/>
      <c r="N361" s="212"/>
      <c r="O361" s="212"/>
      <c r="P361" s="212"/>
      <c r="Q361" s="212"/>
      <c r="R361" s="212"/>
      <c r="S361" s="212"/>
      <c r="T361" s="213"/>
      <c r="AT361" s="208" t="s">
        <v>220</v>
      </c>
      <c r="AU361" s="208" t="s">
        <v>86</v>
      </c>
      <c r="AV361" s="15" t="s">
        <v>84</v>
      </c>
      <c r="AW361" s="15" t="s">
        <v>32</v>
      </c>
      <c r="AX361" s="15" t="s">
        <v>76</v>
      </c>
      <c r="AY361" s="208" t="s">
        <v>165</v>
      </c>
    </row>
    <row r="362" spans="1:65" s="15" customFormat="1" ht="11.25">
      <c r="B362" s="207"/>
      <c r="D362" s="179" t="s">
        <v>220</v>
      </c>
      <c r="E362" s="208" t="s">
        <v>1</v>
      </c>
      <c r="F362" s="209" t="s">
        <v>514</v>
      </c>
      <c r="H362" s="208" t="s">
        <v>1</v>
      </c>
      <c r="I362" s="210"/>
      <c r="L362" s="207"/>
      <c r="M362" s="211"/>
      <c r="N362" s="212"/>
      <c r="O362" s="212"/>
      <c r="P362" s="212"/>
      <c r="Q362" s="212"/>
      <c r="R362" s="212"/>
      <c r="S362" s="212"/>
      <c r="T362" s="213"/>
      <c r="AT362" s="208" t="s">
        <v>220</v>
      </c>
      <c r="AU362" s="208" t="s">
        <v>86</v>
      </c>
      <c r="AV362" s="15" t="s">
        <v>84</v>
      </c>
      <c r="AW362" s="15" t="s">
        <v>32</v>
      </c>
      <c r="AX362" s="15" t="s">
        <v>76</v>
      </c>
      <c r="AY362" s="208" t="s">
        <v>165</v>
      </c>
    </row>
    <row r="363" spans="1:65" s="13" customFormat="1" ht="11.25">
      <c r="B363" s="183"/>
      <c r="D363" s="179" t="s">
        <v>220</v>
      </c>
      <c r="E363" s="184" t="s">
        <v>1</v>
      </c>
      <c r="F363" s="185" t="s">
        <v>515</v>
      </c>
      <c r="H363" s="186">
        <v>121.05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220</v>
      </c>
      <c r="AU363" s="184" t="s">
        <v>86</v>
      </c>
      <c r="AV363" s="13" t="s">
        <v>86</v>
      </c>
      <c r="AW363" s="13" t="s">
        <v>32</v>
      </c>
      <c r="AX363" s="13" t="s">
        <v>76</v>
      </c>
      <c r="AY363" s="184" t="s">
        <v>165</v>
      </c>
    </row>
    <row r="364" spans="1:65" s="14" customFormat="1" ht="11.25">
      <c r="B364" s="194"/>
      <c r="D364" s="179" t="s">
        <v>220</v>
      </c>
      <c r="E364" s="195" t="s">
        <v>1</v>
      </c>
      <c r="F364" s="196" t="s">
        <v>244</v>
      </c>
      <c r="H364" s="197">
        <v>121.05</v>
      </c>
      <c r="I364" s="198"/>
      <c r="L364" s="194"/>
      <c r="M364" s="199"/>
      <c r="N364" s="200"/>
      <c r="O364" s="200"/>
      <c r="P364" s="200"/>
      <c r="Q364" s="200"/>
      <c r="R364" s="200"/>
      <c r="S364" s="200"/>
      <c r="T364" s="201"/>
      <c r="AT364" s="195" t="s">
        <v>220</v>
      </c>
      <c r="AU364" s="195" t="s">
        <v>86</v>
      </c>
      <c r="AV364" s="14" t="s">
        <v>182</v>
      </c>
      <c r="AW364" s="14" t="s">
        <v>32</v>
      </c>
      <c r="AX364" s="14" t="s">
        <v>84</v>
      </c>
      <c r="AY364" s="195" t="s">
        <v>165</v>
      </c>
    </row>
    <row r="365" spans="1:65" s="2" customFormat="1" ht="16.5" customHeight="1">
      <c r="A365" s="32"/>
      <c r="B365" s="165"/>
      <c r="C365" s="214" t="s">
        <v>552</v>
      </c>
      <c r="D365" s="214" t="s">
        <v>336</v>
      </c>
      <c r="E365" s="215" t="s">
        <v>553</v>
      </c>
      <c r="F365" s="216" t="s">
        <v>554</v>
      </c>
      <c r="G365" s="217" t="s">
        <v>380</v>
      </c>
      <c r="H365" s="218">
        <v>133.155</v>
      </c>
      <c r="I365" s="219"/>
      <c r="J365" s="220">
        <f>ROUND(I365*H365,2)</f>
        <v>0</v>
      </c>
      <c r="K365" s="216" t="s">
        <v>1</v>
      </c>
      <c r="L365" s="221"/>
      <c r="M365" s="222" t="s">
        <v>1</v>
      </c>
      <c r="N365" s="223" t="s">
        <v>41</v>
      </c>
      <c r="O365" s="58"/>
      <c r="P365" s="175">
        <f>O365*H365</f>
        <v>0</v>
      </c>
      <c r="Q365" s="175">
        <v>5.7000000000000002E-2</v>
      </c>
      <c r="R365" s="175">
        <f>Q365*H365</f>
        <v>7.5898350000000008</v>
      </c>
      <c r="S365" s="175">
        <v>0</v>
      </c>
      <c r="T365" s="176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7" t="s">
        <v>202</v>
      </c>
      <c r="AT365" s="177" t="s">
        <v>336</v>
      </c>
      <c r="AU365" s="177" t="s">
        <v>86</v>
      </c>
      <c r="AY365" s="17" t="s">
        <v>165</v>
      </c>
      <c r="BE365" s="178">
        <f>IF(N365="základní",J365,0)</f>
        <v>0</v>
      </c>
      <c r="BF365" s="178">
        <f>IF(N365="snížená",J365,0)</f>
        <v>0</v>
      </c>
      <c r="BG365" s="178">
        <f>IF(N365="zákl. přenesená",J365,0)</f>
        <v>0</v>
      </c>
      <c r="BH365" s="178">
        <f>IF(N365="sníž. přenesená",J365,0)</f>
        <v>0</v>
      </c>
      <c r="BI365" s="178">
        <f>IF(N365="nulová",J365,0)</f>
        <v>0</v>
      </c>
      <c r="BJ365" s="17" t="s">
        <v>84</v>
      </c>
      <c r="BK365" s="178">
        <f>ROUND(I365*H365,2)</f>
        <v>0</v>
      </c>
      <c r="BL365" s="17" t="s">
        <v>182</v>
      </c>
      <c r="BM365" s="177" t="s">
        <v>555</v>
      </c>
    </row>
    <row r="366" spans="1:65" s="13" customFormat="1" ht="11.25">
      <c r="B366" s="183"/>
      <c r="D366" s="179" t="s">
        <v>220</v>
      </c>
      <c r="F366" s="185" t="s">
        <v>556</v>
      </c>
      <c r="H366" s="186">
        <v>133.155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220</v>
      </c>
      <c r="AU366" s="184" t="s">
        <v>86</v>
      </c>
      <c r="AV366" s="13" t="s">
        <v>86</v>
      </c>
      <c r="AW366" s="13" t="s">
        <v>3</v>
      </c>
      <c r="AX366" s="13" t="s">
        <v>84</v>
      </c>
      <c r="AY366" s="184" t="s">
        <v>165</v>
      </c>
    </row>
    <row r="367" spans="1:65" s="2" customFormat="1" ht="21.75" customHeight="1">
      <c r="A367" s="32"/>
      <c r="B367" s="165"/>
      <c r="C367" s="166" t="s">
        <v>557</v>
      </c>
      <c r="D367" s="166" t="s">
        <v>168</v>
      </c>
      <c r="E367" s="167" t="s">
        <v>558</v>
      </c>
      <c r="F367" s="168" t="s">
        <v>559</v>
      </c>
      <c r="G367" s="169" t="s">
        <v>380</v>
      </c>
      <c r="H367" s="170">
        <v>1967</v>
      </c>
      <c r="I367" s="171"/>
      <c r="J367" s="172">
        <f>ROUND(I367*H367,2)</f>
        <v>0</v>
      </c>
      <c r="K367" s="168" t="s">
        <v>172</v>
      </c>
      <c r="L367" s="33"/>
      <c r="M367" s="173" t="s">
        <v>1</v>
      </c>
      <c r="N367" s="174" t="s">
        <v>41</v>
      </c>
      <c r="O367" s="58"/>
      <c r="P367" s="175">
        <f>O367*H367</f>
        <v>0</v>
      </c>
      <c r="Q367" s="175">
        <v>4.3E-3</v>
      </c>
      <c r="R367" s="175">
        <f>Q367*H367</f>
        <v>8.4581</v>
      </c>
      <c r="S367" s="175">
        <v>0</v>
      </c>
      <c r="T367" s="176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7" t="s">
        <v>182</v>
      </c>
      <c r="AT367" s="177" t="s">
        <v>168</v>
      </c>
      <c r="AU367" s="177" t="s">
        <v>86</v>
      </c>
      <c r="AY367" s="17" t="s">
        <v>165</v>
      </c>
      <c r="BE367" s="178">
        <f>IF(N367="základní",J367,0)</f>
        <v>0</v>
      </c>
      <c r="BF367" s="178">
        <f>IF(N367="snížená",J367,0)</f>
        <v>0</v>
      </c>
      <c r="BG367" s="178">
        <f>IF(N367="zákl. přenesená",J367,0)</f>
        <v>0</v>
      </c>
      <c r="BH367" s="178">
        <f>IF(N367="sníž. přenesená",J367,0)</f>
        <v>0</v>
      </c>
      <c r="BI367" s="178">
        <f>IF(N367="nulová",J367,0)</f>
        <v>0</v>
      </c>
      <c r="BJ367" s="17" t="s">
        <v>84</v>
      </c>
      <c r="BK367" s="178">
        <f>ROUND(I367*H367,2)</f>
        <v>0</v>
      </c>
      <c r="BL367" s="17" t="s">
        <v>182</v>
      </c>
      <c r="BM367" s="177" t="s">
        <v>560</v>
      </c>
    </row>
    <row r="368" spans="1:65" s="15" customFormat="1" ht="11.25">
      <c r="B368" s="207"/>
      <c r="D368" s="179" t="s">
        <v>220</v>
      </c>
      <c r="E368" s="208" t="s">
        <v>1</v>
      </c>
      <c r="F368" s="209" t="s">
        <v>561</v>
      </c>
      <c r="H368" s="208" t="s">
        <v>1</v>
      </c>
      <c r="I368" s="210"/>
      <c r="L368" s="207"/>
      <c r="M368" s="211"/>
      <c r="N368" s="212"/>
      <c r="O368" s="212"/>
      <c r="P368" s="212"/>
      <c r="Q368" s="212"/>
      <c r="R368" s="212"/>
      <c r="S368" s="212"/>
      <c r="T368" s="213"/>
      <c r="AT368" s="208" t="s">
        <v>220</v>
      </c>
      <c r="AU368" s="208" t="s">
        <v>86</v>
      </c>
      <c r="AV368" s="15" t="s">
        <v>84</v>
      </c>
      <c r="AW368" s="15" t="s">
        <v>32</v>
      </c>
      <c r="AX368" s="15" t="s">
        <v>76</v>
      </c>
      <c r="AY368" s="208" t="s">
        <v>165</v>
      </c>
    </row>
    <row r="369" spans="2:51" s="15" customFormat="1" ht="22.5">
      <c r="B369" s="207"/>
      <c r="D369" s="179" t="s">
        <v>220</v>
      </c>
      <c r="E369" s="208" t="s">
        <v>1</v>
      </c>
      <c r="F369" s="209" t="s">
        <v>392</v>
      </c>
      <c r="H369" s="208" t="s">
        <v>1</v>
      </c>
      <c r="I369" s="210"/>
      <c r="L369" s="207"/>
      <c r="M369" s="211"/>
      <c r="N369" s="212"/>
      <c r="O369" s="212"/>
      <c r="P369" s="212"/>
      <c r="Q369" s="212"/>
      <c r="R369" s="212"/>
      <c r="S369" s="212"/>
      <c r="T369" s="213"/>
      <c r="AT369" s="208" t="s">
        <v>220</v>
      </c>
      <c r="AU369" s="208" t="s">
        <v>86</v>
      </c>
      <c r="AV369" s="15" t="s">
        <v>84</v>
      </c>
      <c r="AW369" s="15" t="s">
        <v>32</v>
      </c>
      <c r="AX369" s="15" t="s">
        <v>76</v>
      </c>
      <c r="AY369" s="208" t="s">
        <v>165</v>
      </c>
    </row>
    <row r="370" spans="2:51" s="15" customFormat="1" ht="11.25">
      <c r="B370" s="207"/>
      <c r="D370" s="179" t="s">
        <v>220</v>
      </c>
      <c r="E370" s="208" t="s">
        <v>1</v>
      </c>
      <c r="F370" s="209" t="s">
        <v>562</v>
      </c>
      <c r="H370" s="208" t="s">
        <v>1</v>
      </c>
      <c r="I370" s="210"/>
      <c r="L370" s="207"/>
      <c r="M370" s="211"/>
      <c r="N370" s="212"/>
      <c r="O370" s="212"/>
      <c r="P370" s="212"/>
      <c r="Q370" s="212"/>
      <c r="R370" s="212"/>
      <c r="S370" s="212"/>
      <c r="T370" s="213"/>
      <c r="AT370" s="208" t="s">
        <v>220</v>
      </c>
      <c r="AU370" s="208" t="s">
        <v>86</v>
      </c>
      <c r="AV370" s="15" t="s">
        <v>84</v>
      </c>
      <c r="AW370" s="15" t="s">
        <v>32</v>
      </c>
      <c r="AX370" s="15" t="s">
        <v>76</v>
      </c>
      <c r="AY370" s="208" t="s">
        <v>165</v>
      </c>
    </row>
    <row r="371" spans="2:51" s="15" customFormat="1" ht="22.5">
      <c r="B371" s="207"/>
      <c r="D371" s="179" t="s">
        <v>220</v>
      </c>
      <c r="E371" s="208" t="s">
        <v>1</v>
      </c>
      <c r="F371" s="209" t="s">
        <v>563</v>
      </c>
      <c r="H371" s="208" t="s">
        <v>1</v>
      </c>
      <c r="I371" s="210"/>
      <c r="L371" s="207"/>
      <c r="M371" s="211"/>
      <c r="N371" s="212"/>
      <c r="O371" s="212"/>
      <c r="P371" s="212"/>
      <c r="Q371" s="212"/>
      <c r="R371" s="212"/>
      <c r="S371" s="212"/>
      <c r="T371" s="213"/>
      <c r="AT371" s="208" t="s">
        <v>220</v>
      </c>
      <c r="AU371" s="208" t="s">
        <v>86</v>
      </c>
      <c r="AV371" s="15" t="s">
        <v>84</v>
      </c>
      <c r="AW371" s="15" t="s">
        <v>32</v>
      </c>
      <c r="AX371" s="15" t="s">
        <v>76</v>
      </c>
      <c r="AY371" s="208" t="s">
        <v>165</v>
      </c>
    </row>
    <row r="372" spans="2:51" s="15" customFormat="1" ht="11.25">
      <c r="B372" s="207"/>
      <c r="D372" s="179" t="s">
        <v>220</v>
      </c>
      <c r="E372" s="208" t="s">
        <v>1</v>
      </c>
      <c r="F372" s="209" t="s">
        <v>564</v>
      </c>
      <c r="H372" s="208" t="s">
        <v>1</v>
      </c>
      <c r="I372" s="210"/>
      <c r="L372" s="207"/>
      <c r="M372" s="211"/>
      <c r="N372" s="212"/>
      <c r="O372" s="212"/>
      <c r="P372" s="212"/>
      <c r="Q372" s="212"/>
      <c r="R372" s="212"/>
      <c r="S372" s="212"/>
      <c r="T372" s="213"/>
      <c r="AT372" s="208" t="s">
        <v>220</v>
      </c>
      <c r="AU372" s="208" t="s">
        <v>86</v>
      </c>
      <c r="AV372" s="15" t="s">
        <v>84</v>
      </c>
      <c r="AW372" s="15" t="s">
        <v>32</v>
      </c>
      <c r="AX372" s="15" t="s">
        <v>76</v>
      </c>
      <c r="AY372" s="208" t="s">
        <v>165</v>
      </c>
    </row>
    <row r="373" spans="2:51" s="15" customFormat="1" ht="11.25">
      <c r="B373" s="207"/>
      <c r="D373" s="179" t="s">
        <v>220</v>
      </c>
      <c r="E373" s="208" t="s">
        <v>1</v>
      </c>
      <c r="F373" s="209" t="s">
        <v>565</v>
      </c>
      <c r="H373" s="208" t="s">
        <v>1</v>
      </c>
      <c r="I373" s="210"/>
      <c r="L373" s="207"/>
      <c r="M373" s="211"/>
      <c r="N373" s="212"/>
      <c r="O373" s="212"/>
      <c r="P373" s="212"/>
      <c r="Q373" s="212"/>
      <c r="R373" s="212"/>
      <c r="S373" s="212"/>
      <c r="T373" s="213"/>
      <c r="AT373" s="208" t="s">
        <v>220</v>
      </c>
      <c r="AU373" s="208" t="s">
        <v>86</v>
      </c>
      <c r="AV373" s="15" t="s">
        <v>84</v>
      </c>
      <c r="AW373" s="15" t="s">
        <v>32</v>
      </c>
      <c r="AX373" s="15" t="s">
        <v>76</v>
      </c>
      <c r="AY373" s="208" t="s">
        <v>165</v>
      </c>
    </row>
    <row r="374" spans="2:51" s="15" customFormat="1" ht="11.25">
      <c r="B374" s="207"/>
      <c r="D374" s="179" t="s">
        <v>220</v>
      </c>
      <c r="E374" s="208" t="s">
        <v>1</v>
      </c>
      <c r="F374" s="209" t="s">
        <v>566</v>
      </c>
      <c r="H374" s="208" t="s">
        <v>1</v>
      </c>
      <c r="I374" s="210"/>
      <c r="L374" s="207"/>
      <c r="M374" s="211"/>
      <c r="N374" s="212"/>
      <c r="O374" s="212"/>
      <c r="P374" s="212"/>
      <c r="Q374" s="212"/>
      <c r="R374" s="212"/>
      <c r="S374" s="212"/>
      <c r="T374" s="213"/>
      <c r="AT374" s="208" t="s">
        <v>220</v>
      </c>
      <c r="AU374" s="208" t="s">
        <v>86</v>
      </c>
      <c r="AV374" s="15" t="s">
        <v>84</v>
      </c>
      <c r="AW374" s="15" t="s">
        <v>32</v>
      </c>
      <c r="AX374" s="15" t="s">
        <v>76</v>
      </c>
      <c r="AY374" s="208" t="s">
        <v>165</v>
      </c>
    </row>
    <row r="375" spans="2:51" s="15" customFormat="1" ht="11.25">
      <c r="B375" s="207"/>
      <c r="D375" s="179" t="s">
        <v>220</v>
      </c>
      <c r="E375" s="208" t="s">
        <v>1</v>
      </c>
      <c r="F375" s="209" t="s">
        <v>567</v>
      </c>
      <c r="H375" s="208" t="s">
        <v>1</v>
      </c>
      <c r="I375" s="210"/>
      <c r="L375" s="207"/>
      <c r="M375" s="211"/>
      <c r="N375" s="212"/>
      <c r="O375" s="212"/>
      <c r="P375" s="212"/>
      <c r="Q375" s="212"/>
      <c r="R375" s="212"/>
      <c r="S375" s="212"/>
      <c r="T375" s="213"/>
      <c r="AT375" s="208" t="s">
        <v>220</v>
      </c>
      <c r="AU375" s="208" t="s">
        <v>86</v>
      </c>
      <c r="AV375" s="15" t="s">
        <v>84</v>
      </c>
      <c r="AW375" s="15" t="s">
        <v>32</v>
      </c>
      <c r="AX375" s="15" t="s">
        <v>76</v>
      </c>
      <c r="AY375" s="208" t="s">
        <v>165</v>
      </c>
    </row>
    <row r="376" spans="2:51" s="15" customFormat="1" ht="11.25">
      <c r="B376" s="207"/>
      <c r="D376" s="179" t="s">
        <v>220</v>
      </c>
      <c r="E376" s="208" t="s">
        <v>1</v>
      </c>
      <c r="F376" s="209" t="s">
        <v>395</v>
      </c>
      <c r="H376" s="208" t="s">
        <v>1</v>
      </c>
      <c r="I376" s="210"/>
      <c r="L376" s="207"/>
      <c r="M376" s="211"/>
      <c r="N376" s="212"/>
      <c r="O376" s="212"/>
      <c r="P376" s="212"/>
      <c r="Q376" s="212"/>
      <c r="R376" s="212"/>
      <c r="S376" s="212"/>
      <c r="T376" s="213"/>
      <c r="AT376" s="208" t="s">
        <v>220</v>
      </c>
      <c r="AU376" s="208" t="s">
        <v>86</v>
      </c>
      <c r="AV376" s="15" t="s">
        <v>84</v>
      </c>
      <c r="AW376" s="15" t="s">
        <v>32</v>
      </c>
      <c r="AX376" s="15" t="s">
        <v>76</v>
      </c>
      <c r="AY376" s="208" t="s">
        <v>165</v>
      </c>
    </row>
    <row r="377" spans="2:51" s="15" customFormat="1" ht="22.5">
      <c r="B377" s="207"/>
      <c r="D377" s="179" t="s">
        <v>220</v>
      </c>
      <c r="E377" s="208" t="s">
        <v>1</v>
      </c>
      <c r="F377" s="209" t="s">
        <v>568</v>
      </c>
      <c r="H377" s="208" t="s">
        <v>1</v>
      </c>
      <c r="I377" s="210"/>
      <c r="L377" s="207"/>
      <c r="M377" s="211"/>
      <c r="N377" s="212"/>
      <c r="O377" s="212"/>
      <c r="P377" s="212"/>
      <c r="Q377" s="212"/>
      <c r="R377" s="212"/>
      <c r="S377" s="212"/>
      <c r="T377" s="213"/>
      <c r="AT377" s="208" t="s">
        <v>220</v>
      </c>
      <c r="AU377" s="208" t="s">
        <v>86</v>
      </c>
      <c r="AV377" s="15" t="s">
        <v>84</v>
      </c>
      <c r="AW377" s="15" t="s">
        <v>32</v>
      </c>
      <c r="AX377" s="15" t="s">
        <v>76</v>
      </c>
      <c r="AY377" s="208" t="s">
        <v>165</v>
      </c>
    </row>
    <row r="378" spans="2:51" s="15" customFormat="1" ht="11.25">
      <c r="B378" s="207"/>
      <c r="D378" s="179" t="s">
        <v>220</v>
      </c>
      <c r="E378" s="208" t="s">
        <v>1</v>
      </c>
      <c r="F378" s="209" t="s">
        <v>569</v>
      </c>
      <c r="H378" s="208" t="s">
        <v>1</v>
      </c>
      <c r="I378" s="210"/>
      <c r="L378" s="207"/>
      <c r="M378" s="211"/>
      <c r="N378" s="212"/>
      <c r="O378" s="212"/>
      <c r="P378" s="212"/>
      <c r="Q378" s="212"/>
      <c r="R378" s="212"/>
      <c r="S378" s="212"/>
      <c r="T378" s="213"/>
      <c r="AT378" s="208" t="s">
        <v>220</v>
      </c>
      <c r="AU378" s="208" t="s">
        <v>86</v>
      </c>
      <c r="AV378" s="15" t="s">
        <v>84</v>
      </c>
      <c r="AW378" s="15" t="s">
        <v>32</v>
      </c>
      <c r="AX378" s="15" t="s">
        <v>76</v>
      </c>
      <c r="AY378" s="208" t="s">
        <v>165</v>
      </c>
    </row>
    <row r="379" spans="2:51" s="15" customFormat="1" ht="11.25">
      <c r="B379" s="207"/>
      <c r="D379" s="179" t="s">
        <v>220</v>
      </c>
      <c r="E379" s="208" t="s">
        <v>1</v>
      </c>
      <c r="F379" s="209" t="s">
        <v>395</v>
      </c>
      <c r="H379" s="208" t="s">
        <v>1</v>
      </c>
      <c r="I379" s="210"/>
      <c r="L379" s="207"/>
      <c r="M379" s="211"/>
      <c r="N379" s="212"/>
      <c r="O379" s="212"/>
      <c r="P379" s="212"/>
      <c r="Q379" s="212"/>
      <c r="R379" s="212"/>
      <c r="S379" s="212"/>
      <c r="T379" s="213"/>
      <c r="AT379" s="208" t="s">
        <v>220</v>
      </c>
      <c r="AU379" s="208" t="s">
        <v>86</v>
      </c>
      <c r="AV379" s="15" t="s">
        <v>84</v>
      </c>
      <c r="AW379" s="15" t="s">
        <v>32</v>
      </c>
      <c r="AX379" s="15" t="s">
        <v>76</v>
      </c>
      <c r="AY379" s="208" t="s">
        <v>165</v>
      </c>
    </row>
    <row r="380" spans="2:51" s="15" customFormat="1" ht="11.25">
      <c r="B380" s="207"/>
      <c r="D380" s="179" t="s">
        <v>220</v>
      </c>
      <c r="E380" s="208" t="s">
        <v>1</v>
      </c>
      <c r="F380" s="209" t="s">
        <v>570</v>
      </c>
      <c r="H380" s="208" t="s">
        <v>1</v>
      </c>
      <c r="I380" s="210"/>
      <c r="L380" s="207"/>
      <c r="M380" s="211"/>
      <c r="N380" s="212"/>
      <c r="O380" s="212"/>
      <c r="P380" s="212"/>
      <c r="Q380" s="212"/>
      <c r="R380" s="212"/>
      <c r="S380" s="212"/>
      <c r="T380" s="213"/>
      <c r="AT380" s="208" t="s">
        <v>220</v>
      </c>
      <c r="AU380" s="208" t="s">
        <v>86</v>
      </c>
      <c r="AV380" s="15" t="s">
        <v>84</v>
      </c>
      <c r="AW380" s="15" t="s">
        <v>32</v>
      </c>
      <c r="AX380" s="15" t="s">
        <v>76</v>
      </c>
      <c r="AY380" s="208" t="s">
        <v>165</v>
      </c>
    </row>
    <row r="381" spans="2:51" s="15" customFormat="1" ht="11.25">
      <c r="B381" s="207"/>
      <c r="D381" s="179" t="s">
        <v>220</v>
      </c>
      <c r="E381" s="208" t="s">
        <v>1</v>
      </c>
      <c r="F381" s="209" t="s">
        <v>571</v>
      </c>
      <c r="H381" s="208" t="s">
        <v>1</v>
      </c>
      <c r="I381" s="210"/>
      <c r="L381" s="207"/>
      <c r="M381" s="211"/>
      <c r="N381" s="212"/>
      <c r="O381" s="212"/>
      <c r="P381" s="212"/>
      <c r="Q381" s="212"/>
      <c r="R381" s="212"/>
      <c r="S381" s="212"/>
      <c r="T381" s="213"/>
      <c r="AT381" s="208" t="s">
        <v>220</v>
      </c>
      <c r="AU381" s="208" t="s">
        <v>86</v>
      </c>
      <c r="AV381" s="15" t="s">
        <v>84</v>
      </c>
      <c r="AW381" s="15" t="s">
        <v>32</v>
      </c>
      <c r="AX381" s="15" t="s">
        <v>76</v>
      </c>
      <c r="AY381" s="208" t="s">
        <v>165</v>
      </c>
    </row>
    <row r="382" spans="2:51" s="15" customFormat="1" ht="11.25">
      <c r="B382" s="207"/>
      <c r="D382" s="179" t="s">
        <v>220</v>
      </c>
      <c r="E382" s="208" t="s">
        <v>1</v>
      </c>
      <c r="F382" s="209" t="s">
        <v>395</v>
      </c>
      <c r="H382" s="208" t="s">
        <v>1</v>
      </c>
      <c r="I382" s="210"/>
      <c r="L382" s="207"/>
      <c r="M382" s="211"/>
      <c r="N382" s="212"/>
      <c r="O382" s="212"/>
      <c r="P382" s="212"/>
      <c r="Q382" s="212"/>
      <c r="R382" s="212"/>
      <c r="S382" s="212"/>
      <c r="T382" s="213"/>
      <c r="AT382" s="208" t="s">
        <v>220</v>
      </c>
      <c r="AU382" s="208" t="s">
        <v>86</v>
      </c>
      <c r="AV382" s="15" t="s">
        <v>84</v>
      </c>
      <c r="AW382" s="15" t="s">
        <v>32</v>
      </c>
      <c r="AX382" s="15" t="s">
        <v>76</v>
      </c>
      <c r="AY382" s="208" t="s">
        <v>165</v>
      </c>
    </row>
    <row r="383" spans="2:51" s="15" customFormat="1" ht="11.25">
      <c r="B383" s="207"/>
      <c r="D383" s="179" t="s">
        <v>220</v>
      </c>
      <c r="E383" s="208" t="s">
        <v>1</v>
      </c>
      <c r="F383" s="209" t="s">
        <v>572</v>
      </c>
      <c r="H383" s="208" t="s">
        <v>1</v>
      </c>
      <c r="I383" s="210"/>
      <c r="L383" s="207"/>
      <c r="M383" s="211"/>
      <c r="N383" s="212"/>
      <c r="O383" s="212"/>
      <c r="P383" s="212"/>
      <c r="Q383" s="212"/>
      <c r="R383" s="212"/>
      <c r="S383" s="212"/>
      <c r="T383" s="213"/>
      <c r="AT383" s="208" t="s">
        <v>220</v>
      </c>
      <c r="AU383" s="208" t="s">
        <v>86</v>
      </c>
      <c r="AV383" s="15" t="s">
        <v>84</v>
      </c>
      <c r="AW383" s="15" t="s">
        <v>32</v>
      </c>
      <c r="AX383" s="15" t="s">
        <v>76</v>
      </c>
      <c r="AY383" s="208" t="s">
        <v>165</v>
      </c>
    </row>
    <row r="384" spans="2:51" s="13" customFormat="1" ht="11.25">
      <c r="B384" s="183"/>
      <c r="D384" s="179" t="s">
        <v>220</v>
      </c>
      <c r="E384" s="184" t="s">
        <v>1</v>
      </c>
      <c r="F384" s="185" t="s">
        <v>573</v>
      </c>
      <c r="H384" s="186">
        <v>1967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220</v>
      </c>
      <c r="AU384" s="184" t="s">
        <v>86</v>
      </c>
      <c r="AV384" s="13" t="s">
        <v>86</v>
      </c>
      <c r="AW384" s="13" t="s">
        <v>32</v>
      </c>
      <c r="AX384" s="13" t="s">
        <v>76</v>
      </c>
      <c r="AY384" s="184" t="s">
        <v>165</v>
      </c>
    </row>
    <row r="385" spans="1:65" s="14" customFormat="1" ht="11.25">
      <c r="B385" s="194"/>
      <c r="D385" s="179" t="s">
        <v>220</v>
      </c>
      <c r="E385" s="195" t="s">
        <v>1</v>
      </c>
      <c r="F385" s="196" t="s">
        <v>244</v>
      </c>
      <c r="H385" s="197">
        <v>1967</v>
      </c>
      <c r="I385" s="198"/>
      <c r="L385" s="194"/>
      <c r="M385" s="199"/>
      <c r="N385" s="200"/>
      <c r="O385" s="200"/>
      <c r="P385" s="200"/>
      <c r="Q385" s="200"/>
      <c r="R385" s="200"/>
      <c r="S385" s="200"/>
      <c r="T385" s="201"/>
      <c r="AT385" s="195" t="s">
        <v>220</v>
      </c>
      <c r="AU385" s="195" t="s">
        <v>86</v>
      </c>
      <c r="AV385" s="14" t="s">
        <v>182</v>
      </c>
      <c r="AW385" s="14" t="s">
        <v>32</v>
      </c>
      <c r="AX385" s="14" t="s">
        <v>84</v>
      </c>
      <c r="AY385" s="195" t="s">
        <v>165</v>
      </c>
    </row>
    <row r="386" spans="1:65" s="2" customFormat="1" ht="16.5" customHeight="1">
      <c r="A386" s="32"/>
      <c r="B386" s="165"/>
      <c r="C386" s="166" t="s">
        <v>574</v>
      </c>
      <c r="D386" s="166" t="s">
        <v>168</v>
      </c>
      <c r="E386" s="167" t="s">
        <v>575</v>
      </c>
      <c r="F386" s="168" t="s">
        <v>576</v>
      </c>
      <c r="G386" s="169" t="s">
        <v>380</v>
      </c>
      <c r="H386" s="170">
        <v>1010.1</v>
      </c>
      <c r="I386" s="171"/>
      <c r="J386" s="172">
        <f>ROUND(I386*H386,2)</f>
        <v>0</v>
      </c>
      <c r="K386" s="168" t="s">
        <v>172</v>
      </c>
      <c r="L386" s="33"/>
      <c r="M386" s="173" t="s">
        <v>1</v>
      </c>
      <c r="N386" s="174" t="s">
        <v>41</v>
      </c>
      <c r="O386" s="58"/>
      <c r="P386" s="175">
        <f>O386*H386</f>
        <v>0</v>
      </c>
      <c r="Q386" s="175">
        <v>0</v>
      </c>
      <c r="R386" s="175">
        <f>Q386*H386</f>
        <v>0</v>
      </c>
      <c r="S386" s="175">
        <v>0</v>
      </c>
      <c r="T386" s="176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7" t="s">
        <v>182</v>
      </c>
      <c r="AT386" s="177" t="s">
        <v>168</v>
      </c>
      <c r="AU386" s="177" t="s">
        <v>86</v>
      </c>
      <c r="AY386" s="17" t="s">
        <v>165</v>
      </c>
      <c r="BE386" s="178">
        <f>IF(N386="základní",J386,0)</f>
        <v>0</v>
      </c>
      <c r="BF386" s="178">
        <f>IF(N386="snížená",J386,0)</f>
        <v>0</v>
      </c>
      <c r="BG386" s="178">
        <f>IF(N386="zákl. přenesená",J386,0)</f>
        <v>0</v>
      </c>
      <c r="BH386" s="178">
        <f>IF(N386="sníž. přenesená",J386,0)</f>
        <v>0</v>
      </c>
      <c r="BI386" s="178">
        <f>IF(N386="nulová",J386,0)</f>
        <v>0</v>
      </c>
      <c r="BJ386" s="17" t="s">
        <v>84</v>
      </c>
      <c r="BK386" s="178">
        <f>ROUND(I386*H386,2)</f>
        <v>0</v>
      </c>
      <c r="BL386" s="17" t="s">
        <v>182</v>
      </c>
      <c r="BM386" s="177" t="s">
        <v>577</v>
      </c>
    </row>
    <row r="387" spans="1:65" s="15" customFormat="1" ht="11.25">
      <c r="B387" s="207"/>
      <c r="D387" s="179" t="s">
        <v>220</v>
      </c>
      <c r="E387" s="208" t="s">
        <v>1</v>
      </c>
      <c r="F387" s="209" t="s">
        <v>578</v>
      </c>
      <c r="H387" s="208" t="s">
        <v>1</v>
      </c>
      <c r="I387" s="210"/>
      <c r="L387" s="207"/>
      <c r="M387" s="211"/>
      <c r="N387" s="212"/>
      <c r="O387" s="212"/>
      <c r="P387" s="212"/>
      <c r="Q387" s="212"/>
      <c r="R387" s="212"/>
      <c r="S387" s="212"/>
      <c r="T387" s="213"/>
      <c r="AT387" s="208" t="s">
        <v>220</v>
      </c>
      <c r="AU387" s="208" t="s">
        <v>86</v>
      </c>
      <c r="AV387" s="15" t="s">
        <v>84</v>
      </c>
      <c r="AW387" s="15" t="s">
        <v>32</v>
      </c>
      <c r="AX387" s="15" t="s">
        <v>76</v>
      </c>
      <c r="AY387" s="208" t="s">
        <v>165</v>
      </c>
    </row>
    <row r="388" spans="1:65" s="15" customFormat="1" ht="22.5">
      <c r="B388" s="207"/>
      <c r="D388" s="179" t="s">
        <v>220</v>
      </c>
      <c r="E388" s="208" t="s">
        <v>1</v>
      </c>
      <c r="F388" s="209" t="s">
        <v>392</v>
      </c>
      <c r="H388" s="208" t="s">
        <v>1</v>
      </c>
      <c r="I388" s="210"/>
      <c r="L388" s="207"/>
      <c r="M388" s="211"/>
      <c r="N388" s="212"/>
      <c r="O388" s="212"/>
      <c r="P388" s="212"/>
      <c r="Q388" s="212"/>
      <c r="R388" s="212"/>
      <c r="S388" s="212"/>
      <c r="T388" s="213"/>
      <c r="AT388" s="208" t="s">
        <v>220</v>
      </c>
      <c r="AU388" s="208" t="s">
        <v>86</v>
      </c>
      <c r="AV388" s="15" t="s">
        <v>84</v>
      </c>
      <c r="AW388" s="15" t="s">
        <v>32</v>
      </c>
      <c r="AX388" s="15" t="s">
        <v>76</v>
      </c>
      <c r="AY388" s="208" t="s">
        <v>165</v>
      </c>
    </row>
    <row r="389" spans="1:65" s="15" customFormat="1" ht="11.25">
      <c r="B389" s="207"/>
      <c r="D389" s="179" t="s">
        <v>220</v>
      </c>
      <c r="E389" s="208" t="s">
        <v>1</v>
      </c>
      <c r="F389" s="209" t="s">
        <v>562</v>
      </c>
      <c r="H389" s="208" t="s">
        <v>1</v>
      </c>
      <c r="I389" s="210"/>
      <c r="L389" s="207"/>
      <c r="M389" s="211"/>
      <c r="N389" s="212"/>
      <c r="O389" s="212"/>
      <c r="P389" s="212"/>
      <c r="Q389" s="212"/>
      <c r="R389" s="212"/>
      <c r="S389" s="212"/>
      <c r="T389" s="213"/>
      <c r="AT389" s="208" t="s">
        <v>220</v>
      </c>
      <c r="AU389" s="208" t="s">
        <v>86</v>
      </c>
      <c r="AV389" s="15" t="s">
        <v>84</v>
      </c>
      <c r="AW389" s="15" t="s">
        <v>32</v>
      </c>
      <c r="AX389" s="15" t="s">
        <v>76</v>
      </c>
      <c r="AY389" s="208" t="s">
        <v>165</v>
      </c>
    </row>
    <row r="390" spans="1:65" s="15" customFormat="1" ht="22.5">
      <c r="B390" s="207"/>
      <c r="D390" s="179" t="s">
        <v>220</v>
      </c>
      <c r="E390" s="208" t="s">
        <v>1</v>
      </c>
      <c r="F390" s="209" t="s">
        <v>563</v>
      </c>
      <c r="H390" s="208" t="s">
        <v>1</v>
      </c>
      <c r="I390" s="210"/>
      <c r="L390" s="207"/>
      <c r="M390" s="211"/>
      <c r="N390" s="212"/>
      <c r="O390" s="212"/>
      <c r="P390" s="212"/>
      <c r="Q390" s="212"/>
      <c r="R390" s="212"/>
      <c r="S390" s="212"/>
      <c r="T390" s="213"/>
      <c r="AT390" s="208" t="s">
        <v>220</v>
      </c>
      <c r="AU390" s="208" t="s">
        <v>86</v>
      </c>
      <c r="AV390" s="15" t="s">
        <v>84</v>
      </c>
      <c r="AW390" s="15" t="s">
        <v>32</v>
      </c>
      <c r="AX390" s="15" t="s">
        <v>76</v>
      </c>
      <c r="AY390" s="208" t="s">
        <v>165</v>
      </c>
    </row>
    <row r="391" spans="1:65" s="15" customFormat="1" ht="11.25">
      <c r="B391" s="207"/>
      <c r="D391" s="179" t="s">
        <v>220</v>
      </c>
      <c r="E391" s="208" t="s">
        <v>1</v>
      </c>
      <c r="F391" s="209" t="s">
        <v>564</v>
      </c>
      <c r="H391" s="208" t="s">
        <v>1</v>
      </c>
      <c r="I391" s="210"/>
      <c r="L391" s="207"/>
      <c r="M391" s="211"/>
      <c r="N391" s="212"/>
      <c r="O391" s="212"/>
      <c r="P391" s="212"/>
      <c r="Q391" s="212"/>
      <c r="R391" s="212"/>
      <c r="S391" s="212"/>
      <c r="T391" s="213"/>
      <c r="AT391" s="208" t="s">
        <v>220</v>
      </c>
      <c r="AU391" s="208" t="s">
        <v>86</v>
      </c>
      <c r="AV391" s="15" t="s">
        <v>84</v>
      </c>
      <c r="AW391" s="15" t="s">
        <v>32</v>
      </c>
      <c r="AX391" s="15" t="s">
        <v>76</v>
      </c>
      <c r="AY391" s="208" t="s">
        <v>165</v>
      </c>
    </row>
    <row r="392" spans="1:65" s="15" customFormat="1" ht="11.25">
      <c r="B392" s="207"/>
      <c r="D392" s="179" t="s">
        <v>220</v>
      </c>
      <c r="E392" s="208" t="s">
        <v>1</v>
      </c>
      <c r="F392" s="209" t="s">
        <v>565</v>
      </c>
      <c r="H392" s="208" t="s">
        <v>1</v>
      </c>
      <c r="I392" s="210"/>
      <c r="L392" s="207"/>
      <c r="M392" s="211"/>
      <c r="N392" s="212"/>
      <c r="O392" s="212"/>
      <c r="P392" s="212"/>
      <c r="Q392" s="212"/>
      <c r="R392" s="212"/>
      <c r="S392" s="212"/>
      <c r="T392" s="213"/>
      <c r="AT392" s="208" t="s">
        <v>220</v>
      </c>
      <c r="AU392" s="208" t="s">
        <v>86</v>
      </c>
      <c r="AV392" s="15" t="s">
        <v>84</v>
      </c>
      <c r="AW392" s="15" t="s">
        <v>32</v>
      </c>
      <c r="AX392" s="15" t="s">
        <v>76</v>
      </c>
      <c r="AY392" s="208" t="s">
        <v>165</v>
      </c>
    </row>
    <row r="393" spans="1:65" s="15" customFormat="1" ht="11.25">
      <c r="B393" s="207"/>
      <c r="D393" s="179" t="s">
        <v>220</v>
      </c>
      <c r="E393" s="208" t="s">
        <v>1</v>
      </c>
      <c r="F393" s="209" t="s">
        <v>566</v>
      </c>
      <c r="H393" s="208" t="s">
        <v>1</v>
      </c>
      <c r="I393" s="210"/>
      <c r="L393" s="207"/>
      <c r="M393" s="211"/>
      <c r="N393" s="212"/>
      <c r="O393" s="212"/>
      <c r="P393" s="212"/>
      <c r="Q393" s="212"/>
      <c r="R393" s="212"/>
      <c r="S393" s="212"/>
      <c r="T393" s="213"/>
      <c r="AT393" s="208" t="s">
        <v>220</v>
      </c>
      <c r="AU393" s="208" t="s">
        <v>86</v>
      </c>
      <c r="AV393" s="15" t="s">
        <v>84</v>
      </c>
      <c r="AW393" s="15" t="s">
        <v>32</v>
      </c>
      <c r="AX393" s="15" t="s">
        <v>76</v>
      </c>
      <c r="AY393" s="208" t="s">
        <v>165</v>
      </c>
    </row>
    <row r="394" spans="1:65" s="15" customFormat="1" ht="11.25">
      <c r="B394" s="207"/>
      <c r="D394" s="179" t="s">
        <v>220</v>
      </c>
      <c r="E394" s="208" t="s">
        <v>1</v>
      </c>
      <c r="F394" s="209" t="s">
        <v>567</v>
      </c>
      <c r="H394" s="208" t="s">
        <v>1</v>
      </c>
      <c r="I394" s="210"/>
      <c r="L394" s="207"/>
      <c r="M394" s="211"/>
      <c r="N394" s="212"/>
      <c r="O394" s="212"/>
      <c r="P394" s="212"/>
      <c r="Q394" s="212"/>
      <c r="R394" s="212"/>
      <c r="S394" s="212"/>
      <c r="T394" s="213"/>
      <c r="AT394" s="208" t="s">
        <v>220</v>
      </c>
      <c r="AU394" s="208" t="s">
        <v>86</v>
      </c>
      <c r="AV394" s="15" t="s">
        <v>84</v>
      </c>
      <c r="AW394" s="15" t="s">
        <v>32</v>
      </c>
      <c r="AX394" s="15" t="s">
        <v>76</v>
      </c>
      <c r="AY394" s="208" t="s">
        <v>165</v>
      </c>
    </row>
    <row r="395" spans="1:65" s="15" customFormat="1" ht="11.25">
      <c r="B395" s="207"/>
      <c r="D395" s="179" t="s">
        <v>220</v>
      </c>
      <c r="E395" s="208" t="s">
        <v>1</v>
      </c>
      <c r="F395" s="209" t="s">
        <v>395</v>
      </c>
      <c r="H395" s="208" t="s">
        <v>1</v>
      </c>
      <c r="I395" s="210"/>
      <c r="L395" s="207"/>
      <c r="M395" s="211"/>
      <c r="N395" s="212"/>
      <c r="O395" s="212"/>
      <c r="P395" s="212"/>
      <c r="Q395" s="212"/>
      <c r="R395" s="212"/>
      <c r="S395" s="212"/>
      <c r="T395" s="213"/>
      <c r="AT395" s="208" t="s">
        <v>220</v>
      </c>
      <c r="AU395" s="208" t="s">
        <v>86</v>
      </c>
      <c r="AV395" s="15" t="s">
        <v>84</v>
      </c>
      <c r="AW395" s="15" t="s">
        <v>32</v>
      </c>
      <c r="AX395" s="15" t="s">
        <v>76</v>
      </c>
      <c r="AY395" s="208" t="s">
        <v>165</v>
      </c>
    </row>
    <row r="396" spans="1:65" s="15" customFormat="1" ht="22.5">
      <c r="B396" s="207"/>
      <c r="D396" s="179" t="s">
        <v>220</v>
      </c>
      <c r="E396" s="208" t="s">
        <v>1</v>
      </c>
      <c r="F396" s="209" t="s">
        <v>568</v>
      </c>
      <c r="H396" s="208" t="s">
        <v>1</v>
      </c>
      <c r="I396" s="210"/>
      <c r="L396" s="207"/>
      <c r="M396" s="211"/>
      <c r="N396" s="212"/>
      <c r="O396" s="212"/>
      <c r="P396" s="212"/>
      <c r="Q396" s="212"/>
      <c r="R396" s="212"/>
      <c r="S396" s="212"/>
      <c r="T396" s="213"/>
      <c r="AT396" s="208" t="s">
        <v>220</v>
      </c>
      <c r="AU396" s="208" t="s">
        <v>86</v>
      </c>
      <c r="AV396" s="15" t="s">
        <v>84</v>
      </c>
      <c r="AW396" s="15" t="s">
        <v>32</v>
      </c>
      <c r="AX396" s="15" t="s">
        <v>76</v>
      </c>
      <c r="AY396" s="208" t="s">
        <v>165</v>
      </c>
    </row>
    <row r="397" spans="1:65" s="15" customFormat="1" ht="11.25">
      <c r="B397" s="207"/>
      <c r="D397" s="179" t="s">
        <v>220</v>
      </c>
      <c r="E397" s="208" t="s">
        <v>1</v>
      </c>
      <c r="F397" s="209" t="s">
        <v>569</v>
      </c>
      <c r="H397" s="208" t="s">
        <v>1</v>
      </c>
      <c r="I397" s="210"/>
      <c r="L397" s="207"/>
      <c r="M397" s="211"/>
      <c r="N397" s="212"/>
      <c r="O397" s="212"/>
      <c r="P397" s="212"/>
      <c r="Q397" s="212"/>
      <c r="R397" s="212"/>
      <c r="S397" s="212"/>
      <c r="T397" s="213"/>
      <c r="AT397" s="208" t="s">
        <v>220</v>
      </c>
      <c r="AU397" s="208" t="s">
        <v>86</v>
      </c>
      <c r="AV397" s="15" t="s">
        <v>84</v>
      </c>
      <c r="AW397" s="15" t="s">
        <v>32</v>
      </c>
      <c r="AX397" s="15" t="s">
        <v>76</v>
      </c>
      <c r="AY397" s="208" t="s">
        <v>165</v>
      </c>
    </row>
    <row r="398" spans="1:65" s="15" customFormat="1" ht="11.25">
      <c r="B398" s="207"/>
      <c r="D398" s="179" t="s">
        <v>220</v>
      </c>
      <c r="E398" s="208" t="s">
        <v>1</v>
      </c>
      <c r="F398" s="209" t="s">
        <v>395</v>
      </c>
      <c r="H398" s="208" t="s">
        <v>1</v>
      </c>
      <c r="I398" s="210"/>
      <c r="L398" s="207"/>
      <c r="M398" s="211"/>
      <c r="N398" s="212"/>
      <c r="O398" s="212"/>
      <c r="P398" s="212"/>
      <c r="Q398" s="212"/>
      <c r="R398" s="212"/>
      <c r="S398" s="212"/>
      <c r="T398" s="213"/>
      <c r="AT398" s="208" t="s">
        <v>220</v>
      </c>
      <c r="AU398" s="208" t="s">
        <v>86</v>
      </c>
      <c r="AV398" s="15" t="s">
        <v>84</v>
      </c>
      <c r="AW398" s="15" t="s">
        <v>32</v>
      </c>
      <c r="AX398" s="15" t="s">
        <v>76</v>
      </c>
      <c r="AY398" s="208" t="s">
        <v>165</v>
      </c>
    </row>
    <row r="399" spans="1:65" s="15" customFormat="1" ht="11.25">
      <c r="B399" s="207"/>
      <c r="D399" s="179" t="s">
        <v>220</v>
      </c>
      <c r="E399" s="208" t="s">
        <v>1</v>
      </c>
      <c r="F399" s="209" t="s">
        <v>579</v>
      </c>
      <c r="H399" s="208" t="s">
        <v>1</v>
      </c>
      <c r="I399" s="210"/>
      <c r="L399" s="207"/>
      <c r="M399" s="211"/>
      <c r="N399" s="212"/>
      <c r="O399" s="212"/>
      <c r="P399" s="212"/>
      <c r="Q399" s="212"/>
      <c r="R399" s="212"/>
      <c r="S399" s="212"/>
      <c r="T399" s="213"/>
      <c r="AT399" s="208" t="s">
        <v>220</v>
      </c>
      <c r="AU399" s="208" t="s">
        <v>86</v>
      </c>
      <c r="AV399" s="15" t="s">
        <v>84</v>
      </c>
      <c r="AW399" s="15" t="s">
        <v>32</v>
      </c>
      <c r="AX399" s="15" t="s">
        <v>76</v>
      </c>
      <c r="AY399" s="208" t="s">
        <v>165</v>
      </c>
    </row>
    <row r="400" spans="1:65" s="13" customFormat="1" ht="11.25">
      <c r="B400" s="183"/>
      <c r="D400" s="179" t="s">
        <v>220</v>
      </c>
      <c r="E400" s="184" t="s">
        <v>1</v>
      </c>
      <c r="F400" s="185" t="s">
        <v>580</v>
      </c>
      <c r="H400" s="186">
        <v>1010.1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220</v>
      </c>
      <c r="AU400" s="184" t="s">
        <v>86</v>
      </c>
      <c r="AV400" s="13" t="s">
        <v>86</v>
      </c>
      <c r="AW400" s="13" t="s">
        <v>32</v>
      </c>
      <c r="AX400" s="13" t="s">
        <v>84</v>
      </c>
      <c r="AY400" s="184" t="s">
        <v>165</v>
      </c>
    </row>
    <row r="401" spans="1:65" s="2" customFormat="1" ht="16.5" customHeight="1">
      <c r="A401" s="32"/>
      <c r="B401" s="165"/>
      <c r="C401" s="166" t="s">
        <v>581</v>
      </c>
      <c r="D401" s="166" t="s">
        <v>168</v>
      </c>
      <c r="E401" s="167" t="s">
        <v>582</v>
      </c>
      <c r="F401" s="168" t="s">
        <v>583</v>
      </c>
      <c r="G401" s="169" t="s">
        <v>380</v>
      </c>
      <c r="H401" s="170">
        <v>1010.1</v>
      </c>
      <c r="I401" s="171"/>
      <c r="J401" s="172">
        <f>ROUND(I401*H401,2)</f>
        <v>0</v>
      </c>
      <c r="K401" s="168" t="s">
        <v>172</v>
      </c>
      <c r="L401" s="33"/>
      <c r="M401" s="173" t="s">
        <v>1</v>
      </c>
      <c r="N401" s="174" t="s">
        <v>41</v>
      </c>
      <c r="O401" s="58"/>
      <c r="P401" s="175">
        <f>O401*H401</f>
        <v>0</v>
      </c>
      <c r="Q401" s="175">
        <v>0</v>
      </c>
      <c r="R401" s="175">
        <f>Q401*H401</f>
        <v>0</v>
      </c>
      <c r="S401" s="175">
        <v>0</v>
      </c>
      <c r="T401" s="176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7" t="s">
        <v>182</v>
      </c>
      <c r="AT401" s="177" t="s">
        <v>168</v>
      </c>
      <c r="AU401" s="177" t="s">
        <v>86</v>
      </c>
      <c r="AY401" s="17" t="s">
        <v>165</v>
      </c>
      <c r="BE401" s="178">
        <f>IF(N401="základní",J401,0)</f>
        <v>0</v>
      </c>
      <c r="BF401" s="178">
        <f>IF(N401="snížená",J401,0)</f>
        <v>0</v>
      </c>
      <c r="BG401" s="178">
        <f>IF(N401="zákl. přenesená",J401,0)</f>
        <v>0</v>
      </c>
      <c r="BH401" s="178">
        <f>IF(N401="sníž. přenesená",J401,0)</f>
        <v>0</v>
      </c>
      <c r="BI401" s="178">
        <f>IF(N401="nulová",J401,0)</f>
        <v>0</v>
      </c>
      <c r="BJ401" s="17" t="s">
        <v>84</v>
      </c>
      <c r="BK401" s="178">
        <f>ROUND(I401*H401,2)</f>
        <v>0</v>
      </c>
      <c r="BL401" s="17" t="s">
        <v>182</v>
      </c>
      <c r="BM401" s="177" t="s">
        <v>584</v>
      </c>
    </row>
    <row r="402" spans="1:65" s="15" customFormat="1" ht="11.25">
      <c r="B402" s="207"/>
      <c r="D402" s="179" t="s">
        <v>220</v>
      </c>
      <c r="E402" s="208" t="s">
        <v>1</v>
      </c>
      <c r="F402" s="209" t="s">
        <v>585</v>
      </c>
      <c r="H402" s="208" t="s">
        <v>1</v>
      </c>
      <c r="I402" s="210"/>
      <c r="L402" s="207"/>
      <c r="M402" s="211"/>
      <c r="N402" s="212"/>
      <c r="O402" s="212"/>
      <c r="P402" s="212"/>
      <c r="Q402" s="212"/>
      <c r="R402" s="212"/>
      <c r="S402" s="212"/>
      <c r="T402" s="213"/>
      <c r="AT402" s="208" t="s">
        <v>220</v>
      </c>
      <c r="AU402" s="208" t="s">
        <v>86</v>
      </c>
      <c r="AV402" s="15" t="s">
        <v>84</v>
      </c>
      <c r="AW402" s="15" t="s">
        <v>32</v>
      </c>
      <c r="AX402" s="15" t="s">
        <v>76</v>
      </c>
      <c r="AY402" s="208" t="s">
        <v>165</v>
      </c>
    </row>
    <row r="403" spans="1:65" s="15" customFormat="1" ht="22.5">
      <c r="B403" s="207"/>
      <c r="D403" s="179" t="s">
        <v>220</v>
      </c>
      <c r="E403" s="208" t="s">
        <v>1</v>
      </c>
      <c r="F403" s="209" t="s">
        <v>392</v>
      </c>
      <c r="H403" s="208" t="s">
        <v>1</v>
      </c>
      <c r="I403" s="210"/>
      <c r="L403" s="207"/>
      <c r="M403" s="211"/>
      <c r="N403" s="212"/>
      <c r="O403" s="212"/>
      <c r="P403" s="212"/>
      <c r="Q403" s="212"/>
      <c r="R403" s="212"/>
      <c r="S403" s="212"/>
      <c r="T403" s="213"/>
      <c r="AT403" s="208" t="s">
        <v>220</v>
      </c>
      <c r="AU403" s="208" t="s">
        <v>86</v>
      </c>
      <c r="AV403" s="15" t="s">
        <v>84</v>
      </c>
      <c r="AW403" s="15" t="s">
        <v>32</v>
      </c>
      <c r="AX403" s="15" t="s">
        <v>76</v>
      </c>
      <c r="AY403" s="208" t="s">
        <v>165</v>
      </c>
    </row>
    <row r="404" spans="1:65" s="15" customFormat="1" ht="11.25">
      <c r="B404" s="207"/>
      <c r="D404" s="179" t="s">
        <v>220</v>
      </c>
      <c r="E404" s="208" t="s">
        <v>1</v>
      </c>
      <c r="F404" s="209" t="s">
        <v>562</v>
      </c>
      <c r="H404" s="208" t="s">
        <v>1</v>
      </c>
      <c r="I404" s="210"/>
      <c r="L404" s="207"/>
      <c r="M404" s="211"/>
      <c r="N404" s="212"/>
      <c r="O404" s="212"/>
      <c r="P404" s="212"/>
      <c r="Q404" s="212"/>
      <c r="R404" s="212"/>
      <c r="S404" s="212"/>
      <c r="T404" s="213"/>
      <c r="AT404" s="208" t="s">
        <v>220</v>
      </c>
      <c r="AU404" s="208" t="s">
        <v>86</v>
      </c>
      <c r="AV404" s="15" t="s">
        <v>84</v>
      </c>
      <c r="AW404" s="15" t="s">
        <v>32</v>
      </c>
      <c r="AX404" s="15" t="s">
        <v>76</v>
      </c>
      <c r="AY404" s="208" t="s">
        <v>165</v>
      </c>
    </row>
    <row r="405" spans="1:65" s="15" customFormat="1" ht="22.5">
      <c r="B405" s="207"/>
      <c r="D405" s="179" t="s">
        <v>220</v>
      </c>
      <c r="E405" s="208" t="s">
        <v>1</v>
      </c>
      <c r="F405" s="209" t="s">
        <v>563</v>
      </c>
      <c r="H405" s="208" t="s">
        <v>1</v>
      </c>
      <c r="I405" s="210"/>
      <c r="L405" s="207"/>
      <c r="M405" s="211"/>
      <c r="N405" s="212"/>
      <c r="O405" s="212"/>
      <c r="P405" s="212"/>
      <c r="Q405" s="212"/>
      <c r="R405" s="212"/>
      <c r="S405" s="212"/>
      <c r="T405" s="213"/>
      <c r="AT405" s="208" t="s">
        <v>220</v>
      </c>
      <c r="AU405" s="208" t="s">
        <v>86</v>
      </c>
      <c r="AV405" s="15" t="s">
        <v>84</v>
      </c>
      <c r="AW405" s="15" t="s">
        <v>32</v>
      </c>
      <c r="AX405" s="15" t="s">
        <v>76</v>
      </c>
      <c r="AY405" s="208" t="s">
        <v>165</v>
      </c>
    </row>
    <row r="406" spans="1:65" s="15" customFormat="1" ht="11.25">
      <c r="B406" s="207"/>
      <c r="D406" s="179" t="s">
        <v>220</v>
      </c>
      <c r="E406" s="208" t="s">
        <v>1</v>
      </c>
      <c r="F406" s="209" t="s">
        <v>564</v>
      </c>
      <c r="H406" s="208" t="s">
        <v>1</v>
      </c>
      <c r="I406" s="210"/>
      <c r="L406" s="207"/>
      <c r="M406" s="211"/>
      <c r="N406" s="212"/>
      <c r="O406" s="212"/>
      <c r="P406" s="212"/>
      <c r="Q406" s="212"/>
      <c r="R406" s="212"/>
      <c r="S406" s="212"/>
      <c r="T406" s="213"/>
      <c r="AT406" s="208" t="s">
        <v>220</v>
      </c>
      <c r="AU406" s="208" t="s">
        <v>86</v>
      </c>
      <c r="AV406" s="15" t="s">
        <v>84</v>
      </c>
      <c r="AW406" s="15" t="s">
        <v>32</v>
      </c>
      <c r="AX406" s="15" t="s">
        <v>76</v>
      </c>
      <c r="AY406" s="208" t="s">
        <v>165</v>
      </c>
    </row>
    <row r="407" spans="1:65" s="15" customFormat="1" ht="11.25">
      <c r="B407" s="207"/>
      <c r="D407" s="179" t="s">
        <v>220</v>
      </c>
      <c r="E407" s="208" t="s">
        <v>1</v>
      </c>
      <c r="F407" s="209" t="s">
        <v>565</v>
      </c>
      <c r="H407" s="208" t="s">
        <v>1</v>
      </c>
      <c r="I407" s="210"/>
      <c r="L407" s="207"/>
      <c r="M407" s="211"/>
      <c r="N407" s="212"/>
      <c r="O407" s="212"/>
      <c r="P407" s="212"/>
      <c r="Q407" s="212"/>
      <c r="R407" s="212"/>
      <c r="S407" s="212"/>
      <c r="T407" s="213"/>
      <c r="AT407" s="208" t="s">
        <v>220</v>
      </c>
      <c r="AU407" s="208" t="s">
        <v>86</v>
      </c>
      <c r="AV407" s="15" t="s">
        <v>84</v>
      </c>
      <c r="AW407" s="15" t="s">
        <v>32</v>
      </c>
      <c r="AX407" s="15" t="s">
        <v>76</v>
      </c>
      <c r="AY407" s="208" t="s">
        <v>165</v>
      </c>
    </row>
    <row r="408" spans="1:65" s="15" customFormat="1" ht="11.25">
      <c r="B408" s="207"/>
      <c r="D408" s="179" t="s">
        <v>220</v>
      </c>
      <c r="E408" s="208" t="s">
        <v>1</v>
      </c>
      <c r="F408" s="209" t="s">
        <v>566</v>
      </c>
      <c r="H408" s="208" t="s">
        <v>1</v>
      </c>
      <c r="I408" s="210"/>
      <c r="L408" s="207"/>
      <c r="M408" s="211"/>
      <c r="N408" s="212"/>
      <c r="O408" s="212"/>
      <c r="P408" s="212"/>
      <c r="Q408" s="212"/>
      <c r="R408" s="212"/>
      <c r="S408" s="212"/>
      <c r="T408" s="213"/>
      <c r="AT408" s="208" t="s">
        <v>220</v>
      </c>
      <c r="AU408" s="208" t="s">
        <v>86</v>
      </c>
      <c r="AV408" s="15" t="s">
        <v>84</v>
      </c>
      <c r="AW408" s="15" t="s">
        <v>32</v>
      </c>
      <c r="AX408" s="15" t="s">
        <v>76</v>
      </c>
      <c r="AY408" s="208" t="s">
        <v>165</v>
      </c>
    </row>
    <row r="409" spans="1:65" s="15" customFormat="1" ht="11.25">
      <c r="B409" s="207"/>
      <c r="D409" s="179" t="s">
        <v>220</v>
      </c>
      <c r="E409" s="208" t="s">
        <v>1</v>
      </c>
      <c r="F409" s="209" t="s">
        <v>567</v>
      </c>
      <c r="H409" s="208" t="s">
        <v>1</v>
      </c>
      <c r="I409" s="210"/>
      <c r="L409" s="207"/>
      <c r="M409" s="211"/>
      <c r="N409" s="212"/>
      <c r="O409" s="212"/>
      <c r="P409" s="212"/>
      <c r="Q409" s="212"/>
      <c r="R409" s="212"/>
      <c r="S409" s="212"/>
      <c r="T409" s="213"/>
      <c r="AT409" s="208" t="s">
        <v>220</v>
      </c>
      <c r="AU409" s="208" t="s">
        <v>86</v>
      </c>
      <c r="AV409" s="15" t="s">
        <v>84</v>
      </c>
      <c r="AW409" s="15" t="s">
        <v>32</v>
      </c>
      <c r="AX409" s="15" t="s">
        <v>76</v>
      </c>
      <c r="AY409" s="208" t="s">
        <v>165</v>
      </c>
    </row>
    <row r="410" spans="1:65" s="15" customFormat="1" ht="11.25">
      <c r="B410" s="207"/>
      <c r="D410" s="179" t="s">
        <v>220</v>
      </c>
      <c r="E410" s="208" t="s">
        <v>1</v>
      </c>
      <c r="F410" s="209" t="s">
        <v>395</v>
      </c>
      <c r="H410" s="208" t="s">
        <v>1</v>
      </c>
      <c r="I410" s="210"/>
      <c r="L410" s="207"/>
      <c r="M410" s="211"/>
      <c r="N410" s="212"/>
      <c r="O410" s="212"/>
      <c r="P410" s="212"/>
      <c r="Q410" s="212"/>
      <c r="R410" s="212"/>
      <c r="S410" s="212"/>
      <c r="T410" s="213"/>
      <c r="AT410" s="208" t="s">
        <v>220</v>
      </c>
      <c r="AU410" s="208" t="s">
        <v>86</v>
      </c>
      <c r="AV410" s="15" t="s">
        <v>84</v>
      </c>
      <c r="AW410" s="15" t="s">
        <v>32</v>
      </c>
      <c r="AX410" s="15" t="s">
        <v>76</v>
      </c>
      <c r="AY410" s="208" t="s">
        <v>165</v>
      </c>
    </row>
    <row r="411" spans="1:65" s="15" customFormat="1" ht="11.25">
      <c r="B411" s="207"/>
      <c r="D411" s="179" t="s">
        <v>220</v>
      </c>
      <c r="E411" s="208" t="s">
        <v>1</v>
      </c>
      <c r="F411" s="209" t="s">
        <v>586</v>
      </c>
      <c r="H411" s="208" t="s">
        <v>1</v>
      </c>
      <c r="I411" s="210"/>
      <c r="L411" s="207"/>
      <c r="M411" s="211"/>
      <c r="N411" s="212"/>
      <c r="O411" s="212"/>
      <c r="P411" s="212"/>
      <c r="Q411" s="212"/>
      <c r="R411" s="212"/>
      <c r="S411" s="212"/>
      <c r="T411" s="213"/>
      <c r="AT411" s="208" t="s">
        <v>220</v>
      </c>
      <c r="AU411" s="208" t="s">
        <v>86</v>
      </c>
      <c r="AV411" s="15" t="s">
        <v>84</v>
      </c>
      <c r="AW411" s="15" t="s">
        <v>32</v>
      </c>
      <c r="AX411" s="15" t="s">
        <v>76</v>
      </c>
      <c r="AY411" s="208" t="s">
        <v>165</v>
      </c>
    </row>
    <row r="412" spans="1:65" s="15" customFormat="1" ht="11.25">
      <c r="B412" s="207"/>
      <c r="D412" s="179" t="s">
        <v>220</v>
      </c>
      <c r="E412" s="208" t="s">
        <v>1</v>
      </c>
      <c r="F412" s="209" t="s">
        <v>569</v>
      </c>
      <c r="H412" s="208" t="s">
        <v>1</v>
      </c>
      <c r="I412" s="210"/>
      <c r="L412" s="207"/>
      <c r="M412" s="211"/>
      <c r="N412" s="212"/>
      <c r="O412" s="212"/>
      <c r="P412" s="212"/>
      <c r="Q412" s="212"/>
      <c r="R412" s="212"/>
      <c r="S412" s="212"/>
      <c r="T412" s="213"/>
      <c r="AT412" s="208" t="s">
        <v>220</v>
      </c>
      <c r="AU412" s="208" t="s">
        <v>86</v>
      </c>
      <c r="AV412" s="15" t="s">
        <v>84</v>
      </c>
      <c r="AW412" s="15" t="s">
        <v>32</v>
      </c>
      <c r="AX412" s="15" t="s">
        <v>76</v>
      </c>
      <c r="AY412" s="208" t="s">
        <v>165</v>
      </c>
    </row>
    <row r="413" spans="1:65" s="15" customFormat="1" ht="11.25">
      <c r="B413" s="207"/>
      <c r="D413" s="179" t="s">
        <v>220</v>
      </c>
      <c r="E413" s="208" t="s">
        <v>1</v>
      </c>
      <c r="F413" s="209" t="s">
        <v>395</v>
      </c>
      <c r="H413" s="208" t="s">
        <v>1</v>
      </c>
      <c r="I413" s="210"/>
      <c r="L413" s="207"/>
      <c r="M413" s="211"/>
      <c r="N413" s="212"/>
      <c r="O413" s="212"/>
      <c r="P413" s="212"/>
      <c r="Q413" s="212"/>
      <c r="R413" s="212"/>
      <c r="S413" s="212"/>
      <c r="T413" s="213"/>
      <c r="AT413" s="208" t="s">
        <v>220</v>
      </c>
      <c r="AU413" s="208" t="s">
        <v>86</v>
      </c>
      <c r="AV413" s="15" t="s">
        <v>84</v>
      </c>
      <c r="AW413" s="15" t="s">
        <v>32</v>
      </c>
      <c r="AX413" s="15" t="s">
        <v>76</v>
      </c>
      <c r="AY413" s="208" t="s">
        <v>165</v>
      </c>
    </row>
    <row r="414" spans="1:65" s="15" customFormat="1" ht="11.25">
      <c r="B414" s="207"/>
      <c r="D414" s="179" t="s">
        <v>220</v>
      </c>
      <c r="E414" s="208" t="s">
        <v>1</v>
      </c>
      <c r="F414" s="209" t="s">
        <v>587</v>
      </c>
      <c r="H414" s="208" t="s">
        <v>1</v>
      </c>
      <c r="I414" s="210"/>
      <c r="L414" s="207"/>
      <c r="M414" s="211"/>
      <c r="N414" s="212"/>
      <c r="O414" s="212"/>
      <c r="P414" s="212"/>
      <c r="Q414" s="212"/>
      <c r="R414" s="212"/>
      <c r="S414" s="212"/>
      <c r="T414" s="213"/>
      <c r="AT414" s="208" t="s">
        <v>220</v>
      </c>
      <c r="AU414" s="208" t="s">
        <v>86</v>
      </c>
      <c r="AV414" s="15" t="s">
        <v>84</v>
      </c>
      <c r="AW414" s="15" t="s">
        <v>32</v>
      </c>
      <c r="AX414" s="15" t="s">
        <v>76</v>
      </c>
      <c r="AY414" s="208" t="s">
        <v>165</v>
      </c>
    </row>
    <row r="415" spans="1:65" s="13" customFormat="1" ht="11.25">
      <c r="B415" s="183"/>
      <c r="D415" s="179" t="s">
        <v>220</v>
      </c>
      <c r="E415" s="184" t="s">
        <v>1</v>
      </c>
      <c r="F415" s="185" t="s">
        <v>580</v>
      </c>
      <c r="H415" s="186">
        <v>1010.1</v>
      </c>
      <c r="I415" s="187"/>
      <c r="L415" s="183"/>
      <c r="M415" s="188"/>
      <c r="N415" s="189"/>
      <c r="O415" s="189"/>
      <c r="P415" s="189"/>
      <c r="Q415" s="189"/>
      <c r="R415" s="189"/>
      <c r="S415" s="189"/>
      <c r="T415" s="190"/>
      <c r="AT415" s="184" t="s">
        <v>220</v>
      </c>
      <c r="AU415" s="184" t="s">
        <v>86</v>
      </c>
      <c r="AV415" s="13" t="s">
        <v>86</v>
      </c>
      <c r="AW415" s="13" t="s">
        <v>32</v>
      </c>
      <c r="AX415" s="13" t="s">
        <v>84</v>
      </c>
      <c r="AY415" s="184" t="s">
        <v>165</v>
      </c>
    </row>
    <row r="416" spans="1:65" s="2" customFormat="1" ht="21.75" customHeight="1">
      <c r="A416" s="32"/>
      <c r="B416" s="165"/>
      <c r="C416" s="166" t="s">
        <v>588</v>
      </c>
      <c r="D416" s="166" t="s">
        <v>168</v>
      </c>
      <c r="E416" s="167" t="s">
        <v>589</v>
      </c>
      <c r="F416" s="168" t="s">
        <v>590</v>
      </c>
      <c r="G416" s="169" t="s">
        <v>380</v>
      </c>
      <c r="H416" s="170">
        <v>660</v>
      </c>
      <c r="I416" s="171"/>
      <c r="J416" s="172">
        <f>ROUND(I416*H416,2)</f>
        <v>0</v>
      </c>
      <c r="K416" s="168" t="s">
        <v>172</v>
      </c>
      <c r="L416" s="33"/>
      <c r="M416" s="173" t="s">
        <v>1</v>
      </c>
      <c r="N416" s="174" t="s">
        <v>41</v>
      </c>
      <c r="O416" s="58"/>
      <c r="P416" s="175">
        <f>O416*H416</f>
        <v>0</v>
      </c>
      <c r="Q416" s="175">
        <v>9.0000000000000006E-5</v>
      </c>
      <c r="R416" s="175">
        <f>Q416*H416</f>
        <v>5.9400000000000001E-2</v>
      </c>
      <c r="S416" s="175">
        <v>4.2000000000000003E-2</v>
      </c>
      <c r="T416" s="176">
        <f>S416*H416</f>
        <v>27.720000000000002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77" t="s">
        <v>182</v>
      </c>
      <c r="AT416" s="177" t="s">
        <v>168</v>
      </c>
      <c r="AU416" s="177" t="s">
        <v>86</v>
      </c>
      <c r="AY416" s="17" t="s">
        <v>165</v>
      </c>
      <c r="BE416" s="178">
        <f>IF(N416="základní",J416,0)</f>
        <v>0</v>
      </c>
      <c r="BF416" s="178">
        <f>IF(N416="snížená",J416,0)</f>
        <v>0</v>
      </c>
      <c r="BG416" s="178">
        <f>IF(N416="zákl. přenesená",J416,0)</f>
        <v>0</v>
      </c>
      <c r="BH416" s="178">
        <f>IF(N416="sníž. přenesená",J416,0)</f>
        <v>0</v>
      </c>
      <c r="BI416" s="178">
        <f>IF(N416="nulová",J416,0)</f>
        <v>0</v>
      </c>
      <c r="BJ416" s="17" t="s">
        <v>84</v>
      </c>
      <c r="BK416" s="178">
        <f>ROUND(I416*H416,2)</f>
        <v>0</v>
      </c>
      <c r="BL416" s="17" t="s">
        <v>182</v>
      </c>
      <c r="BM416" s="177" t="s">
        <v>591</v>
      </c>
    </row>
    <row r="417" spans="1:65" s="15" customFormat="1" ht="11.25">
      <c r="B417" s="207"/>
      <c r="D417" s="179" t="s">
        <v>220</v>
      </c>
      <c r="E417" s="208" t="s">
        <v>1</v>
      </c>
      <c r="F417" s="209" t="s">
        <v>592</v>
      </c>
      <c r="H417" s="208" t="s">
        <v>1</v>
      </c>
      <c r="I417" s="210"/>
      <c r="L417" s="207"/>
      <c r="M417" s="211"/>
      <c r="N417" s="212"/>
      <c r="O417" s="212"/>
      <c r="P417" s="212"/>
      <c r="Q417" s="212"/>
      <c r="R417" s="212"/>
      <c r="S417" s="212"/>
      <c r="T417" s="213"/>
      <c r="AT417" s="208" t="s">
        <v>220</v>
      </c>
      <c r="AU417" s="208" t="s">
        <v>86</v>
      </c>
      <c r="AV417" s="15" t="s">
        <v>84</v>
      </c>
      <c r="AW417" s="15" t="s">
        <v>32</v>
      </c>
      <c r="AX417" s="15" t="s">
        <v>76</v>
      </c>
      <c r="AY417" s="208" t="s">
        <v>165</v>
      </c>
    </row>
    <row r="418" spans="1:65" s="15" customFormat="1" ht="11.25">
      <c r="B418" s="207"/>
      <c r="D418" s="179" t="s">
        <v>220</v>
      </c>
      <c r="E418" s="208" t="s">
        <v>1</v>
      </c>
      <c r="F418" s="209" t="s">
        <v>593</v>
      </c>
      <c r="H418" s="208" t="s">
        <v>1</v>
      </c>
      <c r="I418" s="210"/>
      <c r="L418" s="207"/>
      <c r="M418" s="211"/>
      <c r="N418" s="212"/>
      <c r="O418" s="212"/>
      <c r="P418" s="212"/>
      <c r="Q418" s="212"/>
      <c r="R418" s="212"/>
      <c r="S418" s="212"/>
      <c r="T418" s="213"/>
      <c r="AT418" s="208" t="s">
        <v>220</v>
      </c>
      <c r="AU418" s="208" t="s">
        <v>86</v>
      </c>
      <c r="AV418" s="15" t="s">
        <v>84</v>
      </c>
      <c r="AW418" s="15" t="s">
        <v>32</v>
      </c>
      <c r="AX418" s="15" t="s">
        <v>76</v>
      </c>
      <c r="AY418" s="208" t="s">
        <v>165</v>
      </c>
    </row>
    <row r="419" spans="1:65" s="15" customFormat="1" ht="11.25">
      <c r="B419" s="207"/>
      <c r="D419" s="179" t="s">
        <v>220</v>
      </c>
      <c r="E419" s="208" t="s">
        <v>1</v>
      </c>
      <c r="F419" s="209" t="s">
        <v>594</v>
      </c>
      <c r="H419" s="208" t="s">
        <v>1</v>
      </c>
      <c r="I419" s="210"/>
      <c r="L419" s="207"/>
      <c r="M419" s="211"/>
      <c r="N419" s="212"/>
      <c r="O419" s="212"/>
      <c r="P419" s="212"/>
      <c r="Q419" s="212"/>
      <c r="R419" s="212"/>
      <c r="S419" s="212"/>
      <c r="T419" s="213"/>
      <c r="AT419" s="208" t="s">
        <v>220</v>
      </c>
      <c r="AU419" s="208" t="s">
        <v>86</v>
      </c>
      <c r="AV419" s="15" t="s">
        <v>84</v>
      </c>
      <c r="AW419" s="15" t="s">
        <v>32</v>
      </c>
      <c r="AX419" s="15" t="s">
        <v>76</v>
      </c>
      <c r="AY419" s="208" t="s">
        <v>165</v>
      </c>
    </row>
    <row r="420" spans="1:65" s="15" customFormat="1" ht="11.25">
      <c r="B420" s="207"/>
      <c r="D420" s="179" t="s">
        <v>220</v>
      </c>
      <c r="E420" s="208" t="s">
        <v>1</v>
      </c>
      <c r="F420" s="209" t="s">
        <v>595</v>
      </c>
      <c r="H420" s="208" t="s">
        <v>1</v>
      </c>
      <c r="I420" s="210"/>
      <c r="L420" s="207"/>
      <c r="M420" s="211"/>
      <c r="N420" s="212"/>
      <c r="O420" s="212"/>
      <c r="P420" s="212"/>
      <c r="Q420" s="212"/>
      <c r="R420" s="212"/>
      <c r="S420" s="212"/>
      <c r="T420" s="213"/>
      <c r="AT420" s="208" t="s">
        <v>220</v>
      </c>
      <c r="AU420" s="208" t="s">
        <v>86</v>
      </c>
      <c r="AV420" s="15" t="s">
        <v>84</v>
      </c>
      <c r="AW420" s="15" t="s">
        <v>32</v>
      </c>
      <c r="AX420" s="15" t="s">
        <v>76</v>
      </c>
      <c r="AY420" s="208" t="s">
        <v>165</v>
      </c>
    </row>
    <row r="421" spans="1:65" s="15" customFormat="1" ht="11.25">
      <c r="B421" s="207"/>
      <c r="D421" s="179" t="s">
        <v>220</v>
      </c>
      <c r="E421" s="208" t="s">
        <v>1</v>
      </c>
      <c r="F421" s="209" t="s">
        <v>395</v>
      </c>
      <c r="H421" s="208" t="s">
        <v>1</v>
      </c>
      <c r="I421" s="210"/>
      <c r="L421" s="207"/>
      <c r="M421" s="211"/>
      <c r="N421" s="212"/>
      <c r="O421" s="212"/>
      <c r="P421" s="212"/>
      <c r="Q421" s="212"/>
      <c r="R421" s="212"/>
      <c r="S421" s="212"/>
      <c r="T421" s="213"/>
      <c r="AT421" s="208" t="s">
        <v>220</v>
      </c>
      <c r="AU421" s="208" t="s">
        <v>86</v>
      </c>
      <c r="AV421" s="15" t="s">
        <v>84</v>
      </c>
      <c r="AW421" s="15" t="s">
        <v>32</v>
      </c>
      <c r="AX421" s="15" t="s">
        <v>76</v>
      </c>
      <c r="AY421" s="208" t="s">
        <v>165</v>
      </c>
    </row>
    <row r="422" spans="1:65" s="15" customFormat="1" ht="11.25">
      <c r="B422" s="207"/>
      <c r="D422" s="179" t="s">
        <v>220</v>
      </c>
      <c r="E422" s="208" t="s">
        <v>1</v>
      </c>
      <c r="F422" s="209" t="s">
        <v>596</v>
      </c>
      <c r="H422" s="208" t="s">
        <v>1</v>
      </c>
      <c r="I422" s="210"/>
      <c r="L422" s="207"/>
      <c r="M422" s="211"/>
      <c r="N422" s="212"/>
      <c r="O422" s="212"/>
      <c r="P422" s="212"/>
      <c r="Q422" s="212"/>
      <c r="R422" s="212"/>
      <c r="S422" s="212"/>
      <c r="T422" s="213"/>
      <c r="AT422" s="208" t="s">
        <v>220</v>
      </c>
      <c r="AU422" s="208" t="s">
        <v>86</v>
      </c>
      <c r="AV422" s="15" t="s">
        <v>84</v>
      </c>
      <c r="AW422" s="15" t="s">
        <v>32</v>
      </c>
      <c r="AX422" s="15" t="s">
        <v>76</v>
      </c>
      <c r="AY422" s="208" t="s">
        <v>165</v>
      </c>
    </row>
    <row r="423" spans="1:65" s="13" customFormat="1" ht="11.25">
      <c r="B423" s="183"/>
      <c r="D423" s="179" t="s">
        <v>220</v>
      </c>
      <c r="E423" s="184" t="s">
        <v>1</v>
      </c>
      <c r="F423" s="185" t="s">
        <v>597</v>
      </c>
      <c r="H423" s="186">
        <v>660</v>
      </c>
      <c r="I423" s="187"/>
      <c r="L423" s="183"/>
      <c r="M423" s="188"/>
      <c r="N423" s="189"/>
      <c r="O423" s="189"/>
      <c r="P423" s="189"/>
      <c r="Q423" s="189"/>
      <c r="R423" s="189"/>
      <c r="S423" s="189"/>
      <c r="T423" s="190"/>
      <c r="AT423" s="184" t="s">
        <v>220</v>
      </c>
      <c r="AU423" s="184" t="s">
        <v>86</v>
      </c>
      <c r="AV423" s="13" t="s">
        <v>86</v>
      </c>
      <c r="AW423" s="13" t="s">
        <v>32</v>
      </c>
      <c r="AX423" s="13" t="s">
        <v>84</v>
      </c>
      <c r="AY423" s="184" t="s">
        <v>165</v>
      </c>
    </row>
    <row r="424" spans="1:65" s="2" customFormat="1" ht="16.5" customHeight="1">
      <c r="A424" s="32"/>
      <c r="B424" s="165"/>
      <c r="C424" s="166" t="s">
        <v>598</v>
      </c>
      <c r="D424" s="166" t="s">
        <v>168</v>
      </c>
      <c r="E424" s="167" t="s">
        <v>599</v>
      </c>
      <c r="F424" s="168" t="s">
        <v>600</v>
      </c>
      <c r="G424" s="169" t="s">
        <v>380</v>
      </c>
      <c r="H424" s="170">
        <v>19.399999999999999</v>
      </c>
      <c r="I424" s="171"/>
      <c r="J424" s="172">
        <f>ROUND(I424*H424,2)</f>
        <v>0</v>
      </c>
      <c r="K424" s="168" t="s">
        <v>172</v>
      </c>
      <c r="L424" s="33"/>
      <c r="M424" s="173" t="s">
        <v>1</v>
      </c>
      <c r="N424" s="174" t="s">
        <v>41</v>
      </c>
      <c r="O424" s="58"/>
      <c r="P424" s="175">
        <f>O424*H424</f>
        <v>0</v>
      </c>
      <c r="Q424" s="175">
        <v>0</v>
      </c>
      <c r="R424" s="175">
        <f>Q424*H424</f>
        <v>0</v>
      </c>
      <c r="S424" s="175">
        <v>0.98</v>
      </c>
      <c r="T424" s="176">
        <f>S424*H424</f>
        <v>19.011999999999997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7" t="s">
        <v>182</v>
      </c>
      <c r="AT424" s="177" t="s">
        <v>168</v>
      </c>
      <c r="AU424" s="177" t="s">
        <v>86</v>
      </c>
      <c r="AY424" s="17" t="s">
        <v>165</v>
      </c>
      <c r="BE424" s="178">
        <f>IF(N424="základní",J424,0)</f>
        <v>0</v>
      </c>
      <c r="BF424" s="178">
        <f>IF(N424="snížená",J424,0)</f>
        <v>0</v>
      </c>
      <c r="BG424" s="178">
        <f>IF(N424="zákl. přenesená",J424,0)</f>
        <v>0</v>
      </c>
      <c r="BH424" s="178">
        <f>IF(N424="sníž. přenesená",J424,0)</f>
        <v>0</v>
      </c>
      <c r="BI424" s="178">
        <f>IF(N424="nulová",J424,0)</f>
        <v>0</v>
      </c>
      <c r="BJ424" s="17" t="s">
        <v>84</v>
      </c>
      <c r="BK424" s="178">
        <f>ROUND(I424*H424,2)</f>
        <v>0</v>
      </c>
      <c r="BL424" s="17" t="s">
        <v>182</v>
      </c>
      <c r="BM424" s="177" t="s">
        <v>601</v>
      </c>
    </row>
    <row r="425" spans="1:65" s="15" customFormat="1" ht="22.5">
      <c r="B425" s="207"/>
      <c r="D425" s="179" t="s">
        <v>220</v>
      </c>
      <c r="E425" s="208" t="s">
        <v>1</v>
      </c>
      <c r="F425" s="209" t="s">
        <v>602</v>
      </c>
      <c r="H425" s="208" t="s">
        <v>1</v>
      </c>
      <c r="I425" s="210"/>
      <c r="L425" s="207"/>
      <c r="M425" s="211"/>
      <c r="N425" s="212"/>
      <c r="O425" s="212"/>
      <c r="P425" s="212"/>
      <c r="Q425" s="212"/>
      <c r="R425" s="212"/>
      <c r="S425" s="212"/>
      <c r="T425" s="213"/>
      <c r="AT425" s="208" t="s">
        <v>220</v>
      </c>
      <c r="AU425" s="208" t="s">
        <v>86</v>
      </c>
      <c r="AV425" s="15" t="s">
        <v>84</v>
      </c>
      <c r="AW425" s="15" t="s">
        <v>32</v>
      </c>
      <c r="AX425" s="15" t="s">
        <v>76</v>
      </c>
      <c r="AY425" s="208" t="s">
        <v>165</v>
      </c>
    </row>
    <row r="426" spans="1:65" s="15" customFormat="1" ht="22.5">
      <c r="B426" s="207"/>
      <c r="D426" s="179" t="s">
        <v>220</v>
      </c>
      <c r="E426" s="208" t="s">
        <v>1</v>
      </c>
      <c r="F426" s="209" t="s">
        <v>392</v>
      </c>
      <c r="H426" s="208" t="s">
        <v>1</v>
      </c>
      <c r="I426" s="210"/>
      <c r="L426" s="207"/>
      <c r="M426" s="211"/>
      <c r="N426" s="212"/>
      <c r="O426" s="212"/>
      <c r="P426" s="212"/>
      <c r="Q426" s="212"/>
      <c r="R426" s="212"/>
      <c r="S426" s="212"/>
      <c r="T426" s="213"/>
      <c r="AT426" s="208" t="s">
        <v>220</v>
      </c>
      <c r="AU426" s="208" t="s">
        <v>86</v>
      </c>
      <c r="AV426" s="15" t="s">
        <v>84</v>
      </c>
      <c r="AW426" s="15" t="s">
        <v>32</v>
      </c>
      <c r="AX426" s="15" t="s">
        <v>76</v>
      </c>
      <c r="AY426" s="208" t="s">
        <v>165</v>
      </c>
    </row>
    <row r="427" spans="1:65" s="15" customFormat="1" ht="11.25">
      <c r="B427" s="207"/>
      <c r="D427" s="179" t="s">
        <v>220</v>
      </c>
      <c r="E427" s="208" t="s">
        <v>1</v>
      </c>
      <c r="F427" s="209" t="s">
        <v>603</v>
      </c>
      <c r="H427" s="208" t="s">
        <v>1</v>
      </c>
      <c r="I427" s="210"/>
      <c r="L427" s="207"/>
      <c r="M427" s="211"/>
      <c r="N427" s="212"/>
      <c r="O427" s="212"/>
      <c r="P427" s="212"/>
      <c r="Q427" s="212"/>
      <c r="R427" s="212"/>
      <c r="S427" s="212"/>
      <c r="T427" s="213"/>
      <c r="AT427" s="208" t="s">
        <v>220</v>
      </c>
      <c r="AU427" s="208" t="s">
        <v>86</v>
      </c>
      <c r="AV427" s="15" t="s">
        <v>84</v>
      </c>
      <c r="AW427" s="15" t="s">
        <v>32</v>
      </c>
      <c r="AX427" s="15" t="s">
        <v>76</v>
      </c>
      <c r="AY427" s="208" t="s">
        <v>165</v>
      </c>
    </row>
    <row r="428" spans="1:65" s="15" customFormat="1" ht="11.25">
      <c r="B428" s="207"/>
      <c r="D428" s="179" t="s">
        <v>220</v>
      </c>
      <c r="E428" s="208" t="s">
        <v>1</v>
      </c>
      <c r="F428" s="209" t="s">
        <v>604</v>
      </c>
      <c r="H428" s="208" t="s">
        <v>1</v>
      </c>
      <c r="I428" s="210"/>
      <c r="L428" s="207"/>
      <c r="M428" s="211"/>
      <c r="N428" s="212"/>
      <c r="O428" s="212"/>
      <c r="P428" s="212"/>
      <c r="Q428" s="212"/>
      <c r="R428" s="212"/>
      <c r="S428" s="212"/>
      <c r="T428" s="213"/>
      <c r="AT428" s="208" t="s">
        <v>220</v>
      </c>
      <c r="AU428" s="208" t="s">
        <v>86</v>
      </c>
      <c r="AV428" s="15" t="s">
        <v>84</v>
      </c>
      <c r="AW428" s="15" t="s">
        <v>32</v>
      </c>
      <c r="AX428" s="15" t="s">
        <v>76</v>
      </c>
      <c r="AY428" s="208" t="s">
        <v>165</v>
      </c>
    </row>
    <row r="429" spans="1:65" s="13" customFormat="1" ht="11.25">
      <c r="B429" s="183"/>
      <c r="D429" s="179" t="s">
        <v>220</v>
      </c>
      <c r="E429" s="184" t="s">
        <v>1</v>
      </c>
      <c r="F429" s="185" t="s">
        <v>605</v>
      </c>
      <c r="H429" s="186">
        <v>9.6999999999999993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220</v>
      </c>
      <c r="AU429" s="184" t="s">
        <v>86</v>
      </c>
      <c r="AV429" s="13" t="s">
        <v>86</v>
      </c>
      <c r="AW429" s="13" t="s">
        <v>32</v>
      </c>
      <c r="AX429" s="13" t="s">
        <v>76</v>
      </c>
      <c r="AY429" s="184" t="s">
        <v>165</v>
      </c>
    </row>
    <row r="430" spans="1:65" s="15" customFormat="1" ht="22.5">
      <c r="B430" s="207"/>
      <c r="D430" s="179" t="s">
        <v>220</v>
      </c>
      <c r="E430" s="208" t="s">
        <v>1</v>
      </c>
      <c r="F430" s="209" t="s">
        <v>606</v>
      </c>
      <c r="H430" s="208" t="s">
        <v>1</v>
      </c>
      <c r="I430" s="210"/>
      <c r="L430" s="207"/>
      <c r="M430" s="211"/>
      <c r="N430" s="212"/>
      <c r="O430" s="212"/>
      <c r="P430" s="212"/>
      <c r="Q430" s="212"/>
      <c r="R430" s="212"/>
      <c r="S430" s="212"/>
      <c r="T430" s="213"/>
      <c r="AT430" s="208" t="s">
        <v>220</v>
      </c>
      <c r="AU430" s="208" t="s">
        <v>86</v>
      </c>
      <c r="AV430" s="15" t="s">
        <v>84</v>
      </c>
      <c r="AW430" s="15" t="s">
        <v>32</v>
      </c>
      <c r="AX430" s="15" t="s">
        <v>76</v>
      </c>
      <c r="AY430" s="208" t="s">
        <v>165</v>
      </c>
    </row>
    <row r="431" spans="1:65" s="15" customFormat="1" ht="22.5">
      <c r="B431" s="207"/>
      <c r="D431" s="179" t="s">
        <v>220</v>
      </c>
      <c r="E431" s="208" t="s">
        <v>1</v>
      </c>
      <c r="F431" s="209" t="s">
        <v>392</v>
      </c>
      <c r="H431" s="208" t="s">
        <v>1</v>
      </c>
      <c r="I431" s="210"/>
      <c r="L431" s="207"/>
      <c r="M431" s="211"/>
      <c r="N431" s="212"/>
      <c r="O431" s="212"/>
      <c r="P431" s="212"/>
      <c r="Q431" s="212"/>
      <c r="R431" s="212"/>
      <c r="S431" s="212"/>
      <c r="T431" s="213"/>
      <c r="AT431" s="208" t="s">
        <v>220</v>
      </c>
      <c r="AU431" s="208" t="s">
        <v>86</v>
      </c>
      <c r="AV431" s="15" t="s">
        <v>84</v>
      </c>
      <c r="AW431" s="15" t="s">
        <v>32</v>
      </c>
      <c r="AX431" s="15" t="s">
        <v>76</v>
      </c>
      <c r="AY431" s="208" t="s">
        <v>165</v>
      </c>
    </row>
    <row r="432" spans="1:65" s="15" customFormat="1" ht="11.25">
      <c r="B432" s="207"/>
      <c r="D432" s="179" t="s">
        <v>220</v>
      </c>
      <c r="E432" s="208" t="s">
        <v>1</v>
      </c>
      <c r="F432" s="209" t="s">
        <v>603</v>
      </c>
      <c r="H432" s="208" t="s">
        <v>1</v>
      </c>
      <c r="I432" s="210"/>
      <c r="L432" s="207"/>
      <c r="M432" s="211"/>
      <c r="N432" s="212"/>
      <c r="O432" s="212"/>
      <c r="P432" s="212"/>
      <c r="Q432" s="212"/>
      <c r="R432" s="212"/>
      <c r="S432" s="212"/>
      <c r="T432" s="213"/>
      <c r="AT432" s="208" t="s">
        <v>220</v>
      </c>
      <c r="AU432" s="208" t="s">
        <v>86</v>
      </c>
      <c r="AV432" s="15" t="s">
        <v>84</v>
      </c>
      <c r="AW432" s="15" t="s">
        <v>32</v>
      </c>
      <c r="AX432" s="15" t="s">
        <v>76</v>
      </c>
      <c r="AY432" s="208" t="s">
        <v>165</v>
      </c>
    </row>
    <row r="433" spans="1:65" s="15" customFormat="1" ht="11.25">
      <c r="B433" s="207"/>
      <c r="D433" s="179" t="s">
        <v>220</v>
      </c>
      <c r="E433" s="208" t="s">
        <v>1</v>
      </c>
      <c r="F433" s="209" t="s">
        <v>604</v>
      </c>
      <c r="H433" s="208" t="s">
        <v>1</v>
      </c>
      <c r="I433" s="210"/>
      <c r="L433" s="207"/>
      <c r="M433" s="211"/>
      <c r="N433" s="212"/>
      <c r="O433" s="212"/>
      <c r="P433" s="212"/>
      <c r="Q433" s="212"/>
      <c r="R433" s="212"/>
      <c r="S433" s="212"/>
      <c r="T433" s="213"/>
      <c r="AT433" s="208" t="s">
        <v>220</v>
      </c>
      <c r="AU433" s="208" t="s">
        <v>86</v>
      </c>
      <c r="AV433" s="15" t="s">
        <v>84</v>
      </c>
      <c r="AW433" s="15" t="s">
        <v>32</v>
      </c>
      <c r="AX433" s="15" t="s">
        <v>76</v>
      </c>
      <c r="AY433" s="208" t="s">
        <v>165</v>
      </c>
    </row>
    <row r="434" spans="1:65" s="13" customFormat="1" ht="11.25">
      <c r="B434" s="183"/>
      <c r="D434" s="179" t="s">
        <v>220</v>
      </c>
      <c r="E434" s="184" t="s">
        <v>1</v>
      </c>
      <c r="F434" s="185" t="s">
        <v>605</v>
      </c>
      <c r="H434" s="186">
        <v>9.6999999999999993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220</v>
      </c>
      <c r="AU434" s="184" t="s">
        <v>86</v>
      </c>
      <c r="AV434" s="13" t="s">
        <v>86</v>
      </c>
      <c r="AW434" s="13" t="s">
        <v>32</v>
      </c>
      <c r="AX434" s="13" t="s">
        <v>76</v>
      </c>
      <c r="AY434" s="184" t="s">
        <v>165</v>
      </c>
    </row>
    <row r="435" spans="1:65" s="14" customFormat="1" ht="11.25">
      <c r="B435" s="194"/>
      <c r="D435" s="179" t="s">
        <v>220</v>
      </c>
      <c r="E435" s="195" t="s">
        <v>1</v>
      </c>
      <c r="F435" s="196" t="s">
        <v>244</v>
      </c>
      <c r="H435" s="197">
        <v>19.399999999999999</v>
      </c>
      <c r="I435" s="198"/>
      <c r="L435" s="194"/>
      <c r="M435" s="199"/>
      <c r="N435" s="200"/>
      <c r="O435" s="200"/>
      <c r="P435" s="200"/>
      <c r="Q435" s="200"/>
      <c r="R435" s="200"/>
      <c r="S435" s="200"/>
      <c r="T435" s="201"/>
      <c r="AT435" s="195" t="s">
        <v>220</v>
      </c>
      <c r="AU435" s="195" t="s">
        <v>86</v>
      </c>
      <c r="AV435" s="14" t="s">
        <v>182</v>
      </c>
      <c r="AW435" s="14" t="s">
        <v>32</v>
      </c>
      <c r="AX435" s="14" t="s">
        <v>84</v>
      </c>
      <c r="AY435" s="195" t="s">
        <v>165</v>
      </c>
    </row>
    <row r="436" spans="1:65" s="12" customFormat="1" ht="22.9" customHeight="1">
      <c r="B436" s="152"/>
      <c r="D436" s="153" t="s">
        <v>75</v>
      </c>
      <c r="E436" s="163" t="s">
        <v>607</v>
      </c>
      <c r="F436" s="163" t="s">
        <v>608</v>
      </c>
      <c r="I436" s="155"/>
      <c r="J436" s="164">
        <f>BK436</f>
        <v>0</v>
      </c>
      <c r="L436" s="152"/>
      <c r="M436" s="157"/>
      <c r="N436" s="158"/>
      <c r="O436" s="158"/>
      <c r="P436" s="159">
        <f>SUM(P437:P466)</f>
        <v>0</v>
      </c>
      <c r="Q436" s="158"/>
      <c r="R436" s="159">
        <f>SUM(R437:R466)</f>
        <v>0</v>
      </c>
      <c r="S436" s="158"/>
      <c r="T436" s="160">
        <f>SUM(T437:T466)</f>
        <v>0</v>
      </c>
      <c r="AR436" s="153" t="s">
        <v>84</v>
      </c>
      <c r="AT436" s="161" t="s">
        <v>75</v>
      </c>
      <c r="AU436" s="161" t="s">
        <v>84</v>
      </c>
      <c r="AY436" s="153" t="s">
        <v>165</v>
      </c>
      <c r="BK436" s="162">
        <f>SUM(BK437:BK466)</f>
        <v>0</v>
      </c>
    </row>
    <row r="437" spans="1:65" s="2" customFormat="1" ht="16.5" customHeight="1">
      <c r="A437" s="32"/>
      <c r="B437" s="165"/>
      <c r="C437" s="166" t="s">
        <v>609</v>
      </c>
      <c r="D437" s="166" t="s">
        <v>168</v>
      </c>
      <c r="E437" s="167" t="s">
        <v>610</v>
      </c>
      <c r="F437" s="168" t="s">
        <v>611</v>
      </c>
      <c r="G437" s="169" t="s">
        <v>339</v>
      </c>
      <c r="H437" s="170">
        <v>5135.7520000000004</v>
      </c>
      <c r="I437" s="171"/>
      <c r="J437" s="172">
        <f>ROUND(I437*H437,2)</f>
        <v>0</v>
      </c>
      <c r="K437" s="168" t="s">
        <v>172</v>
      </c>
      <c r="L437" s="33"/>
      <c r="M437" s="173" t="s">
        <v>1</v>
      </c>
      <c r="N437" s="174" t="s">
        <v>41</v>
      </c>
      <c r="O437" s="58"/>
      <c r="P437" s="175">
        <f>O437*H437</f>
        <v>0</v>
      </c>
      <c r="Q437" s="175">
        <v>0</v>
      </c>
      <c r="R437" s="175">
        <f>Q437*H437</f>
        <v>0</v>
      </c>
      <c r="S437" s="175">
        <v>0</v>
      </c>
      <c r="T437" s="176">
        <f>S437*H437</f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77" t="s">
        <v>182</v>
      </c>
      <c r="AT437" s="177" t="s">
        <v>168</v>
      </c>
      <c r="AU437" s="177" t="s">
        <v>86</v>
      </c>
      <c r="AY437" s="17" t="s">
        <v>165</v>
      </c>
      <c r="BE437" s="178">
        <f>IF(N437="základní",J437,0)</f>
        <v>0</v>
      </c>
      <c r="BF437" s="178">
        <f>IF(N437="snížená",J437,0)</f>
        <v>0</v>
      </c>
      <c r="BG437" s="178">
        <f>IF(N437="zákl. přenesená",J437,0)</f>
        <v>0</v>
      </c>
      <c r="BH437" s="178">
        <f>IF(N437="sníž. přenesená",J437,0)</f>
        <v>0</v>
      </c>
      <c r="BI437" s="178">
        <f>IF(N437="nulová",J437,0)</f>
        <v>0</v>
      </c>
      <c r="BJ437" s="17" t="s">
        <v>84</v>
      </c>
      <c r="BK437" s="178">
        <f>ROUND(I437*H437,2)</f>
        <v>0</v>
      </c>
      <c r="BL437" s="17" t="s">
        <v>182</v>
      </c>
      <c r="BM437" s="177" t="s">
        <v>612</v>
      </c>
    </row>
    <row r="438" spans="1:65" s="13" customFormat="1" ht="11.25">
      <c r="B438" s="183"/>
      <c r="D438" s="179" t="s">
        <v>220</v>
      </c>
      <c r="E438" s="184" t="s">
        <v>1</v>
      </c>
      <c r="F438" s="185" t="s">
        <v>613</v>
      </c>
      <c r="H438" s="186">
        <v>3572.9740000000002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220</v>
      </c>
      <c r="AU438" s="184" t="s">
        <v>86</v>
      </c>
      <c r="AV438" s="13" t="s">
        <v>86</v>
      </c>
      <c r="AW438" s="13" t="s">
        <v>32</v>
      </c>
      <c r="AX438" s="13" t="s">
        <v>76</v>
      </c>
      <c r="AY438" s="184" t="s">
        <v>165</v>
      </c>
    </row>
    <row r="439" spans="1:65" s="13" customFormat="1" ht="11.25">
      <c r="B439" s="183"/>
      <c r="D439" s="179" t="s">
        <v>220</v>
      </c>
      <c r="E439" s="184" t="s">
        <v>1</v>
      </c>
      <c r="F439" s="185" t="s">
        <v>614</v>
      </c>
      <c r="H439" s="186">
        <v>1562.778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220</v>
      </c>
      <c r="AU439" s="184" t="s">
        <v>86</v>
      </c>
      <c r="AV439" s="13" t="s">
        <v>86</v>
      </c>
      <c r="AW439" s="13" t="s">
        <v>32</v>
      </c>
      <c r="AX439" s="13" t="s">
        <v>76</v>
      </c>
      <c r="AY439" s="184" t="s">
        <v>165</v>
      </c>
    </row>
    <row r="440" spans="1:65" s="14" customFormat="1" ht="11.25">
      <c r="B440" s="194"/>
      <c r="D440" s="179" t="s">
        <v>220</v>
      </c>
      <c r="E440" s="195" t="s">
        <v>1</v>
      </c>
      <c r="F440" s="196" t="s">
        <v>244</v>
      </c>
      <c r="H440" s="197">
        <v>5135.7520000000004</v>
      </c>
      <c r="I440" s="198"/>
      <c r="L440" s="194"/>
      <c r="M440" s="199"/>
      <c r="N440" s="200"/>
      <c r="O440" s="200"/>
      <c r="P440" s="200"/>
      <c r="Q440" s="200"/>
      <c r="R440" s="200"/>
      <c r="S440" s="200"/>
      <c r="T440" s="201"/>
      <c r="AT440" s="195" t="s">
        <v>220</v>
      </c>
      <c r="AU440" s="195" t="s">
        <v>86</v>
      </c>
      <c r="AV440" s="14" t="s">
        <v>182</v>
      </c>
      <c r="AW440" s="14" t="s">
        <v>32</v>
      </c>
      <c r="AX440" s="14" t="s">
        <v>84</v>
      </c>
      <c r="AY440" s="195" t="s">
        <v>165</v>
      </c>
    </row>
    <row r="441" spans="1:65" s="2" customFormat="1" ht="21.75" customHeight="1">
      <c r="A441" s="32"/>
      <c r="B441" s="165"/>
      <c r="C441" s="166" t="s">
        <v>615</v>
      </c>
      <c r="D441" s="166" t="s">
        <v>168</v>
      </c>
      <c r="E441" s="167" t="s">
        <v>616</v>
      </c>
      <c r="F441" s="168" t="s">
        <v>617</v>
      </c>
      <c r="G441" s="169" t="s">
        <v>339</v>
      </c>
      <c r="H441" s="170">
        <v>97579.288</v>
      </c>
      <c r="I441" s="171"/>
      <c r="J441" s="172">
        <f>ROUND(I441*H441,2)</f>
        <v>0</v>
      </c>
      <c r="K441" s="168" t="s">
        <v>172</v>
      </c>
      <c r="L441" s="33"/>
      <c r="M441" s="173" t="s">
        <v>1</v>
      </c>
      <c r="N441" s="174" t="s">
        <v>41</v>
      </c>
      <c r="O441" s="58"/>
      <c r="P441" s="175">
        <f>O441*H441</f>
        <v>0</v>
      </c>
      <c r="Q441" s="175">
        <v>0</v>
      </c>
      <c r="R441" s="175">
        <f>Q441*H441</f>
        <v>0</v>
      </c>
      <c r="S441" s="175">
        <v>0</v>
      </c>
      <c r="T441" s="176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77" t="s">
        <v>182</v>
      </c>
      <c r="AT441" s="177" t="s">
        <v>168</v>
      </c>
      <c r="AU441" s="177" t="s">
        <v>86</v>
      </c>
      <c r="AY441" s="17" t="s">
        <v>165</v>
      </c>
      <c r="BE441" s="178">
        <f>IF(N441="základní",J441,0)</f>
        <v>0</v>
      </c>
      <c r="BF441" s="178">
        <f>IF(N441="snížená",J441,0)</f>
        <v>0</v>
      </c>
      <c r="BG441" s="178">
        <f>IF(N441="zákl. přenesená",J441,0)</f>
        <v>0</v>
      </c>
      <c r="BH441" s="178">
        <f>IF(N441="sníž. přenesená",J441,0)</f>
        <v>0</v>
      </c>
      <c r="BI441" s="178">
        <f>IF(N441="nulová",J441,0)</f>
        <v>0</v>
      </c>
      <c r="BJ441" s="17" t="s">
        <v>84</v>
      </c>
      <c r="BK441" s="178">
        <f>ROUND(I441*H441,2)</f>
        <v>0</v>
      </c>
      <c r="BL441" s="17" t="s">
        <v>182</v>
      </c>
      <c r="BM441" s="177" t="s">
        <v>618</v>
      </c>
    </row>
    <row r="442" spans="1:65" s="13" customFormat="1" ht="11.25">
      <c r="B442" s="183"/>
      <c r="D442" s="179" t="s">
        <v>220</v>
      </c>
      <c r="E442" s="184" t="s">
        <v>1</v>
      </c>
      <c r="F442" s="185" t="s">
        <v>619</v>
      </c>
      <c r="H442" s="186">
        <v>5135.7520000000004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220</v>
      </c>
      <c r="AU442" s="184" t="s">
        <v>86</v>
      </c>
      <c r="AV442" s="13" t="s">
        <v>86</v>
      </c>
      <c r="AW442" s="13" t="s">
        <v>32</v>
      </c>
      <c r="AX442" s="13" t="s">
        <v>76</v>
      </c>
      <c r="AY442" s="184" t="s">
        <v>165</v>
      </c>
    </row>
    <row r="443" spans="1:65" s="14" customFormat="1" ht="11.25">
      <c r="B443" s="194"/>
      <c r="D443" s="179" t="s">
        <v>220</v>
      </c>
      <c r="E443" s="195" t="s">
        <v>1</v>
      </c>
      <c r="F443" s="196" t="s">
        <v>244</v>
      </c>
      <c r="H443" s="197">
        <v>5135.7520000000004</v>
      </c>
      <c r="I443" s="198"/>
      <c r="L443" s="194"/>
      <c r="M443" s="199"/>
      <c r="N443" s="200"/>
      <c r="O443" s="200"/>
      <c r="P443" s="200"/>
      <c r="Q443" s="200"/>
      <c r="R443" s="200"/>
      <c r="S443" s="200"/>
      <c r="T443" s="201"/>
      <c r="AT443" s="195" t="s">
        <v>220</v>
      </c>
      <c r="AU443" s="195" t="s">
        <v>86</v>
      </c>
      <c r="AV443" s="14" t="s">
        <v>182</v>
      </c>
      <c r="AW443" s="14" t="s">
        <v>32</v>
      </c>
      <c r="AX443" s="14" t="s">
        <v>84</v>
      </c>
      <c r="AY443" s="195" t="s">
        <v>165</v>
      </c>
    </row>
    <row r="444" spans="1:65" s="13" customFormat="1" ht="11.25">
      <c r="B444" s="183"/>
      <c r="D444" s="179" t="s">
        <v>220</v>
      </c>
      <c r="F444" s="185" t="s">
        <v>620</v>
      </c>
      <c r="H444" s="186">
        <v>97579.288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220</v>
      </c>
      <c r="AU444" s="184" t="s">
        <v>86</v>
      </c>
      <c r="AV444" s="13" t="s">
        <v>86</v>
      </c>
      <c r="AW444" s="13" t="s">
        <v>3</v>
      </c>
      <c r="AX444" s="13" t="s">
        <v>84</v>
      </c>
      <c r="AY444" s="184" t="s">
        <v>165</v>
      </c>
    </row>
    <row r="445" spans="1:65" s="2" customFormat="1" ht="16.5" customHeight="1">
      <c r="A445" s="32"/>
      <c r="B445" s="165"/>
      <c r="C445" s="166" t="s">
        <v>621</v>
      </c>
      <c r="D445" s="166" t="s">
        <v>168</v>
      </c>
      <c r="E445" s="167" t="s">
        <v>622</v>
      </c>
      <c r="F445" s="168" t="s">
        <v>623</v>
      </c>
      <c r="G445" s="169" t="s">
        <v>339</v>
      </c>
      <c r="H445" s="170">
        <v>2183.0500000000002</v>
      </c>
      <c r="I445" s="171"/>
      <c r="J445" s="172">
        <f>ROUND(I445*H445,2)</f>
        <v>0</v>
      </c>
      <c r="K445" s="168" t="s">
        <v>172</v>
      </c>
      <c r="L445" s="33"/>
      <c r="M445" s="173" t="s">
        <v>1</v>
      </c>
      <c r="N445" s="174" t="s">
        <v>41</v>
      </c>
      <c r="O445" s="58"/>
      <c r="P445" s="175">
        <f>O445*H445</f>
        <v>0</v>
      </c>
      <c r="Q445" s="175">
        <v>0</v>
      </c>
      <c r="R445" s="175">
        <f>Q445*H445</f>
        <v>0</v>
      </c>
      <c r="S445" s="175">
        <v>0</v>
      </c>
      <c r="T445" s="176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77" t="s">
        <v>182</v>
      </c>
      <c r="AT445" s="177" t="s">
        <v>168</v>
      </c>
      <c r="AU445" s="177" t="s">
        <v>86</v>
      </c>
      <c r="AY445" s="17" t="s">
        <v>165</v>
      </c>
      <c r="BE445" s="178">
        <f>IF(N445="základní",J445,0)</f>
        <v>0</v>
      </c>
      <c r="BF445" s="178">
        <f>IF(N445="snížená",J445,0)</f>
        <v>0</v>
      </c>
      <c r="BG445" s="178">
        <f>IF(N445="zákl. přenesená",J445,0)</f>
        <v>0</v>
      </c>
      <c r="BH445" s="178">
        <f>IF(N445="sníž. přenesená",J445,0)</f>
        <v>0</v>
      </c>
      <c r="BI445" s="178">
        <f>IF(N445="nulová",J445,0)</f>
        <v>0</v>
      </c>
      <c r="BJ445" s="17" t="s">
        <v>84</v>
      </c>
      <c r="BK445" s="178">
        <f>ROUND(I445*H445,2)</f>
        <v>0</v>
      </c>
      <c r="BL445" s="17" t="s">
        <v>182</v>
      </c>
      <c r="BM445" s="177" t="s">
        <v>624</v>
      </c>
    </row>
    <row r="446" spans="1:65" s="13" customFormat="1" ht="11.25">
      <c r="B446" s="183"/>
      <c r="D446" s="179" t="s">
        <v>220</v>
      </c>
      <c r="E446" s="184" t="s">
        <v>1</v>
      </c>
      <c r="F446" s="185" t="s">
        <v>625</v>
      </c>
      <c r="H446" s="186">
        <v>2183.0500000000002</v>
      </c>
      <c r="I446" s="187"/>
      <c r="L446" s="183"/>
      <c r="M446" s="188"/>
      <c r="N446" s="189"/>
      <c r="O446" s="189"/>
      <c r="P446" s="189"/>
      <c r="Q446" s="189"/>
      <c r="R446" s="189"/>
      <c r="S446" s="189"/>
      <c r="T446" s="190"/>
      <c r="AT446" s="184" t="s">
        <v>220</v>
      </c>
      <c r="AU446" s="184" t="s">
        <v>86</v>
      </c>
      <c r="AV446" s="13" t="s">
        <v>86</v>
      </c>
      <c r="AW446" s="13" t="s">
        <v>32</v>
      </c>
      <c r="AX446" s="13" t="s">
        <v>76</v>
      </c>
      <c r="AY446" s="184" t="s">
        <v>165</v>
      </c>
    </row>
    <row r="447" spans="1:65" s="14" customFormat="1" ht="11.25">
      <c r="B447" s="194"/>
      <c r="D447" s="179" t="s">
        <v>220</v>
      </c>
      <c r="E447" s="195" t="s">
        <v>1</v>
      </c>
      <c r="F447" s="196" t="s">
        <v>244</v>
      </c>
      <c r="H447" s="197">
        <v>2183.0500000000002</v>
      </c>
      <c r="I447" s="198"/>
      <c r="L447" s="194"/>
      <c r="M447" s="199"/>
      <c r="N447" s="200"/>
      <c r="O447" s="200"/>
      <c r="P447" s="200"/>
      <c r="Q447" s="200"/>
      <c r="R447" s="200"/>
      <c r="S447" s="200"/>
      <c r="T447" s="201"/>
      <c r="AT447" s="195" t="s">
        <v>220</v>
      </c>
      <c r="AU447" s="195" t="s">
        <v>86</v>
      </c>
      <c r="AV447" s="14" t="s">
        <v>182</v>
      </c>
      <c r="AW447" s="14" t="s">
        <v>32</v>
      </c>
      <c r="AX447" s="14" t="s">
        <v>84</v>
      </c>
      <c r="AY447" s="195" t="s">
        <v>165</v>
      </c>
    </row>
    <row r="448" spans="1:65" s="2" customFormat="1" ht="21.75" customHeight="1">
      <c r="A448" s="32"/>
      <c r="B448" s="165"/>
      <c r="C448" s="166" t="s">
        <v>626</v>
      </c>
      <c r="D448" s="166" t="s">
        <v>168</v>
      </c>
      <c r="E448" s="167" t="s">
        <v>627</v>
      </c>
      <c r="F448" s="168" t="s">
        <v>628</v>
      </c>
      <c r="G448" s="169" t="s">
        <v>339</v>
      </c>
      <c r="H448" s="170">
        <v>41477.949999999997</v>
      </c>
      <c r="I448" s="171"/>
      <c r="J448" s="172">
        <f>ROUND(I448*H448,2)</f>
        <v>0</v>
      </c>
      <c r="K448" s="168" t="s">
        <v>172</v>
      </c>
      <c r="L448" s="33"/>
      <c r="M448" s="173" t="s">
        <v>1</v>
      </c>
      <c r="N448" s="174" t="s">
        <v>41</v>
      </c>
      <c r="O448" s="58"/>
      <c r="P448" s="175">
        <f>O448*H448</f>
        <v>0</v>
      </c>
      <c r="Q448" s="175">
        <v>0</v>
      </c>
      <c r="R448" s="175">
        <f>Q448*H448</f>
        <v>0</v>
      </c>
      <c r="S448" s="175">
        <v>0</v>
      </c>
      <c r="T448" s="176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77" t="s">
        <v>182</v>
      </c>
      <c r="AT448" s="177" t="s">
        <v>168</v>
      </c>
      <c r="AU448" s="177" t="s">
        <v>86</v>
      </c>
      <c r="AY448" s="17" t="s">
        <v>165</v>
      </c>
      <c r="BE448" s="178">
        <f>IF(N448="základní",J448,0)</f>
        <v>0</v>
      </c>
      <c r="BF448" s="178">
        <f>IF(N448="snížená",J448,0)</f>
        <v>0</v>
      </c>
      <c r="BG448" s="178">
        <f>IF(N448="zákl. přenesená",J448,0)</f>
        <v>0</v>
      </c>
      <c r="BH448" s="178">
        <f>IF(N448="sníž. přenesená",J448,0)</f>
        <v>0</v>
      </c>
      <c r="BI448" s="178">
        <f>IF(N448="nulová",J448,0)</f>
        <v>0</v>
      </c>
      <c r="BJ448" s="17" t="s">
        <v>84</v>
      </c>
      <c r="BK448" s="178">
        <f>ROUND(I448*H448,2)</f>
        <v>0</v>
      </c>
      <c r="BL448" s="17" t="s">
        <v>182</v>
      </c>
      <c r="BM448" s="177" t="s">
        <v>629</v>
      </c>
    </row>
    <row r="449" spans="1:65" s="13" customFormat="1" ht="11.25">
      <c r="B449" s="183"/>
      <c r="D449" s="179" t="s">
        <v>220</v>
      </c>
      <c r="E449" s="184" t="s">
        <v>1</v>
      </c>
      <c r="F449" s="185" t="s">
        <v>630</v>
      </c>
      <c r="H449" s="186">
        <v>2183.0500000000002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220</v>
      </c>
      <c r="AU449" s="184" t="s">
        <v>86</v>
      </c>
      <c r="AV449" s="13" t="s">
        <v>86</v>
      </c>
      <c r="AW449" s="13" t="s">
        <v>32</v>
      </c>
      <c r="AX449" s="13" t="s">
        <v>84</v>
      </c>
      <c r="AY449" s="184" t="s">
        <v>165</v>
      </c>
    </row>
    <row r="450" spans="1:65" s="13" customFormat="1" ht="11.25">
      <c r="B450" s="183"/>
      <c r="D450" s="179" t="s">
        <v>220</v>
      </c>
      <c r="F450" s="185" t="s">
        <v>631</v>
      </c>
      <c r="H450" s="186">
        <v>41477.949999999997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220</v>
      </c>
      <c r="AU450" s="184" t="s">
        <v>86</v>
      </c>
      <c r="AV450" s="13" t="s">
        <v>86</v>
      </c>
      <c r="AW450" s="13" t="s">
        <v>3</v>
      </c>
      <c r="AX450" s="13" t="s">
        <v>84</v>
      </c>
      <c r="AY450" s="184" t="s">
        <v>165</v>
      </c>
    </row>
    <row r="451" spans="1:65" s="2" customFormat="1" ht="21.75" customHeight="1">
      <c r="A451" s="32"/>
      <c r="B451" s="165"/>
      <c r="C451" s="166" t="s">
        <v>632</v>
      </c>
      <c r="D451" s="166" t="s">
        <v>168</v>
      </c>
      <c r="E451" s="167" t="s">
        <v>633</v>
      </c>
      <c r="F451" s="168" t="s">
        <v>634</v>
      </c>
      <c r="G451" s="169" t="s">
        <v>339</v>
      </c>
      <c r="H451" s="170">
        <v>5135.7520000000004</v>
      </c>
      <c r="I451" s="171"/>
      <c r="J451" s="172">
        <f>ROUND(I451*H451,2)</f>
        <v>0</v>
      </c>
      <c r="K451" s="168" t="s">
        <v>172</v>
      </c>
      <c r="L451" s="33"/>
      <c r="M451" s="173" t="s">
        <v>1</v>
      </c>
      <c r="N451" s="174" t="s">
        <v>41</v>
      </c>
      <c r="O451" s="58"/>
      <c r="P451" s="175">
        <f>O451*H451</f>
        <v>0</v>
      </c>
      <c r="Q451" s="175">
        <v>0</v>
      </c>
      <c r="R451" s="175">
        <f>Q451*H451</f>
        <v>0</v>
      </c>
      <c r="S451" s="175">
        <v>0</v>
      </c>
      <c r="T451" s="176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7" t="s">
        <v>182</v>
      </c>
      <c r="AT451" s="177" t="s">
        <v>168</v>
      </c>
      <c r="AU451" s="177" t="s">
        <v>86</v>
      </c>
      <c r="AY451" s="17" t="s">
        <v>165</v>
      </c>
      <c r="BE451" s="178">
        <f>IF(N451="základní",J451,0)</f>
        <v>0</v>
      </c>
      <c r="BF451" s="178">
        <f>IF(N451="snížená",J451,0)</f>
        <v>0</v>
      </c>
      <c r="BG451" s="178">
        <f>IF(N451="zákl. přenesená",J451,0)</f>
        <v>0</v>
      </c>
      <c r="BH451" s="178">
        <f>IF(N451="sníž. přenesená",J451,0)</f>
        <v>0</v>
      </c>
      <c r="BI451" s="178">
        <f>IF(N451="nulová",J451,0)</f>
        <v>0</v>
      </c>
      <c r="BJ451" s="17" t="s">
        <v>84</v>
      </c>
      <c r="BK451" s="178">
        <f>ROUND(I451*H451,2)</f>
        <v>0</v>
      </c>
      <c r="BL451" s="17" t="s">
        <v>182</v>
      </c>
      <c r="BM451" s="177" t="s">
        <v>635</v>
      </c>
    </row>
    <row r="452" spans="1:65" s="13" customFormat="1" ht="11.25">
      <c r="B452" s="183"/>
      <c r="D452" s="179" t="s">
        <v>220</v>
      </c>
      <c r="E452" s="184" t="s">
        <v>1</v>
      </c>
      <c r="F452" s="185" t="s">
        <v>613</v>
      </c>
      <c r="H452" s="186">
        <v>3572.9740000000002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220</v>
      </c>
      <c r="AU452" s="184" t="s">
        <v>86</v>
      </c>
      <c r="AV452" s="13" t="s">
        <v>86</v>
      </c>
      <c r="AW452" s="13" t="s">
        <v>32</v>
      </c>
      <c r="AX452" s="13" t="s">
        <v>76</v>
      </c>
      <c r="AY452" s="184" t="s">
        <v>165</v>
      </c>
    </row>
    <row r="453" spans="1:65" s="13" customFormat="1" ht="11.25">
      <c r="B453" s="183"/>
      <c r="D453" s="179" t="s">
        <v>220</v>
      </c>
      <c r="E453" s="184" t="s">
        <v>1</v>
      </c>
      <c r="F453" s="185" t="s">
        <v>614</v>
      </c>
      <c r="H453" s="186">
        <v>1562.778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220</v>
      </c>
      <c r="AU453" s="184" t="s">
        <v>86</v>
      </c>
      <c r="AV453" s="13" t="s">
        <v>86</v>
      </c>
      <c r="AW453" s="13" t="s">
        <v>32</v>
      </c>
      <c r="AX453" s="13" t="s">
        <v>76</v>
      </c>
      <c r="AY453" s="184" t="s">
        <v>165</v>
      </c>
    </row>
    <row r="454" spans="1:65" s="14" customFormat="1" ht="11.25">
      <c r="B454" s="194"/>
      <c r="D454" s="179" t="s">
        <v>220</v>
      </c>
      <c r="E454" s="195" t="s">
        <v>1</v>
      </c>
      <c r="F454" s="196" t="s">
        <v>244</v>
      </c>
      <c r="H454" s="197">
        <v>5135.7520000000004</v>
      </c>
      <c r="I454" s="198"/>
      <c r="L454" s="194"/>
      <c r="M454" s="199"/>
      <c r="N454" s="200"/>
      <c r="O454" s="200"/>
      <c r="P454" s="200"/>
      <c r="Q454" s="200"/>
      <c r="R454" s="200"/>
      <c r="S454" s="200"/>
      <c r="T454" s="201"/>
      <c r="AT454" s="195" t="s">
        <v>220</v>
      </c>
      <c r="AU454" s="195" t="s">
        <v>86</v>
      </c>
      <c r="AV454" s="14" t="s">
        <v>182</v>
      </c>
      <c r="AW454" s="14" t="s">
        <v>32</v>
      </c>
      <c r="AX454" s="14" t="s">
        <v>84</v>
      </c>
      <c r="AY454" s="195" t="s">
        <v>165</v>
      </c>
    </row>
    <row r="455" spans="1:65" s="2" customFormat="1" ht="21.75" customHeight="1">
      <c r="A455" s="32"/>
      <c r="B455" s="165"/>
      <c r="C455" s="166" t="s">
        <v>636</v>
      </c>
      <c r="D455" s="166" t="s">
        <v>168</v>
      </c>
      <c r="E455" s="167" t="s">
        <v>637</v>
      </c>
      <c r="F455" s="168" t="s">
        <v>638</v>
      </c>
      <c r="G455" s="169" t="s">
        <v>339</v>
      </c>
      <c r="H455" s="170">
        <v>2183.0529999999999</v>
      </c>
      <c r="I455" s="171"/>
      <c r="J455" s="172">
        <f>ROUND(I455*H455,2)</f>
        <v>0</v>
      </c>
      <c r="K455" s="168" t="s">
        <v>172</v>
      </c>
      <c r="L455" s="33"/>
      <c r="M455" s="173" t="s">
        <v>1</v>
      </c>
      <c r="N455" s="174" t="s">
        <v>41</v>
      </c>
      <c r="O455" s="58"/>
      <c r="P455" s="175">
        <f>O455*H455</f>
        <v>0</v>
      </c>
      <c r="Q455" s="175">
        <v>0</v>
      </c>
      <c r="R455" s="175">
        <f>Q455*H455</f>
        <v>0</v>
      </c>
      <c r="S455" s="175">
        <v>0</v>
      </c>
      <c r="T455" s="176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7" t="s">
        <v>182</v>
      </c>
      <c r="AT455" s="177" t="s">
        <v>168</v>
      </c>
      <c r="AU455" s="177" t="s">
        <v>86</v>
      </c>
      <c r="AY455" s="17" t="s">
        <v>165</v>
      </c>
      <c r="BE455" s="178">
        <f>IF(N455="základní",J455,0)</f>
        <v>0</v>
      </c>
      <c r="BF455" s="178">
        <f>IF(N455="snížená",J455,0)</f>
        <v>0</v>
      </c>
      <c r="BG455" s="178">
        <f>IF(N455="zákl. přenesená",J455,0)</f>
        <v>0</v>
      </c>
      <c r="BH455" s="178">
        <f>IF(N455="sníž. přenesená",J455,0)</f>
        <v>0</v>
      </c>
      <c r="BI455" s="178">
        <f>IF(N455="nulová",J455,0)</f>
        <v>0</v>
      </c>
      <c r="BJ455" s="17" t="s">
        <v>84</v>
      </c>
      <c r="BK455" s="178">
        <f>ROUND(I455*H455,2)</f>
        <v>0</v>
      </c>
      <c r="BL455" s="17" t="s">
        <v>182</v>
      </c>
      <c r="BM455" s="177" t="s">
        <v>639</v>
      </c>
    </row>
    <row r="456" spans="1:65" s="13" customFormat="1" ht="11.25">
      <c r="B456" s="183"/>
      <c r="D456" s="179" t="s">
        <v>220</v>
      </c>
      <c r="E456" s="184" t="s">
        <v>1</v>
      </c>
      <c r="F456" s="185" t="s">
        <v>640</v>
      </c>
      <c r="H456" s="186">
        <v>2183.0529999999999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220</v>
      </c>
      <c r="AU456" s="184" t="s">
        <v>86</v>
      </c>
      <c r="AV456" s="13" t="s">
        <v>86</v>
      </c>
      <c r="AW456" s="13" t="s">
        <v>32</v>
      </c>
      <c r="AX456" s="13" t="s">
        <v>76</v>
      </c>
      <c r="AY456" s="184" t="s">
        <v>165</v>
      </c>
    </row>
    <row r="457" spans="1:65" s="14" customFormat="1" ht="11.25">
      <c r="B457" s="194"/>
      <c r="D457" s="179" t="s">
        <v>220</v>
      </c>
      <c r="E457" s="195" t="s">
        <v>1</v>
      </c>
      <c r="F457" s="196" t="s">
        <v>244</v>
      </c>
      <c r="H457" s="197">
        <v>2183.0529999999999</v>
      </c>
      <c r="I457" s="198"/>
      <c r="L457" s="194"/>
      <c r="M457" s="199"/>
      <c r="N457" s="200"/>
      <c r="O457" s="200"/>
      <c r="P457" s="200"/>
      <c r="Q457" s="200"/>
      <c r="R457" s="200"/>
      <c r="S457" s="200"/>
      <c r="T457" s="201"/>
      <c r="AT457" s="195" t="s">
        <v>220</v>
      </c>
      <c r="AU457" s="195" t="s">
        <v>86</v>
      </c>
      <c r="AV457" s="14" t="s">
        <v>182</v>
      </c>
      <c r="AW457" s="14" t="s">
        <v>32</v>
      </c>
      <c r="AX457" s="14" t="s">
        <v>84</v>
      </c>
      <c r="AY457" s="195" t="s">
        <v>165</v>
      </c>
    </row>
    <row r="458" spans="1:65" s="2" customFormat="1" ht="33" customHeight="1">
      <c r="A458" s="32"/>
      <c r="B458" s="165"/>
      <c r="C458" s="166" t="s">
        <v>641</v>
      </c>
      <c r="D458" s="166" t="s">
        <v>168</v>
      </c>
      <c r="E458" s="167" t="s">
        <v>642</v>
      </c>
      <c r="F458" s="168" t="s">
        <v>643</v>
      </c>
      <c r="G458" s="169" t="s">
        <v>339</v>
      </c>
      <c r="H458" s="170">
        <v>2183.0529999999999</v>
      </c>
      <c r="I458" s="171"/>
      <c r="J458" s="172">
        <f>ROUND(I458*H458,2)</f>
        <v>0</v>
      </c>
      <c r="K458" s="168" t="s">
        <v>172</v>
      </c>
      <c r="L458" s="33"/>
      <c r="M458" s="173" t="s">
        <v>1</v>
      </c>
      <c r="N458" s="174" t="s">
        <v>41</v>
      </c>
      <c r="O458" s="58"/>
      <c r="P458" s="175">
        <f>O458*H458</f>
        <v>0</v>
      </c>
      <c r="Q458" s="175">
        <v>0</v>
      </c>
      <c r="R458" s="175">
        <f>Q458*H458</f>
        <v>0</v>
      </c>
      <c r="S458" s="175">
        <v>0</v>
      </c>
      <c r="T458" s="176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77" t="s">
        <v>182</v>
      </c>
      <c r="AT458" s="177" t="s">
        <v>168</v>
      </c>
      <c r="AU458" s="177" t="s">
        <v>86</v>
      </c>
      <c r="AY458" s="17" t="s">
        <v>165</v>
      </c>
      <c r="BE458" s="178">
        <f>IF(N458="základní",J458,0)</f>
        <v>0</v>
      </c>
      <c r="BF458" s="178">
        <f>IF(N458="snížená",J458,0)</f>
        <v>0</v>
      </c>
      <c r="BG458" s="178">
        <f>IF(N458="zákl. přenesená",J458,0)</f>
        <v>0</v>
      </c>
      <c r="BH458" s="178">
        <f>IF(N458="sníž. přenesená",J458,0)</f>
        <v>0</v>
      </c>
      <c r="BI458" s="178">
        <f>IF(N458="nulová",J458,0)</f>
        <v>0</v>
      </c>
      <c r="BJ458" s="17" t="s">
        <v>84</v>
      </c>
      <c r="BK458" s="178">
        <f>ROUND(I458*H458,2)</f>
        <v>0</v>
      </c>
      <c r="BL458" s="17" t="s">
        <v>182</v>
      </c>
      <c r="BM458" s="177" t="s">
        <v>644</v>
      </c>
    </row>
    <row r="459" spans="1:65" s="13" customFormat="1" ht="11.25">
      <c r="B459" s="183"/>
      <c r="D459" s="179" t="s">
        <v>220</v>
      </c>
      <c r="E459" s="184" t="s">
        <v>1</v>
      </c>
      <c r="F459" s="185" t="s">
        <v>640</v>
      </c>
      <c r="H459" s="186">
        <v>2183.0529999999999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220</v>
      </c>
      <c r="AU459" s="184" t="s">
        <v>86</v>
      </c>
      <c r="AV459" s="13" t="s">
        <v>86</v>
      </c>
      <c r="AW459" s="13" t="s">
        <v>32</v>
      </c>
      <c r="AX459" s="13" t="s">
        <v>76</v>
      </c>
      <c r="AY459" s="184" t="s">
        <v>165</v>
      </c>
    </row>
    <row r="460" spans="1:65" s="14" customFormat="1" ht="11.25">
      <c r="B460" s="194"/>
      <c r="D460" s="179" t="s">
        <v>220</v>
      </c>
      <c r="E460" s="195" t="s">
        <v>1</v>
      </c>
      <c r="F460" s="196" t="s">
        <v>244</v>
      </c>
      <c r="H460" s="197">
        <v>2183.0529999999999</v>
      </c>
      <c r="I460" s="198"/>
      <c r="L460" s="194"/>
      <c r="M460" s="199"/>
      <c r="N460" s="200"/>
      <c r="O460" s="200"/>
      <c r="P460" s="200"/>
      <c r="Q460" s="200"/>
      <c r="R460" s="200"/>
      <c r="S460" s="200"/>
      <c r="T460" s="201"/>
      <c r="AT460" s="195" t="s">
        <v>220</v>
      </c>
      <c r="AU460" s="195" t="s">
        <v>86</v>
      </c>
      <c r="AV460" s="14" t="s">
        <v>182</v>
      </c>
      <c r="AW460" s="14" t="s">
        <v>32</v>
      </c>
      <c r="AX460" s="14" t="s">
        <v>84</v>
      </c>
      <c r="AY460" s="195" t="s">
        <v>165</v>
      </c>
    </row>
    <row r="461" spans="1:65" s="2" customFormat="1" ht="33" customHeight="1">
      <c r="A461" s="32"/>
      <c r="B461" s="165"/>
      <c r="C461" s="166" t="s">
        <v>645</v>
      </c>
      <c r="D461" s="166" t="s">
        <v>168</v>
      </c>
      <c r="E461" s="167" t="s">
        <v>646</v>
      </c>
      <c r="F461" s="168" t="s">
        <v>647</v>
      </c>
      <c r="G461" s="169" t="s">
        <v>339</v>
      </c>
      <c r="H461" s="170">
        <v>3572.9740000000002</v>
      </c>
      <c r="I461" s="171"/>
      <c r="J461" s="172">
        <f>ROUND(I461*H461,2)</f>
        <v>0</v>
      </c>
      <c r="K461" s="168" t="s">
        <v>172</v>
      </c>
      <c r="L461" s="33"/>
      <c r="M461" s="173" t="s">
        <v>1</v>
      </c>
      <c r="N461" s="174" t="s">
        <v>41</v>
      </c>
      <c r="O461" s="58"/>
      <c r="P461" s="175">
        <f>O461*H461</f>
        <v>0</v>
      </c>
      <c r="Q461" s="175">
        <v>0</v>
      </c>
      <c r="R461" s="175">
        <f>Q461*H461</f>
        <v>0</v>
      </c>
      <c r="S461" s="175">
        <v>0</v>
      </c>
      <c r="T461" s="176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77" t="s">
        <v>182</v>
      </c>
      <c r="AT461" s="177" t="s">
        <v>168</v>
      </c>
      <c r="AU461" s="177" t="s">
        <v>86</v>
      </c>
      <c r="AY461" s="17" t="s">
        <v>165</v>
      </c>
      <c r="BE461" s="178">
        <f>IF(N461="základní",J461,0)</f>
        <v>0</v>
      </c>
      <c r="BF461" s="178">
        <f>IF(N461="snížená",J461,0)</f>
        <v>0</v>
      </c>
      <c r="BG461" s="178">
        <f>IF(N461="zákl. přenesená",J461,0)</f>
        <v>0</v>
      </c>
      <c r="BH461" s="178">
        <f>IF(N461="sníž. přenesená",J461,0)</f>
        <v>0</v>
      </c>
      <c r="BI461" s="178">
        <f>IF(N461="nulová",J461,0)</f>
        <v>0</v>
      </c>
      <c r="BJ461" s="17" t="s">
        <v>84</v>
      </c>
      <c r="BK461" s="178">
        <f>ROUND(I461*H461,2)</f>
        <v>0</v>
      </c>
      <c r="BL461" s="17" t="s">
        <v>182</v>
      </c>
      <c r="BM461" s="177" t="s">
        <v>648</v>
      </c>
    </row>
    <row r="462" spans="1:65" s="13" customFormat="1" ht="11.25">
      <c r="B462" s="183"/>
      <c r="D462" s="179" t="s">
        <v>220</v>
      </c>
      <c r="E462" s="184" t="s">
        <v>1</v>
      </c>
      <c r="F462" s="185" t="s">
        <v>613</v>
      </c>
      <c r="H462" s="186">
        <v>3572.9740000000002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220</v>
      </c>
      <c r="AU462" s="184" t="s">
        <v>86</v>
      </c>
      <c r="AV462" s="13" t="s">
        <v>86</v>
      </c>
      <c r="AW462" s="13" t="s">
        <v>32</v>
      </c>
      <c r="AX462" s="13" t="s">
        <v>76</v>
      </c>
      <c r="AY462" s="184" t="s">
        <v>165</v>
      </c>
    </row>
    <row r="463" spans="1:65" s="14" customFormat="1" ht="11.25">
      <c r="B463" s="194"/>
      <c r="D463" s="179" t="s">
        <v>220</v>
      </c>
      <c r="E463" s="195" t="s">
        <v>1</v>
      </c>
      <c r="F463" s="196" t="s">
        <v>244</v>
      </c>
      <c r="H463" s="197">
        <v>3572.9740000000002</v>
      </c>
      <c r="I463" s="198"/>
      <c r="L463" s="194"/>
      <c r="M463" s="199"/>
      <c r="N463" s="200"/>
      <c r="O463" s="200"/>
      <c r="P463" s="200"/>
      <c r="Q463" s="200"/>
      <c r="R463" s="200"/>
      <c r="S463" s="200"/>
      <c r="T463" s="201"/>
      <c r="AT463" s="195" t="s">
        <v>220</v>
      </c>
      <c r="AU463" s="195" t="s">
        <v>86</v>
      </c>
      <c r="AV463" s="14" t="s">
        <v>182</v>
      </c>
      <c r="AW463" s="14" t="s">
        <v>32</v>
      </c>
      <c r="AX463" s="14" t="s">
        <v>84</v>
      </c>
      <c r="AY463" s="195" t="s">
        <v>165</v>
      </c>
    </row>
    <row r="464" spans="1:65" s="2" customFormat="1" ht="33" customHeight="1">
      <c r="A464" s="32"/>
      <c r="B464" s="165"/>
      <c r="C464" s="166" t="s">
        <v>649</v>
      </c>
      <c r="D464" s="166" t="s">
        <v>168</v>
      </c>
      <c r="E464" s="167" t="s">
        <v>650</v>
      </c>
      <c r="F464" s="168" t="s">
        <v>651</v>
      </c>
      <c r="G464" s="169" t="s">
        <v>339</v>
      </c>
      <c r="H464" s="170">
        <v>1562.778</v>
      </c>
      <c r="I464" s="171"/>
      <c r="J464" s="172">
        <f>ROUND(I464*H464,2)</f>
        <v>0</v>
      </c>
      <c r="K464" s="168" t="s">
        <v>172</v>
      </c>
      <c r="L464" s="33"/>
      <c r="M464" s="173" t="s">
        <v>1</v>
      </c>
      <c r="N464" s="174" t="s">
        <v>41</v>
      </c>
      <c r="O464" s="58"/>
      <c r="P464" s="175">
        <f>O464*H464</f>
        <v>0</v>
      </c>
      <c r="Q464" s="175">
        <v>0</v>
      </c>
      <c r="R464" s="175">
        <f>Q464*H464</f>
        <v>0</v>
      </c>
      <c r="S464" s="175">
        <v>0</v>
      </c>
      <c r="T464" s="176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77" t="s">
        <v>182</v>
      </c>
      <c r="AT464" s="177" t="s">
        <v>168</v>
      </c>
      <c r="AU464" s="177" t="s">
        <v>86</v>
      </c>
      <c r="AY464" s="17" t="s">
        <v>165</v>
      </c>
      <c r="BE464" s="178">
        <f>IF(N464="základní",J464,0)</f>
        <v>0</v>
      </c>
      <c r="BF464" s="178">
        <f>IF(N464="snížená",J464,0)</f>
        <v>0</v>
      </c>
      <c r="BG464" s="178">
        <f>IF(N464="zákl. přenesená",J464,0)</f>
        <v>0</v>
      </c>
      <c r="BH464" s="178">
        <f>IF(N464="sníž. přenesená",J464,0)</f>
        <v>0</v>
      </c>
      <c r="BI464" s="178">
        <f>IF(N464="nulová",J464,0)</f>
        <v>0</v>
      </c>
      <c r="BJ464" s="17" t="s">
        <v>84</v>
      </c>
      <c r="BK464" s="178">
        <f>ROUND(I464*H464,2)</f>
        <v>0</v>
      </c>
      <c r="BL464" s="17" t="s">
        <v>182</v>
      </c>
      <c r="BM464" s="177" t="s">
        <v>652</v>
      </c>
    </row>
    <row r="465" spans="1:65" s="13" customFormat="1" ht="11.25">
      <c r="B465" s="183"/>
      <c r="D465" s="179" t="s">
        <v>220</v>
      </c>
      <c r="E465" s="184" t="s">
        <v>1</v>
      </c>
      <c r="F465" s="185" t="s">
        <v>614</v>
      </c>
      <c r="H465" s="186">
        <v>1562.778</v>
      </c>
      <c r="I465" s="187"/>
      <c r="L465" s="183"/>
      <c r="M465" s="188"/>
      <c r="N465" s="189"/>
      <c r="O465" s="189"/>
      <c r="P465" s="189"/>
      <c r="Q465" s="189"/>
      <c r="R465" s="189"/>
      <c r="S465" s="189"/>
      <c r="T465" s="190"/>
      <c r="AT465" s="184" t="s">
        <v>220</v>
      </c>
      <c r="AU465" s="184" t="s">
        <v>86</v>
      </c>
      <c r="AV465" s="13" t="s">
        <v>86</v>
      </c>
      <c r="AW465" s="13" t="s">
        <v>32</v>
      </c>
      <c r="AX465" s="13" t="s">
        <v>76</v>
      </c>
      <c r="AY465" s="184" t="s">
        <v>165</v>
      </c>
    </row>
    <row r="466" spans="1:65" s="14" customFormat="1" ht="11.25">
      <c r="B466" s="194"/>
      <c r="D466" s="179" t="s">
        <v>220</v>
      </c>
      <c r="E466" s="195" t="s">
        <v>1</v>
      </c>
      <c r="F466" s="196" t="s">
        <v>244</v>
      </c>
      <c r="H466" s="197">
        <v>1562.778</v>
      </c>
      <c r="I466" s="198"/>
      <c r="L466" s="194"/>
      <c r="M466" s="199"/>
      <c r="N466" s="200"/>
      <c r="O466" s="200"/>
      <c r="P466" s="200"/>
      <c r="Q466" s="200"/>
      <c r="R466" s="200"/>
      <c r="S466" s="200"/>
      <c r="T466" s="201"/>
      <c r="AT466" s="195" t="s">
        <v>220</v>
      </c>
      <c r="AU466" s="195" t="s">
        <v>86</v>
      </c>
      <c r="AV466" s="14" t="s">
        <v>182</v>
      </c>
      <c r="AW466" s="14" t="s">
        <v>32</v>
      </c>
      <c r="AX466" s="14" t="s">
        <v>84</v>
      </c>
      <c r="AY466" s="195" t="s">
        <v>165</v>
      </c>
    </row>
    <row r="467" spans="1:65" s="12" customFormat="1" ht="22.9" customHeight="1">
      <c r="B467" s="152"/>
      <c r="D467" s="153" t="s">
        <v>75</v>
      </c>
      <c r="E467" s="163" t="s">
        <v>653</v>
      </c>
      <c r="F467" s="163" t="s">
        <v>654</v>
      </c>
      <c r="I467" s="155"/>
      <c r="J467" s="164">
        <f>BK467</f>
        <v>0</v>
      </c>
      <c r="L467" s="152"/>
      <c r="M467" s="157"/>
      <c r="N467" s="158"/>
      <c r="O467" s="158"/>
      <c r="P467" s="159">
        <f>SUM(P468:P469)</f>
        <v>0</v>
      </c>
      <c r="Q467" s="158"/>
      <c r="R467" s="159">
        <f>SUM(R468:R469)</f>
        <v>0</v>
      </c>
      <c r="S467" s="158"/>
      <c r="T467" s="160">
        <f>SUM(T468:T469)</f>
        <v>0</v>
      </c>
      <c r="AR467" s="153" t="s">
        <v>84</v>
      </c>
      <c r="AT467" s="161" t="s">
        <v>75</v>
      </c>
      <c r="AU467" s="161" t="s">
        <v>84</v>
      </c>
      <c r="AY467" s="153" t="s">
        <v>165</v>
      </c>
      <c r="BK467" s="162">
        <f>SUM(BK468:BK469)</f>
        <v>0</v>
      </c>
    </row>
    <row r="468" spans="1:65" s="2" customFormat="1" ht="21.75" customHeight="1">
      <c r="A468" s="32"/>
      <c r="B468" s="165"/>
      <c r="C468" s="166" t="s">
        <v>655</v>
      </c>
      <c r="D468" s="166" t="s">
        <v>168</v>
      </c>
      <c r="E468" s="167" t="s">
        <v>656</v>
      </c>
      <c r="F468" s="168" t="s">
        <v>657</v>
      </c>
      <c r="G468" s="169" t="s">
        <v>339</v>
      </c>
      <c r="H468" s="170">
        <v>4551.7079999999996</v>
      </c>
      <c r="I468" s="171"/>
      <c r="J468" s="172">
        <f>ROUND(I468*H468,2)</f>
        <v>0</v>
      </c>
      <c r="K468" s="168" t="s">
        <v>172</v>
      </c>
      <c r="L468" s="33"/>
      <c r="M468" s="173" t="s">
        <v>1</v>
      </c>
      <c r="N468" s="174" t="s">
        <v>41</v>
      </c>
      <c r="O468" s="58"/>
      <c r="P468" s="175">
        <f>O468*H468</f>
        <v>0</v>
      </c>
      <c r="Q468" s="175">
        <v>0</v>
      </c>
      <c r="R468" s="175">
        <f>Q468*H468</f>
        <v>0</v>
      </c>
      <c r="S468" s="175">
        <v>0</v>
      </c>
      <c r="T468" s="176">
        <f>S468*H468</f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77" t="s">
        <v>182</v>
      </c>
      <c r="AT468" s="177" t="s">
        <v>168</v>
      </c>
      <c r="AU468" s="177" t="s">
        <v>86</v>
      </c>
      <c r="AY468" s="17" t="s">
        <v>165</v>
      </c>
      <c r="BE468" s="178">
        <f>IF(N468="základní",J468,0)</f>
        <v>0</v>
      </c>
      <c r="BF468" s="178">
        <f>IF(N468="snížená",J468,0)</f>
        <v>0</v>
      </c>
      <c r="BG468" s="178">
        <f>IF(N468="zákl. přenesená",J468,0)</f>
        <v>0</v>
      </c>
      <c r="BH468" s="178">
        <f>IF(N468="sníž. přenesená",J468,0)</f>
        <v>0</v>
      </c>
      <c r="BI468" s="178">
        <f>IF(N468="nulová",J468,0)</f>
        <v>0</v>
      </c>
      <c r="BJ468" s="17" t="s">
        <v>84</v>
      </c>
      <c r="BK468" s="178">
        <f>ROUND(I468*H468,2)</f>
        <v>0</v>
      </c>
      <c r="BL468" s="17" t="s">
        <v>182</v>
      </c>
      <c r="BM468" s="177" t="s">
        <v>658</v>
      </c>
    </row>
    <row r="469" spans="1:65" s="2" customFormat="1" ht="21.75" customHeight="1">
      <c r="A469" s="32"/>
      <c r="B469" s="165"/>
      <c r="C469" s="166" t="s">
        <v>659</v>
      </c>
      <c r="D469" s="166" t="s">
        <v>168</v>
      </c>
      <c r="E469" s="167" t="s">
        <v>660</v>
      </c>
      <c r="F469" s="168" t="s">
        <v>661</v>
      </c>
      <c r="G469" s="169" t="s">
        <v>339</v>
      </c>
      <c r="H469" s="170">
        <v>4551.7079999999996</v>
      </c>
      <c r="I469" s="171"/>
      <c r="J469" s="172">
        <f>ROUND(I469*H469,2)</f>
        <v>0</v>
      </c>
      <c r="K469" s="168" t="s">
        <v>172</v>
      </c>
      <c r="L469" s="33"/>
      <c r="M469" s="202" t="s">
        <v>1</v>
      </c>
      <c r="N469" s="203" t="s">
        <v>41</v>
      </c>
      <c r="O469" s="204"/>
      <c r="P469" s="205">
        <f>O469*H469</f>
        <v>0</v>
      </c>
      <c r="Q469" s="205">
        <v>0</v>
      </c>
      <c r="R469" s="205">
        <f>Q469*H469</f>
        <v>0</v>
      </c>
      <c r="S469" s="205">
        <v>0</v>
      </c>
      <c r="T469" s="206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77" t="s">
        <v>182</v>
      </c>
      <c r="AT469" s="177" t="s">
        <v>168</v>
      </c>
      <c r="AU469" s="177" t="s">
        <v>86</v>
      </c>
      <c r="AY469" s="17" t="s">
        <v>165</v>
      </c>
      <c r="BE469" s="178">
        <f>IF(N469="základní",J469,0)</f>
        <v>0</v>
      </c>
      <c r="BF469" s="178">
        <f>IF(N469="snížená",J469,0)</f>
        <v>0</v>
      </c>
      <c r="BG469" s="178">
        <f>IF(N469="zákl. přenesená",J469,0)</f>
        <v>0</v>
      </c>
      <c r="BH469" s="178">
        <f>IF(N469="sníž. přenesená",J469,0)</f>
        <v>0</v>
      </c>
      <c r="BI469" s="178">
        <f>IF(N469="nulová",J469,0)</f>
        <v>0</v>
      </c>
      <c r="BJ469" s="17" t="s">
        <v>84</v>
      </c>
      <c r="BK469" s="178">
        <f>ROUND(I469*H469,2)</f>
        <v>0</v>
      </c>
      <c r="BL469" s="17" t="s">
        <v>182</v>
      </c>
      <c r="BM469" s="177" t="s">
        <v>662</v>
      </c>
    </row>
    <row r="470" spans="1:65" s="2" customFormat="1" ht="6.95" customHeight="1">
      <c r="A470" s="32"/>
      <c r="B470" s="47"/>
      <c r="C470" s="48"/>
      <c r="D470" s="48"/>
      <c r="E470" s="48"/>
      <c r="F470" s="48"/>
      <c r="G470" s="48"/>
      <c r="H470" s="48"/>
      <c r="I470" s="125"/>
      <c r="J470" s="48"/>
      <c r="K470" s="48"/>
      <c r="L470" s="33"/>
      <c r="M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</row>
  </sheetData>
  <autoFilter ref="C126:K469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100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1" customFormat="1" ht="12" customHeight="1">
      <c r="B8" s="20"/>
      <c r="D8" s="27" t="s">
        <v>138</v>
      </c>
      <c r="I8" s="98"/>
      <c r="L8" s="20"/>
    </row>
    <row r="9" spans="1:46" s="2" customFormat="1" ht="16.5" customHeight="1">
      <c r="A9" s="32"/>
      <c r="B9" s="33"/>
      <c r="C9" s="32"/>
      <c r="D9" s="32"/>
      <c r="E9" s="270" t="s">
        <v>257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258</v>
      </c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663</v>
      </c>
      <c r="F11" s="272"/>
      <c r="G11" s="272"/>
      <c r="H11" s="272"/>
      <c r="I11" s="10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101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102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102" t="s">
        <v>22</v>
      </c>
      <c r="J14" s="55" t="str">
        <f>'Rekapitulace stavby'!AN8</f>
        <v>30. 6. 2020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101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102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102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101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102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3" t="str">
        <f>'Rekapitulace stavby'!E14</f>
        <v>Vyplň údaj</v>
      </c>
      <c r="F20" s="238"/>
      <c r="G20" s="238"/>
      <c r="H20" s="238"/>
      <c r="I20" s="102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101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102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102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10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102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102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101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5"/>
      <c r="J29" s="103"/>
      <c r="K29" s="103"/>
      <c r="L29" s="106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101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8" t="s">
        <v>36</v>
      </c>
      <c r="E32" s="32"/>
      <c r="F32" s="32"/>
      <c r="G32" s="32"/>
      <c r="H32" s="32"/>
      <c r="I32" s="101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107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109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10" t="s">
        <v>40</v>
      </c>
      <c r="E35" s="27" t="s">
        <v>41</v>
      </c>
      <c r="F35" s="111">
        <f>ROUND((SUM(BE125:BE233)),  2)</f>
        <v>0</v>
      </c>
      <c r="G35" s="32"/>
      <c r="H35" s="32"/>
      <c r="I35" s="112">
        <v>0.21</v>
      </c>
      <c r="J35" s="111">
        <f>ROUND(((SUM(BE125:BE233))*I35),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11">
        <f>ROUND((SUM(BF125:BF233)),  2)</f>
        <v>0</v>
      </c>
      <c r="G36" s="32"/>
      <c r="H36" s="32"/>
      <c r="I36" s="112">
        <v>0.15</v>
      </c>
      <c r="J36" s="111">
        <f>ROUND(((SUM(BF125:BF233))*I36),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11">
        <f>ROUND((SUM(BG125:BG233)),  2)</f>
        <v>0</v>
      </c>
      <c r="G37" s="32"/>
      <c r="H37" s="32"/>
      <c r="I37" s="112">
        <v>0.21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11">
        <f>ROUND((SUM(BH125:BH233)),  2)</f>
        <v>0</v>
      </c>
      <c r="G38" s="32"/>
      <c r="H38" s="32"/>
      <c r="I38" s="112">
        <v>0.15</v>
      </c>
      <c r="J38" s="111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11">
        <f>ROUND((SUM(BI125:BI233)),  2)</f>
        <v>0</v>
      </c>
      <c r="G39" s="32"/>
      <c r="H39" s="32"/>
      <c r="I39" s="112">
        <v>0</v>
      </c>
      <c r="J39" s="111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46</v>
      </c>
      <c r="E41" s="60"/>
      <c r="F41" s="60"/>
      <c r="G41" s="115" t="s">
        <v>47</v>
      </c>
      <c r="H41" s="116" t="s">
        <v>48</v>
      </c>
      <c r="I41" s="117"/>
      <c r="J41" s="118">
        <f>SUM(J32:J39)</f>
        <v>0</v>
      </c>
      <c r="K41" s="119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101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138</v>
      </c>
      <c r="I86" s="98"/>
      <c r="L86" s="20"/>
    </row>
    <row r="87" spans="1:31" s="2" customFormat="1" ht="16.5" customHeight="1">
      <c r="A87" s="32"/>
      <c r="B87" s="33"/>
      <c r="C87" s="32"/>
      <c r="D87" s="32"/>
      <c r="E87" s="270" t="s">
        <v>257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258</v>
      </c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32" t="str">
        <f>E11</f>
        <v>SO 101.2.ZH - Odvodnění (trativody, drenáže a žlaby)</v>
      </c>
      <c r="F89" s="272"/>
      <c r="G89" s="272"/>
      <c r="H89" s="272"/>
      <c r="I89" s="101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Tábor</v>
      </c>
      <c r="G91" s="32"/>
      <c r="H91" s="32"/>
      <c r="I91" s="102" t="s">
        <v>22</v>
      </c>
      <c r="J91" s="55" t="str">
        <f>IF(J14="","",J14)</f>
        <v>30. 6. 2020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101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Správa a údržba silnic Plzeňského kraje</v>
      </c>
      <c r="G93" s="32"/>
      <c r="H93" s="32"/>
      <c r="I93" s="102" t="s">
        <v>30</v>
      </c>
      <c r="J93" s="30" t="str">
        <f>E23</f>
        <v>Ing. Miloš Burianec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102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7" t="s">
        <v>141</v>
      </c>
      <c r="D96" s="113"/>
      <c r="E96" s="113"/>
      <c r="F96" s="113"/>
      <c r="G96" s="113"/>
      <c r="H96" s="113"/>
      <c r="I96" s="128"/>
      <c r="J96" s="129" t="s">
        <v>142</v>
      </c>
      <c r="K96" s="113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101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30" t="s">
        <v>143</v>
      </c>
      <c r="D98" s="32"/>
      <c r="E98" s="32"/>
      <c r="F98" s="32"/>
      <c r="G98" s="32"/>
      <c r="H98" s="32"/>
      <c r="I98" s="101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90</v>
      </c>
    </row>
    <row r="99" spans="1:47" s="9" customFormat="1" ht="24.95" customHeight="1">
      <c r="B99" s="131"/>
      <c r="D99" s="132" t="s">
        <v>260</v>
      </c>
      <c r="E99" s="133"/>
      <c r="F99" s="133"/>
      <c r="G99" s="133"/>
      <c r="H99" s="133"/>
      <c r="I99" s="134"/>
      <c r="J99" s="135">
        <f>J126</f>
        <v>0</v>
      </c>
      <c r="L99" s="131"/>
    </row>
    <row r="100" spans="1:47" s="10" customFormat="1" ht="19.899999999999999" customHeight="1">
      <c r="B100" s="136"/>
      <c r="D100" s="137" t="s">
        <v>261</v>
      </c>
      <c r="E100" s="138"/>
      <c r="F100" s="138"/>
      <c r="G100" s="138"/>
      <c r="H100" s="138"/>
      <c r="I100" s="139"/>
      <c r="J100" s="140">
        <f>J127</f>
        <v>0</v>
      </c>
      <c r="L100" s="136"/>
    </row>
    <row r="101" spans="1:47" s="10" customFormat="1" ht="19.899999999999999" customHeight="1">
      <c r="B101" s="136"/>
      <c r="D101" s="137" t="s">
        <v>664</v>
      </c>
      <c r="E101" s="138"/>
      <c r="F101" s="138"/>
      <c r="G101" s="138"/>
      <c r="H101" s="138"/>
      <c r="I101" s="139"/>
      <c r="J101" s="140">
        <f>J167</f>
        <v>0</v>
      </c>
      <c r="L101" s="136"/>
    </row>
    <row r="102" spans="1:47" s="10" customFormat="1" ht="19.899999999999999" customHeight="1">
      <c r="B102" s="136"/>
      <c r="D102" s="137" t="s">
        <v>264</v>
      </c>
      <c r="E102" s="138"/>
      <c r="F102" s="138"/>
      <c r="G102" s="138"/>
      <c r="H102" s="138"/>
      <c r="I102" s="139"/>
      <c r="J102" s="140">
        <f>J200</f>
        <v>0</v>
      </c>
      <c r="L102" s="136"/>
    </row>
    <row r="103" spans="1:47" s="10" customFormat="1" ht="19.899999999999999" customHeight="1">
      <c r="B103" s="136"/>
      <c r="D103" s="137" t="s">
        <v>266</v>
      </c>
      <c r="E103" s="138"/>
      <c r="F103" s="138"/>
      <c r="G103" s="138"/>
      <c r="H103" s="138"/>
      <c r="I103" s="139"/>
      <c r="J103" s="140">
        <f>J231</f>
        <v>0</v>
      </c>
      <c r="L103" s="136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101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125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126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149</v>
      </c>
      <c r="D110" s="32"/>
      <c r="E110" s="32"/>
      <c r="F110" s="32"/>
      <c r="G110" s="32"/>
      <c r="H110" s="32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101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70" t="str">
        <f>E7</f>
        <v>II/231 - Rekonstrukce ul. 28. října III. část</v>
      </c>
      <c r="F113" s="271"/>
      <c r="G113" s="271"/>
      <c r="H113" s="271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138</v>
      </c>
      <c r="I114" s="98"/>
      <c r="L114" s="20"/>
    </row>
    <row r="115" spans="1:65" s="2" customFormat="1" ht="16.5" customHeight="1">
      <c r="A115" s="32"/>
      <c r="B115" s="33"/>
      <c r="C115" s="32"/>
      <c r="D115" s="32"/>
      <c r="E115" s="270" t="s">
        <v>257</v>
      </c>
      <c r="F115" s="272"/>
      <c r="G115" s="272"/>
      <c r="H115" s="272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258</v>
      </c>
      <c r="D116" s="32"/>
      <c r="E116" s="32"/>
      <c r="F116" s="32"/>
      <c r="G116" s="32"/>
      <c r="H116" s="32"/>
      <c r="I116" s="101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32" t="str">
        <f>E11</f>
        <v>SO 101.2.ZH - Odvodnění (trativody, drenáže a žlaby)</v>
      </c>
      <c r="F117" s="272"/>
      <c r="G117" s="272"/>
      <c r="H117" s="27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101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Tábor</v>
      </c>
      <c r="G119" s="32"/>
      <c r="H119" s="32"/>
      <c r="I119" s="102" t="s">
        <v>22</v>
      </c>
      <c r="J119" s="55" t="str">
        <f>IF(J14="","",J14)</f>
        <v>30. 6. 2020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101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24</v>
      </c>
      <c r="D121" s="32"/>
      <c r="E121" s="32"/>
      <c r="F121" s="25" t="str">
        <f>E17</f>
        <v>Správa a údržba silnic Plzeňského kraje</v>
      </c>
      <c r="G121" s="32"/>
      <c r="H121" s="32"/>
      <c r="I121" s="102" t="s">
        <v>30</v>
      </c>
      <c r="J121" s="30" t="str">
        <f>E23</f>
        <v>Ing. Miloš Burianec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28</v>
      </c>
      <c r="D122" s="32"/>
      <c r="E122" s="32"/>
      <c r="F122" s="25" t="str">
        <f>IF(E20="","",E20)</f>
        <v>Vyplň údaj</v>
      </c>
      <c r="G122" s="32"/>
      <c r="H122" s="32"/>
      <c r="I122" s="102" t="s">
        <v>33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101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41"/>
      <c r="B124" s="142"/>
      <c r="C124" s="143" t="s">
        <v>150</v>
      </c>
      <c r="D124" s="144" t="s">
        <v>61</v>
      </c>
      <c r="E124" s="144" t="s">
        <v>57</v>
      </c>
      <c r="F124" s="144" t="s">
        <v>58</v>
      </c>
      <c r="G124" s="144" t="s">
        <v>151</v>
      </c>
      <c r="H124" s="144" t="s">
        <v>152</v>
      </c>
      <c r="I124" s="145" t="s">
        <v>153</v>
      </c>
      <c r="J124" s="144" t="s">
        <v>142</v>
      </c>
      <c r="K124" s="146" t="s">
        <v>154</v>
      </c>
      <c r="L124" s="147"/>
      <c r="M124" s="62" t="s">
        <v>1</v>
      </c>
      <c r="N124" s="63" t="s">
        <v>40</v>
      </c>
      <c r="O124" s="63" t="s">
        <v>155</v>
      </c>
      <c r="P124" s="63" t="s">
        <v>156</v>
      </c>
      <c r="Q124" s="63" t="s">
        <v>157</v>
      </c>
      <c r="R124" s="63" t="s">
        <v>158</v>
      </c>
      <c r="S124" s="63" t="s">
        <v>159</v>
      </c>
      <c r="T124" s="64" t="s">
        <v>160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</row>
    <row r="125" spans="1:65" s="2" customFormat="1" ht="22.9" customHeight="1">
      <c r="A125" s="32"/>
      <c r="B125" s="33"/>
      <c r="C125" s="69" t="s">
        <v>161</v>
      </c>
      <c r="D125" s="32"/>
      <c r="E125" s="32"/>
      <c r="F125" s="32"/>
      <c r="G125" s="32"/>
      <c r="H125" s="32"/>
      <c r="I125" s="101"/>
      <c r="J125" s="148">
        <f>BK125</f>
        <v>0</v>
      </c>
      <c r="K125" s="32"/>
      <c r="L125" s="33"/>
      <c r="M125" s="65"/>
      <c r="N125" s="56"/>
      <c r="O125" s="66"/>
      <c r="P125" s="149">
        <f>P126</f>
        <v>0</v>
      </c>
      <c r="Q125" s="66"/>
      <c r="R125" s="149">
        <f>R126</f>
        <v>1714.1682147800002</v>
      </c>
      <c r="S125" s="66"/>
      <c r="T125" s="150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75</v>
      </c>
      <c r="AU125" s="17" t="s">
        <v>90</v>
      </c>
      <c r="BK125" s="151">
        <f>BK126</f>
        <v>0</v>
      </c>
    </row>
    <row r="126" spans="1:65" s="12" customFormat="1" ht="25.9" customHeight="1">
      <c r="B126" s="152"/>
      <c r="D126" s="153" t="s">
        <v>75</v>
      </c>
      <c r="E126" s="154" t="s">
        <v>267</v>
      </c>
      <c r="F126" s="154" t="s">
        <v>268</v>
      </c>
      <c r="I126" s="155"/>
      <c r="J126" s="156">
        <f>BK126</f>
        <v>0</v>
      </c>
      <c r="L126" s="152"/>
      <c r="M126" s="157"/>
      <c r="N126" s="158"/>
      <c r="O126" s="158"/>
      <c r="P126" s="159">
        <f>P127+P167+P200+P231</f>
        <v>0</v>
      </c>
      <c r="Q126" s="158"/>
      <c r="R126" s="159">
        <f>R127+R167+R200+R231</f>
        <v>1714.1682147800002</v>
      </c>
      <c r="S126" s="158"/>
      <c r="T126" s="160">
        <f>T127+T167+T200+T231</f>
        <v>0</v>
      </c>
      <c r="AR126" s="153" t="s">
        <v>84</v>
      </c>
      <c r="AT126" s="161" t="s">
        <v>75</v>
      </c>
      <c r="AU126" s="161" t="s">
        <v>76</v>
      </c>
      <c r="AY126" s="153" t="s">
        <v>165</v>
      </c>
      <c r="BK126" s="162">
        <f>BK127+BK167+BK200+BK231</f>
        <v>0</v>
      </c>
    </row>
    <row r="127" spans="1:65" s="12" customFormat="1" ht="22.9" customHeight="1">
      <c r="B127" s="152"/>
      <c r="D127" s="153" t="s">
        <v>75</v>
      </c>
      <c r="E127" s="163" t="s">
        <v>84</v>
      </c>
      <c r="F127" s="163" t="s">
        <v>228</v>
      </c>
      <c r="I127" s="155"/>
      <c r="J127" s="164">
        <f>BK127</f>
        <v>0</v>
      </c>
      <c r="L127" s="152"/>
      <c r="M127" s="157"/>
      <c r="N127" s="158"/>
      <c r="O127" s="158"/>
      <c r="P127" s="159">
        <f>SUM(P128:P166)</f>
        <v>0</v>
      </c>
      <c r="Q127" s="158"/>
      <c r="R127" s="159">
        <f>SUM(R128:R166)</f>
        <v>42.16</v>
      </c>
      <c r="S127" s="158"/>
      <c r="T127" s="160">
        <f>SUM(T128:T166)</f>
        <v>0</v>
      </c>
      <c r="AR127" s="153" t="s">
        <v>84</v>
      </c>
      <c r="AT127" s="161" t="s">
        <v>75</v>
      </c>
      <c r="AU127" s="161" t="s">
        <v>84</v>
      </c>
      <c r="AY127" s="153" t="s">
        <v>165</v>
      </c>
      <c r="BK127" s="162">
        <f>SUM(BK128:BK166)</f>
        <v>0</v>
      </c>
    </row>
    <row r="128" spans="1:65" s="2" customFormat="1" ht="21.75" customHeight="1">
      <c r="A128" s="32"/>
      <c r="B128" s="165"/>
      <c r="C128" s="166" t="s">
        <v>84</v>
      </c>
      <c r="D128" s="166" t="s">
        <v>168</v>
      </c>
      <c r="E128" s="167" t="s">
        <v>295</v>
      </c>
      <c r="F128" s="168" t="s">
        <v>296</v>
      </c>
      <c r="G128" s="169" t="s">
        <v>286</v>
      </c>
      <c r="H128" s="170">
        <v>485.01600000000002</v>
      </c>
      <c r="I128" s="171"/>
      <c r="J128" s="172">
        <f>ROUND(I128*H128,2)</f>
        <v>0</v>
      </c>
      <c r="K128" s="168" t="s">
        <v>172</v>
      </c>
      <c r="L128" s="33"/>
      <c r="M128" s="173" t="s">
        <v>1</v>
      </c>
      <c r="N128" s="174" t="s">
        <v>41</v>
      </c>
      <c r="O128" s="58"/>
      <c r="P128" s="175">
        <f>O128*H128</f>
        <v>0</v>
      </c>
      <c r="Q128" s="175">
        <v>0</v>
      </c>
      <c r="R128" s="175">
        <f>Q128*H128</f>
        <v>0</v>
      </c>
      <c r="S128" s="175">
        <v>0</v>
      </c>
      <c r="T128" s="17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7" t="s">
        <v>182</v>
      </c>
      <c r="AT128" s="177" t="s">
        <v>168</v>
      </c>
      <c r="AU128" s="177" t="s">
        <v>86</v>
      </c>
      <c r="AY128" s="17" t="s">
        <v>165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7" t="s">
        <v>84</v>
      </c>
      <c r="BK128" s="178">
        <f>ROUND(I128*H128,2)</f>
        <v>0</v>
      </c>
      <c r="BL128" s="17" t="s">
        <v>182</v>
      </c>
      <c r="BM128" s="177" t="s">
        <v>665</v>
      </c>
    </row>
    <row r="129" spans="1:65" s="15" customFormat="1" ht="11.25">
      <c r="B129" s="207"/>
      <c r="D129" s="179" t="s">
        <v>220</v>
      </c>
      <c r="E129" s="208" t="s">
        <v>1</v>
      </c>
      <c r="F129" s="209" t="s">
        <v>666</v>
      </c>
      <c r="H129" s="208" t="s">
        <v>1</v>
      </c>
      <c r="I129" s="210"/>
      <c r="L129" s="207"/>
      <c r="M129" s="211"/>
      <c r="N129" s="212"/>
      <c r="O129" s="212"/>
      <c r="P129" s="212"/>
      <c r="Q129" s="212"/>
      <c r="R129" s="212"/>
      <c r="S129" s="212"/>
      <c r="T129" s="213"/>
      <c r="AT129" s="208" t="s">
        <v>220</v>
      </c>
      <c r="AU129" s="208" t="s">
        <v>86</v>
      </c>
      <c r="AV129" s="15" t="s">
        <v>84</v>
      </c>
      <c r="AW129" s="15" t="s">
        <v>32</v>
      </c>
      <c r="AX129" s="15" t="s">
        <v>76</v>
      </c>
      <c r="AY129" s="208" t="s">
        <v>165</v>
      </c>
    </row>
    <row r="130" spans="1:65" s="13" customFormat="1" ht="11.25">
      <c r="B130" s="183"/>
      <c r="D130" s="179" t="s">
        <v>220</v>
      </c>
      <c r="E130" s="184" t="s">
        <v>1</v>
      </c>
      <c r="F130" s="185" t="s">
        <v>667</v>
      </c>
      <c r="H130" s="186">
        <v>199.33799999999999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220</v>
      </c>
      <c r="AU130" s="184" t="s">
        <v>86</v>
      </c>
      <c r="AV130" s="13" t="s">
        <v>86</v>
      </c>
      <c r="AW130" s="13" t="s">
        <v>32</v>
      </c>
      <c r="AX130" s="13" t="s">
        <v>76</v>
      </c>
      <c r="AY130" s="184" t="s">
        <v>165</v>
      </c>
    </row>
    <row r="131" spans="1:65" s="13" customFormat="1" ht="11.25">
      <c r="B131" s="183"/>
      <c r="D131" s="179" t="s">
        <v>220</v>
      </c>
      <c r="E131" s="184" t="s">
        <v>1</v>
      </c>
      <c r="F131" s="185" t="s">
        <v>668</v>
      </c>
      <c r="H131" s="186">
        <v>65.790000000000006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220</v>
      </c>
      <c r="AU131" s="184" t="s">
        <v>86</v>
      </c>
      <c r="AV131" s="13" t="s">
        <v>86</v>
      </c>
      <c r="AW131" s="13" t="s">
        <v>32</v>
      </c>
      <c r="AX131" s="13" t="s">
        <v>76</v>
      </c>
      <c r="AY131" s="184" t="s">
        <v>165</v>
      </c>
    </row>
    <row r="132" spans="1:65" s="13" customFormat="1" ht="11.25">
      <c r="B132" s="183"/>
      <c r="D132" s="179" t="s">
        <v>220</v>
      </c>
      <c r="E132" s="184" t="s">
        <v>1</v>
      </c>
      <c r="F132" s="185" t="s">
        <v>669</v>
      </c>
      <c r="H132" s="186">
        <v>219.88800000000001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220</v>
      </c>
      <c r="AU132" s="184" t="s">
        <v>86</v>
      </c>
      <c r="AV132" s="13" t="s">
        <v>86</v>
      </c>
      <c r="AW132" s="13" t="s">
        <v>32</v>
      </c>
      <c r="AX132" s="13" t="s">
        <v>76</v>
      </c>
      <c r="AY132" s="184" t="s">
        <v>165</v>
      </c>
    </row>
    <row r="133" spans="1:65" s="14" customFormat="1" ht="11.25">
      <c r="B133" s="194"/>
      <c r="D133" s="179" t="s">
        <v>220</v>
      </c>
      <c r="E133" s="195" t="s">
        <v>1</v>
      </c>
      <c r="F133" s="196" t="s">
        <v>244</v>
      </c>
      <c r="H133" s="197">
        <v>485.01599999999996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5" t="s">
        <v>220</v>
      </c>
      <c r="AU133" s="195" t="s">
        <v>86</v>
      </c>
      <c r="AV133" s="14" t="s">
        <v>182</v>
      </c>
      <c r="AW133" s="14" t="s">
        <v>32</v>
      </c>
      <c r="AX133" s="14" t="s">
        <v>84</v>
      </c>
      <c r="AY133" s="195" t="s">
        <v>165</v>
      </c>
    </row>
    <row r="134" spans="1:65" s="2" customFormat="1" ht="21.75" customHeight="1">
      <c r="A134" s="32"/>
      <c r="B134" s="165"/>
      <c r="C134" s="166" t="s">
        <v>86</v>
      </c>
      <c r="D134" s="166" t="s">
        <v>168</v>
      </c>
      <c r="E134" s="167" t="s">
        <v>306</v>
      </c>
      <c r="F134" s="168" t="s">
        <v>307</v>
      </c>
      <c r="G134" s="169" t="s">
        <v>286</v>
      </c>
      <c r="H134" s="170">
        <v>485.01600000000002</v>
      </c>
      <c r="I134" s="171"/>
      <c r="J134" s="172">
        <f>ROUND(I134*H134,2)</f>
        <v>0</v>
      </c>
      <c r="K134" s="168" t="s">
        <v>172</v>
      </c>
      <c r="L134" s="33"/>
      <c r="M134" s="173" t="s">
        <v>1</v>
      </c>
      <c r="N134" s="174" t="s">
        <v>41</v>
      </c>
      <c r="O134" s="58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7" t="s">
        <v>182</v>
      </c>
      <c r="AT134" s="177" t="s">
        <v>168</v>
      </c>
      <c r="AU134" s="177" t="s">
        <v>86</v>
      </c>
      <c r="AY134" s="17" t="s">
        <v>165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7" t="s">
        <v>84</v>
      </c>
      <c r="BK134" s="178">
        <f>ROUND(I134*H134,2)</f>
        <v>0</v>
      </c>
      <c r="BL134" s="17" t="s">
        <v>182</v>
      </c>
      <c r="BM134" s="177" t="s">
        <v>670</v>
      </c>
    </row>
    <row r="135" spans="1:65" s="13" customFormat="1" ht="11.25">
      <c r="B135" s="183"/>
      <c r="D135" s="179" t="s">
        <v>220</v>
      </c>
      <c r="E135" s="184" t="s">
        <v>1</v>
      </c>
      <c r="F135" s="185" t="s">
        <v>671</v>
      </c>
      <c r="H135" s="186">
        <v>485.01600000000002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220</v>
      </c>
      <c r="AU135" s="184" t="s">
        <v>86</v>
      </c>
      <c r="AV135" s="13" t="s">
        <v>86</v>
      </c>
      <c r="AW135" s="13" t="s">
        <v>32</v>
      </c>
      <c r="AX135" s="13" t="s">
        <v>76</v>
      </c>
      <c r="AY135" s="184" t="s">
        <v>165</v>
      </c>
    </row>
    <row r="136" spans="1:65" s="14" customFormat="1" ht="11.25">
      <c r="B136" s="194"/>
      <c r="D136" s="179" t="s">
        <v>220</v>
      </c>
      <c r="E136" s="195" t="s">
        <v>1</v>
      </c>
      <c r="F136" s="196" t="s">
        <v>244</v>
      </c>
      <c r="H136" s="197">
        <v>485.01600000000002</v>
      </c>
      <c r="I136" s="198"/>
      <c r="L136" s="194"/>
      <c r="M136" s="199"/>
      <c r="N136" s="200"/>
      <c r="O136" s="200"/>
      <c r="P136" s="200"/>
      <c r="Q136" s="200"/>
      <c r="R136" s="200"/>
      <c r="S136" s="200"/>
      <c r="T136" s="201"/>
      <c r="AT136" s="195" t="s">
        <v>220</v>
      </c>
      <c r="AU136" s="195" t="s">
        <v>86</v>
      </c>
      <c r="AV136" s="14" t="s">
        <v>182</v>
      </c>
      <c r="AW136" s="14" t="s">
        <v>32</v>
      </c>
      <c r="AX136" s="14" t="s">
        <v>84</v>
      </c>
      <c r="AY136" s="195" t="s">
        <v>165</v>
      </c>
    </row>
    <row r="137" spans="1:65" s="2" customFormat="1" ht="33" customHeight="1">
      <c r="A137" s="32"/>
      <c r="B137" s="165"/>
      <c r="C137" s="166" t="s">
        <v>178</v>
      </c>
      <c r="D137" s="166" t="s">
        <v>168</v>
      </c>
      <c r="E137" s="167" t="s">
        <v>310</v>
      </c>
      <c r="F137" s="168" t="s">
        <v>311</v>
      </c>
      <c r="G137" s="169" t="s">
        <v>286</v>
      </c>
      <c r="H137" s="170">
        <v>4850.16</v>
      </c>
      <c r="I137" s="171"/>
      <c r="J137" s="172">
        <f>ROUND(I137*H137,2)</f>
        <v>0</v>
      </c>
      <c r="K137" s="168" t="s">
        <v>172</v>
      </c>
      <c r="L137" s="33"/>
      <c r="M137" s="173" t="s">
        <v>1</v>
      </c>
      <c r="N137" s="174" t="s">
        <v>41</v>
      </c>
      <c r="O137" s="58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7" t="s">
        <v>182</v>
      </c>
      <c r="AT137" s="177" t="s">
        <v>168</v>
      </c>
      <c r="AU137" s="177" t="s">
        <v>86</v>
      </c>
      <c r="AY137" s="17" t="s">
        <v>165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7" t="s">
        <v>84</v>
      </c>
      <c r="BK137" s="178">
        <f>ROUND(I137*H137,2)</f>
        <v>0</v>
      </c>
      <c r="BL137" s="17" t="s">
        <v>182</v>
      </c>
      <c r="BM137" s="177" t="s">
        <v>672</v>
      </c>
    </row>
    <row r="138" spans="1:65" s="13" customFormat="1" ht="11.25">
      <c r="B138" s="183"/>
      <c r="D138" s="179" t="s">
        <v>220</v>
      </c>
      <c r="F138" s="185" t="s">
        <v>673</v>
      </c>
      <c r="H138" s="186">
        <v>4850.16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220</v>
      </c>
      <c r="AU138" s="184" t="s">
        <v>86</v>
      </c>
      <c r="AV138" s="13" t="s">
        <v>86</v>
      </c>
      <c r="AW138" s="13" t="s">
        <v>3</v>
      </c>
      <c r="AX138" s="13" t="s">
        <v>84</v>
      </c>
      <c r="AY138" s="184" t="s">
        <v>165</v>
      </c>
    </row>
    <row r="139" spans="1:65" s="2" customFormat="1" ht="21.75" customHeight="1">
      <c r="A139" s="32"/>
      <c r="B139" s="165"/>
      <c r="C139" s="166" t="s">
        <v>182</v>
      </c>
      <c r="D139" s="166" t="s">
        <v>168</v>
      </c>
      <c r="E139" s="167" t="s">
        <v>328</v>
      </c>
      <c r="F139" s="168" t="s">
        <v>329</v>
      </c>
      <c r="G139" s="169" t="s">
        <v>286</v>
      </c>
      <c r="H139" s="170">
        <v>21.08</v>
      </c>
      <c r="I139" s="171"/>
      <c r="J139" s="172">
        <f>ROUND(I139*H139,2)</f>
        <v>0</v>
      </c>
      <c r="K139" s="168" t="s">
        <v>172</v>
      </c>
      <c r="L139" s="33"/>
      <c r="M139" s="173" t="s">
        <v>1</v>
      </c>
      <c r="N139" s="174" t="s">
        <v>41</v>
      </c>
      <c r="O139" s="58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7" t="s">
        <v>182</v>
      </c>
      <c r="AT139" s="177" t="s">
        <v>168</v>
      </c>
      <c r="AU139" s="177" t="s">
        <v>86</v>
      </c>
      <c r="AY139" s="17" t="s">
        <v>165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7" t="s">
        <v>84</v>
      </c>
      <c r="BK139" s="178">
        <f>ROUND(I139*H139,2)</f>
        <v>0</v>
      </c>
      <c r="BL139" s="17" t="s">
        <v>182</v>
      </c>
      <c r="BM139" s="177" t="s">
        <v>674</v>
      </c>
    </row>
    <row r="140" spans="1:65" s="15" customFormat="1" ht="22.5">
      <c r="B140" s="207"/>
      <c r="D140" s="179" t="s">
        <v>220</v>
      </c>
      <c r="E140" s="208" t="s">
        <v>1</v>
      </c>
      <c r="F140" s="209" t="s">
        <v>675</v>
      </c>
      <c r="H140" s="208" t="s">
        <v>1</v>
      </c>
      <c r="I140" s="210"/>
      <c r="L140" s="207"/>
      <c r="M140" s="211"/>
      <c r="N140" s="212"/>
      <c r="O140" s="212"/>
      <c r="P140" s="212"/>
      <c r="Q140" s="212"/>
      <c r="R140" s="212"/>
      <c r="S140" s="212"/>
      <c r="T140" s="213"/>
      <c r="AT140" s="208" t="s">
        <v>220</v>
      </c>
      <c r="AU140" s="208" t="s">
        <v>86</v>
      </c>
      <c r="AV140" s="15" t="s">
        <v>84</v>
      </c>
      <c r="AW140" s="15" t="s">
        <v>32</v>
      </c>
      <c r="AX140" s="15" t="s">
        <v>76</v>
      </c>
      <c r="AY140" s="208" t="s">
        <v>165</v>
      </c>
    </row>
    <row r="141" spans="1:65" s="15" customFormat="1" ht="22.5">
      <c r="B141" s="207"/>
      <c r="D141" s="179" t="s">
        <v>220</v>
      </c>
      <c r="E141" s="208" t="s">
        <v>1</v>
      </c>
      <c r="F141" s="209" t="s">
        <v>676</v>
      </c>
      <c r="H141" s="208" t="s">
        <v>1</v>
      </c>
      <c r="I141" s="210"/>
      <c r="L141" s="207"/>
      <c r="M141" s="211"/>
      <c r="N141" s="212"/>
      <c r="O141" s="212"/>
      <c r="P141" s="212"/>
      <c r="Q141" s="212"/>
      <c r="R141" s="212"/>
      <c r="S141" s="212"/>
      <c r="T141" s="213"/>
      <c r="AT141" s="208" t="s">
        <v>220</v>
      </c>
      <c r="AU141" s="208" t="s">
        <v>86</v>
      </c>
      <c r="AV141" s="15" t="s">
        <v>84</v>
      </c>
      <c r="AW141" s="15" t="s">
        <v>32</v>
      </c>
      <c r="AX141" s="15" t="s">
        <v>76</v>
      </c>
      <c r="AY141" s="208" t="s">
        <v>165</v>
      </c>
    </row>
    <row r="142" spans="1:65" s="15" customFormat="1" ht="11.25">
      <c r="B142" s="207"/>
      <c r="D142" s="179" t="s">
        <v>220</v>
      </c>
      <c r="E142" s="208" t="s">
        <v>1</v>
      </c>
      <c r="F142" s="209" t="s">
        <v>677</v>
      </c>
      <c r="H142" s="208" t="s">
        <v>1</v>
      </c>
      <c r="I142" s="210"/>
      <c r="L142" s="207"/>
      <c r="M142" s="211"/>
      <c r="N142" s="212"/>
      <c r="O142" s="212"/>
      <c r="P142" s="212"/>
      <c r="Q142" s="212"/>
      <c r="R142" s="212"/>
      <c r="S142" s="212"/>
      <c r="T142" s="213"/>
      <c r="AT142" s="208" t="s">
        <v>220</v>
      </c>
      <c r="AU142" s="208" t="s">
        <v>86</v>
      </c>
      <c r="AV142" s="15" t="s">
        <v>84</v>
      </c>
      <c r="AW142" s="15" t="s">
        <v>32</v>
      </c>
      <c r="AX142" s="15" t="s">
        <v>76</v>
      </c>
      <c r="AY142" s="208" t="s">
        <v>165</v>
      </c>
    </row>
    <row r="143" spans="1:65" s="15" customFormat="1" ht="11.25">
      <c r="B143" s="207"/>
      <c r="D143" s="179" t="s">
        <v>220</v>
      </c>
      <c r="E143" s="208" t="s">
        <v>1</v>
      </c>
      <c r="F143" s="209" t="s">
        <v>678</v>
      </c>
      <c r="H143" s="208" t="s">
        <v>1</v>
      </c>
      <c r="I143" s="210"/>
      <c r="L143" s="207"/>
      <c r="M143" s="211"/>
      <c r="N143" s="212"/>
      <c r="O143" s="212"/>
      <c r="P143" s="212"/>
      <c r="Q143" s="212"/>
      <c r="R143" s="212"/>
      <c r="S143" s="212"/>
      <c r="T143" s="213"/>
      <c r="AT143" s="208" t="s">
        <v>220</v>
      </c>
      <c r="AU143" s="208" t="s">
        <v>86</v>
      </c>
      <c r="AV143" s="15" t="s">
        <v>84</v>
      </c>
      <c r="AW143" s="15" t="s">
        <v>32</v>
      </c>
      <c r="AX143" s="15" t="s">
        <v>76</v>
      </c>
      <c r="AY143" s="208" t="s">
        <v>165</v>
      </c>
    </row>
    <row r="144" spans="1:65" s="13" customFormat="1" ht="11.25">
      <c r="B144" s="183"/>
      <c r="D144" s="179" t="s">
        <v>220</v>
      </c>
      <c r="E144" s="184" t="s">
        <v>1</v>
      </c>
      <c r="F144" s="185" t="s">
        <v>679</v>
      </c>
      <c r="H144" s="186">
        <v>21.08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220</v>
      </c>
      <c r="AU144" s="184" t="s">
        <v>86</v>
      </c>
      <c r="AV144" s="13" t="s">
        <v>86</v>
      </c>
      <c r="AW144" s="13" t="s">
        <v>32</v>
      </c>
      <c r="AX144" s="13" t="s">
        <v>76</v>
      </c>
      <c r="AY144" s="184" t="s">
        <v>165</v>
      </c>
    </row>
    <row r="145" spans="1:65" s="14" customFormat="1" ht="11.25">
      <c r="B145" s="194"/>
      <c r="D145" s="179" t="s">
        <v>220</v>
      </c>
      <c r="E145" s="195" t="s">
        <v>1</v>
      </c>
      <c r="F145" s="196" t="s">
        <v>244</v>
      </c>
      <c r="H145" s="197">
        <v>21.08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5" t="s">
        <v>220</v>
      </c>
      <c r="AU145" s="195" t="s">
        <v>86</v>
      </c>
      <c r="AV145" s="14" t="s">
        <v>182</v>
      </c>
      <c r="AW145" s="14" t="s">
        <v>32</v>
      </c>
      <c r="AX145" s="14" t="s">
        <v>84</v>
      </c>
      <c r="AY145" s="195" t="s">
        <v>165</v>
      </c>
    </row>
    <row r="146" spans="1:65" s="2" customFormat="1" ht="16.5" customHeight="1">
      <c r="A146" s="32"/>
      <c r="B146" s="165"/>
      <c r="C146" s="214" t="s">
        <v>164</v>
      </c>
      <c r="D146" s="214" t="s">
        <v>336</v>
      </c>
      <c r="E146" s="215" t="s">
        <v>337</v>
      </c>
      <c r="F146" s="216" t="s">
        <v>338</v>
      </c>
      <c r="G146" s="217" t="s">
        <v>339</v>
      </c>
      <c r="H146" s="218">
        <v>42.16</v>
      </c>
      <c r="I146" s="219"/>
      <c r="J146" s="220">
        <f>ROUND(I146*H146,2)</f>
        <v>0</v>
      </c>
      <c r="K146" s="216" t="s">
        <v>172</v>
      </c>
      <c r="L146" s="221"/>
      <c r="M146" s="222" t="s">
        <v>1</v>
      </c>
      <c r="N146" s="223" t="s">
        <v>41</v>
      </c>
      <c r="O146" s="58"/>
      <c r="P146" s="175">
        <f>O146*H146</f>
        <v>0</v>
      </c>
      <c r="Q146" s="175">
        <v>1</v>
      </c>
      <c r="R146" s="175">
        <f>Q146*H146</f>
        <v>42.16</v>
      </c>
      <c r="S146" s="175">
        <v>0</v>
      </c>
      <c r="T146" s="17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7" t="s">
        <v>202</v>
      </c>
      <c r="AT146" s="177" t="s">
        <v>336</v>
      </c>
      <c r="AU146" s="177" t="s">
        <v>86</v>
      </c>
      <c r="AY146" s="17" t="s">
        <v>165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7" t="s">
        <v>84</v>
      </c>
      <c r="BK146" s="178">
        <f>ROUND(I146*H146,2)</f>
        <v>0</v>
      </c>
      <c r="BL146" s="17" t="s">
        <v>182</v>
      </c>
      <c r="BM146" s="177" t="s">
        <v>680</v>
      </c>
    </row>
    <row r="147" spans="1:65" s="15" customFormat="1" ht="22.5">
      <c r="B147" s="207"/>
      <c r="D147" s="179" t="s">
        <v>220</v>
      </c>
      <c r="E147" s="208" t="s">
        <v>1</v>
      </c>
      <c r="F147" s="209" t="s">
        <v>675</v>
      </c>
      <c r="H147" s="208" t="s">
        <v>1</v>
      </c>
      <c r="I147" s="210"/>
      <c r="L147" s="207"/>
      <c r="M147" s="211"/>
      <c r="N147" s="212"/>
      <c r="O147" s="212"/>
      <c r="P147" s="212"/>
      <c r="Q147" s="212"/>
      <c r="R147" s="212"/>
      <c r="S147" s="212"/>
      <c r="T147" s="213"/>
      <c r="AT147" s="208" t="s">
        <v>220</v>
      </c>
      <c r="AU147" s="208" t="s">
        <v>86</v>
      </c>
      <c r="AV147" s="15" t="s">
        <v>84</v>
      </c>
      <c r="AW147" s="15" t="s">
        <v>32</v>
      </c>
      <c r="AX147" s="15" t="s">
        <v>76</v>
      </c>
      <c r="AY147" s="208" t="s">
        <v>165</v>
      </c>
    </row>
    <row r="148" spans="1:65" s="15" customFormat="1" ht="22.5">
      <c r="B148" s="207"/>
      <c r="D148" s="179" t="s">
        <v>220</v>
      </c>
      <c r="E148" s="208" t="s">
        <v>1</v>
      </c>
      <c r="F148" s="209" t="s">
        <v>676</v>
      </c>
      <c r="H148" s="208" t="s">
        <v>1</v>
      </c>
      <c r="I148" s="210"/>
      <c r="L148" s="207"/>
      <c r="M148" s="211"/>
      <c r="N148" s="212"/>
      <c r="O148" s="212"/>
      <c r="P148" s="212"/>
      <c r="Q148" s="212"/>
      <c r="R148" s="212"/>
      <c r="S148" s="212"/>
      <c r="T148" s="213"/>
      <c r="AT148" s="208" t="s">
        <v>220</v>
      </c>
      <c r="AU148" s="208" t="s">
        <v>86</v>
      </c>
      <c r="AV148" s="15" t="s">
        <v>84</v>
      </c>
      <c r="AW148" s="15" t="s">
        <v>32</v>
      </c>
      <c r="AX148" s="15" t="s">
        <v>76</v>
      </c>
      <c r="AY148" s="208" t="s">
        <v>165</v>
      </c>
    </row>
    <row r="149" spans="1:65" s="15" customFormat="1" ht="11.25">
      <c r="B149" s="207"/>
      <c r="D149" s="179" t="s">
        <v>220</v>
      </c>
      <c r="E149" s="208" t="s">
        <v>1</v>
      </c>
      <c r="F149" s="209" t="s">
        <v>677</v>
      </c>
      <c r="H149" s="208" t="s">
        <v>1</v>
      </c>
      <c r="I149" s="210"/>
      <c r="L149" s="207"/>
      <c r="M149" s="211"/>
      <c r="N149" s="212"/>
      <c r="O149" s="212"/>
      <c r="P149" s="212"/>
      <c r="Q149" s="212"/>
      <c r="R149" s="212"/>
      <c r="S149" s="212"/>
      <c r="T149" s="213"/>
      <c r="AT149" s="208" t="s">
        <v>220</v>
      </c>
      <c r="AU149" s="208" t="s">
        <v>86</v>
      </c>
      <c r="AV149" s="15" t="s">
        <v>84</v>
      </c>
      <c r="AW149" s="15" t="s">
        <v>32</v>
      </c>
      <c r="AX149" s="15" t="s">
        <v>76</v>
      </c>
      <c r="AY149" s="208" t="s">
        <v>165</v>
      </c>
    </row>
    <row r="150" spans="1:65" s="15" customFormat="1" ht="11.25">
      <c r="B150" s="207"/>
      <c r="D150" s="179" t="s">
        <v>220</v>
      </c>
      <c r="E150" s="208" t="s">
        <v>1</v>
      </c>
      <c r="F150" s="209" t="s">
        <v>678</v>
      </c>
      <c r="H150" s="208" t="s">
        <v>1</v>
      </c>
      <c r="I150" s="210"/>
      <c r="L150" s="207"/>
      <c r="M150" s="211"/>
      <c r="N150" s="212"/>
      <c r="O150" s="212"/>
      <c r="P150" s="212"/>
      <c r="Q150" s="212"/>
      <c r="R150" s="212"/>
      <c r="S150" s="212"/>
      <c r="T150" s="213"/>
      <c r="AT150" s="208" t="s">
        <v>220</v>
      </c>
      <c r="AU150" s="208" t="s">
        <v>86</v>
      </c>
      <c r="AV150" s="15" t="s">
        <v>84</v>
      </c>
      <c r="AW150" s="15" t="s">
        <v>32</v>
      </c>
      <c r="AX150" s="15" t="s">
        <v>76</v>
      </c>
      <c r="AY150" s="208" t="s">
        <v>165</v>
      </c>
    </row>
    <row r="151" spans="1:65" s="13" customFormat="1" ht="11.25">
      <c r="B151" s="183"/>
      <c r="D151" s="179" t="s">
        <v>220</v>
      </c>
      <c r="E151" s="184" t="s">
        <v>1</v>
      </c>
      <c r="F151" s="185" t="s">
        <v>679</v>
      </c>
      <c r="H151" s="186">
        <v>21.08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220</v>
      </c>
      <c r="AU151" s="184" t="s">
        <v>86</v>
      </c>
      <c r="AV151" s="13" t="s">
        <v>86</v>
      </c>
      <c r="AW151" s="13" t="s">
        <v>32</v>
      </c>
      <c r="AX151" s="13" t="s">
        <v>76</v>
      </c>
      <c r="AY151" s="184" t="s">
        <v>165</v>
      </c>
    </row>
    <row r="152" spans="1:65" s="14" customFormat="1" ht="11.25">
      <c r="B152" s="194"/>
      <c r="D152" s="179" t="s">
        <v>220</v>
      </c>
      <c r="E152" s="195" t="s">
        <v>1</v>
      </c>
      <c r="F152" s="196" t="s">
        <v>244</v>
      </c>
      <c r="H152" s="197">
        <v>21.08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5" t="s">
        <v>220</v>
      </c>
      <c r="AU152" s="195" t="s">
        <v>86</v>
      </c>
      <c r="AV152" s="14" t="s">
        <v>182</v>
      </c>
      <c r="AW152" s="14" t="s">
        <v>32</v>
      </c>
      <c r="AX152" s="14" t="s">
        <v>84</v>
      </c>
      <c r="AY152" s="195" t="s">
        <v>165</v>
      </c>
    </row>
    <row r="153" spans="1:65" s="13" customFormat="1" ht="11.25">
      <c r="B153" s="183"/>
      <c r="D153" s="179" t="s">
        <v>220</v>
      </c>
      <c r="F153" s="185" t="s">
        <v>681</v>
      </c>
      <c r="H153" s="186">
        <v>42.16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220</v>
      </c>
      <c r="AU153" s="184" t="s">
        <v>86</v>
      </c>
      <c r="AV153" s="13" t="s">
        <v>86</v>
      </c>
      <c r="AW153" s="13" t="s">
        <v>3</v>
      </c>
      <c r="AX153" s="13" t="s">
        <v>84</v>
      </c>
      <c r="AY153" s="184" t="s">
        <v>165</v>
      </c>
    </row>
    <row r="154" spans="1:65" s="2" customFormat="1" ht="21.75" customHeight="1">
      <c r="A154" s="32"/>
      <c r="B154" s="165"/>
      <c r="C154" s="166" t="s">
        <v>189</v>
      </c>
      <c r="D154" s="166" t="s">
        <v>168</v>
      </c>
      <c r="E154" s="167" t="s">
        <v>342</v>
      </c>
      <c r="F154" s="168" t="s">
        <v>343</v>
      </c>
      <c r="G154" s="169" t="s">
        <v>339</v>
      </c>
      <c r="H154" s="170">
        <v>970.03200000000004</v>
      </c>
      <c r="I154" s="171"/>
      <c r="J154" s="172">
        <f>ROUND(I154*H154,2)</f>
        <v>0</v>
      </c>
      <c r="K154" s="168" t="s">
        <v>172</v>
      </c>
      <c r="L154" s="33"/>
      <c r="M154" s="173" t="s">
        <v>1</v>
      </c>
      <c r="N154" s="174" t="s">
        <v>41</v>
      </c>
      <c r="O154" s="58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7" t="s">
        <v>182</v>
      </c>
      <c r="AT154" s="177" t="s">
        <v>168</v>
      </c>
      <c r="AU154" s="177" t="s">
        <v>86</v>
      </c>
      <c r="AY154" s="17" t="s">
        <v>165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7" t="s">
        <v>84</v>
      </c>
      <c r="BK154" s="178">
        <f>ROUND(I154*H154,2)</f>
        <v>0</v>
      </c>
      <c r="BL154" s="17" t="s">
        <v>182</v>
      </c>
      <c r="BM154" s="177" t="s">
        <v>682</v>
      </c>
    </row>
    <row r="155" spans="1:65" s="13" customFormat="1" ht="11.25">
      <c r="B155" s="183"/>
      <c r="D155" s="179" t="s">
        <v>220</v>
      </c>
      <c r="E155" s="184" t="s">
        <v>1</v>
      </c>
      <c r="F155" s="185" t="s">
        <v>671</v>
      </c>
      <c r="H155" s="186">
        <v>485.01600000000002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220</v>
      </c>
      <c r="AU155" s="184" t="s">
        <v>86</v>
      </c>
      <c r="AV155" s="13" t="s">
        <v>86</v>
      </c>
      <c r="AW155" s="13" t="s">
        <v>32</v>
      </c>
      <c r="AX155" s="13" t="s">
        <v>76</v>
      </c>
      <c r="AY155" s="184" t="s">
        <v>165</v>
      </c>
    </row>
    <row r="156" spans="1:65" s="14" customFormat="1" ht="11.25">
      <c r="B156" s="194"/>
      <c r="D156" s="179" t="s">
        <v>220</v>
      </c>
      <c r="E156" s="195" t="s">
        <v>1</v>
      </c>
      <c r="F156" s="196" t="s">
        <v>244</v>
      </c>
      <c r="H156" s="197">
        <v>485.01600000000002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5" t="s">
        <v>220</v>
      </c>
      <c r="AU156" s="195" t="s">
        <v>86</v>
      </c>
      <c r="AV156" s="14" t="s">
        <v>182</v>
      </c>
      <c r="AW156" s="14" t="s">
        <v>32</v>
      </c>
      <c r="AX156" s="14" t="s">
        <v>84</v>
      </c>
      <c r="AY156" s="195" t="s">
        <v>165</v>
      </c>
    </row>
    <row r="157" spans="1:65" s="13" customFormat="1" ht="11.25">
      <c r="B157" s="183"/>
      <c r="D157" s="179" t="s">
        <v>220</v>
      </c>
      <c r="F157" s="185" t="s">
        <v>683</v>
      </c>
      <c r="H157" s="186">
        <v>970.03200000000004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220</v>
      </c>
      <c r="AU157" s="184" t="s">
        <v>86</v>
      </c>
      <c r="AV157" s="13" t="s">
        <v>86</v>
      </c>
      <c r="AW157" s="13" t="s">
        <v>3</v>
      </c>
      <c r="AX157" s="13" t="s">
        <v>84</v>
      </c>
      <c r="AY157" s="184" t="s">
        <v>165</v>
      </c>
    </row>
    <row r="158" spans="1:65" s="2" customFormat="1" ht="16.5" customHeight="1">
      <c r="A158" s="32"/>
      <c r="B158" s="165"/>
      <c r="C158" s="166" t="s">
        <v>195</v>
      </c>
      <c r="D158" s="166" t="s">
        <v>168</v>
      </c>
      <c r="E158" s="167" t="s">
        <v>347</v>
      </c>
      <c r="F158" s="168" t="s">
        <v>348</v>
      </c>
      <c r="G158" s="169" t="s">
        <v>286</v>
      </c>
      <c r="H158" s="170">
        <v>485.01600000000002</v>
      </c>
      <c r="I158" s="171"/>
      <c r="J158" s="172">
        <f>ROUND(I158*H158,2)</f>
        <v>0</v>
      </c>
      <c r="K158" s="168" t="s">
        <v>172</v>
      </c>
      <c r="L158" s="33"/>
      <c r="M158" s="173" t="s">
        <v>1</v>
      </c>
      <c r="N158" s="174" t="s">
        <v>41</v>
      </c>
      <c r="O158" s="58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7" t="s">
        <v>182</v>
      </c>
      <c r="AT158" s="177" t="s">
        <v>168</v>
      </c>
      <c r="AU158" s="177" t="s">
        <v>86</v>
      </c>
      <c r="AY158" s="17" t="s">
        <v>165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7" t="s">
        <v>84</v>
      </c>
      <c r="BK158" s="178">
        <f>ROUND(I158*H158,2)</f>
        <v>0</v>
      </c>
      <c r="BL158" s="17" t="s">
        <v>182</v>
      </c>
      <c r="BM158" s="177" t="s">
        <v>684</v>
      </c>
    </row>
    <row r="159" spans="1:65" s="13" customFormat="1" ht="11.25">
      <c r="B159" s="183"/>
      <c r="D159" s="179" t="s">
        <v>220</v>
      </c>
      <c r="E159" s="184" t="s">
        <v>1</v>
      </c>
      <c r="F159" s="185" t="s">
        <v>671</v>
      </c>
      <c r="H159" s="186">
        <v>485.01600000000002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220</v>
      </c>
      <c r="AU159" s="184" t="s">
        <v>86</v>
      </c>
      <c r="AV159" s="13" t="s">
        <v>86</v>
      </c>
      <c r="AW159" s="13" t="s">
        <v>32</v>
      </c>
      <c r="AX159" s="13" t="s">
        <v>76</v>
      </c>
      <c r="AY159" s="184" t="s">
        <v>165</v>
      </c>
    </row>
    <row r="160" spans="1:65" s="14" customFormat="1" ht="11.25">
      <c r="B160" s="194"/>
      <c r="D160" s="179" t="s">
        <v>220</v>
      </c>
      <c r="E160" s="195" t="s">
        <v>1</v>
      </c>
      <c r="F160" s="196" t="s">
        <v>244</v>
      </c>
      <c r="H160" s="197">
        <v>485.01600000000002</v>
      </c>
      <c r="I160" s="198"/>
      <c r="L160" s="194"/>
      <c r="M160" s="199"/>
      <c r="N160" s="200"/>
      <c r="O160" s="200"/>
      <c r="P160" s="200"/>
      <c r="Q160" s="200"/>
      <c r="R160" s="200"/>
      <c r="S160" s="200"/>
      <c r="T160" s="201"/>
      <c r="AT160" s="195" t="s">
        <v>220</v>
      </c>
      <c r="AU160" s="195" t="s">
        <v>86</v>
      </c>
      <c r="AV160" s="14" t="s">
        <v>182</v>
      </c>
      <c r="AW160" s="14" t="s">
        <v>32</v>
      </c>
      <c r="AX160" s="14" t="s">
        <v>84</v>
      </c>
      <c r="AY160" s="195" t="s">
        <v>165</v>
      </c>
    </row>
    <row r="161" spans="1:65" s="2" customFormat="1" ht="21.75" customHeight="1">
      <c r="A161" s="32"/>
      <c r="B161" s="165"/>
      <c r="C161" s="166" t="s">
        <v>202</v>
      </c>
      <c r="D161" s="166" t="s">
        <v>168</v>
      </c>
      <c r="E161" s="167" t="s">
        <v>685</v>
      </c>
      <c r="F161" s="168" t="s">
        <v>686</v>
      </c>
      <c r="G161" s="169" t="s">
        <v>231</v>
      </c>
      <c r="H161" s="170">
        <v>2397.1010000000001</v>
      </c>
      <c r="I161" s="171"/>
      <c r="J161" s="172">
        <f>ROUND(I161*H161,2)</f>
        <v>0</v>
      </c>
      <c r="K161" s="168" t="s">
        <v>172</v>
      </c>
      <c r="L161" s="33"/>
      <c r="M161" s="173" t="s">
        <v>1</v>
      </c>
      <c r="N161" s="174" t="s">
        <v>41</v>
      </c>
      <c r="O161" s="58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7" t="s">
        <v>182</v>
      </c>
      <c r="AT161" s="177" t="s">
        <v>168</v>
      </c>
      <c r="AU161" s="177" t="s">
        <v>86</v>
      </c>
      <c r="AY161" s="17" t="s">
        <v>165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7" t="s">
        <v>84</v>
      </c>
      <c r="BK161" s="178">
        <f>ROUND(I161*H161,2)</f>
        <v>0</v>
      </c>
      <c r="BL161" s="17" t="s">
        <v>182</v>
      </c>
      <c r="BM161" s="177" t="s">
        <v>687</v>
      </c>
    </row>
    <row r="162" spans="1:65" s="13" customFormat="1" ht="11.25">
      <c r="B162" s="183"/>
      <c r="D162" s="179" t="s">
        <v>220</v>
      </c>
      <c r="E162" s="184" t="s">
        <v>1</v>
      </c>
      <c r="F162" s="185" t="s">
        <v>688</v>
      </c>
      <c r="H162" s="186">
        <v>968.14300000000003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220</v>
      </c>
      <c r="AU162" s="184" t="s">
        <v>86</v>
      </c>
      <c r="AV162" s="13" t="s">
        <v>86</v>
      </c>
      <c r="AW162" s="13" t="s">
        <v>32</v>
      </c>
      <c r="AX162" s="13" t="s">
        <v>76</v>
      </c>
      <c r="AY162" s="184" t="s">
        <v>165</v>
      </c>
    </row>
    <row r="163" spans="1:65" s="13" customFormat="1" ht="11.25">
      <c r="B163" s="183"/>
      <c r="D163" s="179" t="s">
        <v>220</v>
      </c>
      <c r="E163" s="184" t="s">
        <v>1</v>
      </c>
      <c r="F163" s="185" t="s">
        <v>689</v>
      </c>
      <c r="H163" s="186">
        <v>366.48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220</v>
      </c>
      <c r="AU163" s="184" t="s">
        <v>86</v>
      </c>
      <c r="AV163" s="13" t="s">
        <v>86</v>
      </c>
      <c r="AW163" s="13" t="s">
        <v>32</v>
      </c>
      <c r="AX163" s="13" t="s">
        <v>76</v>
      </c>
      <c r="AY163" s="184" t="s">
        <v>165</v>
      </c>
    </row>
    <row r="164" spans="1:65" s="13" customFormat="1" ht="11.25">
      <c r="B164" s="183"/>
      <c r="D164" s="179" t="s">
        <v>220</v>
      </c>
      <c r="E164" s="184" t="s">
        <v>1</v>
      </c>
      <c r="F164" s="185" t="s">
        <v>690</v>
      </c>
      <c r="H164" s="186">
        <v>996.68799999999999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220</v>
      </c>
      <c r="AU164" s="184" t="s">
        <v>86</v>
      </c>
      <c r="AV164" s="13" t="s">
        <v>86</v>
      </c>
      <c r="AW164" s="13" t="s">
        <v>32</v>
      </c>
      <c r="AX164" s="13" t="s">
        <v>76</v>
      </c>
      <c r="AY164" s="184" t="s">
        <v>165</v>
      </c>
    </row>
    <row r="165" spans="1:65" s="13" customFormat="1" ht="11.25">
      <c r="B165" s="183"/>
      <c r="D165" s="179" t="s">
        <v>220</v>
      </c>
      <c r="E165" s="184" t="s">
        <v>1</v>
      </c>
      <c r="F165" s="185" t="s">
        <v>668</v>
      </c>
      <c r="H165" s="186">
        <v>65.790000000000006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220</v>
      </c>
      <c r="AU165" s="184" t="s">
        <v>86</v>
      </c>
      <c r="AV165" s="13" t="s">
        <v>86</v>
      </c>
      <c r="AW165" s="13" t="s">
        <v>32</v>
      </c>
      <c r="AX165" s="13" t="s">
        <v>76</v>
      </c>
      <c r="AY165" s="184" t="s">
        <v>165</v>
      </c>
    </row>
    <row r="166" spans="1:65" s="14" customFormat="1" ht="11.25">
      <c r="B166" s="194"/>
      <c r="D166" s="179" t="s">
        <v>220</v>
      </c>
      <c r="E166" s="195" t="s">
        <v>1</v>
      </c>
      <c r="F166" s="196" t="s">
        <v>244</v>
      </c>
      <c r="H166" s="197">
        <v>2397.1010000000001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5" t="s">
        <v>220</v>
      </c>
      <c r="AU166" s="195" t="s">
        <v>86</v>
      </c>
      <c r="AV166" s="14" t="s">
        <v>182</v>
      </c>
      <c r="AW166" s="14" t="s">
        <v>32</v>
      </c>
      <c r="AX166" s="14" t="s">
        <v>84</v>
      </c>
      <c r="AY166" s="195" t="s">
        <v>165</v>
      </c>
    </row>
    <row r="167" spans="1:65" s="12" customFormat="1" ht="22.9" customHeight="1">
      <c r="B167" s="152"/>
      <c r="D167" s="153" t="s">
        <v>75</v>
      </c>
      <c r="E167" s="163" t="s">
        <v>86</v>
      </c>
      <c r="F167" s="163" t="s">
        <v>691</v>
      </c>
      <c r="I167" s="155"/>
      <c r="J167" s="164">
        <f>BK167</f>
        <v>0</v>
      </c>
      <c r="L167" s="152"/>
      <c r="M167" s="157"/>
      <c r="N167" s="158"/>
      <c r="O167" s="158"/>
      <c r="P167" s="159">
        <f>SUM(P168:P199)</f>
        <v>0</v>
      </c>
      <c r="Q167" s="158"/>
      <c r="R167" s="159">
        <f>SUM(R168:R199)</f>
        <v>321.91457596000004</v>
      </c>
      <c r="S167" s="158"/>
      <c r="T167" s="160">
        <f>SUM(T168:T199)</f>
        <v>0</v>
      </c>
      <c r="AR167" s="153" t="s">
        <v>84</v>
      </c>
      <c r="AT167" s="161" t="s">
        <v>75</v>
      </c>
      <c r="AU167" s="161" t="s">
        <v>84</v>
      </c>
      <c r="AY167" s="153" t="s">
        <v>165</v>
      </c>
      <c r="BK167" s="162">
        <f>SUM(BK168:BK199)</f>
        <v>0</v>
      </c>
    </row>
    <row r="168" spans="1:65" s="2" customFormat="1" ht="21.75" customHeight="1">
      <c r="A168" s="32"/>
      <c r="B168" s="165"/>
      <c r="C168" s="166" t="s">
        <v>205</v>
      </c>
      <c r="D168" s="166" t="s">
        <v>168</v>
      </c>
      <c r="E168" s="167" t="s">
        <v>692</v>
      </c>
      <c r="F168" s="168" t="s">
        <v>693</v>
      </c>
      <c r="G168" s="169" t="s">
        <v>231</v>
      </c>
      <c r="H168" s="170">
        <v>1766.8579999999999</v>
      </c>
      <c r="I168" s="171"/>
      <c r="J168" s="172">
        <f>ROUND(I168*H168,2)</f>
        <v>0</v>
      </c>
      <c r="K168" s="168" t="s">
        <v>172</v>
      </c>
      <c r="L168" s="33"/>
      <c r="M168" s="173" t="s">
        <v>1</v>
      </c>
      <c r="N168" s="174" t="s">
        <v>41</v>
      </c>
      <c r="O168" s="58"/>
      <c r="P168" s="175">
        <f>O168*H168</f>
        <v>0</v>
      </c>
      <c r="Q168" s="175">
        <v>1.7000000000000001E-4</v>
      </c>
      <c r="R168" s="175">
        <f>Q168*H168</f>
        <v>0.30036586000000004</v>
      </c>
      <c r="S168" s="175">
        <v>0</v>
      </c>
      <c r="T168" s="17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7" t="s">
        <v>182</v>
      </c>
      <c r="AT168" s="177" t="s">
        <v>168</v>
      </c>
      <c r="AU168" s="177" t="s">
        <v>86</v>
      </c>
      <c r="AY168" s="17" t="s">
        <v>165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7" t="s">
        <v>84</v>
      </c>
      <c r="BK168" s="178">
        <f>ROUND(I168*H168,2)</f>
        <v>0</v>
      </c>
      <c r="BL168" s="17" t="s">
        <v>182</v>
      </c>
      <c r="BM168" s="177" t="s">
        <v>694</v>
      </c>
    </row>
    <row r="169" spans="1:65" s="15" customFormat="1" ht="22.5">
      <c r="B169" s="207"/>
      <c r="D169" s="179" t="s">
        <v>220</v>
      </c>
      <c r="E169" s="208" t="s">
        <v>1</v>
      </c>
      <c r="F169" s="209" t="s">
        <v>695</v>
      </c>
      <c r="H169" s="208" t="s">
        <v>1</v>
      </c>
      <c r="I169" s="210"/>
      <c r="L169" s="207"/>
      <c r="M169" s="211"/>
      <c r="N169" s="212"/>
      <c r="O169" s="212"/>
      <c r="P169" s="212"/>
      <c r="Q169" s="212"/>
      <c r="R169" s="212"/>
      <c r="S169" s="212"/>
      <c r="T169" s="213"/>
      <c r="AT169" s="208" t="s">
        <v>220</v>
      </c>
      <c r="AU169" s="208" t="s">
        <v>86</v>
      </c>
      <c r="AV169" s="15" t="s">
        <v>84</v>
      </c>
      <c r="AW169" s="15" t="s">
        <v>32</v>
      </c>
      <c r="AX169" s="15" t="s">
        <v>76</v>
      </c>
      <c r="AY169" s="208" t="s">
        <v>165</v>
      </c>
    </row>
    <row r="170" spans="1:65" s="15" customFormat="1" ht="11.25">
      <c r="B170" s="207"/>
      <c r="D170" s="179" t="s">
        <v>220</v>
      </c>
      <c r="E170" s="208" t="s">
        <v>1</v>
      </c>
      <c r="F170" s="209" t="s">
        <v>696</v>
      </c>
      <c r="H170" s="208" t="s">
        <v>1</v>
      </c>
      <c r="I170" s="210"/>
      <c r="L170" s="207"/>
      <c r="M170" s="211"/>
      <c r="N170" s="212"/>
      <c r="O170" s="212"/>
      <c r="P170" s="212"/>
      <c r="Q170" s="212"/>
      <c r="R170" s="212"/>
      <c r="S170" s="212"/>
      <c r="T170" s="213"/>
      <c r="AT170" s="208" t="s">
        <v>220</v>
      </c>
      <c r="AU170" s="208" t="s">
        <v>86</v>
      </c>
      <c r="AV170" s="15" t="s">
        <v>84</v>
      </c>
      <c r="AW170" s="15" t="s">
        <v>32</v>
      </c>
      <c r="AX170" s="15" t="s">
        <v>76</v>
      </c>
      <c r="AY170" s="208" t="s">
        <v>165</v>
      </c>
    </row>
    <row r="171" spans="1:65" s="15" customFormat="1" ht="22.5">
      <c r="B171" s="207"/>
      <c r="D171" s="179" t="s">
        <v>220</v>
      </c>
      <c r="E171" s="208" t="s">
        <v>1</v>
      </c>
      <c r="F171" s="209" t="s">
        <v>697</v>
      </c>
      <c r="H171" s="208" t="s">
        <v>1</v>
      </c>
      <c r="I171" s="210"/>
      <c r="L171" s="207"/>
      <c r="M171" s="211"/>
      <c r="N171" s="212"/>
      <c r="O171" s="212"/>
      <c r="P171" s="212"/>
      <c r="Q171" s="212"/>
      <c r="R171" s="212"/>
      <c r="S171" s="212"/>
      <c r="T171" s="213"/>
      <c r="AT171" s="208" t="s">
        <v>220</v>
      </c>
      <c r="AU171" s="208" t="s">
        <v>86</v>
      </c>
      <c r="AV171" s="15" t="s">
        <v>84</v>
      </c>
      <c r="AW171" s="15" t="s">
        <v>32</v>
      </c>
      <c r="AX171" s="15" t="s">
        <v>76</v>
      </c>
      <c r="AY171" s="208" t="s">
        <v>165</v>
      </c>
    </row>
    <row r="172" spans="1:65" s="15" customFormat="1" ht="22.5">
      <c r="B172" s="207"/>
      <c r="D172" s="179" t="s">
        <v>220</v>
      </c>
      <c r="E172" s="208" t="s">
        <v>1</v>
      </c>
      <c r="F172" s="209" t="s">
        <v>698</v>
      </c>
      <c r="H172" s="208" t="s">
        <v>1</v>
      </c>
      <c r="I172" s="210"/>
      <c r="L172" s="207"/>
      <c r="M172" s="211"/>
      <c r="N172" s="212"/>
      <c r="O172" s="212"/>
      <c r="P172" s="212"/>
      <c r="Q172" s="212"/>
      <c r="R172" s="212"/>
      <c r="S172" s="212"/>
      <c r="T172" s="213"/>
      <c r="AT172" s="208" t="s">
        <v>220</v>
      </c>
      <c r="AU172" s="208" t="s">
        <v>86</v>
      </c>
      <c r="AV172" s="15" t="s">
        <v>84</v>
      </c>
      <c r="AW172" s="15" t="s">
        <v>32</v>
      </c>
      <c r="AX172" s="15" t="s">
        <v>76</v>
      </c>
      <c r="AY172" s="208" t="s">
        <v>165</v>
      </c>
    </row>
    <row r="173" spans="1:65" s="15" customFormat="1" ht="22.5">
      <c r="B173" s="207"/>
      <c r="D173" s="179" t="s">
        <v>220</v>
      </c>
      <c r="E173" s="208" t="s">
        <v>1</v>
      </c>
      <c r="F173" s="209" t="s">
        <v>699</v>
      </c>
      <c r="H173" s="208" t="s">
        <v>1</v>
      </c>
      <c r="I173" s="210"/>
      <c r="L173" s="207"/>
      <c r="M173" s="211"/>
      <c r="N173" s="212"/>
      <c r="O173" s="212"/>
      <c r="P173" s="212"/>
      <c r="Q173" s="212"/>
      <c r="R173" s="212"/>
      <c r="S173" s="212"/>
      <c r="T173" s="213"/>
      <c r="AT173" s="208" t="s">
        <v>220</v>
      </c>
      <c r="AU173" s="208" t="s">
        <v>86</v>
      </c>
      <c r="AV173" s="15" t="s">
        <v>84</v>
      </c>
      <c r="AW173" s="15" t="s">
        <v>32</v>
      </c>
      <c r="AX173" s="15" t="s">
        <v>76</v>
      </c>
      <c r="AY173" s="208" t="s">
        <v>165</v>
      </c>
    </row>
    <row r="174" spans="1:65" s="15" customFormat="1" ht="22.5">
      <c r="B174" s="207"/>
      <c r="D174" s="179" t="s">
        <v>220</v>
      </c>
      <c r="E174" s="208" t="s">
        <v>1</v>
      </c>
      <c r="F174" s="209" t="s">
        <v>700</v>
      </c>
      <c r="H174" s="208" t="s">
        <v>1</v>
      </c>
      <c r="I174" s="210"/>
      <c r="L174" s="207"/>
      <c r="M174" s="211"/>
      <c r="N174" s="212"/>
      <c r="O174" s="212"/>
      <c r="P174" s="212"/>
      <c r="Q174" s="212"/>
      <c r="R174" s="212"/>
      <c r="S174" s="212"/>
      <c r="T174" s="213"/>
      <c r="AT174" s="208" t="s">
        <v>220</v>
      </c>
      <c r="AU174" s="208" t="s">
        <v>86</v>
      </c>
      <c r="AV174" s="15" t="s">
        <v>84</v>
      </c>
      <c r="AW174" s="15" t="s">
        <v>32</v>
      </c>
      <c r="AX174" s="15" t="s">
        <v>76</v>
      </c>
      <c r="AY174" s="208" t="s">
        <v>165</v>
      </c>
    </row>
    <row r="175" spans="1:65" s="15" customFormat="1" ht="22.5">
      <c r="B175" s="207"/>
      <c r="D175" s="179" t="s">
        <v>220</v>
      </c>
      <c r="E175" s="208" t="s">
        <v>1</v>
      </c>
      <c r="F175" s="209" t="s">
        <v>701</v>
      </c>
      <c r="H175" s="208" t="s">
        <v>1</v>
      </c>
      <c r="I175" s="210"/>
      <c r="L175" s="207"/>
      <c r="M175" s="211"/>
      <c r="N175" s="212"/>
      <c r="O175" s="212"/>
      <c r="P175" s="212"/>
      <c r="Q175" s="212"/>
      <c r="R175" s="212"/>
      <c r="S175" s="212"/>
      <c r="T175" s="213"/>
      <c r="AT175" s="208" t="s">
        <v>220</v>
      </c>
      <c r="AU175" s="208" t="s">
        <v>86</v>
      </c>
      <c r="AV175" s="15" t="s">
        <v>84</v>
      </c>
      <c r="AW175" s="15" t="s">
        <v>32</v>
      </c>
      <c r="AX175" s="15" t="s">
        <v>76</v>
      </c>
      <c r="AY175" s="208" t="s">
        <v>165</v>
      </c>
    </row>
    <row r="176" spans="1:65" s="15" customFormat="1" ht="22.5">
      <c r="B176" s="207"/>
      <c r="D176" s="179" t="s">
        <v>220</v>
      </c>
      <c r="E176" s="208" t="s">
        <v>1</v>
      </c>
      <c r="F176" s="209" t="s">
        <v>702</v>
      </c>
      <c r="H176" s="208" t="s">
        <v>1</v>
      </c>
      <c r="I176" s="210"/>
      <c r="L176" s="207"/>
      <c r="M176" s="211"/>
      <c r="N176" s="212"/>
      <c r="O176" s="212"/>
      <c r="P176" s="212"/>
      <c r="Q176" s="212"/>
      <c r="R176" s="212"/>
      <c r="S176" s="212"/>
      <c r="T176" s="213"/>
      <c r="AT176" s="208" t="s">
        <v>220</v>
      </c>
      <c r="AU176" s="208" t="s">
        <v>86</v>
      </c>
      <c r="AV176" s="15" t="s">
        <v>84</v>
      </c>
      <c r="AW176" s="15" t="s">
        <v>32</v>
      </c>
      <c r="AX176" s="15" t="s">
        <v>76</v>
      </c>
      <c r="AY176" s="208" t="s">
        <v>165</v>
      </c>
    </row>
    <row r="177" spans="1:65" s="15" customFormat="1" ht="11.25">
      <c r="B177" s="207"/>
      <c r="D177" s="179" t="s">
        <v>220</v>
      </c>
      <c r="E177" s="208" t="s">
        <v>1</v>
      </c>
      <c r="F177" s="209" t="s">
        <v>395</v>
      </c>
      <c r="H177" s="208" t="s">
        <v>1</v>
      </c>
      <c r="I177" s="210"/>
      <c r="L177" s="207"/>
      <c r="M177" s="211"/>
      <c r="N177" s="212"/>
      <c r="O177" s="212"/>
      <c r="P177" s="212"/>
      <c r="Q177" s="212"/>
      <c r="R177" s="212"/>
      <c r="S177" s="212"/>
      <c r="T177" s="213"/>
      <c r="AT177" s="208" t="s">
        <v>220</v>
      </c>
      <c r="AU177" s="208" t="s">
        <v>86</v>
      </c>
      <c r="AV177" s="15" t="s">
        <v>84</v>
      </c>
      <c r="AW177" s="15" t="s">
        <v>32</v>
      </c>
      <c r="AX177" s="15" t="s">
        <v>76</v>
      </c>
      <c r="AY177" s="208" t="s">
        <v>165</v>
      </c>
    </row>
    <row r="178" spans="1:65" s="15" customFormat="1" ht="11.25">
      <c r="B178" s="207"/>
      <c r="D178" s="179" t="s">
        <v>220</v>
      </c>
      <c r="E178" s="208" t="s">
        <v>1</v>
      </c>
      <c r="F178" s="209" t="s">
        <v>703</v>
      </c>
      <c r="H178" s="208" t="s">
        <v>1</v>
      </c>
      <c r="I178" s="210"/>
      <c r="L178" s="207"/>
      <c r="M178" s="211"/>
      <c r="N178" s="212"/>
      <c r="O178" s="212"/>
      <c r="P178" s="212"/>
      <c r="Q178" s="212"/>
      <c r="R178" s="212"/>
      <c r="S178" s="212"/>
      <c r="T178" s="213"/>
      <c r="AT178" s="208" t="s">
        <v>220</v>
      </c>
      <c r="AU178" s="208" t="s">
        <v>86</v>
      </c>
      <c r="AV178" s="15" t="s">
        <v>84</v>
      </c>
      <c r="AW178" s="15" t="s">
        <v>32</v>
      </c>
      <c r="AX178" s="15" t="s">
        <v>76</v>
      </c>
      <c r="AY178" s="208" t="s">
        <v>165</v>
      </c>
    </row>
    <row r="179" spans="1:65" s="13" customFormat="1" ht="11.25">
      <c r="B179" s="183"/>
      <c r="D179" s="179" t="s">
        <v>220</v>
      </c>
      <c r="E179" s="184" t="s">
        <v>1</v>
      </c>
      <c r="F179" s="185" t="s">
        <v>704</v>
      </c>
      <c r="H179" s="186">
        <v>1766.8579999999999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220</v>
      </c>
      <c r="AU179" s="184" t="s">
        <v>86</v>
      </c>
      <c r="AV179" s="13" t="s">
        <v>86</v>
      </c>
      <c r="AW179" s="13" t="s">
        <v>32</v>
      </c>
      <c r="AX179" s="13" t="s">
        <v>84</v>
      </c>
      <c r="AY179" s="184" t="s">
        <v>165</v>
      </c>
    </row>
    <row r="180" spans="1:65" s="2" customFormat="1" ht="21.75" customHeight="1">
      <c r="A180" s="32"/>
      <c r="B180" s="165"/>
      <c r="C180" s="214" t="s">
        <v>209</v>
      </c>
      <c r="D180" s="214" t="s">
        <v>336</v>
      </c>
      <c r="E180" s="215" t="s">
        <v>705</v>
      </c>
      <c r="F180" s="216" t="s">
        <v>706</v>
      </c>
      <c r="G180" s="217" t="s">
        <v>231</v>
      </c>
      <c r="H180" s="218">
        <v>2031.8869999999999</v>
      </c>
      <c r="I180" s="219"/>
      <c r="J180" s="220">
        <f>ROUND(I180*H180,2)</f>
        <v>0</v>
      </c>
      <c r="K180" s="216" t="s">
        <v>172</v>
      </c>
      <c r="L180" s="221"/>
      <c r="M180" s="222" t="s">
        <v>1</v>
      </c>
      <c r="N180" s="223" t="s">
        <v>41</v>
      </c>
      <c r="O180" s="58"/>
      <c r="P180" s="175">
        <f>O180*H180</f>
        <v>0</v>
      </c>
      <c r="Q180" s="175">
        <v>2.9999999999999997E-4</v>
      </c>
      <c r="R180" s="175">
        <f>Q180*H180</f>
        <v>0.60956609999999989</v>
      </c>
      <c r="S180" s="175">
        <v>0</v>
      </c>
      <c r="T180" s="17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7" t="s">
        <v>202</v>
      </c>
      <c r="AT180" s="177" t="s">
        <v>336</v>
      </c>
      <c r="AU180" s="177" t="s">
        <v>86</v>
      </c>
      <c r="AY180" s="17" t="s">
        <v>165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7" t="s">
        <v>84</v>
      </c>
      <c r="BK180" s="178">
        <f>ROUND(I180*H180,2)</f>
        <v>0</v>
      </c>
      <c r="BL180" s="17" t="s">
        <v>182</v>
      </c>
      <c r="BM180" s="177" t="s">
        <v>707</v>
      </c>
    </row>
    <row r="181" spans="1:65" s="13" customFormat="1" ht="11.25">
      <c r="B181" s="183"/>
      <c r="D181" s="179" t="s">
        <v>220</v>
      </c>
      <c r="F181" s="185" t="s">
        <v>708</v>
      </c>
      <c r="H181" s="186">
        <v>2031.8869999999999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220</v>
      </c>
      <c r="AU181" s="184" t="s">
        <v>86</v>
      </c>
      <c r="AV181" s="13" t="s">
        <v>86</v>
      </c>
      <c r="AW181" s="13" t="s">
        <v>3</v>
      </c>
      <c r="AX181" s="13" t="s">
        <v>84</v>
      </c>
      <c r="AY181" s="184" t="s">
        <v>165</v>
      </c>
    </row>
    <row r="182" spans="1:65" s="2" customFormat="1" ht="33" customHeight="1">
      <c r="A182" s="32"/>
      <c r="B182" s="165"/>
      <c r="C182" s="166" t="s">
        <v>215</v>
      </c>
      <c r="D182" s="166" t="s">
        <v>168</v>
      </c>
      <c r="E182" s="167" t="s">
        <v>709</v>
      </c>
      <c r="F182" s="168" t="s">
        <v>710</v>
      </c>
      <c r="G182" s="169" t="s">
        <v>380</v>
      </c>
      <c r="H182" s="170">
        <v>129</v>
      </c>
      <c r="I182" s="171"/>
      <c r="J182" s="172">
        <f>ROUND(I182*H182,2)</f>
        <v>0</v>
      </c>
      <c r="K182" s="168" t="s">
        <v>172</v>
      </c>
      <c r="L182" s="33"/>
      <c r="M182" s="173" t="s">
        <v>1</v>
      </c>
      <c r="N182" s="174" t="s">
        <v>41</v>
      </c>
      <c r="O182" s="58"/>
      <c r="P182" s="175">
        <f>O182*H182</f>
        <v>0</v>
      </c>
      <c r="Q182" s="175">
        <v>0.27378000000000002</v>
      </c>
      <c r="R182" s="175">
        <f>Q182*H182</f>
        <v>35.317620000000005</v>
      </c>
      <c r="S182" s="175">
        <v>0</v>
      </c>
      <c r="T182" s="17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7" t="s">
        <v>182</v>
      </c>
      <c r="AT182" s="177" t="s">
        <v>168</v>
      </c>
      <c r="AU182" s="177" t="s">
        <v>86</v>
      </c>
      <c r="AY182" s="17" t="s">
        <v>165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7" t="s">
        <v>84</v>
      </c>
      <c r="BK182" s="178">
        <f>ROUND(I182*H182,2)</f>
        <v>0</v>
      </c>
      <c r="BL182" s="17" t="s">
        <v>182</v>
      </c>
      <c r="BM182" s="177" t="s">
        <v>711</v>
      </c>
    </row>
    <row r="183" spans="1:65" s="15" customFormat="1" ht="22.5">
      <c r="B183" s="207"/>
      <c r="D183" s="179" t="s">
        <v>220</v>
      </c>
      <c r="E183" s="208" t="s">
        <v>1</v>
      </c>
      <c r="F183" s="209" t="s">
        <v>712</v>
      </c>
      <c r="H183" s="208" t="s">
        <v>1</v>
      </c>
      <c r="I183" s="210"/>
      <c r="L183" s="207"/>
      <c r="M183" s="211"/>
      <c r="N183" s="212"/>
      <c r="O183" s="212"/>
      <c r="P183" s="212"/>
      <c r="Q183" s="212"/>
      <c r="R183" s="212"/>
      <c r="S183" s="212"/>
      <c r="T183" s="213"/>
      <c r="AT183" s="208" t="s">
        <v>220</v>
      </c>
      <c r="AU183" s="208" t="s">
        <v>86</v>
      </c>
      <c r="AV183" s="15" t="s">
        <v>84</v>
      </c>
      <c r="AW183" s="15" t="s">
        <v>32</v>
      </c>
      <c r="AX183" s="15" t="s">
        <v>76</v>
      </c>
      <c r="AY183" s="208" t="s">
        <v>165</v>
      </c>
    </row>
    <row r="184" spans="1:65" s="15" customFormat="1" ht="11.25">
      <c r="B184" s="207"/>
      <c r="D184" s="179" t="s">
        <v>220</v>
      </c>
      <c r="E184" s="208" t="s">
        <v>1</v>
      </c>
      <c r="F184" s="209" t="s">
        <v>713</v>
      </c>
      <c r="H184" s="208" t="s">
        <v>1</v>
      </c>
      <c r="I184" s="210"/>
      <c r="L184" s="207"/>
      <c r="M184" s="211"/>
      <c r="N184" s="212"/>
      <c r="O184" s="212"/>
      <c r="P184" s="212"/>
      <c r="Q184" s="212"/>
      <c r="R184" s="212"/>
      <c r="S184" s="212"/>
      <c r="T184" s="213"/>
      <c r="AT184" s="208" t="s">
        <v>220</v>
      </c>
      <c r="AU184" s="208" t="s">
        <v>86</v>
      </c>
      <c r="AV184" s="15" t="s">
        <v>84</v>
      </c>
      <c r="AW184" s="15" t="s">
        <v>32</v>
      </c>
      <c r="AX184" s="15" t="s">
        <v>76</v>
      </c>
      <c r="AY184" s="208" t="s">
        <v>165</v>
      </c>
    </row>
    <row r="185" spans="1:65" s="15" customFormat="1" ht="11.25">
      <c r="B185" s="207"/>
      <c r="D185" s="179" t="s">
        <v>220</v>
      </c>
      <c r="E185" s="208" t="s">
        <v>1</v>
      </c>
      <c r="F185" s="209" t="s">
        <v>714</v>
      </c>
      <c r="H185" s="208" t="s">
        <v>1</v>
      </c>
      <c r="I185" s="210"/>
      <c r="L185" s="207"/>
      <c r="M185" s="211"/>
      <c r="N185" s="212"/>
      <c r="O185" s="212"/>
      <c r="P185" s="212"/>
      <c r="Q185" s="212"/>
      <c r="R185" s="212"/>
      <c r="S185" s="212"/>
      <c r="T185" s="213"/>
      <c r="AT185" s="208" t="s">
        <v>220</v>
      </c>
      <c r="AU185" s="208" t="s">
        <v>86</v>
      </c>
      <c r="AV185" s="15" t="s">
        <v>84</v>
      </c>
      <c r="AW185" s="15" t="s">
        <v>32</v>
      </c>
      <c r="AX185" s="15" t="s">
        <v>76</v>
      </c>
      <c r="AY185" s="208" t="s">
        <v>165</v>
      </c>
    </row>
    <row r="186" spans="1:65" s="13" customFormat="1" ht="11.25">
      <c r="B186" s="183"/>
      <c r="D186" s="179" t="s">
        <v>220</v>
      </c>
      <c r="E186" s="184" t="s">
        <v>1</v>
      </c>
      <c r="F186" s="185" t="s">
        <v>528</v>
      </c>
      <c r="H186" s="186">
        <v>129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220</v>
      </c>
      <c r="AU186" s="184" t="s">
        <v>86</v>
      </c>
      <c r="AV186" s="13" t="s">
        <v>86</v>
      </c>
      <c r="AW186" s="13" t="s">
        <v>32</v>
      </c>
      <c r="AX186" s="13" t="s">
        <v>84</v>
      </c>
      <c r="AY186" s="184" t="s">
        <v>165</v>
      </c>
    </row>
    <row r="187" spans="1:65" s="2" customFormat="1" ht="33" customHeight="1">
      <c r="A187" s="32"/>
      <c r="B187" s="165"/>
      <c r="C187" s="166" t="s">
        <v>221</v>
      </c>
      <c r="D187" s="166" t="s">
        <v>168</v>
      </c>
      <c r="E187" s="167" t="s">
        <v>715</v>
      </c>
      <c r="F187" s="168" t="s">
        <v>716</v>
      </c>
      <c r="G187" s="169" t="s">
        <v>380</v>
      </c>
      <c r="H187" s="170">
        <v>906.08</v>
      </c>
      <c r="I187" s="171"/>
      <c r="J187" s="172">
        <f>ROUND(I187*H187,2)</f>
        <v>0</v>
      </c>
      <c r="K187" s="168" t="s">
        <v>172</v>
      </c>
      <c r="L187" s="33"/>
      <c r="M187" s="173" t="s">
        <v>1</v>
      </c>
      <c r="N187" s="174" t="s">
        <v>41</v>
      </c>
      <c r="O187" s="58"/>
      <c r="P187" s="175">
        <f>O187*H187</f>
        <v>0</v>
      </c>
      <c r="Q187" s="175">
        <v>0.31530000000000002</v>
      </c>
      <c r="R187" s="175">
        <f>Q187*H187</f>
        <v>285.68702400000001</v>
      </c>
      <c r="S187" s="175">
        <v>0</v>
      </c>
      <c r="T187" s="17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7" t="s">
        <v>182</v>
      </c>
      <c r="AT187" s="177" t="s">
        <v>168</v>
      </c>
      <c r="AU187" s="177" t="s">
        <v>86</v>
      </c>
      <c r="AY187" s="17" t="s">
        <v>165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17" t="s">
        <v>84</v>
      </c>
      <c r="BK187" s="178">
        <f>ROUND(I187*H187,2)</f>
        <v>0</v>
      </c>
      <c r="BL187" s="17" t="s">
        <v>182</v>
      </c>
      <c r="BM187" s="177" t="s">
        <v>717</v>
      </c>
    </row>
    <row r="188" spans="1:65" s="15" customFormat="1" ht="22.5">
      <c r="B188" s="207"/>
      <c r="D188" s="179" t="s">
        <v>220</v>
      </c>
      <c r="E188" s="208" t="s">
        <v>1</v>
      </c>
      <c r="F188" s="209" t="s">
        <v>718</v>
      </c>
      <c r="H188" s="208" t="s">
        <v>1</v>
      </c>
      <c r="I188" s="210"/>
      <c r="L188" s="207"/>
      <c r="M188" s="211"/>
      <c r="N188" s="212"/>
      <c r="O188" s="212"/>
      <c r="P188" s="212"/>
      <c r="Q188" s="212"/>
      <c r="R188" s="212"/>
      <c r="S188" s="212"/>
      <c r="T188" s="213"/>
      <c r="AT188" s="208" t="s">
        <v>220</v>
      </c>
      <c r="AU188" s="208" t="s">
        <v>86</v>
      </c>
      <c r="AV188" s="15" t="s">
        <v>84</v>
      </c>
      <c r="AW188" s="15" t="s">
        <v>32</v>
      </c>
      <c r="AX188" s="15" t="s">
        <v>76</v>
      </c>
      <c r="AY188" s="208" t="s">
        <v>165</v>
      </c>
    </row>
    <row r="189" spans="1:65" s="15" customFormat="1" ht="11.25">
      <c r="B189" s="207"/>
      <c r="D189" s="179" t="s">
        <v>220</v>
      </c>
      <c r="E189" s="208" t="s">
        <v>1</v>
      </c>
      <c r="F189" s="209" t="s">
        <v>696</v>
      </c>
      <c r="H189" s="208" t="s">
        <v>1</v>
      </c>
      <c r="I189" s="210"/>
      <c r="L189" s="207"/>
      <c r="M189" s="211"/>
      <c r="N189" s="212"/>
      <c r="O189" s="212"/>
      <c r="P189" s="212"/>
      <c r="Q189" s="212"/>
      <c r="R189" s="212"/>
      <c r="S189" s="212"/>
      <c r="T189" s="213"/>
      <c r="AT189" s="208" t="s">
        <v>220</v>
      </c>
      <c r="AU189" s="208" t="s">
        <v>86</v>
      </c>
      <c r="AV189" s="15" t="s">
        <v>84</v>
      </c>
      <c r="AW189" s="15" t="s">
        <v>32</v>
      </c>
      <c r="AX189" s="15" t="s">
        <v>76</v>
      </c>
      <c r="AY189" s="208" t="s">
        <v>165</v>
      </c>
    </row>
    <row r="190" spans="1:65" s="15" customFormat="1" ht="11.25">
      <c r="B190" s="207"/>
      <c r="D190" s="179" t="s">
        <v>220</v>
      </c>
      <c r="E190" s="208" t="s">
        <v>1</v>
      </c>
      <c r="F190" s="209" t="s">
        <v>719</v>
      </c>
      <c r="H190" s="208" t="s">
        <v>1</v>
      </c>
      <c r="I190" s="210"/>
      <c r="L190" s="207"/>
      <c r="M190" s="211"/>
      <c r="N190" s="212"/>
      <c r="O190" s="212"/>
      <c r="P190" s="212"/>
      <c r="Q190" s="212"/>
      <c r="R190" s="212"/>
      <c r="S190" s="212"/>
      <c r="T190" s="213"/>
      <c r="AT190" s="208" t="s">
        <v>220</v>
      </c>
      <c r="AU190" s="208" t="s">
        <v>86</v>
      </c>
      <c r="AV190" s="15" t="s">
        <v>84</v>
      </c>
      <c r="AW190" s="15" t="s">
        <v>32</v>
      </c>
      <c r="AX190" s="15" t="s">
        <v>76</v>
      </c>
      <c r="AY190" s="208" t="s">
        <v>165</v>
      </c>
    </row>
    <row r="191" spans="1:65" s="15" customFormat="1" ht="11.25">
      <c r="B191" s="207"/>
      <c r="D191" s="179" t="s">
        <v>220</v>
      </c>
      <c r="E191" s="208" t="s">
        <v>1</v>
      </c>
      <c r="F191" s="209" t="s">
        <v>720</v>
      </c>
      <c r="H191" s="208" t="s">
        <v>1</v>
      </c>
      <c r="I191" s="210"/>
      <c r="L191" s="207"/>
      <c r="M191" s="211"/>
      <c r="N191" s="212"/>
      <c r="O191" s="212"/>
      <c r="P191" s="212"/>
      <c r="Q191" s="212"/>
      <c r="R191" s="212"/>
      <c r="S191" s="212"/>
      <c r="T191" s="213"/>
      <c r="AT191" s="208" t="s">
        <v>220</v>
      </c>
      <c r="AU191" s="208" t="s">
        <v>86</v>
      </c>
      <c r="AV191" s="15" t="s">
        <v>84</v>
      </c>
      <c r="AW191" s="15" t="s">
        <v>32</v>
      </c>
      <c r="AX191" s="15" t="s">
        <v>76</v>
      </c>
      <c r="AY191" s="208" t="s">
        <v>165</v>
      </c>
    </row>
    <row r="192" spans="1:65" s="15" customFormat="1" ht="22.5">
      <c r="B192" s="207"/>
      <c r="D192" s="179" t="s">
        <v>220</v>
      </c>
      <c r="E192" s="208" t="s">
        <v>1</v>
      </c>
      <c r="F192" s="209" t="s">
        <v>721</v>
      </c>
      <c r="H192" s="208" t="s">
        <v>1</v>
      </c>
      <c r="I192" s="210"/>
      <c r="L192" s="207"/>
      <c r="M192" s="211"/>
      <c r="N192" s="212"/>
      <c r="O192" s="212"/>
      <c r="P192" s="212"/>
      <c r="Q192" s="212"/>
      <c r="R192" s="212"/>
      <c r="S192" s="212"/>
      <c r="T192" s="213"/>
      <c r="AT192" s="208" t="s">
        <v>220</v>
      </c>
      <c r="AU192" s="208" t="s">
        <v>86</v>
      </c>
      <c r="AV192" s="15" t="s">
        <v>84</v>
      </c>
      <c r="AW192" s="15" t="s">
        <v>32</v>
      </c>
      <c r="AX192" s="15" t="s">
        <v>76</v>
      </c>
      <c r="AY192" s="208" t="s">
        <v>165</v>
      </c>
    </row>
    <row r="193" spans="1:65" s="15" customFormat="1" ht="22.5">
      <c r="B193" s="207"/>
      <c r="D193" s="179" t="s">
        <v>220</v>
      </c>
      <c r="E193" s="208" t="s">
        <v>1</v>
      </c>
      <c r="F193" s="209" t="s">
        <v>722</v>
      </c>
      <c r="H193" s="208" t="s">
        <v>1</v>
      </c>
      <c r="I193" s="210"/>
      <c r="L193" s="207"/>
      <c r="M193" s="211"/>
      <c r="N193" s="212"/>
      <c r="O193" s="212"/>
      <c r="P193" s="212"/>
      <c r="Q193" s="212"/>
      <c r="R193" s="212"/>
      <c r="S193" s="212"/>
      <c r="T193" s="213"/>
      <c r="AT193" s="208" t="s">
        <v>220</v>
      </c>
      <c r="AU193" s="208" t="s">
        <v>86</v>
      </c>
      <c r="AV193" s="15" t="s">
        <v>84</v>
      </c>
      <c r="AW193" s="15" t="s">
        <v>32</v>
      </c>
      <c r="AX193" s="15" t="s">
        <v>76</v>
      </c>
      <c r="AY193" s="208" t="s">
        <v>165</v>
      </c>
    </row>
    <row r="194" spans="1:65" s="15" customFormat="1" ht="22.5">
      <c r="B194" s="207"/>
      <c r="D194" s="179" t="s">
        <v>220</v>
      </c>
      <c r="E194" s="208" t="s">
        <v>1</v>
      </c>
      <c r="F194" s="209" t="s">
        <v>723</v>
      </c>
      <c r="H194" s="208" t="s">
        <v>1</v>
      </c>
      <c r="I194" s="210"/>
      <c r="L194" s="207"/>
      <c r="M194" s="211"/>
      <c r="N194" s="212"/>
      <c r="O194" s="212"/>
      <c r="P194" s="212"/>
      <c r="Q194" s="212"/>
      <c r="R194" s="212"/>
      <c r="S194" s="212"/>
      <c r="T194" s="213"/>
      <c r="AT194" s="208" t="s">
        <v>220</v>
      </c>
      <c r="AU194" s="208" t="s">
        <v>86</v>
      </c>
      <c r="AV194" s="15" t="s">
        <v>84</v>
      </c>
      <c r="AW194" s="15" t="s">
        <v>32</v>
      </c>
      <c r="AX194" s="15" t="s">
        <v>76</v>
      </c>
      <c r="AY194" s="208" t="s">
        <v>165</v>
      </c>
    </row>
    <row r="195" spans="1:65" s="15" customFormat="1" ht="22.5">
      <c r="B195" s="207"/>
      <c r="D195" s="179" t="s">
        <v>220</v>
      </c>
      <c r="E195" s="208" t="s">
        <v>1</v>
      </c>
      <c r="F195" s="209" t="s">
        <v>724</v>
      </c>
      <c r="H195" s="208" t="s">
        <v>1</v>
      </c>
      <c r="I195" s="210"/>
      <c r="L195" s="207"/>
      <c r="M195" s="211"/>
      <c r="N195" s="212"/>
      <c r="O195" s="212"/>
      <c r="P195" s="212"/>
      <c r="Q195" s="212"/>
      <c r="R195" s="212"/>
      <c r="S195" s="212"/>
      <c r="T195" s="213"/>
      <c r="AT195" s="208" t="s">
        <v>220</v>
      </c>
      <c r="AU195" s="208" t="s">
        <v>86</v>
      </c>
      <c r="AV195" s="15" t="s">
        <v>84</v>
      </c>
      <c r="AW195" s="15" t="s">
        <v>32</v>
      </c>
      <c r="AX195" s="15" t="s">
        <v>76</v>
      </c>
      <c r="AY195" s="208" t="s">
        <v>165</v>
      </c>
    </row>
    <row r="196" spans="1:65" s="15" customFormat="1" ht="11.25">
      <c r="B196" s="207"/>
      <c r="D196" s="179" t="s">
        <v>220</v>
      </c>
      <c r="E196" s="208" t="s">
        <v>1</v>
      </c>
      <c r="F196" s="209" t="s">
        <v>395</v>
      </c>
      <c r="H196" s="208" t="s">
        <v>1</v>
      </c>
      <c r="I196" s="210"/>
      <c r="L196" s="207"/>
      <c r="M196" s="211"/>
      <c r="N196" s="212"/>
      <c r="O196" s="212"/>
      <c r="P196" s="212"/>
      <c r="Q196" s="212"/>
      <c r="R196" s="212"/>
      <c r="S196" s="212"/>
      <c r="T196" s="213"/>
      <c r="AT196" s="208" t="s">
        <v>220</v>
      </c>
      <c r="AU196" s="208" t="s">
        <v>86</v>
      </c>
      <c r="AV196" s="15" t="s">
        <v>84</v>
      </c>
      <c r="AW196" s="15" t="s">
        <v>32</v>
      </c>
      <c r="AX196" s="15" t="s">
        <v>76</v>
      </c>
      <c r="AY196" s="208" t="s">
        <v>165</v>
      </c>
    </row>
    <row r="197" spans="1:65" s="15" customFormat="1" ht="11.25">
      <c r="B197" s="207"/>
      <c r="D197" s="179" t="s">
        <v>220</v>
      </c>
      <c r="E197" s="208" t="s">
        <v>1</v>
      </c>
      <c r="F197" s="209" t="s">
        <v>725</v>
      </c>
      <c r="H197" s="208" t="s">
        <v>1</v>
      </c>
      <c r="I197" s="210"/>
      <c r="L197" s="207"/>
      <c r="M197" s="211"/>
      <c r="N197" s="212"/>
      <c r="O197" s="212"/>
      <c r="P197" s="212"/>
      <c r="Q197" s="212"/>
      <c r="R197" s="212"/>
      <c r="S197" s="212"/>
      <c r="T197" s="213"/>
      <c r="AT197" s="208" t="s">
        <v>220</v>
      </c>
      <c r="AU197" s="208" t="s">
        <v>86</v>
      </c>
      <c r="AV197" s="15" t="s">
        <v>84</v>
      </c>
      <c r="AW197" s="15" t="s">
        <v>32</v>
      </c>
      <c r="AX197" s="15" t="s">
        <v>76</v>
      </c>
      <c r="AY197" s="208" t="s">
        <v>165</v>
      </c>
    </row>
    <row r="198" spans="1:65" s="13" customFormat="1" ht="11.25">
      <c r="B198" s="183"/>
      <c r="D198" s="179" t="s">
        <v>220</v>
      </c>
      <c r="E198" s="184" t="s">
        <v>1</v>
      </c>
      <c r="F198" s="185" t="s">
        <v>726</v>
      </c>
      <c r="H198" s="186">
        <v>906.08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220</v>
      </c>
      <c r="AU198" s="184" t="s">
        <v>86</v>
      </c>
      <c r="AV198" s="13" t="s">
        <v>86</v>
      </c>
      <c r="AW198" s="13" t="s">
        <v>32</v>
      </c>
      <c r="AX198" s="13" t="s">
        <v>76</v>
      </c>
      <c r="AY198" s="184" t="s">
        <v>165</v>
      </c>
    </row>
    <row r="199" spans="1:65" s="14" customFormat="1" ht="11.25">
      <c r="B199" s="194"/>
      <c r="D199" s="179" t="s">
        <v>220</v>
      </c>
      <c r="E199" s="195" t="s">
        <v>1</v>
      </c>
      <c r="F199" s="196" t="s">
        <v>244</v>
      </c>
      <c r="H199" s="197">
        <v>906.08</v>
      </c>
      <c r="I199" s="198"/>
      <c r="L199" s="194"/>
      <c r="M199" s="199"/>
      <c r="N199" s="200"/>
      <c r="O199" s="200"/>
      <c r="P199" s="200"/>
      <c r="Q199" s="200"/>
      <c r="R199" s="200"/>
      <c r="S199" s="200"/>
      <c r="T199" s="201"/>
      <c r="AT199" s="195" t="s">
        <v>220</v>
      </c>
      <c r="AU199" s="195" t="s">
        <v>86</v>
      </c>
      <c r="AV199" s="14" t="s">
        <v>182</v>
      </c>
      <c r="AW199" s="14" t="s">
        <v>32</v>
      </c>
      <c r="AX199" s="14" t="s">
        <v>84</v>
      </c>
      <c r="AY199" s="195" t="s">
        <v>165</v>
      </c>
    </row>
    <row r="200" spans="1:65" s="12" customFormat="1" ht="22.9" customHeight="1">
      <c r="B200" s="152"/>
      <c r="D200" s="153" t="s">
        <v>75</v>
      </c>
      <c r="E200" s="163" t="s">
        <v>205</v>
      </c>
      <c r="F200" s="163" t="s">
        <v>472</v>
      </c>
      <c r="I200" s="155"/>
      <c r="J200" s="164">
        <f>BK200</f>
        <v>0</v>
      </c>
      <c r="L200" s="152"/>
      <c r="M200" s="157"/>
      <c r="N200" s="158"/>
      <c r="O200" s="158"/>
      <c r="P200" s="159">
        <f>SUM(P201:P230)</f>
        <v>0</v>
      </c>
      <c r="Q200" s="158"/>
      <c r="R200" s="159">
        <f>SUM(R201:R230)</f>
        <v>1350.0936388200003</v>
      </c>
      <c r="S200" s="158"/>
      <c r="T200" s="160">
        <f>SUM(T201:T230)</f>
        <v>0</v>
      </c>
      <c r="AR200" s="153" t="s">
        <v>84</v>
      </c>
      <c r="AT200" s="161" t="s">
        <v>75</v>
      </c>
      <c r="AU200" s="161" t="s">
        <v>84</v>
      </c>
      <c r="AY200" s="153" t="s">
        <v>165</v>
      </c>
      <c r="BK200" s="162">
        <f>SUM(BK201:BK230)</f>
        <v>0</v>
      </c>
    </row>
    <row r="201" spans="1:65" s="2" customFormat="1" ht="21.75" customHeight="1">
      <c r="A201" s="32"/>
      <c r="B201" s="165"/>
      <c r="C201" s="166" t="s">
        <v>327</v>
      </c>
      <c r="D201" s="166" t="s">
        <v>168</v>
      </c>
      <c r="E201" s="167" t="s">
        <v>727</v>
      </c>
      <c r="F201" s="168" t="s">
        <v>728</v>
      </c>
      <c r="G201" s="169" t="s">
        <v>380</v>
      </c>
      <c r="H201" s="170">
        <v>732.96</v>
      </c>
      <c r="I201" s="171"/>
      <c r="J201" s="172">
        <f>ROUND(I201*H201,2)</f>
        <v>0</v>
      </c>
      <c r="K201" s="168" t="s">
        <v>172</v>
      </c>
      <c r="L201" s="33"/>
      <c r="M201" s="173" t="s">
        <v>1</v>
      </c>
      <c r="N201" s="174" t="s">
        <v>41</v>
      </c>
      <c r="O201" s="58"/>
      <c r="P201" s="175">
        <f>O201*H201</f>
        <v>0</v>
      </c>
      <c r="Q201" s="175">
        <v>0.13095999999999999</v>
      </c>
      <c r="R201" s="175">
        <f>Q201*H201</f>
        <v>95.988441600000002</v>
      </c>
      <c r="S201" s="175">
        <v>0</v>
      </c>
      <c r="T201" s="176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7" t="s">
        <v>182</v>
      </c>
      <c r="AT201" s="177" t="s">
        <v>168</v>
      </c>
      <c r="AU201" s="177" t="s">
        <v>86</v>
      </c>
      <c r="AY201" s="17" t="s">
        <v>165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17" t="s">
        <v>84</v>
      </c>
      <c r="BK201" s="178">
        <f>ROUND(I201*H201,2)</f>
        <v>0</v>
      </c>
      <c r="BL201" s="17" t="s">
        <v>182</v>
      </c>
      <c r="BM201" s="177" t="s">
        <v>729</v>
      </c>
    </row>
    <row r="202" spans="1:65" s="15" customFormat="1" ht="22.5">
      <c r="B202" s="207"/>
      <c r="D202" s="179" t="s">
        <v>220</v>
      </c>
      <c r="E202" s="208" t="s">
        <v>1</v>
      </c>
      <c r="F202" s="209" t="s">
        <v>730</v>
      </c>
      <c r="H202" s="208" t="s">
        <v>1</v>
      </c>
      <c r="I202" s="210"/>
      <c r="L202" s="207"/>
      <c r="M202" s="211"/>
      <c r="N202" s="212"/>
      <c r="O202" s="212"/>
      <c r="P202" s="212"/>
      <c r="Q202" s="212"/>
      <c r="R202" s="212"/>
      <c r="S202" s="212"/>
      <c r="T202" s="213"/>
      <c r="AT202" s="208" t="s">
        <v>220</v>
      </c>
      <c r="AU202" s="208" t="s">
        <v>86</v>
      </c>
      <c r="AV202" s="15" t="s">
        <v>84</v>
      </c>
      <c r="AW202" s="15" t="s">
        <v>32</v>
      </c>
      <c r="AX202" s="15" t="s">
        <v>76</v>
      </c>
      <c r="AY202" s="208" t="s">
        <v>165</v>
      </c>
    </row>
    <row r="203" spans="1:65" s="15" customFormat="1" ht="11.25">
      <c r="B203" s="207"/>
      <c r="D203" s="179" t="s">
        <v>220</v>
      </c>
      <c r="E203" s="208" t="s">
        <v>1</v>
      </c>
      <c r="F203" s="209" t="s">
        <v>696</v>
      </c>
      <c r="H203" s="208" t="s">
        <v>1</v>
      </c>
      <c r="I203" s="210"/>
      <c r="L203" s="207"/>
      <c r="M203" s="211"/>
      <c r="N203" s="212"/>
      <c r="O203" s="212"/>
      <c r="P203" s="212"/>
      <c r="Q203" s="212"/>
      <c r="R203" s="212"/>
      <c r="S203" s="212"/>
      <c r="T203" s="213"/>
      <c r="AT203" s="208" t="s">
        <v>220</v>
      </c>
      <c r="AU203" s="208" t="s">
        <v>86</v>
      </c>
      <c r="AV203" s="15" t="s">
        <v>84</v>
      </c>
      <c r="AW203" s="15" t="s">
        <v>32</v>
      </c>
      <c r="AX203" s="15" t="s">
        <v>76</v>
      </c>
      <c r="AY203" s="208" t="s">
        <v>165</v>
      </c>
    </row>
    <row r="204" spans="1:65" s="15" customFormat="1" ht="22.5">
      <c r="B204" s="207"/>
      <c r="D204" s="179" t="s">
        <v>220</v>
      </c>
      <c r="E204" s="208" t="s">
        <v>1</v>
      </c>
      <c r="F204" s="209" t="s">
        <v>731</v>
      </c>
      <c r="H204" s="208" t="s">
        <v>1</v>
      </c>
      <c r="I204" s="210"/>
      <c r="L204" s="207"/>
      <c r="M204" s="211"/>
      <c r="N204" s="212"/>
      <c r="O204" s="212"/>
      <c r="P204" s="212"/>
      <c r="Q204" s="212"/>
      <c r="R204" s="212"/>
      <c r="S204" s="212"/>
      <c r="T204" s="213"/>
      <c r="AT204" s="208" t="s">
        <v>220</v>
      </c>
      <c r="AU204" s="208" t="s">
        <v>86</v>
      </c>
      <c r="AV204" s="15" t="s">
        <v>84</v>
      </c>
      <c r="AW204" s="15" t="s">
        <v>32</v>
      </c>
      <c r="AX204" s="15" t="s">
        <v>76</v>
      </c>
      <c r="AY204" s="208" t="s">
        <v>165</v>
      </c>
    </row>
    <row r="205" spans="1:65" s="15" customFormat="1" ht="22.5">
      <c r="B205" s="207"/>
      <c r="D205" s="179" t="s">
        <v>220</v>
      </c>
      <c r="E205" s="208" t="s">
        <v>1</v>
      </c>
      <c r="F205" s="209" t="s">
        <v>732</v>
      </c>
      <c r="H205" s="208" t="s">
        <v>1</v>
      </c>
      <c r="I205" s="210"/>
      <c r="L205" s="207"/>
      <c r="M205" s="211"/>
      <c r="N205" s="212"/>
      <c r="O205" s="212"/>
      <c r="P205" s="212"/>
      <c r="Q205" s="212"/>
      <c r="R205" s="212"/>
      <c r="S205" s="212"/>
      <c r="T205" s="213"/>
      <c r="AT205" s="208" t="s">
        <v>220</v>
      </c>
      <c r="AU205" s="208" t="s">
        <v>86</v>
      </c>
      <c r="AV205" s="15" t="s">
        <v>84</v>
      </c>
      <c r="AW205" s="15" t="s">
        <v>32</v>
      </c>
      <c r="AX205" s="15" t="s">
        <v>76</v>
      </c>
      <c r="AY205" s="208" t="s">
        <v>165</v>
      </c>
    </row>
    <row r="206" spans="1:65" s="15" customFormat="1" ht="22.5">
      <c r="B206" s="207"/>
      <c r="D206" s="179" t="s">
        <v>220</v>
      </c>
      <c r="E206" s="208" t="s">
        <v>1</v>
      </c>
      <c r="F206" s="209" t="s">
        <v>733</v>
      </c>
      <c r="H206" s="208" t="s">
        <v>1</v>
      </c>
      <c r="I206" s="210"/>
      <c r="L206" s="207"/>
      <c r="M206" s="211"/>
      <c r="N206" s="212"/>
      <c r="O206" s="212"/>
      <c r="P206" s="212"/>
      <c r="Q206" s="212"/>
      <c r="R206" s="212"/>
      <c r="S206" s="212"/>
      <c r="T206" s="213"/>
      <c r="AT206" s="208" t="s">
        <v>220</v>
      </c>
      <c r="AU206" s="208" t="s">
        <v>86</v>
      </c>
      <c r="AV206" s="15" t="s">
        <v>84</v>
      </c>
      <c r="AW206" s="15" t="s">
        <v>32</v>
      </c>
      <c r="AX206" s="15" t="s">
        <v>76</v>
      </c>
      <c r="AY206" s="208" t="s">
        <v>165</v>
      </c>
    </row>
    <row r="207" spans="1:65" s="15" customFormat="1" ht="22.5">
      <c r="B207" s="207"/>
      <c r="D207" s="179" t="s">
        <v>220</v>
      </c>
      <c r="E207" s="208" t="s">
        <v>1</v>
      </c>
      <c r="F207" s="209" t="s">
        <v>734</v>
      </c>
      <c r="H207" s="208" t="s">
        <v>1</v>
      </c>
      <c r="I207" s="210"/>
      <c r="L207" s="207"/>
      <c r="M207" s="211"/>
      <c r="N207" s="212"/>
      <c r="O207" s="212"/>
      <c r="P207" s="212"/>
      <c r="Q207" s="212"/>
      <c r="R207" s="212"/>
      <c r="S207" s="212"/>
      <c r="T207" s="213"/>
      <c r="AT207" s="208" t="s">
        <v>220</v>
      </c>
      <c r="AU207" s="208" t="s">
        <v>86</v>
      </c>
      <c r="AV207" s="15" t="s">
        <v>84</v>
      </c>
      <c r="AW207" s="15" t="s">
        <v>32</v>
      </c>
      <c r="AX207" s="15" t="s">
        <v>76</v>
      </c>
      <c r="AY207" s="208" t="s">
        <v>165</v>
      </c>
    </row>
    <row r="208" spans="1:65" s="15" customFormat="1" ht="11.25">
      <c r="B208" s="207"/>
      <c r="D208" s="179" t="s">
        <v>220</v>
      </c>
      <c r="E208" s="208" t="s">
        <v>1</v>
      </c>
      <c r="F208" s="209" t="s">
        <v>395</v>
      </c>
      <c r="H208" s="208" t="s">
        <v>1</v>
      </c>
      <c r="I208" s="210"/>
      <c r="L208" s="207"/>
      <c r="M208" s="211"/>
      <c r="N208" s="212"/>
      <c r="O208" s="212"/>
      <c r="P208" s="212"/>
      <c r="Q208" s="212"/>
      <c r="R208" s="212"/>
      <c r="S208" s="212"/>
      <c r="T208" s="213"/>
      <c r="AT208" s="208" t="s">
        <v>220</v>
      </c>
      <c r="AU208" s="208" t="s">
        <v>86</v>
      </c>
      <c r="AV208" s="15" t="s">
        <v>84</v>
      </c>
      <c r="AW208" s="15" t="s">
        <v>32</v>
      </c>
      <c r="AX208" s="15" t="s">
        <v>76</v>
      </c>
      <c r="AY208" s="208" t="s">
        <v>165</v>
      </c>
    </row>
    <row r="209" spans="1:65" s="15" customFormat="1" ht="11.25">
      <c r="B209" s="207"/>
      <c r="D209" s="179" t="s">
        <v>220</v>
      </c>
      <c r="E209" s="208" t="s">
        <v>1</v>
      </c>
      <c r="F209" s="209" t="s">
        <v>735</v>
      </c>
      <c r="H209" s="208" t="s">
        <v>1</v>
      </c>
      <c r="I209" s="210"/>
      <c r="L209" s="207"/>
      <c r="M209" s="211"/>
      <c r="N209" s="212"/>
      <c r="O209" s="212"/>
      <c r="P209" s="212"/>
      <c r="Q209" s="212"/>
      <c r="R209" s="212"/>
      <c r="S209" s="212"/>
      <c r="T209" s="213"/>
      <c r="AT209" s="208" t="s">
        <v>220</v>
      </c>
      <c r="AU209" s="208" t="s">
        <v>86</v>
      </c>
      <c r="AV209" s="15" t="s">
        <v>84</v>
      </c>
      <c r="AW209" s="15" t="s">
        <v>32</v>
      </c>
      <c r="AX209" s="15" t="s">
        <v>76</v>
      </c>
      <c r="AY209" s="208" t="s">
        <v>165</v>
      </c>
    </row>
    <row r="210" spans="1:65" s="13" customFormat="1" ht="11.25">
      <c r="B210" s="183"/>
      <c r="D210" s="179" t="s">
        <v>220</v>
      </c>
      <c r="E210" s="184" t="s">
        <v>1</v>
      </c>
      <c r="F210" s="185" t="s">
        <v>736</v>
      </c>
      <c r="H210" s="186">
        <v>732.96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220</v>
      </c>
      <c r="AU210" s="184" t="s">
        <v>86</v>
      </c>
      <c r="AV210" s="13" t="s">
        <v>86</v>
      </c>
      <c r="AW210" s="13" t="s">
        <v>32</v>
      </c>
      <c r="AX210" s="13" t="s">
        <v>76</v>
      </c>
      <c r="AY210" s="184" t="s">
        <v>165</v>
      </c>
    </row>
    <row r="211" spans="1:65" s="14" customFormat="1" ht="11.25">
      <c r="B211" s="194"/>
      <c r="D211" s="179" t="s">
        <v>220</v>
      </c>
      <c r="E211" s="195" t="s">
        <v>1</v>
      </c>
      <c r="F211" s="196" t="s">
        <v>244</v>
      </c>
      <c r="H211" s="197">
        <v>732.96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5" t="s">
        <v>220</v>
      </c>
      <c r="AU211" s="195" t="s">
        <v>86</v>
      </c>
      <c r="AV211" s="14" t="s">
        <v>182</v>
      </c>
      <c r="AW211" s="14" t="s">
        <v>32</v>
      </c>
      <c r="AX211" s="14" t="s">
        <v>84</v>
      </c>
      <c r="AY211" s="195" t="s">
        <v>165</v>
      </c>
    </row>
    <row r="212" spans="1:65" s="2" customFormat="1" ht="21.75" customHeight="1">
      <c r="A212" s="32"/>
      <c r="B212" s="165"/>
      <c r="C212" s="166" t="s">
        <v>335</v>
      </c>
      <c r="D212" s="166" t="s">
        <v>168</v>
      </c>
      <c r="E212" s="167" t="s">
        <v>737</v>
      </c>
      <c r="F212" s="168" t="s">
        <v>738</v>
      </c>
      <c r="G212" s="169" t="s">
        <v>231</v>
      </c>
      <c r="H212" s="170">
        <v>968.14300000000003</v>
      </c>
      <c r="I212" s="171"/>
      <c r="J212" s="172">
        <f>ROUND(I212*H212,2)</f>
        <v>0</v>
      </c>
      <c r="K212" s="168" t="s">
        <v>172</v>
      </c>
      <c r="L212" s="33"/>
      <c r="M212" s="173" t="s">
        <v>1</v>
      </c>
      <c r="N212" s="174" t="s">
        <v>41</v>
      </c>
      <c r="O212" s="58"/>
      <c r="P212" s="175">
        <f>O212*H212</f>
        <v>0</v>
      </c>
      <c r="Q212" s="175">
        <v>0.28028999999999998</v>
      </c>
      <c r="R212" s="175">
        <f>Q212*H212</f>
        <v>271.36080147000001</v>
      </c>
      <c r="S212" s="175">
        <v>0</v>
      </c>
      <c r="T212" s="17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7" t="s">
        <v>182</v>
      </c>
      <c r="AT212" s="177" t="s">
        <v>168</v>
      </c>
      <c r="AU212" s="177" t="s">
        <v>86</v>
      </c>
      <c r="AY212" s="17" t="s">
        <v>165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17" t="s">
        <v>84</v>
      </c>
      <c r="BK212" s="178">
        <f>ROUND(I212*H212,2)</f>
        <v>0</v>
      </c>
      <c r="BL212" s="17" t="s">
        <v>182</v>
      </c>
      <c r="BM212" s="177" t="s">
        <v>739</v>
      </c>
    </row>
    <row r="213" spans="1:65" s="15" customFormat="1" ht="22.5">
      <c r="B213" s="207"/>
      <c r="D213" s="179" t="s">
        <v>220</v>
      </c>
      <c r="E213" s="208" t="s">
        <v>1</v>
      </c>
      <c r="F213" s="209" t="s">
        <v>740</v>
      </c>
      <c r="H213" s="208" t="s">
        <v>1</v>
      </c>
      <c r="I213" s="210"/>
      <c r="L213" s="207"/>
      <c r="M213" s="211"/>
      <c r="N213" s="212"/>
      <c r="O213" s="212"/>
      <c r="P213" s="212"/>
      <c r="Q213" s="212"/>
      <c r="R213" s="212"/>
      <c r="S213" s="212"/>
      <c r="T213" s="213"/>
      <c r="AT213" s="208" t="s">
        <v>220</v>
      </c>
      <c r="AU213" s="208" t="s">
        <v>86</v>
      </c>
      <c r="AV213" s="15" t="s">
        <v>84</v>
      </c>
      <c r="AW213" s="15" t="s">
        <v>32</v>
      </c>
      <c r="AX213" s="15" t="s">
        <v>76</v>
      </c>
      <c r="AY213" s="208" t="s">
        <v>165</v>
      </c>
    </row>
    <row r="214" spans="1:65" s="15" customFormat="1" ht="11.25">
      <c r="B214" s="207"/>
      <c r="D214" s="179" t="s">
        <v>220</v>
      </c>
      <c r="E214" s="208" t="s">
        <v>1</v>
      </c>
      <c r="F214" s="209" t="s">
        <v>696</v>
      </c>
      <c r="H214" s="208" t="s">
        <v>1</v>
      </c>
      <c r="I214" s="210"/>
      <c r="L214" s="207"/>
      <c r="M214" s="211"/>
      <c r="N214" s="212"/>
      <c r="O214" s="212"/>
      <c r="P214" s="212"/>
      <c r="Q214" s="212"/>
      <c r="R214" s="212"/>
      <c r="S214" s="212"/>
      <c r="T214" s="213"/>
      <c r="AT214" s="208" t="s">
        <v>220</v>
      </c>
      <c r="AU214" s="208" t="s">
        <v>86</v>
      </c>
      <c r="AV214" s="15" t="s">
        <v>84</v>
      </c>
      <c r="AW214" s="15" t="s">
        <v>32</v>
      </c>
      <c r="AX214" s="15" t="s">
        <v>76</v>
      </c>
      <c r="AY214" s="208" t="s">
        <v>165</v>
      </c>
    </row>
    <row r="215" spans="1:65" s="15" customFormat="1" ht="11.25">
      <c r="B215" s="207"/>
      <c r="D215" s="179" t="s">
        <v>220</v>
      </c>
      <c r="E215" s="208" t="s">
        <v>1</v>
      </c>
      <c r="F215" s="209" t="s">
        <v>719</v>
      </c>
      <c r="H215" s="208" t="s">
        <v>1</v>
      </c>
      <c r="I215" s="210"/>
      <c r="L215" s="207"/>
      <c r="M215" s="211"/>
      <c r="N215" s="212"/>
      <c r="O215" s="212"/>
      <c r="P215" s="212"/>
      <c r="Q215" s="212"/>
      <c r="R215" s="212"/>
      <c r="S215" s="212"/>
      <c r="T215" s="213"/>
      <c r="AT215" s="208" t="s">
        <v>220</v>
      </c>
      <c r="AU215" s="208" t="s">
        <v>86</v>
      </c>
      <c r="AV215" s="15" t="s">
        <v>84</v>
      </c>
      <c r="AW215" s="15" t="s">
        <v>32</v>
      </c>
      <c r="AX215" s="15" t="s">
        <v>76</v>
      </c>
      <c r="AY215" s="208" t="s">
        <v>165</v>
      </c>
    </row>
    <row r="216" spans="1:65" s="15" customFormat="1" ht="22.5">
      <c r="B216" s="207"/>
      <c r="D216" s="179" t="s">
        <v>220</v>
      </c>
      <c r="E216" s="208" t="s">
        <v>1</v>
      </c>
      <c r="F216" s="209" t="s">
        <v>721</v>
      </c>
      <c r="H216" s="208" t="s">
        <v>1</v>
      </c>
      <c r="I216" s="210"/>
      <c r="L216" s="207"/>
      <c r="M216" s="211"/>
      <c r="N216" s="212"/>
      <c r="O216" s="212"/>
      <c r="P216" s="212"/>
      <c r="Q216" s="212"/>
      <c r="R216" s="212"/>
      <c r="S216" s="212"/>
      <c r="T216" s="213"/>
      <c r="AT216" s="208" t="s">
        <v>220</v>
      </c>
      <c r="AU216" s="208" t="s">
        <v>86</v>
      </c>
      <c r="AV216" s="15" t="s">
        <v>84</v>
      </c>
      <c r="AW216" s="15" t="s">
        <v>32</v>
      </c>
      <c r="AX216" s="15" t="s">
        <v>76</v>
      </c>
      <c r="AY216" s="208" t="s">
        <v>165</v>
      </c>
    </row>
    <row r="217" spans="1:65" s="15" customFormat="1" ht="22.5">
      <c r="B217" s="207"/>
      <c r="D217" s="179" t="s">
        <v>220</v>
      </c>
      <c r="E217" s="208" t="s">
        <v>1</v>
      </c>
      <c r="F217" s="209" t="s">
        <v>722</v>
      </c>
      <c r="H217" s="208" t="s">
        <v>1</v>
      </c>
      <c r="I217" s="210"/>
      <c r="L217" s="207"/>
      <c r="M217" s="211"/>
      <c r="N217" s="212"/>
      <c r="O217" s="212"/>
      <c r="P217" s="212"/>
      <c r="Q217" s="212"/>
      <c r="R217" s="212"/>
      <c r="S217" s="212"/>
      <c r="T217" s="213"/>
      <c r="AT217" s="208" t="s">
        <v>220</v>
      </c>
      <c r="AU217" s="208" t="s">
        <v>86</v>
      </c>
      <c r="AV217" s="15" t="s">
        <v>84</v>
      </c>
      <c r="AW217" s="15" t="s">
        <v>32</v>
      </c>
      <c r="AX217" s="15" t="s">
        <v>76</v>
      </c>
      <c r="AY217" s="208" t="s">
        <v>165</v>
      </c>
    </row>
    <row r="218" spans="1:65" s="15" customFormat="1" ht="22.5">
      <c r="B218" s="207"/>
      <c r="D218" s="179" t="s">
        <v>220</v>
      </c>
      <c r="E218" s="208" t="s">
        <v>1</v>
      </c>
      <c r="F218" s="209" t="s">
        <v>723</v>
      </c>
      <c r="H218" s="208" t="s">
        <v>1</v>
      </c>
      <c r="I218" s="210"/>
      <c r="L218" s="207"/>
      <c r="M218" s="211"/>
      <c r="N218" s="212"/>
      <c r="O218" s="212"/>
      <c r="P218" s="212"/>
      <c r="Q218" s="212"/>
      <c r="R218" s="212"/>
      <c r="S218" s="212"/>
      <c r="T218" s="213"/>
      <c r="AT218" s="208" t="s">
        <v>220</v>
      </c>
      <c r="AU218" s="208" t="s">
        <v>86</v>
      </c>
      <c r="AV218" s="15" t="s">
        <v>84</v>
      </c>
      <c r="AW218" s="15" t="s">
        <v>32</v>
      </c>
      <c r="AX218" s="15" t="s">
        <v>76</v>
      </c>
      <c r="AY218" s="208" t="s">
        <v>165</v>
      </c>
    </row>
    <row r="219" spans="1:65" s="15" customFormat="1" ht="22.5">
      <c r="B219" s="207"/>
      <c r="D219" s="179" t="s">
        <v>220</v>
      </c>
      <c r="E219" s="208" t="s">
        <v>1</v>
      </c>
      <c r="F219" s="209" t="s">
        <v>724</v>
      </c>
      <c r="H219" s="208" t="s">
        <v>1</v>
      </c>
      <c r="I219" s="210"/>
      <c r="L219" s="207"/>
      <c r="M219" s="211"/>
      <c r="N219" s="212"/>
      <c r="O219" s="212"/>
      <c r="P219" s="212"/>
      <c r="Q219" s="212"/>
      <c r="R219" s="212"/>
      <c r="S219" s="212"/>
      <c r="T219" s="213"/>
      <c r="AT219" s="208" t="s">
        <v>220</v>
      </c>
      <c r="AU219" s="208" t="s">
        <v>86</v>
      </c>
      <c r="AV219" s="15" t="s">
        <v>84</v>
      </c>
      <c r="AW219" s="15" t="s">
        <v>32</v>
      </c>
      <c r="AX219" s="15" t="s">
        <v>76</v>
      </c>
      <c r="AY219" s="208" t="s">
        <v>165</v>
      </c>
    </row>
    <row r="220" spans="1:65" s="15" customFormat="1" ht="11.25">
      <c r="B220" s="207"/>
      <c r="D220" s="179" t="s">
        <v>220</v>
      </c>
      <c r="E220" s="208" t="s">
        <v>1</v>
      </c>
      <c r="F220" s="209" t="s">
        <v>395</v>
      </c>
      <c r="H220" s="208" t="s">
        <v>1</v>
      </c>
      <c r="I220" s="210"/>
      <c r="L220" s="207"/>
      <c r="M220" s="211"/>
      <c r="N220" s="212"/>
      <c r="O220" s="212"/>
      <c r="P220" s="212"/>
      <c r="Q220" s="212"/>
      <c r="R220" s="212"/>
      <c r="S220" s="212"/>
      <c r="T220" s="213"/>
      <c r="AT220" s="208" t="s">
        <v>220</v>
      </c>
      <c r="AU220" s="208" t="s">
        <v>86</v>
      </c>
      <c r="AV220" s="15" t="s">
        <v>84</v>
      </c>
      <c r="AW220" s="15" t="s">
        <v>32</v>
      </c>
      <c r="AX220" s="15" t="s">
        <v>76</v>
      </c>
      <c r="AY220" s="208" t="s">
        <v>165</v>
      </c>
    </row>
    <row r="221" spans="1:65" s="15" customFormat="1" ht="11.25">
      <c r="B221" s="207"/>
      <c r="D221" s="179" t="s">
        <v>220</v>
      </c>
      <c r="E221" s="208" t="s">
        <v>1</v>
      </c>
      <c r="F221" s="209" t="s">
        <v>741</v>
      </c>
      <c r="H221" s="208" t="s">
        <v>1</v>
      </c>
      <c r="I221" s="210"/>
      <c r="L221" s="207"/>
      <c r="M221" s="211"/>
      <c r="N221" s="212"/>
      <c r="O221" s="212"/>
      <c r="P221" s="212"/>
      <c r="Q221" s="212"/>
      <c r="R221" s="212"/>
      <c r="S221" s="212"/>
      <c r="T221" s="213"/>
      <c r="AT221" s="208" t="s">
        <v>220</v>
      </c>
      <c r="AU221" s="208" t="s">
        <v>86</v>
      </c>
      <c r="AV221" s="15" t="s">
        <v>84</v>
      </c>
      <c r="AW221" s="15" t="s">
        <v>32</v>
      </c>
      <c r="AX221" s="15" t="s">
        <v>76</v>
      </c>
      <c r="AY221" s="208" t="s">
        <v>165</v>
      </c>
    </row>
    <row r="222" spans="1:65" s="13" customFormat="1" ht="11.25">
      <c r="B222" s="183"/>
      <c r="D222" s="179" t="s">
        <v>220</v>
      </c>
      <c r="E222" s="184" t="s">
        <v>1</v>
      </c>
      <c r="F222" s="185" t="s">
        <v>688</v>
      </c>
      <c r="H222" s="186">
        <v>968.14300000000003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220</v>
      </c>
      <c r="AU222" s="184" t="s">
        <v>86</v>
      </c>
      <c r="AV222" s="13" t="s">
        <v>86</v>
      </c>
      <c r="AW222" s="13" t="s">
        <v>32</v>
      </c>
      <c r="AX222" s="13" t="s">
        <v>84</v>
      </c>
      <c r="AY222" s="184" t="s">
        <v>165</v>
      </c>
    </row>
    <row r="223" spans="1:65" s="2" customFormat="1" ht="16.5" customHeight="1">
      <c r="A223" s="32"/>
      <c r="B223" s="165"/>
      <c r="C223" s="214" t="s">
        <v>8</v>
      </c>
      <c r="D223" s="214" t="s">
        <v>336</v>
      </c>
      <c r="E223" s="215" t="s">
        <v>742</v>
      </c>
      <c r="F223" s="216" t="s">
        <v>743</v>
      </c>
      <c r="G223" s="217" t="s">
        <v>380</v>
      </c>
      <c r="H223" s="218">
        <v>3322.9650000000001</v>
      </c>
      <c r="I223" s="219"/>
      <c r="J223" s="220">
        <f>ROUND(I223*H223,2)</f>
        <v>0</v>
      </c>
      <c r="K223" s="216" t="s">
        <v>1</v>
      </c>
      <c r="L223" s="221"/>
      <c r="M223" s="222" t="s">
        <v>1</v>
      </c>
      <c r="N223" s="223" t="s">
        <v>41</v>
      </c>
      <c r="O223" s="58"/>
      <c r="P223" s="175">
        <f>O223*H223</f>
        <v>0</v>
      </c>
      <c r="Q223" s="175">
        <v>0.25755</v>
      </c>
      <c r="R223" s="175">
        <f>Q223*H223</f>
        <v>855.82963575000008</v>
      </c>
      <c r="S223" s="175">
        <v>0</v>
      </c>
      <c r="T223" s="17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7" t="s">
        <v>202</v>
      </c>
      <c r="AT223" s="177" t="s">
        <v>336</v>
      </c>
      <c r="AU223" s="177" t="s">
        <v>86</v>
      </c>
      <c r="AY223" s="17" t="s">
        <v>165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17" t="s">
        <v>84</v>
      </c>
      <c r="BK223" s="178">
        <f>ROUND(I223*H223,2)</f>
        <v>0</v>
      </c>
      <c r="BL223" s="17" t="s">
        <v>182</v>
      </c>
      <c r="BM223" s="177" t="s">
        <v>744</v>
      </c>
    </row>
    <row r="224" spans="1:65" s="13" customFormat="1" ht="11.25">
      <c r="B224" s="183"/>
      <c r="D224" s="179" t="s">
        <v>220</v>
      </c>
      <c r="E224" s="184" t="s">
        <v>1</v>
      </c>
      <c r="F224" s="185" t="s">
        <v>736</v>
      </c>
      <c r="H224" s="186">
        <v>732.96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220</v>
      </c>
      <c r="AU224" s="184" t="s">
        <v>86</v>
      </c>
      <c r="AV224" s="13" t="s">
        <v>86</v>
      </c>
      <c r="AW224" s="13" t="s">
        <v>32</v>
      </c>
      <c r="AX224" s="13" t="s">
        <v>76</v>
      </c>
      <c r="AY224" s="184" t="s">
        <v>165</v>
      </c>
    </row>
    <row r="225" spans="1:65" s="13" customFormat="1" ht="11.25">
      <c r="B225" s="183"/>
      <c r="D225" s="179" t="s">
        <v>220</v>
      </c>
      <c r="E225" s="184" t="s">
        <v>1</v>
      </c>
      <c r="F225" s="185" t="s">
        <v>745</v>
      </c>
      <c r="H225" s="186">
        <v>880.13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220</v>
      </c>
      <c r="AU225" s="184" t="s">
        <v>86</v>
      </c>
      <c r="AV225" s="13" t="s">
        <v>86</v>
      </c>
      <c r="AW225" s="13" t="s">
        <v>32</v>
      </c>
      <c r="AX225" s="13" t="s">
        <v>76</v>
      </c>
      <c r="AY225" s="184" t="s">
        <v>165</v>
      </c>
    </row>
    <row r="226" spans="1:65" s="14" customFormat="1" ht="11.25">
      <c r="B226" s="194"/>
      <c r="D226" s="179" t="s">
        <v>220</v>
      </c>
      <c r="E226" s="195" t="s">
        <v>1</v>
      </c>
      <c r="F226" s="196" t="s">
        <v>244</v>
      </c>
      <c r="H226" s="197">
        <v>1613.0900000000001</v>
      </c>
      <c r="I226" s="198"/>
      <c r="L226" s="194"/>
      <c r="M226" s="199"/>
      <c r="N226" s="200"/>
      <c r="O226" s="200"/>
      <c r="P226" s="200"/>
      <c r="Q226" s="200"/>
      <c r="R226" s="200"/>
      <c r="S226" s="200"/>
      <c r="T226" s="201"/>
      <c r="AT226" s="195" t="s">
        <v>220</v>
      </c>
      <c r="AU226" s="195" t="s">
        <v>86</v>
      </c>
      <c r="AV226" s="14" t="s">
        <v>182</v>
      </c>
      <c r="AW226" s="14" t="s">
        <v>32</v>
      </c>
      <c r="AX226" s="14" t="s">
        <v>84</v>
      </c>
      <c r="AY226" s="195" t="s">
        <v>165</v>
      </c>
    </row>
    <row r="227" spans="1:65" s="13" customFormat="1" ht="11.25">
      <c r="B227" s="183"/>
      <c r="D227" s="179" t="s">
        <v>220</v>
      </c>
      <c r="F227" s="185" t="s">
        <v>746</v>
      </c>
      <c r="H227" s="186">
        <v>3322.9650000000001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220</v>
      </c>
      <c r="AU227" s="184" t="s">
        <v>86</v>
      </c>
      <c r="AV227" s="13" t="s">
        <v>86</v>
      </c>
      <c r="AW227" s="13" t="s">
        <v>3</v>
      </c>
      <c r="AX227" s="13" t="s">
        <v>84</v>
      </c>
      <c r="AY227" s="184" t="s">
        <v>165</v>
      </c>
    </row>
    <row r="228" spans="1:65" s="2" customFormat="1" ht="16.5" customHeight="1">
      <c r="A228" s="32"/>
      <c r="B228" s="165"/>
      <c r="C228" s="214" t="s">
        <v>346</v>
      </c>
      <c r="D228" s="214" t="s">
        <v>336</v>
      </c>
      <c r="E228" s="215" t="s">
        <v>747</v>
      </c>
      <c r="F228" s="216" t="s">
        <v>748</v>
      </c>
      <c r="G228" s="217" t="s">
        <v>380</v>
      </c>
      <c r="H228" s="218">
        <v>1813.068</v>
      </c>
      <c r="I228" s="219"/>
      <c r="J228" s="220">
        <f>ROUND(I228*H228,2)</f>
        <v>0</v>
      </c>
      <c r="K228" s="216" t="s">
        <v>1</v>
      </c>
      <c r="L228" s="221"/>
      <c r="M228" s="222" t="s">
        <v>1</v>
      </c>
      <c r="N228" s="223" t="s">
        <v>41</v>
      </c>
      <c r="O228" s="58"/>
      <c r="P228" s="175">
        <f>O228*H228</f>
        <v>0</v>
      </c>
      <c r="Q228" s="175">
        <v>7.0000000000000007E-2</v>
      </c>
      <c r="R228" s="175">
        <f>Q228*H228</f>
        <v>126.91476000000002</v>
      </c>
      <c r="S228" s="175">
        <v>0</v>
      </c>
      <c r="T228" s="17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7" t="s">
        <v>202</v>
      </c>
      <c r="AT228" s="177" t="s">
        <v>336</v>
      </c>
      <c r="AU228" s="177" t="s">
        <v>86</v>
      </c>
      <c r="AY228" s="17" t="s">
        <v>165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17" t="s">
        <v>84</v>
      </c>
      <c r="BK228" s="178">
        <f>ROUND(I228*H228,2)</f>
        <v>0</v>
      </c>
      <c r="BL228" s="17" t="s">
        <v>182</v>
      </c>
      <c r="BM228" s="177" t="s">
        <v>749</v>
      </c>
    </row>
    <row r="229" spans="1:65" s="13" customFormat="1" ht="11.25">
      <c r="B229" s="183"/>
      <c r="D229" s="179" t="s">
        <v>220</v>
      </c>
      <c r="E229" s="184" t="s">
        <v>1</v>
      </c>
      <c r="F229" s="185" t="s">
        <v>745</v>
      </c>
      <c r="H229" s="186">
        <v>880.13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220</v>
      </c>
      <c r="AU229" s="184" t="s">
        <v>86</v>
      </c>
      <c r="AV229" s="13" t="s">
        <v>86</v>
      </c>
      <c r="AW229" s="13" t="s">
        <v>32</v>
      </c>
      <c r="AX229" s="13" t="s">
        <v>84</v>
      </c>
      <c r="AY229" s="184" t="s">
        <v>165</v>
      </c>
    </row>
    <row r="230" spans="1:65" s="13" customFormat="1" ht="11.25">
      <c r="B230" s="183"/>
      <c r="D230" s="179" t="s">
        <v>220</v>
      </c>
      <c r="F230" s="185" t="s">
        <v>750</v>
      </c>
      <c r="H230" s="186">
        <v>1813.068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220</v>
      </c>
      <c r="AU230" s="184" t="s">
        <v>86</v>
      </c>
      <c r="AV230" s="13" t="s">
        <v>86</v>
      </c>
      <c r="AW230" s="13" t="s">
        <v>3</v>
      </c>
      <c r="AX230" s="13" t="s">
        <v>84</v>
      </c>
      <c r="AY230" s="184" t="s">
        <v>165</v>
      </c>
    </row>
    <row r="231" spans="1:65" s="12" customFormat="1" ht="22.9" customHeight="1">
      <c r="B231" s="152"/>
      <c r="D231" s="153" t="s">
        <v>75</v>
      </c>
      <c r="E231" s="163" t="s">
        <v>653</v>
      </c>
      <c r="F231" s="163" t="s">
        <v>654</v>
      </c>
      <c r="I231" s="155"/>
      <c r="J231" s="164">
        <f>BK231</f>
        <v>0</v>
      </c>
      <c r="L231" s="152"/>
      <c r="M231" s="157"/>
      <c r="N231" s="158"/>
      <c r="O231" s="158"/>
      <c r="P231" s="159">
        <f>SUM(P232:P233)</f>
        <v>0</v>
      </c>
      <c r="Q231" s="158"/>
      <c r="R231" s="159">
        <f>SUM(R232:R233)</f>
        <v>0</v>
      </c>
      <c r="S231" s="158"/>
      <c r="T231" s="160">
        <f>SUM(T232:T233)</f>
        <v>0</v>
      </c>
      <c r="AR231" s="153" t="s">
        <v>84</v>
      </c>
      <c r="AT231" s="161" t="s">
        <v>75</v>
      </c>
      <c r="AU231" s="161" t="s">
        <v>84</v>
      </c>
      <c r="AY231" s="153" t="s">
        <v>165</v>
      </c>
      <c r="BK231" s="162">
        <f>SUM(BK232:BK233)</f>
        <v>0</v>
      </c>
    </row>
    <row r="232" spans="1:65" s="2" customFormat="1" ht="21.75" customHeight="1">
      <c r="A232" s="32"/>
      <c r="B232" s="165"/>
      <c r="C232" s="166" t="s">
        <v>350</v>
      </c>
      <c r="D232" s="166" t="s">
        <v>168</v>
      </c>
      <c r="E232" s="167" t="s">
        <v>656</v>
      </c>
      <c r="F232" s="168" t="s">
        <v>657</v>
      </c>
      <c r="G232" s="169" t="s">
        <v>339</v>
      </c>
      <c r="H232" s="170">
        <v>1714.1679999999999</v>
      </c>
      <c r="I232" s="171"/>
      <c r="J232" s="172">
        <f>ROUND(I232*H232,2)</f>
        <v>0</v>
      </c>
      <c r="K232" s="168" t="s">
        <v>172</v>
      </c>
      <c r="L232" s="33"/>
      <c r="M232" s="173" t="s">
        <v>1</v>
      </c>
      <c r="N232" s="174" t="s">
        <v>41</v>
      </c>
      <c r="O232" s="58"/>
      <c r="P232" s="175">
        <f>O232*H232</f>
        <v>0</v>
      </c>
      <c r="Q232" s="175">
        <v>0</v>
      </c>
      <c r="R232" s="175">
        <f>Q232*H232</f>
        <v>0</v>
      </c>
      <c r="S232" s="175">
        <v>0</v>
      </c>
      <c r="T232" s="17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7" t="s">
        <v>182</v>
      </c>
      <c r="AT232" s="177" t="s">
        <v>168</v>
      </c>
      <c r="AU232" s="177" t="s">
        <v>86</v>
      </c>
      <c r="AY232" s="17" t="s">
        <v>165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17" t="s">
        <v>84</v>
      </c>
      <c r="BK232" s="178">
        <f>ROUND(I232*H232,2)</f>
        <v>0</v>
      </c>
      <c r="BL232" s="17" t="s">
        <v>182</v>
      </c>
      <c r="BM232" s="177" t="s">
        <v>751</v>
      </c>
    </row>
    <row r="233" spans="1:65" s="2" customFormat="1" ht="21.75" customHeight="1">
      <c r="A233" s="32"/>
      <c r="B233" s="165"/>
      <c r="C233" s="166" t="s">
        <v>354</v>
      </c>
      <c r="D233" s="166" t="s">
        <v>168</v>
      </c>
      <c r="E233" s="167" t="s">
        <v>660</v>
      </c>
      <c r="F233" s="168" t="s">
        <v>661</v>
      </c>
      <c r="G233" s="169" t="s">
        <v>339</v>
      </c>
      <c r="H233" s="170">
        <v>1714.1679999999999</v>
      </c>
      <c r="I233" s="171"/>
      <c r="J233" s="172">
        <f>ROUND(I233*H233,2)</f>
        <v>0</v>
      </c>
      <c r="K233" s="168" t="s">
        <v>172</v>
      </c>
      <c r="L233" s="33"/>
      <c r="M233" s="202" t="s">
        <v>1</v>
      </c>
      <c r="N233" s="203" t="s">
        <v>41</v>
      </c>
      <c r="O233" s="204"/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7" t="s">
        <v>182</v>
      </c>
      <c r="AT233" s="177" t="s">
        <v>168</v>
      </c>
      <c r="AU233" s="177" t="s">
        <v>86</v>
      </c>
      <c r="AY233" s="17" t="s">
        <v>165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17" t="s">
        <v>84</v>
      </c>
      <c r="BK233" s="178">
        <f>ROUND(I233*H233,2)</f>
        <v>0</v>
      </c>
      <c r="BL233" s="17" t="s">
        <v>182</v>
      </c>
      <c r="BM233" s="177" t="s">
        <v>752</v>
      </c>
    </row>
    <row r="234" spans="1:65" s="2" customFormat="1" ht="6.95" customHeight="1">
      <c r="A234" s="32"/>
      <c r="B234" s="47"/>
      <c r="C234" s="48"/>
      <c r="D234" s="48"/>
      <c r="E234" s="48"/>
      <c r="F234" s="48"/>
      <c r="G234" s="48"/>
      <c r="H234" s="48"/>
      <c r="I234" s="125"/>
      <c r="J234" s="48"/>
      <c r="K234" s="48"/>
      <c r="L234" s="33"/>
      <c r="M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</row>
  </sheetData>
  <autoFilter ref="C124:K233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103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1" customFormat="1" ht="12" customHeight="1">
      <c r="B8" s="20"/>
      <c r="D8" s="27" t="s">
        <v>138</v>
      </c>
      <c r="I8" s="98"/>
      <c r="L8" s="20"/>
    </row>
    <row r="9" spans="1:46" s="2" customFormat="1" ht="16.5" customHeight="1">
      <c r="A9" s="32"/>
      <c r="B9" s="33"/>
      <c r="C9" s="32"/>
      <c r="D9" s="32"/>
      <c r="E9" s="270" t="s">
        <v>257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258</v>
      </c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753</v>
      </c>
      <c r="F11" s="272"/>
      <c r="G11" s="272"/>
      <c r="H11" s="272"/>
      <c r="I11" s="10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101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102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102" t="s">
        <v>22</v>
      </c>
      <c r="J14" s="55" t="str">
        <f>'Rekapitulace stavby'!AN8</f>
        <v>30. 6. 2020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101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102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102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101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102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3" t="str">
        <f>'Rekapitulace stavby'!E14</f>
        <v>Vyplň údaj</v>
      </c>
      <c r="F20" s="238"/>
      <c r="G20" s="238"/>
      <c r="H20" s="238"/>
      <c r="I20" s="102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101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102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102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10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102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102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101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5"/>
      <c r="J29" s="103"/>
      <c r="K29" s="103"/>
      <c r="L29" s="106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101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8" t="s">
        <v>36</v>
      </c>
      <c r="E32" s="32"/>
      <c r="F32" s="32"/>
      <c r="G32" s="32"/>
      <c r="H32" s="32"/>
      <c r="I32" s="101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107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109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10" t="s">
        <v>40</v>
      </c>
      <c r="E35" s="27" t="s">
        <v>41</v>
      </c>
      <c r="F35" s="111">
        <f>ROUND((SUM(BE127:BE258)),  2)</f>
        <v>0</v>
      </c>
      <c r="G35" s="32"/>
      <c r="H35" s="32"/>
      <c r="I35" s="112">
        <v>0.21</v>
      </c>
      <c r="J35" s="111">
        <f>ROUND(((SUM(BE127:BE258))*I35),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11">
        <f>ROUND((SUM(BF127:BF258)),  2)</f>
        <v>0</v>
      </c>
      <c r="G36" s="32"/>
      <c r="H36" s="32"/>
      <c r="I36" s="112">
        <v>0.15</v>
      </c>
      <c r="J36" s="111">
        <f>ROUND(((SUM(BF127:BF258))*I36),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11">
        <f>ROUND((SUM(BG127:BG258)),  2)</f>
        <v>0</v>
      </c>
      <c r="G37" s="32"/>
      <c r="H37" s="32"/>
      <c r="I37" s="112">
        <v>0.21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11">
        <f>ROUND((SUM(BH127:BH258)),  2)</f>
        <v>0</v>
      </c>
      <c r="G38" s="32"/>
      <c r="H38" s="32"/>
      <c r="I38" s="112">
        <v>0.15</v>
      </c>
      <c r="J38" s="111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11">
        <f>ROUND((SUM(BI127:BI258)),  2)</f>
        <v>0</v>
      </c>
      <c r="G39" s="32"/>
      <c r="H39" s="32"/>
      <c r="I39" s="112">
        <v>0</v>
      </c>
      <c r="J39" s="111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46</v>
      </c>
      <c r="E41" s="60"/>
      <c r="F41" s="60"/>
      <c r="G41" s="115" t="s">
        <v>47</v>
      </c>
      <c r="H41" s="116" t="s">
        <v>48</v>
      </c>
      <c r="I41" s="117"/>
      <c r="J41" s="118">
        <f>SUM(J32:J39)</f>
        <v>0</v>
      </c>
      <c r="K41" s="119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101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138</v>
      </c>
      <c r="I86" s="98"/>
      <c r="L86" s="20"/>
    </row>
    <row r="87" spans="1:31" s="2" customFormat="1" ht="16.5" customHeight="1">
      <c r="A87" s="32"/>
      <c r="B87" s="33"/>
      <c r="C87" s="32"/>
      <c r="D87" s="32"/>
      <c r="E87" s="270" t="s">
        <v>257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258</v>
      </c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32" t="str">
        <f>E11</f>
        <v>SO 101.3.ZH - Propustek P1 - km 1,809 82</v>
      </c>
      <c r="F89" s="272"/>
      <c r="G89" s="272"/>
      <c r="H89" s="272"/>
      <c r="I89" s="101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Tábor</v>
      </c>
      <c r="G91" s="32"/>
      <c r="H91" s="32"/>
      <c r="I91" s="102" t="s">
        <v>22</v>
      </c>
      <c r="J91" s="55" t="str">
        <f>IF(J14="","",J14)</f>
        <v>30. 6. 2020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101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Správa a údržba silnic Plzeňského kraje</v>
      </c>
      <c r="G93" s="32"/>
      <c r="H93" s="32"/>
      <c r="I93" s="102" t="s">
        <v>30</v>
      </c>
      <c r="J93" s="30" t="str">
        <f>E23</f>
        <v>Ing. Miloš Burianec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102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7" t="s">
        <v>141</v>
      </c>
      <c r="D96" s="113"/>
      <c r="E96" s="113"/>
      <c r="F96" s="113"/>
      <c r="G96" s="113"/>
      <c r="H96" s="113"/>
      <c r="I96" s="128"/>
      <c r="J96" s="129" t="s">
        <v>142</v>
      </c>
      <c r="K96" s="113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101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30" t="s">
        <v>143</v>
      </c>
      <c r="D98" s="32"/>
      <c r="E98" s="32"/>
      <c r="F98" s="32"/>
      <c r="G98" s="32"/>
      <c r="H98" s="32"/>
      <c r="I98" s="101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90</v>
      </c>
    </row>
    <row r="99" spans="1:47" s="9" customFormat="1" ht="24.95" customHeight="1">
      <c r="B99" s="131"/>
      <c r="D99" s="132" t="s">
        <v>260</v>
      </c>
      <c r="E99" s="133"/>
      <c r="F99" s="133"/>
      <c r="G99" s="133"/>
      <c r="H99" s="133"/>
      <c r="I99" s="134"/>
      <c r="J99" s="135">
        <f>J128</f>
        <v>0</v>
      </c>
      <c r="L99" s="131"/>
    </row>
    <row r="100" spans="1:47" s="10" customFormat="1" ht="19.899999999999999" customHeight="1">
      <c r="B100" s="136"/>
      <c r="D100" s="137" t="s">
        <v>261</v>
      </c>
      <c r="E100" s="138"/>
      <c r="F100" s="138"/>
      <c r="G100" s="138"/>
      <c r="H100" s="138"/>
      <c r="I100" s="139"/>
      <c r="J100" s="140">
        <f>J129</f>
        <v>0</v>
      </c>
      <c r="L100" s="136"/>
    </row>
    <row r="101" spans="1:47" s="10" customFormat="1" ht="19.899999999999999" customHeight="1">
      <c r="B101" s="136"/>
      <c r="D101" s="137" t="s">
        <v>754</v>
      </c>
      <c r="E101" s="138"/>
      <c r="F101" s="138"/>
      <c r="G101" s="138"/>
      <c r="H101" s="138"/>
      <c r="I101" s="139"/>
      <c r="J101" s="140">
        <f>J153</f>
        <v>0</v>
      </c>
      <c r="L101" s="136"/>
    </row>
    <row r="102" spans="1:47" s="10" customFormat="1" ht="19.899999999999999" customHeight="1">
      <c r="B102" s="136"/>
      <c r="D102" s="137" t="s">
        <v>755</v>
      </c>
      <c r="E102" s="138"/>
      <c r="F102" s="138"/>
      <c r="G102" s="138"/>
      <c r="H102" s="138"/>
      <c r="I102" s="139"/>
      <c r="J102" s="140">
        <f>J192</f>
        <v>0</v>
      </c>
      <c r="L102" s="136"/>
    </row>
    <row r="103" spans="1:47" s="10" customFormat="1" ht="19.899999999999999" customHeight="1">
      <c r="B103" s="136"/>
      <c r="D103" s="137" t="s">
        <v>756</v>
      </c>
      <c r="E103" s="138"/>
      <c r="F103" s="138"/>
      <c r="G103" s="138"/>
      <c r="H103" s="138"/>
      <c r="I103" s="139"/>
      <c r="J103" s="140">
        <f>J195</f>
        <v>0</v>
      </c>
      <c r="L103" s="136"/>
    </row>
    <row r="104" spans="1:47" s="10" customFormat="1" ht="19.899999999999999" customHeight="1">
      <c r="B104" s="136"/>
      <c r="D104" s="137" t="s">
        <v>265</v>
      </c>
      <c r="E104" s="138"/>
      <c r="F104" s="138"/>
      <c r="G104" s="138"/>
      <c r="H104" s="138"/>
      <c r="I104" s="139"/>
      <c r="J104" s="140">
        <f>J244</f>
        <v>0</v>
      </c>
      <c r="L104" s="136"/>
    </row>
    <row r="105" spans="1:47" s="10" customFormat="1" ht="19.899999999999999" customHeight="1">
      <c r="B105" s="136"/>
      <c r="D105" s="137" t="s">
        <v>266</v>
      </c>
      <c r="E105" s="138"/>
      <c r="F105" s="138"/>
      <c r="G105" s="138"/>
      <c r="H105" s="138"/>
      <c r="I105" s="139"/>
      <c r="J105" s="140">
        <f>J257</f>
        <v>0</v>
      </c>
      <c r="L105" s="136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101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125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126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149</v>
      </c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10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6.5" customHeight="1">
      <c r="A115" s="32"/>
      <c r="B115" s="33"/>
      <c r="C115" s="32"/>
      <c r="D115" s="32"/>
      <c r="E115" s="270" t="str">
        <f>E7</f>
        <v>II/231 - Rekonstrukce ul. 28. října III. část</v>
      </c>
      <c r="F115" s="271"/>
      <c r="G115" s="271"/>
      <c r="H115" s="271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138</v>
      </c>
      <c r="I116" s="98"/>
      <c r="L116" s="20"/>
    </row>
    <row r="117" spans="1:63" s="2" customFormat="1" ht="16.5" customHeight="1">
      <c r="A117" s="32"/>
      <c r="B117" s="33"/>
      <c r="C117" s="32"/>
      <c r="D117" s="32"/>
      <c r="E117" s="270" t="s">
        <v>257</v>
      </c>
      <c r="F117" s="272"/>
      <c r="G117" s="272"/>
      <c r="H117" s="27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258</v>
      </c>
      <c r="D118" s="32"/>
      <c r="E118" s="32"/>
      <c r="F118" s="32"/>
      <c r="G118" s="32"/>
      <c r="H118" s="32"/>
      <c r="I118" s="101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32" t="str">
        <f>E11</f>
        <v>SO 101.3.ZH - Propustek P1 - km 1,809 82</v>
      </c>
      <c r="F119" s="272"/>
      <c r="G119" s="272"/>
      <c r="H119" s="272"/>
      <c r="I119" s="101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101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Tábor</v>
      </c>
      <c r="G121" s="32"/>
      <c r="H121" s="32"/>
      <c r="I121" s="102" t="s">
        <v>22</v>
      </c>
      <c r="J121" s="55" t="str">
        <f>IF(J14="","",J14)</f>
        <v>30. 6. 2020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101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24</v>
      </c>
      <c r="D123" s="32"/>
      <c r="E123" s="32"/>
      <c r="F123" s="25" t="str">
        <f>E17</f>
        <v>Správa a údržba silnic Plzeňského kraje</v>
      </c>
      <c r="G123" s="32"/>
      <c r="H123" s="32"/>
      <c r="I123" s="102" t="s">
        <v>30</v>
      </c>
      <c r="J123" s="30" t="str">
        <f>E23</f>
        <v>Ing. Miloš Burianec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28</v>
      </c>
      <c r="D124" s="32"/>
      <c r="E124" s="32"/>
      <c r="F124" s="25" t="str">
        <f>IF(E20="","",E20)</f>
        <v>Vyplň údaj</v>
      </c>
      <c r="G124" s="32"/>
      <c r="H124" s="32"/>
      <c r="I124" s="102" t="s">
        <v>33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101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41"/>
      <c r="B126" s="142"/>
      <c r="C126" s="143" t="s">
        <v>150</v>
      </c>
      <c r="D126" s="144" t="s">
        <v>61</v>
      </c>
      <c r="E126" s="144" t="s">
        <v>57</v>
      </c>
      <c r="F126" s="144" t="s">
        <v>58</v>
      </c>
      <c r="G126" s="144" t="s">
        <v>151</v>
      </c>
      <c r="H126" s="144" t="s">
        <v>152</v>
      </c>
      <c r="I126" s="145" t="s">
        <v>153</v>
      </c>
      <c r="J126" s="144" t="s">
        <v>142</v>
      </c>
      <c r="K126" s="146" t="s">
        <v>154</v>
      </c>
      <c r="L126" s="147"/>
      <c r="M126" s="62" t="s">
        <v>1</v>
      </c>
      <c r="N126" s="63" t="s">
        <v>40</v>
      </c>
      <c r="O126" s="63" t="s">
        <v>155</v>
      </c>
      <c r="P126" s="63" t="s">
        <v>156</v>
      </c>
      <c r="Q126" s="63" t="s">
        <v>157</v>
      </c>
      <c r="R126" s="63" t="s">
        <v>158</v>
      </c>
      <c r="S126" s="63" t="s">
        <v>159</v>
      </c>
      <c r="T126" s="64" t="s">
        <v>160</v>
      </c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</row>
    <row r="127" spans="1:63" s="2" customFormat="1" ht="22.9" customHeight="1">
      <c r="A127" s="32"/>
      <c r="B127" s="33"/>
      <c r="C127" s="69" t="s">
        <v>161</v>
      </c>
      <c r="D127" s="32"/>
      <c r="E127" s="32"/>
      <c r="F127" s="32"/>
      <c r="G127" s="32"/>
      <c r="H127" s="32"/>
      <c r="I127" s="101"/>
      <c r="J127" s="148">
        <f>BK127</f>
        <v>0</v>
      </c>
      <c r="K127" s="32"/>
      <c r="L127" s="33"/>
      <c r="M127" s="65"/>
      <c r="N127" s="56"/>
      <c r="O127" s="66"/>
      <c r="P127" s="149">
        <f>P128</f>
        <v>0</v>
      </c>
      <c r="Q127" s="66"/>
      <c r="R127" s="149">
        <f>R128</f>
        <v>113.56990119</v>
      </c>
      <c r="S127" s="66"/>
      <c r="T127" s="150">
        <f>T128</f>
        <v>16.275600000000001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75</v>
      </c>
      <c r="AU127" s="17" t="s">
        <v>90</v>
      </c>
      <c r="BK127" s="151">
        <f>BK128</f>
        <v>0</v>
      </c>
    </row>
    <row r="128" spans="1:63" s="12" customFormat="1" ht="25.9" customHeight="1">
      <c r="B128" s="152"/>
      <c r="D128" s="153" t="s">
        <v>75</v>
      </c>
      <c r="E128" s="154" t="s">
        <v>267</v>
      </c>
      <c r="F128" s="154" t="s">
        <v>268</v>
      </c>
      <c r="I128" s="155"/>
      <c r="J128" s="156">
        <f>BK128</f>
        <v>0</v>
      </c>
      <c r="L128" s="152"/>
      <c r="M128" s="157"/>
      <c r="N128" s="158"/>
      <c r="O128" s="158"/>
      <c r="P128" s="159">
        <f>P129+P153+P192+P195+P244+P257</f>
        <v>0</v>
      </c>
      <c r="Q128" s="158"/>
      <c r="R128" s="159">
        <f>R129+R153+R192+R195+R244+R257</f>
        <v>113.56990119</v>
      </c>
      <c r="S128" s="158"/>
      <c r="T128" s="160">
        <f>T129+T153+T192+T195+T244+T257</f>
        <v>16.275600000000001</v>
      </c>
      <c r="AR128" s="153" t="s">
        <v>84</v>
      </c>
      <c r="AT128" s="161" t="s">
        <v>75</v>
      </c>
      <c r="AU128" s="161" t="s">
        <v>76</v>
      </c>
      <c r="AY128" s="153" t="s">
        <v>165</v>
      </c>
      <c r="BK128" s="162">
        <f>BK129+BK153+BK192+BK195+BK244+BK257</f>
        <v>0</v>
      </c>
    </row>
    <row r="129" spans="1:65" s="12" customFormat="1" ht="22.9" customHeight="1">
      <c r="B129" s="152"/>
      <c r="D129" s="153" t="s">
        <v>75</v>
      </c>
      <c r="E129" s="163" t="s">
        <v>84</v>
      </c>
      <c r="F129" s="163" t="s">
        <v>228</v>
      </c>
      <c r="I129" s="155"/>
      <c r="J129" s="164">
        <f>BK129</f>
        <v>0</v>
      </c>
      <c r="L129" s="152"/>
      <c r="M129" s="157"/>
      <c r="N129" s="158"/>
      <c r="O129" s="158"/>
      <c r="P129" s="159">
        <f>SUM(P130:P152)</f>
        <v>0</v>
      </c>
      <c r="Q129" s="158"/>
      <c r="R129" s="159">
        <f>SUM(R130:R152)</f>
        <v>35.1</v>
      </c>
      <c r="S129" s="158"/>
      <c r="T129" s="160">
        <f>SUM(T130:T152)</f>
        <v>0</v>
      </c>
      <c r="AR129" s="153" t="s">
        <v>84</v>
      </c>
      <c r="AT129" s="161" t="s">
        <v>75</v>
      </c>
      <c r="AU129" s="161" t="s">
        <v>84</v>
      </c>
      <c r="AY129" s="153" t="s">
        <v>165</v>
      </c>
      <c r="BK129" s="162">
        <f>SUM(BK130:BK152)</f>
        <v>0</v>
      </c>
    </row>
    <row r="130" spans="1:65" s="2" customFormat="1" ht="21.75" customHeight="1">
      <c r="A130" s="32"/>
      <c r="B130" s="165"/>
      <c r="C130" s="166" t="s">
        <v>84</v>
      </c>
      <c r="D130" s="166" t="s">
        <v>168</v>
      </c>
      <c r="E130" s="167" t="s">
        <v>757</v>
      </c>
      <c r="F130" s="168" t="s">
        <v>758</v>
      </c>
      <c r="G130" s="169" t="s">
        <v>286</v>
      </c>
      <c r="H130" s="170">
        <v>44.4</v>
      </c>
      <c r="I130" s="171"/>
      <c r="J130" s="172">
        <f>ROUND(I130*H130,2)</f>
        <v>0</v>
      </c>
      <c r="K130" s="168" t="s">
        <v>172</v>
      </c>
      <c r="L130" s="33"/>
      <c r="M130" s="173" t="s">
        <v>1</v>
      </c>
      <c r="N130" s="174" t="s">
        <v>41</v>
      </c>
      <c r="O130" s="58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7" t="s">
        <v>182</v>
      </c>
      <c r="AT130" s="177" t="s">
        <v>168</v>
      </c>
      <c r="AU130" s="177" t="s">
        <v>86</v>
      </c>
      <c r="AY130" s="17" t="s">
        <v>165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7" t="s">
        <v>84</v>
      </c>
      <c r="BK130" s="178">
        <f>ROUND(I130*H130,2)</f>
        <v>0</v>
      </c>
      <c r="BL130" s="17" t="s">
        <v>182</v>
      </c>
      <c r="BM130" s="177" t="s">
        <v>759</v>
      </c>
    </row>
    <row r="131" spans="1:65" s="13" customFormat="1" ht="11.25">
      <c r="B131" s="183"/>
      <c r="D131" s="179" t="s">
        <v>220</v>
      </c>
      <c r="E131" s="184" t="s">
        <v>1</v>
      </c>
      <c r="F131" s="185" t="s">
        <v>760</v>
      </c>
      <c r="H131" s="186">
        <v>23.4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220</v>
      </c>
      <c r="AU131" s="184" t="s">
        <v>86</v>
      </c>
      <c r="AV131" s="13" t="s">
        <v>86</v>
      </c>
      <c r="AW131" s="13" t="s">
        <v>32</v>
      </c>
      <c r="AX131" s="13" t="s">
        <v>76</v>
      </c>
      <c r="AY131" s="184" t="s">
        <v>165</v>
      </c>
    </row>
    <row r="132" spans="1:65" s="13" customFormat="1" ht="11.25">
      <c r="B132" s="183"/>
      <c r="D132" s="179" t="s">
        <v>220</v>
      </c>
      <c r="E132" s="184" t="s">
        <v>1</v>
      </c>
      <c r="F132" s="185" t="s">
        <v>761</v>
      </c>
      <c r="H132" s="186">
        <v>13.5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220</v>
      </c>
      <c r="AU132" s="184" t="s">
        <v>86</v>
      </c>
      <c r="AV132" s="13" t="s">
        <v>86</v>
      </c>
      <c r="AW132" s="13" t="s">
        <v>32</v>
      </c>
      <c r="AX132" s="13" t="s">
        <v>76</v>
      </c>
      <c r="AY132" s="184" t="s">
        <v>165</v>
      </c>
    </row>
    <row r="133" spans="1:65" s="13" customFormat="1" ht="11.25">
      <c r="B133" s="183"/>
      <c r="D133" s="179" t="s">
        <v>220</v>
      </c>
      <c r="E133" s="184" t="s">
        <v>1</v>
      </c>
      <c r="F133" s="185" t="s">
        <v>762</v>
      </c>
      <c r="H133" s="186">
        <v>7.5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220</v>
      </c>
      <c r="AU133" s="184" t="s">
        <v>86</v>
      </c>
      <c r="AV133" s="13" t="s">
        <v>86</v>
      </c>
      <c r="AW133" s="13" t="s">
        <v>32</v>
      </c>
      <c r="AX133" s="13" t="s">
        <v>76</v>
      </c>
      <c r="AY133" s="184" t="s">
        <v>165</v>
      </c>
    </row>
    <row r="134" spans="1:65" s="14" customFormat="1" ht="11.25">
      <c r="B134" s="194"/>
      <c r="D134" s="179" t="s">
        <v>220</v>
      </c>
      <c r="E134" s="195" t="s">
        <v>1</v>
      </c>
      <c r="F134" s="196" t="s">
        <v>244</v>
      </c>
      <c r="H134" s="197">
        <v>44.4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5" t="s">
        <v>220</v>
      </c>
      <c r="AU134" s="195" t="s">
        <v>86</v>
      </c>
      <c r="AV134" s="14" t="s">
        <v>182</v>
      </c>
      <c r="AW134" s="14" t="s">
        <v>32</v>
      </c>
      <c r="AX134" s="14" t="s">
        <v>84</v>
      </c>
      <c r="AY134" s="195" t="s">
        <v>165</v>
      </c>
    </row>
    <row r="135" spans="1:65" s="2" customFormat="1" ht="21.75" customHeight="1">
      <c r="A135" s="32"/>
      <c r="B135" s="165"/>
      <c r="C135" s="166" t="s">
        <v>86</v>
      </c>
      <c r="D135" s="166" t="s">
        <v>168</v>
      </c>
      <c r="E135" s="167" t="s">
        <v>763</v>
      </c>
      <c r="F135" s="168" t="s">
        <v>764</v>
      </c>
      <c r="G135" s="169" t="s">
        <v>286</v>
      </c>
      <c r="H135" s="170">
        <v>44.4</v>
      </c>
      <c r="I135" s="171"/>
      <c r="J135" s="172">
        <f>ROUND(I135*H135,2)</f>
        <v>0</v>
      </c>
      <c r="K135" s="168" t="s">
        <v>172</v>
      </c>
      <c r="L135" s="33"/>
      <c r="M135" s="173" t="s">
        <v>1</v>
      </c>
      <c r="N135" s="174" t="s">
        <v>41</v>
      </c>
      <c r="O135" s="58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7" t="s">
        <v>182</v>
      </c>
      <c r="AT135" s="177" t="s">
        <v>168</v>
      </c>
      <c r="AU135" s="177" t="s">
        <v>86</v>
      </c>
      <c r="AY135" s="17" t="s">
        <v>165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7" t="s">
        <v>84</v>
      </c>
      <c r="BK135" s="178">
        <f>ROUND(I135*H135,2)</f>
        <v>0</v>
      </c>
      <c r="BL135" s="17" t="s">
        <v>182</v>
      </c>
      <c r="BM135" s="177" t="s">
        <v>765</v>
      </c>
    </row>
    <row r="136" spans="1:65" s="13" customFormat="1" ht="11.25">
      <c r="B136" s="183"/>
      <c r="D136" s="179" t="s">
        <v>220</v>
      </c>
      <c r="E136" s="184" t="s">
        <v>1</v>
      </c>
      <c r="F136" s="185" t="s">
        <v>766</v>
      </c>
      <c r="H136" s="186">
        <v>44.4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220</v>
      </c>
      <c r="AU136" s="184" t="s">
        <v>86</v>
      </c>
      <c r="AV136" s="13" t="s">
        <v>86</v>
      </c>
      <c r="AW136" s="13" t="s">
        <v>32</v>
      </c>
      <c r="AX136" s="13" t="s">
        <v>76</v>
      </c>
      <c r="AY136" s="184" t="s">
        <v>165</v>
      </c>
    </row>
    <row r="137" spans="1:65" s="14" customFormat="1" ht="11.25">
      <c r="B137" s="194"/>
      <c r="D137" s="179" t="s">
        <v>220</v>
      </c>
      <c r="E137" s="195" t="s">
        <v>1</v>
      </c>
      <c r="F137" s="196" t="s">
        <v>244</v>
      </c>
      <c r="H137" s="197">
        <v>44.4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5" t="s">
        <v>220</v>
      </c>
      <c r="AU137" s="195" t="s">
        <v>86</v>
      </c>
      <c r="AV137" s="14" t="s">
        <v>182</v>
      </c>
      <c r="AW137" s="14" t="s">
        <v>32</v>
      </c>
      <c r="AX137" s="14" t="s">
        <v>84</v>
      </c>
      <c r="AY137" s="195" t="s">
        <v>165</v>
      </c>
    </row>
    <row r="138" spans="1:65" s="2" customFormat="1" ht="33" customHeight="1">
      <c r="A138" s="32"/>
      <c r="B138" s="165"/>
      <c r="C138" s="166" t="s">
        <v>178</v>
      </c>
      <c r="D138" s="166" t="s">
        <v>168</v>
      </c>
      <c r="E138" s="167" t="s">
        <v>767</v>
      </c>
      <c r="F138" s="168" t="s">
        <v>768</v>
      </c>
      <c r="G138" s="169" t="s">
        <v>286</v>
      </c>
      <c r="H138" s="170">
        <v>444</v>
      </c>
      <c r="I138" s="171"/>
      <c r="J138" s="172">
        <f>ROUND(I138*H138,2)</f>
        <v>0</v>
      </c>
      <c r="K138" s="168" t="s">
        <v>172</v>
      </c>
      <c r="L138" s="33"/>
      <c r="M138" s="173" t="s">
        <v>1</v>
      </c>
      <c r="N138" s="174" t="s">
        <v>41</v>
      </c>
      <c r="O138" s="58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7" t="s">
        <v>182</v>
      </c>
      <c r="AT138" s="177" t="s">
        <v>168</v>
      </c>
      <c r="AU138" s="177" t="s">
        <v>86</v>
      </c>
      <c r="AY138" s="17" t="s">
        <v>165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7" t="s">
        <v>84</v>
      </c>
      <c r="BK138" s="178">
        <f>ROUND(I138*H138,2)</f>
        <v>0</v>
      </c>
      <c r="BL138" s="17" t="s">
        <v>182</v>
      </c>
      <c r="BM138" s="177" t="s">
        <v>769</v>
      </c>
    </row>
    <row r="139" spans="1:65" s="13" customFormat="1" ht="11.25">
      <c r="B139" s="183"/>
      <c r="D139" s="179" t="s">
        <v>220</v>
      </c>
      <c r="E139" s="184" t="s">
        <v>1</v>
      </c>
      <c r="F139" s="185" t="s">
        <v>766</v>
      </c>
      <c r="H139" s="186">
        <v>44.4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220</v>
      </c>
      <c r="AU139" s="184" t="s">
        <v>86</v>
      </c>
      <c r="AV139" s="13" t="s">
        <v>86</v>
      </c>
      <c r="AW139" s="13" t="s">
        <v>32</v>
      </c>
      <c r="AX139" s="13" t="s">
        <v>84</v>
      </c>
      <c r="AY139" s="184" t="s">
        <v>165</v>
      </c>
    </row>
    <row r="140" spans="1:65" s="13" customFormat="1" ht="11.25">
      <c r="B140" s="183"/>
      <c r="D140" s="179" t="s">
        <v>220</v>
      </c>
      <c r="F140" s="185" t="s">
        <v>770</v>
      </c>
      <c r="H140" s="186">
        <v>444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220</v>
      </c>
      <c r="AU140" s="184" t="s">
        <v>86</v>
      </c>
      <c r="AV140" s="13" t="s">
        <v>86</v>
      </c>
      <c r="AW140" s="13" t="s">
        <v>3</v>
      </c>
      <c r="AX140" s="13" t="s">
        <v>84</v>
      </c>
      <c r="AY140" s="184" t="s">
        <v>165</v>
      </c>
    </row>
    <row r="141" spans="1:65" s="2" customFormat="1" ht="21.75" customHeight="1">
      <c r="A141" s="32"/>
      <c r="B141" s="165"/>
      <c r="C141" s="166" t="s">
        <v>182</v>
      </c>
      <c r="D141" s="166" t="s">
        <v>168</v>
      </c>
      <c r="E141" s="167" t="s">
        <v>318</v>
      </c>
      <c r="F141" s="168" t="s">
        <v>319</v>
      </c>
      <c r="G141" s="169" t="s">
        <v>286</v>
      </c>
      <c r="H141" s="170">
        <v>17.55</v>
      </c>
      <c r="I141" s="171"/>
      <c r="J141" s="172">
        <f>ROUND(I141*H141,2)</f>
        <v>0</v>
      </c>
      <c r="K141" s="168" t="s">
        <v>172</v>
      </c>
      <c r="L141" s="33"/>
      <c r="M141" s="173" t="s">
        <v>1</v>
      </c>
      <c r="N141" s="174" t="s">
        <v>41</v>
      </c>
      <c r="O141" s="58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7" t="s">
        <v>182</v>
      </c>
      <c r="AT141" s="177" t="s">
        <v>168</v>
      </c>
      <c r="AU141" s="177" t="s">
        <v>86</v>
      </c>
      <c r="AY141" s="17" t="s">
        <v>165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7" t="s">
        <v>84</v>
      </c>
      <c r="BK141" s="178">
        <f>ROUND(I141*H141,2)</f>
        <v>0</v>
      </c>
      <c r="BL141" s="17" t="s">
        <v>182</v>
      </c>
      <c r="BM141" s="177" t="s">
        <v>771</v>
      </c>
    </row>
    <row r="142" spans="1:65" s="13" customFormat="1" ht="11.25">
      <c r="B142" s="183"/>
      <c r="D142" s="179" t="s">
        <v>220</v>
      </c>
      <c r="E142" s="184" t="s">
        <v>1</v>
      </c>
      <c r="F142" s="185" t="s">
        <v>772</v>
      </c>
      <c r="H142" s="186">
        <v>17.55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220</v>
      </c>
      <c r="AU142" s="184" t="s">
        <v>86</v>
      </c>
      <c r="AV142" s="13" t="s">
        <v>86</v>
      </c>
      <c r="AW142" s="13" t="s">
        <v>32</v>
      </c>
      <c r="AX142" s="13" t="s">
        <v>84</v>
      </c>
      <c r="AY142" s="184" t="s">
        <v>165</v>
      </c>
    </row>
    <row r="143" spans="1:65" s="2" customFormat="1" ht="16.5" customHeight="1">
      <c r="A143" s="32"/>
      <c r="B143" s="165"/>
      <c r="C143" s="214" t="s">
        <v>164</v>
      </c>
      <c r="D143" s="214" t="s">
        <v>336</v>
      </c>
      <c r="E143" s="215" t="s">
        <v>337</v>
      </c>
      <c r="F143" s="216" t="s">
        <v>338</v>
      </c>
      <c r="G143" s="217" t="s">
        <v>339</v>
      </c>
      <c r="H143" s="218">
        <v>35.1</v>
      </c>
      <c r="I143" s="219"/>
      <c r="J143" s="220">
        <f>ROUND(I143*H143,2)</f>
        <v>0</v>
      </c>
      <c r="K143" s="216" t="s">
        <v>172</v>
      </c>
      <c r="L143" s="221"/>
      <c r="M143" s="222" t="s">
        <v>1</v>
      </c>
      <c r="N143" s="223" t="s">
        <v>41</v>
      </c>
      <c r="O143" s="58"/>
      <c r="P143" s="175">
        <f>O143*H143</f>
        <v>0</v>
      </c>
      <c r="Q143" s="175">
        <v>1</v>
      </c>
      <c r="R143" s="175">
        <f>Q143*H143</f>
        <v>35.1</v>
      </c>
      <c r="S143" s="175">
        <v>0</v>
      </c>
      <c r="T143" s="17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7" t="s">
        <v>202</v>
      </c>
      <c r="AT143" s="177" t="s">
        <v>336</v>
      </c>
      <c r="AU143" s="177" t="s">
        <v>86</v>
      </c>
      <c r="AY143" s="17" t="s">
        <v>165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7" t="s">
        <v>84</v>
      </c>
      <c r="BK143" s="178">
        <f>ROUND(I143*H143,2)</f>
        <v>0</v>
      </c>
      <c r="BL143" s="17" t="s">
        <v>182</v>
      </c>
      <c r="BM143" s="177" t="s">
        <v>773</v>
      </c>
    </row>
    <row r="144" spans="1:65" s="13" customFormat="1" ht="11.25">
      <c r="B144" s="183"/>
      <c r="D144" s="179" t="s">
        <v>220</v>
      </c>
      <c r="E144" s="184" t="s">
        <v>1</v>
      </c>
      <c r="F144" s="185" t="s">
        <v>774</v>
      </c>
      <c r="H144" s="186">
        <v>17.55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220</v>
      </c>
      <c r="AU144" s="184" t="s">
        <v>86</v>
      </c>
      <c r="AV144" s="13" t="s">
        <v>86</v>
      </c>
      <c r="AW144" s="13" t="s">
        <v>32</v>
      </c>
      <c r="AX144" s="13" t="s">
        <v>76</v>
      </c>
      <c r="AY144" s="184" t="s">
        <v>165</v>
      </c>
    </row>
    <row r="145" spans="1:65" s="14" customFormat="1" ht="11.25">
      <c r="B145" s="194"/>
      <c r="D145" s="179" t="s">
        <v>220</v>
      </c>
      <c r="E145" s="195" t="s">
        <v>1</v>
      </c>
      <c r="F145" s="196" t="s">
        <v>244</v>
      </c>
      <c r="H145" s="197">
        <v>17.55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5" t="s">
        <v>220</v>
      </c>
      <c r="AU145" s="195" t="s">
        <v>86</v>
      </c>
      <c r="AV145" s="14" t="s">
        <v>182</v>
      </c>
      <c r="AW145" s="14" t="s">
        <v>32</v>
      </c>
      <c r="AX145" s="14" t="s">
        <v>84</v>
      </c>
      <c r="AY145" s="195" t="s">
        <v>165</v>
      </c>
    </row>
    <row r="146" spans="1:65" s="13" customFormat="1" ht="11.25">
      <c r="B146" s="183"/>
      <c r="D146" s="179" t="s">
        <v>220</v>
      </c>
      <c r="F146" s="185" t="s">
        <v>775</v>
      </c>
      <c r="H146" s="186">
        <v>35.1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220</v>
      </c>
      <c r="AU146" s="184" t="s">
        <v>86</v>
      </c>
      <c r="AV146" s="13" t="s">
        <v>86</v>
      </c>
      <c r="AW146" s="13" t="s">
        <v>3</v>
      </c>
      <c r="AX146" s="13" t="s">
        <v>84</v>
      </c>
      <c r="AY146" s="184" t="s">
        <v>165</v>
      </c>
    </row>
    <row r="147" spans="1:65" s="2" customFormat="1" ht="21.75" customHeight="1">
      <c r="A147" s="32"/>
      <c r="B147" s="165"/>
      <c r="C147" s="166" t="s">
        <v>189</v>
      </c>
      <c r="D147" s="166" t="s">
        <v>168</v>
      </c>
      <c r="E147" s="167" t="s">
        <v>342</v>
      </c>
      <c r="F147" s="168" t="s">
        <v>343</v>
      </c>
      <c r="G147" s="169" t="s">
        <v>339</v>
      </c>
      <c r="H147" s="170">
        <v>88.8</v>
      </c>
      <c r="I147" s="171"/>
      <c r="J147" s="172">
        <f>ROUND(I147*H147,2)</f>
        <v>0</v>
      </c>
      <c r="K147" s="168" t="s">
        <v>172</v>
      </c>
      <c r="L147" s="33"/>
      <c r="M147" s="173" t="s">
        <v>1</v>
      </c>
      <c r="N147" s="174" t="s">
        <v>41</v>
      </c>
      <c r="O147" s="58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7" t="s">
        <v>182</v>
      </c>
      <c r="AT147" s="177" t="s">
        <v>168</v>
      </c>
      <c r="AU147" s="177" t="s">
        <v>86</v>
      </c>
      <c r="AY147" s="17" t="s">
        <v>165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7" t="s">
        <v>84</v>
      </c>
      <c r="BK147" s="178">
        <f>ROUND(I147*H147,2)</f>
        <v>0</v>
      </c>
      <c r="BL147" s="17" t="s">
        <v>182</v>
      </c>
      <c r="BM147" s="177" t="s">
        <v>776</v>
      </c>
    </row>
    <row r="148" spans="1:65" s="13" customFormat="1" ht="11.25">
      <c r="B148" s="183"/>
      <c r="D148" s="179" t="s">
        <v>220</v>
      </c>
      <c r="E148" s="184" t="s">
        <v>1</v>
      </c>
      <c r="F148" s="185" t="s">
        <v>766</v>
      </c>
      <c r="H148" s="186">
        <v>44.4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220</v>
      </c>
      <c r="AU148" s="184" t="s">
        <v>86</v>
      </c>
      <c r="AV148" s="13" t="s">
        <v>86</v>
      </c>
      <c r="AW148" s="13" t="s">
        <v>32</v>
      </c>
      <c r="AX148" s="13" t="s">
        <v>84</v>
      </c>
      <c r="AY148" s="184" t="s">
        <v>165</v>
      </c>
    </row>
    <row r="149" spans="1:65" s="13" customFormat="1" ht="11.25">
      <c r="B149" s="183"/>
      <c r="D149" s="179" t="s">
        <v>220</v>
      </c>
      <c r="F149" s="185" t="s">
        <v>777</v>
      </c>
      <c r="H149" s="186">
        <v>88.8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220</v>
      </c>
      <c r="AU149" s="184" t="s">
        <v>86</v>
      </c>
      <c r="AV149" s="13" t="s">
        <v>86</v>
      </c>
      <c r="AW149" s="13" t="s">
        <v>3</v>
      </c>
      <c r="AX149" s="13" t="s">
        <v>84</v>
      </c>
      <c r="AY149" s="184" t="s">
        <v>165</v>
      </c>
    </row>
    <row r="150" spans="1:65" s="2" customFormat="1" ht="16.5" customHeight="1">
      <c r="A150" s="32"/>
      <c r="B150" s="165"/>
      <c r="C150" s="166" t="s">
        <v>195</v>
      </c>
      <c r="D150" s="166" t="s">
        <v>168</v>
      </c>
      <c r="E150" s="167" t="s">
        <v>347</v>
      </c>
      <c r="F150" s="168" t="s">
        <v>348</v>
      </c>
      <c r="G150" s="169" t="s">
        <v>286</v>
      </c>
      <c r="H150" s="170">
        <v>44.4</v>
      </c>
      <c r="I150" s="171"/>
      <c r="J150" s="172">
        <f>ROUND(I150*H150,2)</f>
        <v>0</v>
      </c>
      <c r="K150" s="168" t="s">
        <v>172</v>
      </c>
      <c r="L150" s="33"/>
      <c r="M150" s="173" t="s">
        <v>1</v>
      </c>
      <c r="N150" s="174" t="s">
        <v>41</v>
      </c>
      <c r="O150" s="58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7" t="s">
        <v>182</v>
      </c>
      <c r="AT150" s="177" t="s">
        <v>168</v>
      </c>
      <c r="AU150" s="177" t="s">
        <v>86</v>
      </c>
      <c r="AY150" s="17" t="s">
        <v>165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7" t="s">
        <v>84</v>
      </c>
      <c r="BK150" s="178">
        <f>ROUND(I150*H150,2)</f>
        <v>0</v>
      </c>
      <c r="BL150" s="17" t="s">
        <v>182</v>
      </c>
      <c r="BM150" s="177" t="s">
        <v>778</v>
      </c>
    </row>
    <row r="151" spans="1:65" s="13" customFormat="1" ht="11.25">
      <c r="B151" s="183"/>
      <c r="D151" s="179" t="s">
        <v>220</v>
      </c>
      <c r="E151" s="184" t="s">
        <v>1</v>
      </c>
      <c r="F151" s="185" t="s">
        <v>766</v>
      </c>
      <c r="H151" s="186">
        <v>44.4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220</v>
      </c>
      <c r="AU151" s="184" t="s">
        <v>86</v>
      </c>
      <c r="AV151" s="13" t="s">
        <v>86</v>
      </c>
      <c r="AW151" s="13" t="s">
        <v>32</v>
      </c>
      <c r="AX151" s="13" t="s">
        <v>76</v>
      </c>
      <c r="AY151" s="184" t="s">
        <v>165</v>
      </c>
    </row>
    <row r="152" spans="1:65" s="14" customFormat="1" ht="11.25">
      <c r="B152" s="194"/>
      <c r="D152" s="179" t="s">
        <v>220</v>
      </c>
      <c r="E152" s="195" t="s">
        <v>1</v>
      </c>
      <c r="F152" s="196" t="s">
        <v>244</v>
      </c>
      <c r="H152" s="197">
        <v>44.4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5" t="s">
        <v>220</v>
      </c>
      <c r="AU152" s="195" t="s">
        <v>86</v>
      </c>
      <c r="AV152" s="14" t="s">
        <v>182</v>
      </c>
      <c r="AW152" s="14" t="s">
        <v>32</v>
      </c>
      <c r="AX152" s="14" t="s">
        <v>84</v>
      </c>
      <c r="AY152" s="195" t="s">
        <v>165</v>
      </c>
    </row>
    <row r="153" spans="1:65" s="12" customFormat="1" ht="22.9" customHeight="1">
      <c r="B153" s="152"/>
      <c r="D153" s="153" t="s">
        <v>75</v>
      </c>
      <c r="E153" s="163" t="s">
        <v>182</v>
      </c>
      <c r="F153" s="163" t="s">
        <v>779</v>
      </c>
      <c r="I153" s="155"/>
      <c r="J153" s="164">
        <f>BK153</f>
        <v>0</v>
      </c>
      <c r="L153" s="152"/>
      <c r="M153" s="157"/>
      <c r="N153" s="158"/>
      <c r="O153" s="158"/>
      <c r="P153" s="159">
        <f>SUM(P154:P191)</f>
        <v>0</v>
      </c>
      <c r="Q153" s="158"/>
      <c r="R153" s="159">
        <f>SUM(R154:R191)</f>
        <v>14.761786599999999</v>
      </c>
      <c r="S153" s="158"/>
      <c r="T153" s="160">
        <f>SUM(T154:T191)</f>
        <v>0</v>
      </c>
      <c r="AR153" s="153" t="s">
        <v>84</v>
      </c>
      <c r="AT153" s="161" t="s">
        <v>75</v>
      </c>
      <c r="AU153" s="161" t="s">
        <v>84</v>
      </c>
      <c r="AY153" s="153" t="s">
        <v>165</v>
      </c>
      <c r="BK153" s="162">
        <f>SUM(BK154:BK191)</f>
        <v>0</v>
      </c>
    </row>
    <row r="154" spans="1:65" s="2" customFormat="1" ht="16.5" customHeight="1">
      <c r="A154" s="32"/>
      <c r="B154" s="165"/>
      <c r="C154" s="166" t="s">
        <v>202</v>
      </c>
      <c r="D154" s="166" t="s">
        <v>168</v>
      </c>
      <c r="E154" s="167" t="s">
        <v>780</v>
      </c>
      <c r="F154" s="168" t="s">
        <v>781</v>
      </c>
      <c r="G154" s="169" t="s">
        <v>286</v>
      </c>
      <c r="H154" s="170">
        <v>1.6990000000000001</v>
      </c>
      <c r="I154" s="171"/>
      <c r="J154" s="172">
        <f>ROUND(I154*H154,2)</f>
        <v>0</v>
      </c>
      <c r="K154" s="168" t="s">
        <v>172</v>
      </c>
      <c r="L154" s="33"/>
      <c r="M154" s="173" t="s">
        <v>1</v>
      </c>
      <c r="N154" s="174" t="s">
        <v>41</v>
      </c>
      <c r="O154" s="58"/>
      <c r="P154" s="175">
        <f>O154*H154</f>
        <v>0</v>
      </c>
      <c r="Q154" s="175">
        <v>1.7034</v>
      </c>
      <c r="R154" s="175">
        <f>Q154*H154</f>
        <v>2.8940766</v>
      </c>
      <c r="S154" s="175">
        <v>0</v>
      </c>
      <c r="T154" s="17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7" t="s">
        <v>182</v>
      </c>
      <c r="AT154" s="177" t="s">
        <v>168</v>
      </c>
      <c r="AU154" s="177" t="s">
        <v>86</v>
      </c>
      <c r="AY154" s="17" t="s">
        <v>165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7" t="s">
        <v>84</v>
      </c>
      <c r="BK154" s="178">
        <f>ROUND(I154*H154,2)</f>
        <v>0</v>
      </c>
      <c r="BL154" s="17" t="s">
        <v>182</v>
      </c>
      <c r="BM154" s="177" t="s">
        <v>782</v>
      </c>
    </row>
    <row r="155" spans="1:65" s="15" customFormat="1" ht="11.25">
      <c r="B155" s="207"/>
      <c r="D155" s="179" t="s">
        <v>220</v>
      </c>
      <c r="E155" s="208" t="s">
        <v>1</v>
      </c>
      <c r="F155" s="209" t="s">
        <v>783</v>
      </c>
      <c r="H155" s="208" t="s">
        <v>1</v>
      </c>
      <c r="I155" s="210"/>
      <c r="L155" s="207"/>
      <c r="M155" s="211"/>
      <c r="N155" s="212"/>
      <c r="O155" s="212"/>
      <c r="P155" s="212"/>
      <c r="Q155" s="212"/>
      <c r="R155" s="212"/>
      <c r="S155" s="212"/>
      <c r="T155" s="213"/>
      <c r="AT155" s="208" t="s">
        <v>220</v>
      </c>
      <c r="AU155" s="208" t="s">
        <v>86</v>
      </c>
      <c r="AV155" s="15" t="s">
        <v>84</v>
      </c>
      <c r="AW155" s="15" t="s">
        <v>32</v>
      </c>
      <c r="AX155" s="15" t="s">
        <v>76</v>
      </c>
      <c r="AY155" s="208" t="s">
        <v>165</v>
      </c>
    </row>
    <row r="156" spans="1:65" s="15" customFormat="1" ht="11.25">
      <c r="B156" s="207"/>
      <c r="D156" s="179" t="s">
        <v>220</v>
      </c>
      <c r="E156" s="208" t="s">
        <v>1</v>
      </c>
      <c r="F156" s="209" t="s">
        <v>784</v>
      </c>
      <c r="H156" s="208" t="s">
        <v>1</v>
      </c>
      <c r="I156" s="210"/>
      <c r="L156" s="207"/>
      <c r="M156" s="211"/>
      <c r="N156" s="212"/>
      <c r="O156" s="212"/>
      <c r="P156" s="212"/>
      <c r="Q156" s="212"/>
      <c r="R156" s="212"/>
      <c r="S156" s="212"/>
      <c r="T156" s="213"/>
      <c r="AT156" s="208" t="s">
        <v>220</v>
      </c>
      <c r="AU156" s="208" t="s">
        <v>86</v>
      </c>
      <c r="AV156" s="15" t="s">
        <v>84</v>
      </c>
      <c r="AW156" s="15" t="s">
        <v>32</v>
      </c>
      <c r="AX156" s="15" t="s">
        <v>76</v>
      </c>
      <c r="AY156" s="208" t="s">
        <v>165</v>
      </c>
    </row>
    <row r="157" spans="1:65" s="15" customFormat="1" ht="11.25">
      <c r="B157" s="207"/>
      <c r="D157" s="179" t="s">
        <v>220</v>
      </c>
      <c r="E157" s="208" t="s">
        <v>1</v>
      </c>
      <c r="F157" s="209" t="s">
        <v>785</v>
      </c>
      <c r="H157" s="208" t="s">
        <v>1</v>
      </c>
      <c r="I157" s="210"/>
      <c r="L157" s="207"/>
      <c r="M157" s="211"/>
      <c r="N157" s="212"/>
      <c r="O157" s="212"/>
      <c r="P157" s="212"/>
      <c r="Q157" s="212"/>
      <c r="R157" s="212"/>
      <c r="S157" s="212"/>
      <c r="T157" s="213"/>
      <c r="AT157" s="208" t="s">
        <v>220</v>
      </c>
      <c r="AU157" s="208" t="s">
        <v>86</v>
      </c>
      <c r="AV157" s="15" t="s">
        <v>84</v>
      </c>
      <c r="AW157" s="15" t="s">
        <v>32</v>
      </c>
      <c r="AX157" s="15" t="s">
        <v>76</v>
      </c>
      <c r="AY157" s="208" t="s">
        <v>165</v>
      </c>
    </row>
    <row r="158" spans="1:65" s="15" customFormat="1" ht="11.25">
      <c r="B158" s="207"/>
      <c r="D158" s="179" t="s">
        <v>220</v>
      </c>
      <c r="E158" s="208" t="s">
        <v>1</v>
      </c>
      <c r="F158" s="209" t="s">
        <v>786</v>
      </c>
      <c r="H158" s="208" t="s">
        <v>1</v>
      </c>
      <c r="I158" s="210"/>
      <c r="L158" s="207"/>
      <c r="M158" s="211"/>
      <c r="N158" s="212"/>
      <c r="O158" s="212"/>
      <c r="P158" s="212"/>
      <c r="Q158" s="212"/>
      <c r="R158" s="212"/>
      <c r="S158" s="212"/>
      <c r="T158" s="213"/>
      <c r="AT158" s="208" t="s">
        <v>220</v>
      </c>
      <c r="AU158" s="208" t="s">
        <v>86</v>
      </c>
      <c r="AV158" s="15" t="s">
        <v>84</v>
      </c>
      <c r="AW158" s="15" t="s">
        <v>32</v>
      </c>
      <c r="AX158" s="15" t="s">
        <v>76</v>
      </c>
      <c r="AY158" s="208" t="s">
        <v>165</v>
      </c>
    </row>
    <row r="159" spans="1:65" s="15" customFormat="1" ht="11.25">
      <c r="B159" s="207"/>
      <c r="D159" s="179" t="s">
        <v>220</v>
      </c>
      <c r="E159" s="208" t="s">
        <v>1</v>
      </c>
      <c r="F159" s="209" t="s">
        <v>395</v>
      </c>
      <c r="H159" s="208" t="s">
        <v>1</v>
      </c>
      <c r="I159" s="210"/>
      <c r="L159" s="207"/>
      <c r="M159" s="211"/>
      <c r="N159" s="212"/>
      <c r="O159" s="212"/>
      <c r="P159" s="212"/>
      <c r="Q159" s="212"/>
      <c r="R159" s="212"/>
      <c r="S159" s="212"/>
      <c r="T159" s="213"/>
      <c r="AT159" s="208" t="s">
        <v>220</v>
      </c>
      <c r="AU159" s="208" t="s">
        <v>86</v>
      </c>
      <c r="AV159" s="15" t="s">
        <v>84</v>
      </c>
      <c r="AW159" s="15" t="s">
        <v>32</v>
      </c>
      <c r="AX159" s="15" t="s">
        <v>76</v>
      </c>
      <c r="AY159" s="208" t="s">
        <v>165</v>
      </c>
    </row>
    <row r="160" spans="1:65" s="15" customFormat="1" ht="11.25">
      <c r="B160" s="207"/>
      <c r="D160" s="179" t="s">
        <v>220</v>
      </c>
      <c r="E160" s="208" t="s">
        <v>1</v>
      </c>
      <c r="F160" s="209" t="s">
        <v>783</v>
      </c>
      <c r="H160" s="208" t="s">
        <v>1</v>
      </c>
      <c r="I160" s="210"/>
      <c r="L160" s="207"/>
      <c r="M160" s="211"/>
      <c r="N160" s="212"/>
      <c r="O160" s="212"/>
      <c r="P160" s="212"/>
      <c r="Q160" s="212"/>
      <c r="R160" s="212"/>
      <c r="S160" s="212"/>
      <c r="T160" s="213"/>
      <c r="AT160" s="208" t="s">
        <v>220</v>
      </c>
      <c r="AU160" s="208" t="s">
        <v>86</v>
      </c>
      <c r="AV160" s="15" t="s">
        <v>84</v>
      </c>
      <c r="AW160" s="15" t="s">
        <v>32</v>
      </c>
      <c r="AX160" s="15" t="s">
        <v>76</v>
      </c>
      <c r="AY160" s="208" t="s">
        <v>165</v>
      </c>
    </row>
    <row r="161" spans="1:65" s="15" customFormat="1" ht="11.25">
      <c r="B161" s="207"/>
      <c r="D161" s="179" t="s">
        <v>220</v>
      </c>
      <c r="E161" s="208" t="s">
        <v>1</v>
      </c>
      <c r="F161" s="209" t="s">
        <v>784</v>
      </c>
      <c r="H161" s="208" t="s">
        <v>1</v>
      </c>
      <c r="I161" s="210"/>
      <c r="L161" s="207"/>
      <c r="M161" s="211"/>
      <c r="N161" s="212"/>
      <c r="O161" s="212"/>
      <c r="P161" s="212"/>
      <c r="Q161" s="212"/>
      <c r="R161" s="212"/>
      <c r="S161" s="212"/>
      <c r="T161" s="213"/>
      <c r="AT161" s="208" t="s">
        <v>220</v>
      </c>
      <c r="AU161" s="208" t="s">
        <v>86</v>
      </c>
      <c r="AV161" s="15" t="s">
        <v>84</v>
      </c>
      <c r="AW161" s="15" t="s">
        <v>32</v>
      </c>
      <c r="AX161" s="15" t="s">
        <v>76</v>
      </c>
      <c r="AY161" s="208" t="s">
        <v>165</v>
      </c>
    </row>
    <row r="162" spans="1:65" s="15" customFormat="1" ht="11.25">
      <c r="B162" s="207"/>
      <c r="D162" s="179" t="s">
        <v>220</v>
      </c>
      <c r="E162" s="208" t="s">
        <v>1</v>
      </c>
      <c r="F162" s="209" t="s">
        <v>395</v>
      </c>
      <c r="H162" s="208" t="s">
        <v>1</v>
      </c>
      <c r="I162" s="210"/>
      <c r="L162" s="207"/>
      <c r="M162" s="211"/>
      <c r="N162" s="212"/>
      <c r="O162" s="212"/>
      <c r="P162" s="212"/>
      <c r="Q162" s="212"/>
      <c r="R162" s="212"/>
      <c r="S162" s="212"/>
      <c r="T162" s="213"/>
      <c r="AT162" s="208" t="s">
        <v>220</v>
      </c>
      <c r="AU162" s="208" t="s">
        <v>86</v>
      </c>
      <c r="AV162" s="15" t="s">
        <v>84</v>
      </c>
      <c r="AW162" s="15" t="s">
        <v>32</v>
      </c>
      <c r="AX162" s="15" t="s">
        <v>76</v>
      </c>
      <c r="AY162" s="208" t="s">
        <v>165</v>
      </c>
    </row>
    <row r="163" spans="1:65" s="15" customFormat="1" ht="11.25">
      <c r="B163" s="207"/>
      <c r="D163" s="179" t="s">
        <v>220</v>
      </c>
      <c r="E163" s="208" t="s">
        <v>1</v>
      </c>
      <c r="F163" s="209" t="s">
        <v>787</v>
      </c>
      <c r="H163" s="208" t="s">
        <v>1</v>
      </c>
      <c r="I163" s="210"/>
      <c r="L163" s="207"/>
      <c r="M163" s="211"/>
      <c r="N163" s="212"/>
      <c r="O163" s="212"/>
      <c r="P163" s="212"/>
      <c r="Q163" s="212"/>
      <c r="R163" s="212"/>
      <c r="S163" s="212"/>
      <c r="T163" s="213"/>
      <c r="AT163" s="208" t="s">
        <v>220</v>
      </c>
      <c r="AU163" s="208" t="s">
        <v>86</v>
      </c>
      <c r="AV163" s="15" t="s">
        <v>84</v>
      </c>
      <c r="AW163" s="15" t="s">
        <v>32</v>
      </c>
      <c r="AX163" s="15" t="s">
        <v>76</v>
      </c>
      <c r="AY163" s="208" t="s">
        <v>165</v>
      </c>
    </row>
    <row r="164" spans="1:65" s="15" customFormat="1" ht="11.25">
      <c r="B164" s="207"/>
      <c r="D164" s="179" t="s">
        <v>220</v>
      </c>
      <c r="E164" s="208" t="s">
        <v>1</v>
      </c>
      <c r="F164" s="209" t="s">
        <v>788</v>
      </c>
      <c r="H164" s="208" t="s">
        <v>1</v>
      </c>
      <c r="I164" s="210"/>
      <c r="L164" s="207"/>
      <c r="M164" s="211"/>
      <c r="N164" s="212"/>
      <c r="O164" s="212"/>
      <c r="P164" s="212"/>
      <c r="Q164" s="212"/>
      <c r="R164" s="212"/>
      <c r="S164" s="212"/>
      <c r="T164" s="213"/>
      <c r="AT164" s="208" t="s">
        <v>220</v>
      </c>
      <c r="AU164" s="208" t="s">
        <v>86</v>
      </c>
      <c r="AV164" s="15" t="s">
        <v>84</v>
      </c>
      <c r="AW164" s="15" t="s">
        <v>32</v>
      </c>
      <c r="AX164" s="15" t="s">
        <v>76</v>
      </c>
      <c r="AY164" s="208" t="s">
        <v>165</v>
      </c>
    </row>
    <row r="165" spans="1:65" s="15" customFormat="1" ht="11.25">
      <c r="B165" s="207"/>
      <c r="D165" s="179" t="s">
        <v>220</v>
      </c>
      <c r="E165" s="208" t="s">
        <v>1</v>
      </c>
      <c r="F165" s="209" t="s">
        <v>789</v>
      </c>
      <c r="H165" s="208" t="s">
        <v>1</v>
      </c>
      <c r="I165" s="210"/>
      <c r="L165" s="207"/>
      <c r="M165" s="211"/>
      <c r="N165" s="212"/>
      <c r="O165" s="212"/>
      <c r="P165" s="212"/>
      <c r="Q165" s="212"/>
      <c r="R165" s="212"/>
      <c r="S165" s="212"/>
      <c r="T165" s="213"/>
      <c r="AT165" s="208" t="s">
        <v>220</v>
      </c>
      <c r="AU165" s="208" t="s">
        <v>86</v>
      </c>
      <c r="AV165" s="15" t="s">
        <v>84</v>
      </c>
      <c r="AW165" s="15" t="s">
        <v>32</v>
      </c>
      <c r="AX165" s="15" t="s">
        <v>76</v>
      </c>
      <c r="AY165" s="208" t="s">
        <v>165</v>
      </c>
    </row>
    <row r="166" spans="1:65" s="13" customFormat="1" ht="11.25">
      <c r="B166" s="183"/>
      <c r="D166" s="179" t="s">
        <v>220</v>
      </c>
      <c r="E166" s="184" t="s">
        <v>1</v>
      </c>
      <c r="F166" s="185" t="s">
        <v>790</v>
      </c>
      <c r="H166" s="186">
        <v>0.94899999999999995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220</v>
      </c>
      <c r="AU166" s="184" t="s">
        <v>86</v>
      </c>
      <c r="AV166" s="13" t="s">
        <v>86</v>
      </c>
      <c r="AW166" s="13" t="s">
        <v>32</v>
      </c>
      <c r="AX166" s="13" t="s">
        <v>76</v>
      </c>
      <c r="AY166" s="184" t="s">
        <v>165</v>
      </c>
    </row>
    <row r="167" spans="1:65" s="13" customFormat="1" ht="11.25">
      <c r="B167" s="183"/>
      <c r="D167" s="179" t="s">
        <v>220</v>
      </c>
      <c r="E167" s="184" t="s">
        <v>1</v>
      </c>
      <c r="F167" s="185" t="s">
        <v>791</v>
      </c>
      <c r="H167" s="186">
        <v>0.75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220</v>
      </c>
      <c r="AU167" s="184" t="s">
        <v>86</v>
      </c>
      <c r="AV167" s="13" t="s">
        <v>86</v>
      </c>
      <c r="AW167" s="13" t="s">
        <v>32</v>
      </c>
      <c r="AX167" s="13" t="s">
        <v>76</v>
      </c>
      <c r="AY167" s="184" t="s">
        <v>165</v>
      </c>
    </row>
    <row r="168" spans="1:65" s="14" customFormat="1" ht="11.25">
      <c r="B168" s="194"/>
      <c r="D168" s="179" t="s">
        <v>220</v>
      </c>
      <c r="E168" s="195" t="s">
        <v>1</v>
      </c>
      <c r="F168" s="196" t="s">
        <v>244</v>
      </c>
      <c r="H168" s="197">
        <v>1.6990000000000001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5" t="s">
        <v>220</v>
      </c>
      <c r="AU168" s="195" t="s">
        <v>86</v>
      </c>
      <c r="AV168" s="14" t="s">
        <v>182</v>
      </c>
      <c r="AW168" s="14" t="s">
        <v>32</v>
      </c>
      <c r="AX168" s="14" t="s">
        <v>84</v>
      </c>
      <c r="AY168" s="195" t="s">
        <v>165</v>
      </c>
    </row>
    <row r="169" spans="1:65" s="2" customFormat="1" ht="21.75" customHeight="1">
      <c r="A169" s="32"/>
      <c r="B169" s="165"/>
      <c r="C169" s="166" t="s">
        <v>205</v>
      </c>
      <c r="D169" s="166" t="s">
        <v>168</v>
      </c>
      <c r="E169" s="167" t="s">
        <v>792</v>
      </c>
      <c r="F169" s="168" t="s">
        <v>793</v>
      </c>
      <c r="G169" s="169" t="s">
        <v>235</v>
      </c>
      <c r="H169" s="170">
        <v>2</v>
      </c>
      <c r="I169" s="171"/>
      <c r="J169" s="172">
        <f>ROUND(I169*H169,2)</f>
        <v>0</v>
      </c>
      <c r="K169" s="168" t="s">
        <v>172</v>
      </c>
      <c r="L169" s="33"/>
      <c r="M169" s="173" t="s">
        <v>1</v>
      </c>
      <c r="N169" s="174" t="s">
        <v>41</v>
      </c>
      <c r="O169" s="58"/>
      <c r="P169" s="175">
        <f>O169*H169</f>
        <v>0</v>
      </c>
      <c r="Q169" s="175">
        <v>6.6E-3</v>
      </c>
      <c r="R169" s="175">
        <f>Q169*H169</f>
        <v>1.32E-2</v>
      </c>
      <c r="S169" s="175">
        <v>0</v>
      </c>
      <c r="T169" s="176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7" t="s">
        <v>182</v>
      </c>
      <c r="AT169" s="177" t="s">
        <v>168</v>
      </c>
      <c r="AU169" s="177" t="s">
        <v>86</v>
      </c>
      <c r="AY169" s="17" t="s">
        <v>165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7" t="s">
        <v>84</v>
      </c>
      <c r="BK169" s="178">
        <f>ROUND(I169*H169,2)</f>
        <v>0</v>
      </c>
      <c r="BL169" s="17" t="s">
        <v>182</v>
      </c>
      <c r="BM169" s="177" t="s">
        <v>794</v>
      </c>
    </row>
    <row r="170" spans="1:65" s="2" customFormat="1" ht="21.75" customHeight="1">
      <c r="A170" s="32"/>
      <c r="B170" s="165"/>
      <c r="C170" s="214" t="s">
        <v>209</v>
      </c>
      <c r="D170" s="214" t="s">
        <v>336</v>
      </c>
      <c r="E170" s="215" t="s">
        <v>795</v>
      </c>
      <c r="F170" s="216" t="s">
        <v>796</v>
      </c>
      <c r="G170" s="217" t="s">
        <v>235</v>
      </c>
      <c r="H170" s="218">
        <v>1</v>
      </c>
      <c r="I170" s="219"/>
      <c r="J170" s="220">
        <f>ROUND(I170*H170,2)</f>
        <v>0</v>
      </c>
      <c r="K170" s="216" t="s">
        <v>172</v>
      </c>
      <c r="L170" s="221"/>
      <c r="M170" s="222" t="s">
        <v>1</v>
      </c>
      <c r="N170" s="223" t="s">
        <v>41</v>
      </c>
      <c r="O170" s="58"/>
      <c r="P170" s="175">
        <f>O170*H170</f>
        <v>0</v>
      </c>
      <c r="Q170" s="175">
        <v>8.1000000000000003E-2</v>
      </c>
      <c r="R170" s="175">
        <f>Q170*H170</f>
        <v>8.1000000000000003E-2</v>
      </c>
      <c r="S170" s="175">
        <v>0</v>
      </c>
      <c r="T170" s="17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7" t="s">
        <v>202</v>
      </c>
      <c r="AT170" s="177" t="s">
        <v>336</v>
      </c>
      <c r="AU170" s="177" t="s">
        <v>86</v>
      </c>
      <c r="AY170" s="17" t="s">
        <v>165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7" t="s">
        <v>84</v>
      </c>
      <c r="BK170" s="178">
        <f>ROUND(I170*H170,2)</f>
        <v>0</v>
      </c>
      <c r="BL170" s="17" t="s">
        <v>182</v>
      </c>
      <c r="BM170" s="177" t="s">
        <v>797</v>
      </c>
    </row>
    <row r="171" spans="1:65" s="2" customFormat="1" ht="21.75" customHeight="1">
      <c r="A171" s="32"/>
      <c r="B171" s="165"/>
      <c r="C171" s="214" t="s">
        <v>215</v>
      </c>
      <c r="D171" s="214" t="s">
        <v>336</v>
      </c>
      <c r="E171" s="215" t="s">
        <v>798</v>
      </c>
      <c r="F171" s="216" t="s">
        <v>799</v>
      </c>
      <c r="G171" s="217" t="s">
        <v>235</v>
      </c>
      <c r="H171" s="218">
        <v>1</v>
      </c>
      <c r="I171" s="219"/>
      <c r="J171" s="220">
        <f>ROUND(I171*H171,2)</f>
        <v>0</v>
      </c>
      <c r="K171" s="216" t="s">
        <v>172</v>
      </c>
      <c r="L171" s="221"/>
      <c r="M171" s="222" t="s">
        <v>1</v>
      </c>
      <c r="N171" s="223" t="s">
        <v>41</v>
      </c>
      <c r="O171" s="58"/>
      <c r="P171" s="175">
        <f>O171*H171</f>
        <v>0</v>
      </c>
      <c r="Q171" s="175">
        <v>0.56999999999999995</v>
      </c>
      <c r="R171" s="175">
        <f>Q171*H171</f>
        <v>0.56999999999999995</v>
      </c>
      <c r="S171" s="175">
        <v>0</v>
      </c>
      <c r="T171" s="17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7" t="s">
        <v>202</v>
      </c>
      <c r="AT171" s="177" t="s">
        <v>336</v>
      </c>
      <c r="AU171" s="177" t="s">
        <v>86</v>
      </c>
      <c r="AY171" s="17" t="s">
        <v>165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7" t="s">
        <v>84</v>
      </c>
      <c r="BK171" s="178">
        <f>ROUND(I171*H171,2)</f>
        <v>0</v>
      </c>
      <c r="BL171" s="17" t="s">
        <v>182</v>
      </c>
      <c r="BM171" s="177" t="s">
        <v>800</v>
      </c>
    </row>
    <row r="172" spans="1:65" s="2" customFormat="1" ht="21.75" customHeight="1">
      <c r="A172" s="32"/>
      <c r="B172" s="165"/>
      <c r="C172" s="166" t="s">
        <v>221</v>
      </c>
      <c r="D172" s="166" t="s">
        <v>168</v>
      </c>
      <c r="E172" s="167" t="s">
        <v>801</v>
      </c>
      <c r="F172" s="168" t="s">
        <v>802</v>
      </c>
      <c r="G172" s="169" t="s">
        <v>286</v>
      </c>
      <c r="H172" s="170">
        <v>5.0149999999999997</v>
      </c>
      <c r="I172" s="171"/>
      <c r="J172" s="172">
        <f>ROUND(I172*H172,2)</f>
        <v>0</v>
      </c>
      <c r="K172" s="168" t="s">
        <v>172</v>
      </c>
      <c r="L172" s="33"/>
      <c r="M172" s="173" t="s">
        <v>1</v>
      </c>
      <c r="N172" s="174" t="s">
        <v>41</v>
      </c>
      <c r="O172" s="58"/>
      <c r="P172" s="175">
        <f>O172*H172</f>
        <v>0</v>
      </c>
      <c r="Q172" s="175">
        <v>2.234</v>
      </c>
      <c r="R172" s="175">
        <f>Q172*H172</f>
        <v>11.20351</v>
      </c>
      <c r="S172" s="175">
        <v>0</v>
      </c>
      <c r="T172" s="17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7" t="s">
        <v>182</v>
      </c>
      <c r="AT172" s="177" t="s">
        <v>168</v>
      </c>
      <c r="AU172" s="177" t="s">
        <v>86</v>
      </c>
      <c r="AY172" s="17" t="s">
        <v>165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7" t="s">
        <v>84</v>
      </c>
      <c r="BK172" s="178">
        <f>ROUND(I172*H172,2)</f>
        <v>0</v>
      </c>
      <c r="BL172" s="17" t="s">
        <v>182</v>
      </c>
      <c r="BM172" s="177" t="s">
        <v>803</v>
      </c>
    </row>
    <row r="173" spans="1:65" s="15" customFormat="1" ht="11.25">
      <c r="B173" s="207"/>
      <c r="D173" s="179" t="s">
        <v>220</v>
      </c>
      <c r="E173" s="208" t="s">
        <v>1</v>
      </c>
      <c r="F173" s="209" t="s">
        <v>783</v>
      </c>
      <c r="H173" s="208" t="s">
        <v>1</v>
      </c>
      <c r="I173" s="210"/>
      <c r="L173" s="207"/>
      <c r="M173" s="211"/>
      <c r="N173" s="212"/>
      <c r="O173" s="212"/>
      <c r="P173" s="212"/>
      <c r="Q173" s="212"/>
      <c r="R173" s="212"/>
      <c r="S173" s="212"/>
      <c r="T173" s="213"/>
      <c r="AT173" s="208" t="s">
        <v>220</v>
      </c>
      <c r="AU173" s="208" t="s">
        <v>86</v>
      </c>
      <c r="AV173" s="15" t="s">
        <v>84</v>
      </c>
      <c r="AW173" s="15" t="s">
        <v>32</v>
      </c>
      <c r="AX173" s="15" t="s">
        <v>76</v>
      </c>
      <c r="AY173" s="208" t="s">
        <v>165</v>
      </c>
    </row>
    <row r="174" spans="1:65" s="15" customFormat="1" ht="11.25">
      <c r="B174" s="207"/>
      <c r="D174" s="179" t="s">
        <v>220</v>
      </c>
      <c r="E174" s="208" t="s">
        <v>1</v>
      </c>
      <c r="F174" s="209" t="s">
        <v>784</v>
      </c>
      <c r="H174" s="208" t="s">
        <v>1</v>
      </c>
      <c r="I174" s="210"/>
      <c r="L174" s="207"/>
      <c r="M174" s="211"/>
      <c r="N174" s="212"/>
      <c r="O174" s="212"/>
      <c r="P174" s="212"/>
      <c r="Q174" s="212"/>
      <c r="R174" s="212"/>
      <c r="S174" s="212"/>
      <c r="T174" s="213"/>
      <c r="AT174" s="208" t="s">
        <v>220</v>
      </c>
      <c r="AU174" s="208" t="s">
        <v>86</v>
      </c>
      <c r="AV174" s="15" t="s">
        <v>84</v>
      </c>
      <c r="AW174" s="15" t="s">
        <v>32</v>
      </c>
      <c r="AX174" s="15" t="s">
        <v>76</v>
      </c>
      <c r="AY174" s="208" t="s">
        <v>165</v>
      </c>
    </row>
    <row r="175" spans="1:65" s="15" customFormat="1" ht="11.25">
      <c r="B175" s="207"/>
      <c r="D175" s="179" t="s">
        <v>220</v>
      </c>
      <c r="E175" s="208" t="s">
        <v>1</v>
      </c>
      <c r="F175" s="209" t="s">
        <v>785</v>
      </c>
      <c r="H175" s="208" t="s">
        <v>1</v>
      </c>
      <c r="I175" s="210"/>
      <c r="L175" s="207"/>
      <c r="M175" s="211"/>
      <c r="N175" s="212"/>
      <c r="O175" s="212"/>
      <c r="P175" s="212"/>
      <c r="Q175" s="212"/>
      <c r="R175" s="212"/>
      <c r="S175" s="212"/>
      <c r="T175" s="213"/>
      <c r="AT175" s="208" t="s">
        <v>220</v>
      </c>
      <c r="AU175" s="208" t="s">
        <v>86</v>
      </c>
      <c r="AV175" s="15" t="s">
        <v>84</v>
      </c>
      <c r="AW175" s="15" t="s">
        <v>32</v>
      </c>
      <c r="AX175" s="15" t="s">
        <v>76</v>
      </c>
      <c r="AY175" s="208" t="s">
        <v>165</v>
      </c>
    </row>
    <row r="176" spans="1:65" s="15" customFormat="1" ht="11.25">
      <c r="B176" s="207"/>
      <c r="D176" s="179" t="s">
        <v>220</v>
      </c>
      <c r="E176" s="208" t="s">
        <v>1</v>
      </c>
      <c r="F176" s="209" t="s">
        <v>786</v>
      </c>
      <c r="H176" s="208" t="s">
        <v>1</v>
      </c>
      <c r="I176" s="210"/>
      <c r="L176" s="207"/>
      <c r="M176" s="211"/>
      <c r="N176" s="212"/>
      <c r="O176" s="212"/>
      <c r="P176" s="212"/>
      <c r="Q176" s="212"/>
      <c r="R176" s="212"/>
      <c r="S176" s="212"/>
      <c r="T176" s="213"/>
      <c r="AT176" s="208" t="s">
        <v>220</v>
      </c>
      <c r="AU176" s="208" t="s">
        <v>86</v>
      </c>
      <c r="AV176" s="15" t="s">
        <v>84</v>
      </c>
      <c r="AW176" s="15" t="s">
        <v>32</v>
      </c>
      <c r="AX176" s="15" t="s">
        <v>76</v>
      </c>
      <c r="AY176" s="208" t="s">
        <v>165</v>
      </c>
    </row>
    <row r="177" spans="2:63" s="15" customFormat="1" ht="11.25">
      <c r="B177" s="207"/>
      <c r="D177" s="179" t="s">
        <v>220</v>
      </c>
      <c r="E177" s="208" t="s">
        <v>1</v>
      </c>
      <c r="F177" s="209" t="s">
        <v>395</v>
      </c>
      <c r="H177" s="208" t="s">
        <v>1</v>
      </c>
      <c r="I177" s="210"/>
      <c r="L177" s="207"/>
      <c r="M177" s="211"/>
      <c r="N177" s="212"/>
      <c r="O177" s="212"/>
      <c r="P177" s="212"/>
      <c r="Q177" s="212"/>
      <c r="R177" s="212"/>
      <c r="S177" s="212"/>
      <c r="T177" s="213"/>
      <c r="AT177" s="208" t="s">
        <v>220</v>
      </c>
      <c r="AU177" s="208" t="s">
        <v>86</v>
      </c>
      <c r="AV177" s="15" t="s">
        <v>84</v>
      </c>
      <c r="AW177" s="15" t="s">
        <v>32</v>
      </c>
      <c r="AX177" s="15" t="s">
        <v>76</v>
      </c>
      <c r="AY177" s="208" t="s">
        <v>165</v>
      </c>
    </row>
    <row r="178" spans="2:63" s="15" customFormat="1" ht="11.25">
      <c r="B178" s="207"/>
      <c r="D178" s="179" t="s">
        <v>220</v>
      </c>
      <c r="E178" s="208" t="s">
        <v>1</v>
      </c>
      <c r="F178" s="209" t="s">
        <v>783</v>
      </c>
      <c r="H178" s="208" t="s">
        <v>1</v>
      </c>
      <c r="I178" s="210"/>
      <c r="L178" s="207"/>
      <c r="M178" s="211"/>
      <c r="N178" s="212"/>
      <c r="O178" s="212"/>
      <c r="P178" s="212"/>
      <c r="Q178" s="212"/>
      <c r="R178" s="212"/>
      <c r="S178" s="212"/>
      <c r="T178" s="213"/>
      <c r="AT178" s="208" t="s">
        <v>220</v>
      </c>
      <c r="AU178" s="208" t="s">
        <v>86</v>
      </c>
      <c r="AV178" s="15" t="s">
        <v>84</v>
      </c>
      <c r="AW178" s="15" t="s">
        <v>32</v>
      </c>
      <c r="AX178" s="15" t="s">
        <v>76</v>
      </c>
      <c r="AY178" s="208" t="s">
        <v>165</v>
      </c>
    </row>
    <row r="179" spans="2:63" s="15" customFormat="1" ht="11.25">
      <c r="B179" s="207"/>
      <c r="D179" s="179" t="s">
        <v>220</v>
      </c>
      <c r="E179" s="208" t="s">
        <v>1</v>
      </c>
      <c r="F179" s="209" t="s">
        <v>784</v>
      </c>
      <c r="H179" s="208" t="s">
        <v>1</v>
      </c>
      <c r="I179" s="210"/>
      <c r="L179" s="207"/>
      <c r="M179" s="211"/>
      <c r="N179" s="212"/>
      <c r="O179" s="212"/>
      <c r="P179" s="212"/>
      <c r="Q179" s="212"/>
      <c r="R179" s="212"/>
      <c r="S179" s="212"/>
      <c r="T179" s="213"/>
      <c r="AT179" s="208" t="s">
        <v>220</v>
      </c>
      <c r="AU179" s="208" t="s">
        <v>86</v>
      </c>
      <c r="AV179" s="15" t="s">
        <v>84</v>
      </c>
      <c r="AW179" s="15" t="s">
        <v>32</v>
      </c>
      <c r="AX179" s="15" t="s">
        <v>76</v>
      </c>
      <c r="AY179" s="208" t="s">
        <v>165</v>
      </c>
    </row>
    <row r="180" spans="2:63" s="15" customFormat="1" ht="11.25">
      <c r="B180" s="207"/>
      <c r="D180" s="179" t="s">
        <v>220</v>
      </c>
      <c r="E180" s="208" t="s">
        <v>1</v>
      </c>
      <c r="F180" s="209" t="s">
        <v>804</v>
      </c>
      <c r="H180" s="208" t="s">
        <v>1</v>
      </c>
      <c r="I180" s="210"/>
      <c r="L180" s="207"/>
      <c r="M180" s="211"/>
      <c r="N180" s="212"/>
      <c r="O180" s="212"/>
      <c r="P180" s="212"/>
      <c r="Q180" s="212"/>
      <c r="R180" s="212"/>
      <c r="S180" s="212"/>
      <c r="T180" s="213"/>
      <c r="AT180" s="208" t="s">
        <v>220</v>
      </c>
      <c r="AU180" s="208" t="s">
        <v>86</v>
      </c>
      <c r="AV180" s="15" t="s">
        <v>84</v>
      </c>
      <c r="AW180" s="15" t="s">
        <v>32</v>
      </c>
      <c r="AX180" s="15" t="s">
        <v>76</v>
      </c>
      <c r="AY180" s="208" t="s">
        <v>165</v>
      </c>
    </row>
    <row r="181" spans="2:63" s="15" customFormat="1" ht="11.25">
      <c r="B181" s="207"/>
      <c r="D181" s="179" t="s">
        <v>220</v>
      </c>
      <c r="E181" s="208" t="s">
        <v>1</v>
      </c>
      <c r="F181" s="209" t="s">
        <v>805</v>
      </c>
      <c r="H181" s="208" t="s">
        <v>1</v>
      </c>
      <c r="I181" s="210"/>
      <c r="L181" s="207"/>
      <c r="M181" s="211"/>
      <c r="N181" s="212"/>
      <c r="O181" s="212"/>
      <c r="P181" s="212"/>
      <c r="Q181" s="212"/>
      <c r="R181" s="212"/>
      <c r="S181" s="212"/>
      <c r="T181" s="213"/>
      <c r="AT181" s="208" t="s">
        <v>220</v>
      </c>
      <c r="AU181" s="208" t="s">
        <v>86</v>
      </c>
      <c r="AV181" s="15" t="s">
        <v>84</v>
      </c>
      <c r="AW181" s="15" t="s">
        <v>32</v>
      </c>
      <c r="AX181" s="15" t="s">
        <v>76</v>
      </c>
      <c r="AY181" s="208" t="s">
        <v>165</v>
      </c>
    </row>
    <row r="182" spans="2:63" s="15" customFormat="1" ht="11.25">
      <c r="B182" s="207"/>
      <c r="D182" s="179" t="s">
        <v>220</v>
      </c>
      <c r="E182" s="208" t="s">
        <v>1</v>
      </c>
      <c r="F182" s="209" t="s">
        <v>395</v>
      </c>
      <c r="H182" s="208" t="s">
        <v>1</v>
      </c>
      <c r="I182" s="210"/>
      <c r="L182" s="207"/>
      <c r="M182" s="211"/>
      <c r="N182" s="212"/>
      <c r="O182" s="212"/>
      <c r="P182" s="212"/>
      <c r="Q182" s="212"/>
      <c r="R182" s="212"/>
      <c r="S182" s="212"/>
      <c r="T182" s="213"/>
      <c r="AT182" s="208" t="s">
        <v>220</v>
      </c>
      <c r="AU182" s="208" t="s">
        <v>86</v>
      </c>
      <c r="AV182" s="15" t="s">
        <v>84</v>
      </c>
      <c r="AW182" s="15" t="s">
        <v>32</v>
      </c>
      <c r="AX182" s="15" t="s">
        <v>76</v>
      </c>
      <c r="AY182" s="208" t="s">
        <v>165</v>
      </c>
    </row>
    <row r="183" spans="2:63" s="15" customFormat="1" ht="11.25">
      <c r="B183" s="207"/>
      <c r="D183" s="179" t="s">
        <v>220</v>
      </c>
      <c r="E183" s="208" t="s">
        <v>1</v>
      </c>
      <c r="F183" s="209" t="s">
        <v>787</v>
      </c>
      <c r="H183" s="208" t="s">
        <v>1</v>
      </c>
      <c r="I183" s="210"/>
      <c r="L183" s="207"/>
      <c r="M183" s="211"/>
      <c r="N183" s="212"/>
      <c r="O183" s="212"/>
      <c r="P183" s="212"/>
      <c r="Q183" s="212"/>
      <c r="R183" s="212"/>
      <c r="S183" s="212"/>
      <c r="T183" s="213"/>
      <c r="AT183" s="208" t="s">
        <v>220</v>
      </c>
      <c r="AU183" s="208" t="s">
        <v>86</v>
      </c>
      <c r="AV183" s="15" t="s">
        <v>84</v>
      </c>
      <c r="AW183" s="15" t="s">
        <v>32</v>
      </c>
      <c r="AX183" s="15" t="s">
        <v>76</v>
      </c>
      <c r="AY183" s="208" t="s">
        <v>165</v>
      </c>
    </row>
    <row r="184" spans="2:63" s="15" customFormat="1" ht="11.25">
      <c r="B184" s="207"/>
      <c r="D184" s="179" t="s">
        <v>220</v>
      </c>
      <c r="E184" s="208" t="s">
        <v>1</v>
      </c>
      <c r="F184" s="209" t="s">
        <v>788</v>
      </c>
      <c r="H184" s="208" t="s">
        <v>1</v>
      </c>
      <c r="I184" s="210"/>
      <c r="L184" s="207"/>
      <c r="M184" s="211"/>
      <c r="N184" s="212"/>
      <c r="O184" s="212"/>
      <c r="P184" s="212"/>
      <c r="Q184" s="212"/>
      <c r="R184" s="212"/>
      <c r="S184" s="212"/>
      <c r="T184" s="213"/>
      <c r="AT184" s="208" t="s">
        <v>220</v>
      </c>
      <c r="AU184" s="208" t="s">
        <v>86</v>
      </c>
      <c r="AV184" s="15" t="s">
        <v>84</v>
      </c>
      <c r="AW184" s="15" t="s">
        <v>32</v>
      </c>
      <c r="AX184" s="15" t="s">
        <v>76</v>
      </c>
      <c r="AY184" s="208" t="s">
        <v>165</v>
      </c>
    </row>
    <row r="185" spans="2:63" s="15" customFormat="1" ht="11.25">
      <c r="B185" s="207"/>
      <c r="D185" s="179" t="s">
        <v>220</v>
      </c>
      <c r="E185" s="208" t="s">
        <v>1</v>
      </c>
      <c r="F185" s="209" t="s">
        <v>789</v>
      </c>
      <c r="H185" s="208" t="s">
        <v>1</v>
      </c>
      <c r="I185" s="210"/>
      <c r="L185" s="207"/>
      <c r="M185" s="211"/>
      <c r="N185" s="212"/>
      <c r="O185" s="212"/>
      <c r="P185" s="212"/>
      <c r="Q185" s="212"/>
      <c r="R185" s="212"/>
      <c r="S185" s="212"/>
      <c r="T185" s="213"/>
      <c r="AT185" s="208" t="s">
        <v>220</v>
      </c>
      <c r="AU185" s="208" t="s">
        <v>86</v>
      </c>
      <c r="AV185" s="15" t="s">
        <v>84</v>
      </c>
      <c r="AW185" s="15" t="s">
        <v>32</v>
      </c>
      <c r="AX185" s="15" t="s">
        <v>76</v>
      </c>
      <c r="AY185" s="208" t="s">
        <v>165</v>
      </c>
    </row>
    <row r="186" spans="2:63" s="15" customFormat="1" ht="11.25">
      <c r="B186" s="207"/>
      <c r="D186" s="179" t="s">
        <v>220</v>
      </c>
      <c r="E186" s="208" t="s">
        <v>1</v>
      </c>
      <c r="F186" s="209" t="s">
        <v>395</v>
      </c>
      <c r="H186" s="208" t="s">
        <v>1</v>
      </c>
      <c r="I186" s="210"/>
      <c r="L186" s="207"/>
      <c r="M186" s="211"/>
      <c r="N186" s="212"/>
      <c r="O186" s="212"/>
      <c r="P186" s="212"/>
      <c r="Q186" s="212"/>
      <c r="R186" s="212"/>
      <c r="S186" s="212"/>
      <c r="T186" s="213"/>
      <c r="AT186" s="208" t="s">
        <v>220</v>
      </c>
      <c r="AU186" s="208" t="s">
        <v>86</v>
      </c>
      <c r="AV186" s="15" t="s">
        <v>84</v>
      </c>
      <c r="AW186" s="15" t="s">
        <v>32</v>
      </c>
      <c r="AX186" s="15" t="s">
        <v>76</v>
      </c>
      <c r="AY186" s="208" t="s">
        <v>165</v>
      </c>
    </row>
    <row r="187" spans="2:63" s="15" customFormat="1" ht="11.25">
      <c r="B187" s="207"/>
      <c r="D187" s="179" t="s">
        <v>220</v>
      </c>
      <c r="E187" s="208" t="s">
        <v>1</v>
      </c>
      <c r="F187" s="209" t="s">
        <v>806</v>
      </c>
      <c r="H187" s="208" t="s">
        <v>1</v>
      </c>
      <c r="I187" s="210"/>
      <c r="L187" s="207"/>
      <c r="M187" s="211"/>
      <c r="N187" s="212"/>
      <c r="O187" s="212"/>
      <c r="P187" s="212"/>
      <c r="Q187" s="212"/>
      <c r="R187" s="212"/>
      <c r="S187" s="212"/>
      <c r="T187" s="213"/>
      <c r="AT187" s="208" t="s">
        <v>220</v>
      </c>
      <c r="AU187" s="208" t="s">
        <v>86</v>
      </c>
      <c r="AV187" s="15" t="s">
        <v>84</v>
      </c>
      <c r="AW187" s="15" t="s">
        <v>32</v>
      </c>
      <c r="AX187" s="15" t="s">
        <v>76</v>
      </c>
      <c r="AY187" s="208" t="s">
        <v>165</v>
      </c>
    </row>
    <row r="188" spans="2:63" s="13" customFormat="1" ht="11.25">
      <c r="B188" s="183"/>
      <c r="D188" s="179" t="s">
        <v>220</v>
      </c>
      <c r="E188" s="184" t="s">
        <v>1</v>
      </c>
      <c r="F188" s="185" t="s">
        <v>790</v>
      </c>
      <c r="H188" s="186">
        <v>0.94899999999999995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220</v>
      </c>
      <c r="AU188" s="184" t="s">
        <v>86</v>
      </c>
      <c r="AV188" s="13" t="s">
        <v>86</v>
      </c>
      <c r="AW188" s="13" t="s">
        <v>32</v>
      </c>
      <c r="AX188" s="13" t="s">
        <v>76</v>
      </c>
      <c r="AY188" s="184" t="s">
        <v>165</v>
      </c>
    </row>
    <row r="189" spans="2:63" s="13" customFormat="1" ht="11.25">
      <c r="B189" s="183"/>
      <c r="D189" s="179" t="s">
        <v>220</v>
      </c>
      <c r="E189" s="184" t="s">
        <v>1</v>
      </c>
      <c r="F189" s="185" t="s">
        <v>807</v>
      </c>
      <c r="H189" s="186">
        <v>3.3159999999999998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220</v>
      </c>
      <c r="AU189" s="184" t="s">
        <v>86</v>
      </c>
      <c r="AV189" s="13" t="s">
        <v>86</v>
      </c>
      <c r="AW189" s="13" t="s">
        <v>32</v>
      </c>
      <c r="AX189" s="13" t="s">
        <v>76</v>
      </c>
      <c r="AY189" s="184" t="s">
        <v>165</v>
      </c>
    </row>
    <row r="190" spans="2:63" s="13" customFormat="1" ht="11.25">
      <c r="B190" s="183"/>
      <c r="D190" s="179" t="s">
        <v>220</v>
      </c>
      <c r="E190" s="184" t="s">
        <v>1</v>
      </c>
      <c r="F190" s="185" t="s">
        <v>791</v>
      </c>
      <c r="H190" s="186">
        <v>0.75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220</v>
      </c>
      <c r="AU190" s="184" t="s">
        <v>86</v>
      </c>
      <c r="AV190" s="13" t="s">
        <v>86</v>
      </c>
      <c r="AW190" s="13" t="s">
        <v>32</v>
      </c>
      <c r="AX190" s="13" t="s">
        <v>76</v>
      </c>
      <c r="AY190" s="184" t="s">
        <v>165</v>
      </c>
    </row>
    <row r="191" spans="2:63" s="14" customFormat="1" ht="11.25">
      <c r="B191" s="194"/>
      <c r="D191" s="179" t="s">
        <v>220</v>
      </c>
      <c r="E191" s="195" t="s">
        <v>1</v>
      </c>
      <c r="F191" s="196" t="s">
        <v>244</v>
      </c>
      <c r="H191" s="197">
        <v>5.0149999999999997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5" t="s">
        <v>220</v>
      </c>
      <c r="AU191" s="195" t="s">
        <v>86</v>
      </c>
      <c r="AV191" s="14" t="s">
        <v>182</v>
      </c>
      <c r="AW191" s="14" t="s">
        <v>32</v>
      </c>
      <c r="AX191" s="14" t="s">
        <v>84</v>
      </c>
      <c r="AY191" s="195" t="s">
        <v>165</v>
      </c>
    </row>
    <row r="192" spans="2:63" s="12" customFormat="1" ht="22.9" customHeight="1">
      <c r="B192" s="152"/>
      <c r="D192" s="153" t="s">
        <v>75</v>
      </c>
      <c r="E192" s="163" t="s">
        <v>202</v>
      </c>
      <c r="F192" s="163" t="s">
        <v>808</v>
      </c>
      <c r="I192" s="155"/>
      <c r="J192" s="164">
        <f>BK192</f>
        <v>0</v>
      </c>
      <c r="L192" s="152"/>
      <c r="M192" s="157"/>
      <c r="N192" s="158"/>
      <c r="O192" s="158"/>
      <c r="P192" s="159">
        <f>SUM(P193:P194)</f>
        <v>0</v>
      </c>
      <c r="Q192" s="158"/>
      <c r="R192" s="159">
        <f>SUM(R193:R194)</f>
        <v>0.41334000000000004</v>
      </c>
      <c r="S192" s="158"/>
      <c r="T192" s="160">
        <f>SUM(T193:T194)</f>
        <v>0</v>
      </c>
      <c r="AR192" s="153" t="s">
        <v>84</v>
      </c>
      <c r="AT192" s="161" t="s">
        <v>75</v>
      </c>
      <c r="AU192" s="161" t="s">
        <v>84</v>
      </c>
      <c r="AY192" s="153" t="s">
        <v>165</v>
      </c>
      <c r="BK192" s="162">
        <f>SUM(BK193:BK194)</f>
        <v>0</v>
      </c>
    </row>
    <row r="193" spans="1:65" s="2" customFormat="1" ht="21.75" customHeight="1">
      <c r="A193" s="32"/>
      <c r="B193" s="165"/>
      <c r="C193" s="166" t="s">
        <v>327</v>
      </c>
      <c r="D193" s="166" t="s">
        <v>168</v>
      </c>
      <c r="E193" s="167" t="s">
        <v>809</v>
      </c>
      <c r="F193" s="168" t="s">
        <v>810</v>
      </c>
      <c r="G193" s="169" t="s">
        <v>235</v>
      </c>
      <c r="H193" s="170">
        <v>1</v>
      </c>
      <c r="I193" s="171"/>
      <c r="J193" s="172">
        <f>ROUND(I193*H193,2)</f>
        <v>0</v>
      </c>
      <c r="K193" s="168" t="s">
        <v>172</v>
      </c>
      <c r="L193" s="33"/>
      <c r="M193" s="173" t="s">
        <v>1</v>
      </c>
      <c r="N193" s="174" t="s">
        <v>41</v>
      </c>
      <c r="O193" s="58"/>
      <c r="P193" s="175">
        <f>O193*H193</f>
        <v>0</v>
      </c>
      <c r="Q193" s="175">
        <v>0.21734000000000001</v>
      </c>
      <c r="R193" s="175">
        <f>Q193*H193</f>
        <v>0.21734000000000001</v>
      </c>
      <c r="S193" s="175">
        <v>0</v>
      </c>
      <c r="T193" s="17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7" t="s">
        <v>182</v>
      </c>
      <c r="AT193" s="177" t="s">
        <v>168</v>
      </c>
      <c r="AU193" s="177" t="s">
        <v>86</v>
      </c>
      <c r="AY193" s="17" t="s">
        <v>165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7" t="s">
        <v>84</v>
      </c>
      <c r="BK193" s="178">
        <f>ROUND(I193*H193,2)</f>
        <v>0</v>
      </c>
      <c r="BL193" s="17" t="s">
        <v>182</v>
      </c>
      <c r="BM193" s="177" t="s">
        <v>811</v>
      </c>
    </row>
    <row r="194" spans="1:65" s="2" customFormat="1" ht="21.75" customHeight="1">
      <c r="A194" s="32"/>
      <c r="B194" s="165"/>
      <c r="C194" s="214" t="s">
        <v>335</v>
      </c>
      <c r="D194" s="214" t="s">
        <v>336</v>
      </c>
      <c r="E194" s="215" t="s">
        <v>812</v>
      </c>
      <c r="F194" s="216" t="s">
        <v>813</v>
      </c>
      <c r="G194" s="217" t="s">
        <v>235</v>
      </c>
      <c r="H194" s="218">
        <v>1</v>
      </c>
      <c r="I194" s="219"/>
      <c r="J194" s="220">
        <f>ROUND(I194*H194,2)</f>
        <v>0</v>
      </c>
      <c r="K194" s="216" t="s">
        <v>172</v>
      </c>
      <c r="L194" s="221"/>
      <c r="M194" s="222" t="s">
        <v>1</v>
      </c>
      <c r="N194" s="223" t="s">
        <v>41</v>
      </c>
      <c r="O194" s="58"/>
      <c r="P194" s="175">
        <f>O194*H194</f>
        <v>0</v>
      </c>
      <c r="Q194" s="175">
        <v>0.19600000000000001</v>
      </c>
      <c r="R194" s="175">
        <f>Q194*H194</f>
        <v>0.19600000000000001</v>
      </c>
      <c r="S194" s="175">
        <v>0</v>
      </c>
      <c r="T194" s="17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7" t="s">
        <v>202</v>
      </c>
      <c r="AT194" s="177" t="s">
        <v>336</v>
      </c>
      <c r="AU194" s="177" t="s">
        <v>86</v>
      </c>
      <c r="AY194" s="17" t="s">
        <v>165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7" t="s">
        <v>84</v>
      </c>
      <c r="BK194" s="178">
        <f>ROUND(I194*H194,2)</f>
        <v>0</v>
      </c>
      <c r="BL194" s="17" t="s">
        <v>182</v>
      </c>
      <c r="BM194" s="177" t="s">
        <v>814</v>
      </c>
    </row>
    <row r="195" spans="1:65" s="12" customFormat="1" ht="22.9" customHeight="1">
      <c r="B195" s="152"/>
      <c r="D195" s="153" t="s">
        <v>75</v>
      </c>
      <c r="E195" s="163" t="s">
        <v>205</v>
      </c>
      <c r="F195" s="163" t="s">
        <v>815</v>
      </c>
      <c r="I195" s="155"/>
      <c r="J195" s="164">
        <f>BK195</f>
        <v>0</v>
      </c>
      <c r="L195" s="152"/>
      <c r="M195" s="157"/>
      <c r="N195" s="158"/>
      <c r="O195" s="158"/>
      <c r="P195" s="159">
        <f>SUM(P196:P243)</f>
        <v>0</v>
      </c>
      <c r="Q195" s="158"/>
      <c r="R195" s="159">
        <f>SUM(R196:R243)</f>
        <v>63.294774590000003</v>
      </c>
      <c r="S195" s="158"/>
      <c r="T195" s="160">
        <f>SUM(T196:T243)</f>
        <v>16.275600000000001</v>
      </c>
      <c r="AR195" s="153" t="s">
        <v>84</v>
      </c>
      <c r="AT195" s="161" t="s">
        <v>75</v>
      </c>
      <c r="AU195" s="161" t="s">
        <v>84</v>
      </c>
      <c r="AY195" s="153" t="s">
        <v>165</v>
      </c>
      <c r="BK195" s="162">
        <f>SUM(BK196:BK243)</f>
        <v>0</v>
      </c>
    </row>
    <row r="196" spans="1:65" s="2" customFormat="1" ht="21.75" customHeight="1">
      <c r="A196" s="32"/>
      <c r="B196" s="165"/>
      <c r="C196" s="166" t="s">
        <v>8</v>
      </c>
      <c r="D196" s="166" t="s">
        <v>168</v>
      </c>
      <c r="E196" s="167" t="s">
        <v>816</v>
      </c>
      <c r="F196" s="168" t="s">
        <v>817</v>
      </c>
      <c r="G196" s="169" t="s">
        <v>235</v>
      </c>
      <c r="H196" s="170">
        <v>1</v>
      </c>
      <c r="I196" s="171"/>
      <c r="J196" s="172">
        <f>ROUND(I196*H196,2)</f>
        <v>0</v>
      </c>
      <c r="K196" s="168" t="s">
        <v>172</v>
      </c>
      <c r="L196" s="33"/>
      <c r="M196" s="173" t="s">
        <v>1</v>
      </c>
      <c r="N196" s="174" t="s">
        <v>41</v>
      </c>
      <c r="O196" s="58"/>
      <c r="P196" s="175">
        <f>O196*H196</f>
        <v>0</v>
      </c>
      <c r="Q196" s="175">
        <v>16.75142</v>
      </c>
      <c r="R196" s="175">
        <f>Q196*H196</f>
        <v>16.75142</v>
      </c>
      <c r="S196" s="175">
        <v>0</v>
      </c>
      <c r="T196" s="17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7" t="s">
        <v>182</v>
      </c>
      <c r="AT196" s="177" t="s">
        <v>168</v>
      </c>
      <c r="AU196" s="177" t="s">
        <v>86</v>
      </c>
      <c r="AY196" s="17" t="s">
        <v>165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7" t="s">
        <v>84</v>
      </c>
      <c r="BK196" s="178">
        <f>ROUND(I196*H196,2)</f>
        <v>0</v>
      </c>
      <c r="BL196" s="17" t="s">
        <v>182</v>
      </c>
      <c r="BM196" s="177" t="s">
        <v>818</v>
      </c>
    </row>
    <row r="197" spans="1:65" s="15" customFormat="1" ht="11.25">
      <c r="B197" s="207"/>
      <c r="D197" s="179" t="s">
        <v>220</v>
      </c>
      <c r="E197" s="208" t="s">
        <v>1</v>
      </c>
      <c r="F197" s="209" t="s">
        <v>783</v>
      </c>
      <c r="H197" s="208" t="s">
        <v>1</v>
      </c>
      <c r="I197" s="210"/>
      <c r="L197" s="207"/>
      <c r="M197" s="211"/>
      <c r="N197" s="212"/>
      <c r="O197" s="212"/>
      <c r="P197" s="212"/>
      <c r="Q197" s="212"/>
      <c r="R197" s="212"/>
      <c r="S197" s="212"/>
      <c r="T197" s="213"/>
      <c r="AT197" s="208" t="s">
        <v>220</v>
      </c>
      <c r="AU197" s="208" t="s">
        <v>86</v>
      </c>
      <c r="AV197" s="15" t="s">
        <v>84</v>
      </c>
      <c r="AW197" s="15" t="s">
        <v>32</v>
      </c>
      <c r="AX197" s="15" t="s">
        <v>76</v>
      </c>
      <c r="AY197" s="208" t="s">
        <v>165</v>
      </c>
    </row>
    <row r="198" spans="1:65" s="15" customFormat="1" ht="11.25">
      <c r="B198" s="207"/>
      <c r="D198" s="179" t="s">
        <v>220</v>
      </c>
      <c r="E198" s="208" t="s">
        <v>1</v>
      </c>
      <c r="F198" s="209" t="s">
        <v>784</v>
      </c>
      <c r="H198" s="208" t="s">
        <v>1</v>
      </c>
      <c r="I198" s="210"/>
      <c r="L198" s="207"/>
      <c r="M198" s="211"/>
      <c r="N198" s="212"/>
      <c r="O198" s="212"/>
      <c r="P198" s="212"/>
      <c r="Q198" s="212"/>
      <c r="R198" s="212"/>
      <c r="S198" s="212"/>
      <c r="T198" s="213"/>
      <c r="AT198" s="208" t="s">
        <v>220</v>
      </c>
      <c r="AU198" s="208" t="s">
        <v>86</v>
      </c>
      <c r="AV198" s="15" t="s">
        <v>84</v>
      </c>
      <c r="AW198" s="15" t="s">
        <v>32</v>
      </c>
      <c r="AX198" s="15" t="s">
        <v>76</v>
      </c>
      <c r="AY198" s="208" t="s">
        <v>165</v>
      </c>
    </row>
    <row r="199" spans="1:65" s="15" customFormat="1" ht="11.25">
      <c r="B199" s="207"/>
      <c r="D199" s="179" t="s">
        <v>220</v>
      </c>
      <c r="E199" s="208" t="s">
        <v>1</v>
      </c>
      <c r="F199" s="209" t="s">
        <v>819</v>
      </c>
      <c r="H199" s="208" t="s">
        <v>1</v>
      </c>
      <c r="I199" s="210"/>
      <c r="L199" s="207"/>
      <c r="M199" s="211"/>
      <c r="N199" s="212"/>
      <c r="O199" s="212"/>
      <c r="P199" s="212"/>
      <c r="Q199" s="212"/>
      <c r="R199" s="212"/>
      <c r="S199" s="212"/>
      <c r="T199" s="213"/>
      <c r="AT199" s="208" t="s">
        <v>220</v>
      </c>
      <c r="AU199" s="208" t="s">
        <v>86</v>
      </c>
      <c r="AV199" s="15" t="s">
        <v>84</v>
      </c>
      <c r="AW199" s="15" t="s">
        <v>32</v>
      </c>
      <c r="AX199" s="15" t="s">
        <v>76</v>
      </c>
      <c r="AY199" s="208" t="s">
        <v>165</v>
      </c>
    </row>
    <row r="200" spans="1:65" s="13" customFormat="1" ht="11.25">
      <c r="B200" s="183"/>
      <c r="D200" s="179" t="s">
        <v>220</v>
      </c>
      <c r="E200" s="184" t="s">
        <v>1</v>
      </c>
      <c r="F200" s="185" t="s">
        <v>84</v>
      </c>
      <c r="H200" s="186">
        <v>1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220</v>
      </c>
      <c r="AU200" s="184" t="s">
        <v>86</v>
      </c>
      <c r="AV200" s="13" t="s">
        <v>86</v>
      </c>
      <c r="AW200" s="13" t="s">
        <v>32</v>
      </c>
      <c r="AX200" s="13" t="s">
        <v>76</v>
      </c>
      <c r="AY200" s="184" t="s">
        <v>165</v>
      </c>
    </row>
    <row r="201" spans="1:65" s="14" customFormat="1" ht="11.25">
      <c r="B201" s="194"/>
      <c r="D201" s="179" t="s">
        <v>220</v>
      </c>
      <c r="E201" s="195" t="s">
        <v>1</v>
      </c>
      <c r="F201" s="196" t="s">
        <v>244</v>
      </c>
      <c r="H201" s="197">
        <v>1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5" t="s">
        <v>220</v>
      </c>
      <c r="AU201" s="195" t="s">
        <v>86</v>
      </c>
      <c r="AV201" s="14" t="s">
        <v>182</v>
      </c>
      <c r="AW201" s="14" t="s">
        <v>32</v>
      </c>
      <c r="AX201" s="14" t="s">
        <v>84</v>
      </c>
      <c r="AY201" s="195" t="s">
        <v>165</v>
      </c>
    </row>
    <row r="202" spans="1:65" s="2" customFormat="1" ht="21.75" customHeight="1">
      <c r="A202" s="32"/>
      <c r="B202" s="165"/>
      <c r="C202" s="166" t="s">
        <v>346</v>
      </c>
      <c r="D202" s="166" t="s">
        <v>168</v>
      </c>
      <c r="E202" s="167" t="s">
        <v>820</v>
      </c>
      <c r="F202" s="168" t="s">
        <v>821</v>
      </c>
      <c r="G202" s="169" t="s">
        <v>235</v>
      </c>
      <c r="H202" s="170">
        <v>1</v>
      </c>
      <c r="I202" s="171"/>
      <c r="J202" s="172">
        <f>ROUND(I202*H202,2)</f>
        <v>0</v>
      </c>
      <c r="K202" s="168" t="s">
        <v>172</v>
      </c>
      <c r="L202" s="33"/>
      <c r="M202" s="173" t="s">
        <v>1</v>
      </c>
      <c r="N202" s="174" t="s">
        <v>41</v>
      </c>
      <c r="O202" s="58"/>
      <c r="P202" s="175">
        <f>O202*H202</f>
        <v>0</v>
      </c>
      <c r="Q202" s="175">
        <v>16.035990000000002</v>
      </c>
      <c r="R202" s="175">
        <f>Q202*H202</f>
        <v>16.035990000000002</v>
      </c>
      <c r="S202" s="175">
        <v>0</v>
      </c>
      <c r="T202" s="17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7" t="s">
        <v>182</v>
      </c>
      <c r="AT202" s="177" t="s">
        <v>168</v>
      </c>
      <c r="AU202" s="177" t="s">
        <v>86</v>
      </c>
      <c r="AY202" s="17" t="s">
        <v>165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17" t="s">
        <v>84</v>
      </c>
      <c r="BK202" s="178">
        <f>ROUND(I202*H202,2)</f>
        <v>0</v>
      </c>
      <c r="BL202" s="17" t="s">
        <v>182</v>
      </c>
      <c r="BM202" s="177" t="s">
        <v>822</v>
      </c>
    </row>
    <row r="203" spans="1:65" s="15" customFormat="1" ht="11.25">
      <c r="B203" s="207"/>
      <c r="D203" s="179" t="s">
        <v>220</v>
      </c>
      <c r="E203" s="208" t="s">
        <v>1</v>
      </c>
      <c r="F203" s="209" t="s">
        <v>783</v>
      </c>
      <c r="H203" s="208" t="s">
        <v>1</v>
      </c>
      <c r="I203" s="210"/>
      <c r="L203" s="207"/>
      <c r="M203" s="211"/>
      <c r="N203" s="212"/>
      <c r="O203" s="212"/>
      <c r="P203" s="212"/>
      <c r="Q203" s="212"/>
      <c r="R203" s="212"/>
      <c r="S203" s="212"/>
      <c r="T203" s="213"/>
      <c r="AT203" s="208" t="s">
        <v>220</v>
      </c>
      <c r="AU203" s="208" t="s">
        <v>86</v>
      </c>
      <c r="AV203" s="15" t="s">
        <v>84</v>
      </c>
      <c r="AW203" s="15" t="s">
        <v>32</v>
      </c>
      <c r="AX203" s="15" t="s">
        <v>76</v>
      </c>
      <c r="AY203" s="208" t="s">
        <v>165</v>
      </c>
    </row>
    <row r="204" spans="1:65" s="15" customFormat="1" ht="11.25">
      <c r="B204" s="207"/>
      <c r="D204" s="179" t="s">
        <v>220</v>
      </c>
      <c r="E204" s="208" t="s">
        <v>1</v>
      </c>
      <c r="F204" s="209" t="s">
        <v>784</v>
      </c>
      <c r="H204" s="208" t="s">
        <v>1</v>
      </c>
      <c r="I204" s="210"/>
      <c r="L204" s="207"/>
      <c r="M204" s="211"/>
      <c r="N204" s="212"/>
      <c r="O204" s="212"/>
      <c r="P204" s="212"/>
      <c r="Q204" s="212"/>
      <c r="R204" s="212"/>
      <c r="S204" s="212"/>
      <c r="T204" s="213"/>
      <c r="AT204" s="208" t="s">
        <v>220</v>
      </c>
      <c r="AU204" s="208" t="s">
        <v>86</v>
      </c>
      <c r="AV204" s="15" t="s">
        <v>84</v>
      </c>
      <c r="AW204" s="15" t="s">
        <v>32</v>
      </c>
      <c r="AX204" s="15" t="s">
        <v>76</v>
      </c>
      <c r="AY204" s="208" t="s">
        <v>165</v>
      </c>
    </row>
    <row r="205" spans="1:65" s="15" customFormat="1" ht="11.25">
      <c r="B205" s="207"/>
      <c r="D205" s="179" t="s">
        <v>220</v>
      </c>
      <c r="E205" s="208" t="s">
        <v>1</v>
      </c>
      <c r="F205" s="209" t="s">
        <v>823</v>
      </c>
      <c r="H205" s="208" t="s">
        <v>1</v>
      </c>
      <c r="I205" s="210"/>
      <c r="L205" s="207"/>
      <c r="M205" s="211"/>
      <c r="N205" s="212"/>
      <c r="O205" s="212"/>
      <c r="P205" s="212"/>
      <c r="Q205" s="212"/>
      <c r="R205" s="212"/>
      <c r="S205" s="212"/>
      <c r="T205" s="213"/>
      <c r="AT205" s="208" t="s">
        <v>220</v>
      </c>
      <c r="AU205" s="208" t="s">
        <v>86</v>
      </c>
      <c r="AV205" s="15" t="s">
        <v>84</v>
      </c>
      <c r="AW205" s="15" t="s">
        <v>32</v>
      </c>
      <c r="AX205" s="15" t="s">
        <v>76</v>
      </c>
      <c r="AY205" s="208" t="s">
        <v>165</v>
      </c>
    </row>
    <row r="206" spans="1:65" s="15" customFormat="1" ht="11.25">
      <c r="B206" s="207"/>
      <c r="D206" s="179" t="s">
        <v>220</v>
      </c>
      <c r="E206" s="208" t="s">
        <v>1</v>
      </c>
      <c r="F206" s="209" t="s">
        <v>824</v>
      </c>
      <c r="H206" s="208" t="s">
        <v>1</v>
      </c>
      <c r="I206" s="210"/>
      <c r="L206" s="207"/>
      <c r="M206" s="211"/>
      <c r="N206" s="212"/>
      <c r="O206" s="212"/>
      <c r="P206" s="212"/>
      <c r="Q206" s="212"/>
      <c r="R206" s="212"/>
      <c r="S206" s="212"/>
      <c r="T206" s="213"/>
      <c r="AT206" s="208" t="s">
        <v>220</v>
      </c>
      <c r="AU206" s="208" t="s">
        <v>86</v>
      </c>
      <c r="AV206" s="15" t="s">
        <v>84</v>
      </c>
      <c r="AW206" s="15" t="s">
        <v>32</v>
      </c>
      <c r="AX206" s="15" t="s">
        <v>76</v>
      </c>
      <c r="AY206" s="208" t="s">
        <v>165</v>
      </c>
    </row>
    <row r="207" spans="1:65" s="13" customFormat="1" ht="11.25">
      <c r="B207" s="183"/>
      <c r="D207" s="179" t="s">
        <v>220</v>
      </c>
      <c r="E207" s="184" t="s">
        <v>1</v>
      </c>
      <c r="F207" s="185" t="s">
        <v>84</v>
      </c>
      <c r="H207" s="186">
        <v>1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220</v>
      </c>
      <c r="AU207" s="184" t="s">
        <v>86</v>
      </c>
      <c r="AV207" s="13" t="s">
        <v>86</v>
      </c>
      <c r="AW207" s="13" t="s">
        <v>32</v>
      </c>
      <c r="AX207" s="13" t="s">
        <v>76</v>
      </c>
      <c r="AY207" s="184" t="s">
        <v>165</v>
      </c>
    </row>
    <row r="208" spans="1:65" s="14" customFormat="1" ht="11.25">
      <c r="B208" s="194"/>
      <c r="D208" s="179" t="s">
        <v>220</v>
      </c>
      <c r="E208" s="195" t="s">
        <v>1</v>
      </c>
      <c r="F208" s="196" t="s">
        <v>244</v>
      </c>
      <c r="H208" s="197">
        <v>1</v>
      </c>
      <c r="I208" s="198"/>
      <c r="L208" s="194"/>
      <c r="M208" s="199"/>
      <c r="N208" s="200"/>
      <c r="O208" s="200"/>
      <c r="P208" s="200"/>
      <c r="Q208" s="200"/>
      <c r="R208" s="200"/>
      <c r="S208" s="200"/>
      <c r="T208" s="201"/>
      <c r="AT208" s="195" t="s">
        <v>220</v>
      </c>
      <c r="AU208" s="195" t="s">
        <v>86</v>
      </c>
      <c r="AV208" s="14" t="s">
        <v>182</v>
      </c>
      <c r="AW208" s="14" t="s">
        <v>32</v>
      </c>
      <c r="AX208" s="14" t="s">
        <v>84</v>
      </c>
      <c r="AY208" s="195" t="s">
        <v>165</v>
      </c>
    </row>
    <row r="209" spans="1:65" s="2" customFormat="1" ht="21.75" customHeight="1">
      <c r="A209" s="32"/>
      <c r="B209" s="165"/>
      <c r="C209" s="166" t="s">
        <v>350</v>
      </c>
      <c r="D209" s="166" t="s">
        <v>168</v>
      </c>
      <c r="E209" s="167" t="s">
        <v>825</v>
      </c>
      <c r="F209" s="168" t="s">
        <v>826</v>
      </c>
      <c r="G209" s="169" t="s">
        <v>380</v>
      </c>
      <c r="H209" s="170">
        <v>6.31</v>
      </c>
      <c r="I209" s="171"/>
      <c r="J209" s="172">
        <f>ROUND(I209*H209,2)</f>
        <v>0</v>
      </c>
      <c r="K209" s="168" t="s">
        <v>172</v>
      </c>
      <c r="L209" s="33"/>
      <c r="M209" s="173" t="s">
        <v>1</v>
      </c>
      <c r="N209" s="174" t="s">
        <v>41</v>
      </c>
      <c r="O209" s="58"/>
      <c r="P209" s="175">
        <f>O209*H209</f>
        <v>0</v>
      </c>
      <c r="Q209" s="175">
        <v>1.3682799999999999</v>
      </c>
      <c r="R209" s="175">
        <f>Q209*H209</f>
        <v>8.6338467999999988</v>
      </c>
      <c r="S209" s="175">
        <v>0</v>
      </c>
      <c r="T209" s="176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7" t="s">
        <v>182</v>
      </c>
      <c r="AT209" s="177" t="s">
        <v>168</v>
      </c>
      <c r="AU209" s="177" t="s">
        <v>86</v>
      </c>
      <c r="AY209" s="17" t="s">
        <v>165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17" t="s">
        <v>84</v>
      </c>
      <c r="BK209" s="178">
        <f>ROUND(I209*H209,2)</f>
        <v>0</v>
      </c>
      <c r="BL209" s="17" t="s">
        <v>182</v>
      </c>
      <c r="BM209" s="177" t="s">
        <v>827</v>
      </c>
    </row>
    <row r="210" spans="1:65" s="15" customFormat="1" ht="11.25">
      <c r="B210" s="207"/>
      <c r="D210" s="179" t="s">
        <v>220</v>
      </c>
      <c r="E210" s="208" t="s">
        <v>1</v>
      </c>
      <c r="F210" s="209" t="s">
        <v>783</v>
      </c>
      <c r="H210" s="208" t="s">
        <v>1</v>
      </c>
      <c r="I210" s="210"/>
      <c r="L210" s="207"/>
      <c r="M210" s="211"/>
      <c r="N210" s="212"/>
      <c r="O210" s="212"/>
      <c r="P210" s="212"/>
      <c r="Q210" s="212"/>
      <c r="R210" s="212"/>
      <c r="S210" s="212"/>
      <c r="T210" s="213"/>
      <c r="AT210" s="208" t="s">
        <v>220</v>
      </c>
      <c r="AU210" s="208" t="s">
        <v>86</v>
      </c>
      <c r="AV210" s="15" t="s">
        <v>84</v>
      </c>
      <c r="AW210" s="15" t="s">
        <v>32</v>
      </c>
      <c r="AX210" s="15" t="s">
        <v>76</v>
      </c>
      <c r="AY210" s="208" t="s">
        <v>165</v>
      </c>
    </row>
    <row r="211" spans="1:65" s="15" customFormat="1" ht="11.25">
      <c r="B211" s="207"/>
      <c r="D211" s="179" t="s">
        <v>220</v>
      </c>
      <c r="E211" s="208" t="s">
        <v>1</v>
      </c>
      <c r="F211" s="209" t="s">
        <v>784</v>
      </c>
      <c r="H211" s="208" t="s">
        <v>1</v>
      </c>
      <c r="I211" s="210"/>
      <c r="L211" s="207"/>
      <c r="M211" s="211"/>
      <c r="N211" s="212"/>
      <c r="O211" s="212"/>
      <c r="P211" s="212"/>
      <c r="Q211" s="212"/>
      <c r="R211" s="212"/>
      <c r="S211" s="212"/>
      <c r="T211" s="213"/>
      <c r="AT211" s="208" t="s">
        <v>220</v>
      </c>
      <c r="AU211" s="208" t="s">
        <v>86</v>
      </c>
      <c r="AV211" s="15" t="s">
        <v>84</v>
      </c>
      <c r="AW211" s="15" t="s">
        <v>32</v>
      </c>
      <c r="AX211" s="15" t="s">
        <v>76</v>
      </c>
      <c r="AY211" s="208" t="s">
        <v>165</v>
      </c>
    </row>
    <row r="212" spans="1:65" s="15" customFormat="1" ht="11.25">
      <c r="B212" s="207"/>
      <c r="D212" s="179" t="s">
        <v>220</v>
      </c>
      <c r="E212" s="208" t="s">
        <v>1</v>
      </c>
      <c r="F212" s="209" t="s">
        <v>828</v>
      </c>
      <c r="H212" s="208" t="s">
        <v>1</v>
      </c>
      <c r="I212" s="210"/>
      <c r="L212" s="207"/>
      <c r="M212" s="211"/>
      <c r="N212" s="212"/>
      <c r="O212" s="212"/>
      <c r="P212" s="212"/>
      <c r="Q212" s="212"/>
      <c r="R212" s="212"/>
      <c r="S212" s="212"/>
      <c r="T212" s="213"/>
      <c r="AT212" s="208" t="s">
        <v>220</v>
      </c>
      <c r="AU212" s="208" t="s">
        <v>86</v>
      </c>
      <c r="AV212" s="15" t="s">
        <v>84</v>
      </c>
      <c r="AW212" s="15" t="s">
        <v>32</v>
      </c>
      <c r="AX212" s="15" t="s">
        <v>76</v>
      </c>
      <c r="AY212" s="208" t="s">
        <v>165</v>
      </c>
    </row>
    <row r="213" spans="1:65" s="15" customFormat="1" ht="11.25">
      <c r="B213" s="207"/>
      <c r="D213" s="179" t="s">
        <v>220</v>
      </c>
      <c r="E213" s="208" t="s">
        <v>1</v>
      </c>
      <c r="F213" s="209" t="s">
        <v>829</v>
      </c>
      <c r="H213" s="208" t="s">
        <v>1</v>
      </c>
      <c r="I213" s="210"/>
      <c r="L213" s="207"/>
      <c r="M213" s="211"/>
      <c r="N213" s="212"/>
      <c r="O213" s="212"/>
      <c r="P213" s="212"/>
      <c r="Q213" s="212"/>
      <c r="R213" s="212"/>
      <c r="S213" s="212"/>
      <c r="T213" s="213"/>
      <c r="AT213" s="208" t="s">
        <v>220</v>
      </c>
      <c r="AU213" s="208" t="s">
        <v>86</v>
      </c>
      <c r="AV213" s="15" t="s">
        <v>84</v>
      </c>
      <c r="AW213" s="15" t="s">
        <v>32</v>
      </c>
      <c r="AX213" s="15" t="s">
        <v>76</v>
      </c>
      <c r="AY213" s="208" t="s">
        <v>165</v>
      </c>
    </row>
    <row r="214" spans="1:65" s="13" customFormat="1" ht="11.25">
      <c r="B214" s="183"/>
      <c r="D214" s="179" t="s">
        <v>220</v>
      </c>
      <c r="E214" s="184" t="s">
        <v>1</v>
      </c>
      <c r="F214" s="185" t="s">
        <v>830</v>
      </c>
      <c r="H214" s="186">
        <v>6.31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220</v>
      </c>
      <c r="AU214" s="184" t="s">
        <v>86</v>
      </c>
      <c r="AV214" s="13" t="s">
        <v>86</v>
      </c>
      <c r="AW214" s="13" t="s">
        <v>32</v>
      </c>
      <c r="AX214" s="13" t="s">
        <v>76</v>
      </c>
      <c r="AY214" s="184" t="s">
        <v>165</v>
      </c>
    </row>
    <row r="215" spans="1:65" s="14" customFormat="1" ht="11.25">
      <c r="B215" s="194"/>
      <c r="D215" s="179" t="s">
        <v>220</v>
      </c>
      <c r="E215" s="195" t="s">
        <v>1</v>
      </c>
      <c r="F215" s="196" t="s">
        <v>244</v>
      </c>
      <c r="H215" s="197">
        <v>6.31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5" t="s">
        <v>220</v>
      </c>
      <c r="AU215" s="195" t="s">
        <v>86</v>
      </c>
      <c r="AV215" s="14" t="s">
        <v>182</v>
      </c>
      <c r="AW215" s="14" t="s">
        <v>32</v>
      </c>
      <c r="AX215" s="14" t="s">
        <v>84</v>
      </c>
      <c r="AY215" s="195" t="s">
        <v>165</v>
      </c>
    </row>
    <row r="216" spans="1:65" s="2" customFormat="1" ht="16.5" customHeight="1">
      <c r="A216" s="32"/>
      <c r="B216" s="165"/>
      <c r="C216" s="214" t="s">
        <v>354</v>
      </c>
      <c r="D216" s="214" t="s">
        <v>336</v>
      </c>
      <c r="E216" s="215" t="s">
        <v>831</v>
      </c>
      <c r="F216" s="216" t="s">
        <v>832</v>
      </c>
      <c r="G216" s="217" t="s">
        <v>380</v>
      </c>
      <c r="H216" s="218">
        <v>6.4989999999999997</v>
      </c>
      <c r="I216" s="219"/>
      <c r="J216" s="220">
        <f>ROUND(I216*H216,2)</f>
        <v>0</v>
      </c>
      <c r="K216" s="216" t="s">
        <v>172</v>
      </c>
      <c r="L216" s="221"/>
      <c r="M216" s="222" t="s">
        <v>1</v>
      </c>
      <c r="N216" s="223" t="s">
        <v>41</v>
      </c>
      <c r="O216" s="58"/>
      <c r="P216" s="175">
        <f>O216*H216</f>
        <v>0</v>
      </c>
      <c r="Q216" s="175">
        <v>0.98</v>
      </c>
      <c r="R216" s="175">
        <f>Q216*H216</f>
        <v>6.3690199999999999</v>
      </c>
      <c r="S216" s="175">
        <v>0</v>
      </c>
      <c r="T216" s="17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7" t="s">
        <v>202</v>
      </c>
      <c r="AT216" s="177" t="s">
        <v>336</v>
      </c>
      <c r="AU216" s="177" t="s">
        <v>86</v>
      </c>
      <c r="AY216" s="17" t="s">
        <v>165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17" t="s">
        <v>84</v>
      </c>
      <c r="BK216" s="178">
        <f>ROUND(I216*H216,2)</f>
        <v>0</v>
      </c>
      <c r="BL216" s="17" t="s">
        <v>182</v>
      </c>
      <c r="BM216" s="177" t="s">
        <v>833</v>
      </c>
    </row>
    <row r="217" spans="1:65" s="13" customFormat="1" ht="11.25">
      <c r="B217" s="183"/>
      <c r="D217" s="179" t="s">
        <v>220</v>
      </c>
      <c r="F217" s="185" t="s">
        <v>834</v>
      </c>
      <c r="H217" s="186">
        <v>6.4989999999999997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220</v>
      </c>
      <c r="AU217" s="184" t="s">
        <v>86</v>
      </c>
      <c r="AV217" s="13" t="s">
        <v>86</v>
      </c>
      <c r="AW217" s="13" t="s">
        <v>3</v>
      </c>
      <c r="AX217" s="13" t="s">
        <v>84</v>
      </c>
      <c r="AY217" s="184" t="s">
        <v>165</v>
      </c>
    </row>
    <row r="218" spans="1:65" s="2" customFormat="1" ht="21.75" customHeight="1">
      <c r="A218" s="32"/>
      <c r="B218" s="165"/>
      <c r="C218" s="166" t="s">
        <v>359</v>
      </c>
      <c r="D218" s="166" t="s">
        <v>168</v>
      </c>
      <c r="E218" s="167" t="s">
        <v>835</v>
      </c>
      <c r="F218" s="168" t="s">
        <v>836</v>
      </c>
      <c r="G218" s="169" t="s">
        <v>286</v>
      </c>
      <c r="H218" s="170">
        <v>5.6369999999999996</v>
      </c>
      <c r="I218" s="171"/>
      <c r="J218" s="172">
        <f>ROUND(I218*H218,2)</f>
        <v>0</v>
      </c>
      <c r="K218" s="168" t="s">
        <v>172</v>
      </c>
      <c r="L218" s="33"/>
      <c r="M218" s="173" t="s">
        <v>1</v>
      </c>
      <c r="N218" s="174" t="s">
        <v>41</v>
      </c>
      <c r="O218" s="58"/>
      <c r="P218" s="175">
        <f>O218*H218</f>
        <v>0</v>
      </c>
      <c r="Q218" s="175">
        <v>2.46367</v>
      </c>
      <c r="R218" s="175">
        <f>Q218*H218</f>
        <v>13.887707789999999</v>
      </c>
      <c r="S218" s="175">
        <v>0</v>
      </c>
      <c r="T218" s="17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7" t="s">
        <v>182</v>
      </c>
      <c r="AT218" s="177" t="s">
        <v>168</v>
      </c>
      <c r="AU218" s="177" t="s">
        <v>86</v>
      </c>
      <c r="AY218" s="17" t="s">
        <v>165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7" t="s">
        <v>84</v>
      </c>
      <c r="BK218" s="178">
        <f>ROUND(I218*H218,2)</f>
        <v>0</v>
      </c>
      <c r="BL218" s="17" t="s">
        <v>182</v>
      </c>
      <c r="BM218" s="177" t="s">
        <v>837</v>
      </c>
    </row>
    <row r="219" spans="1:65" s="15" customFormat="1" ht="11.25">
      <c r="B219" s="207"/>
      <c r="D219" s="179" t="s">
        <v>220</v>
      </c>
      <c r="E219" s="208" t="s">
        <v>1</v>
      </c>
      <c r="F219" s="209" t="s">
        <v>783</v>
      </c>
      <c r="H219" s="208" t="s">
        <v>1</v>
      </c>
      <c r="I219" s="210"/>
      <c r="L219" s="207"/>
      <c r="M219" s="211"/>
      <c r="N219" s="212"/>
      <c r="O219" s="212"/>
      <c r="P219" s="212"/>
      <c r="Q219" s="212"/>
      <c r="R219" s="212"/>
      <c r="S219" s="212"/>
      <c r="T219" s="213"/>
      <c r="AT219" s="208" t="s">
        <v>220</v>
      </c>
      <c r="AU219" s="208" t="s">
        <v>86</v>
      </c>
      <c r="AV219" s="15" t="s">
        <v>84</v>
      </c>
      <c r="AW219" s="15" t="s">
        <v>32</v>
      </c>
      <c r="AX219" s="15" t="s">
        <v>76</v>
      </c>
      <c r="AY219" s="208" t="s">
        <v>165</v>
      </c>
    </row>
    <row r="220" spans="1:65" s="15" customFormat="1" ht="11.25">
      <c r="B220" s="207"/>
      <c r="D220" s="179" t="s">
        <v>220</v>
      </c>
      <c r="E220" s="208" t="s">
        <v>1</v>
      </c>
      <c r="F220" s="209" t="s">
        <v>784</v>
      </c>
      <c r="H220" s="208" t="s">
        <v>1</v>
      </c>
      <c r="I220" s="210"/>
      <c r="L220" s="207"/>
      <c r="M220" s="211"/>
      <c r="N220" s="212"/>
      <c r="O220" s="212"/>
      <c r="P220" s="212"/>
      <c r="Q220" s="212"/>
      <c r="R220" s="212"/>
      <c r="S220" s="212"/>
      <c r="T220" s="213"/>
      <c r="AT220" s="208" t="s">
        <v>220</v>
      </c>
      <c r="AU220" s="208" t="s">
        <v>86</v>
      </c>
      <c r="AV220" s="15" t="s">
        <v>84</v>
      </c>
      <c r="AW220" s="15" t="s">
        <v>32</v>
      </c>
      <c r="AX220" s="15" t="s">
        <v>76</v>
      </c>
      <c r="AY220" s="208" t="s">
        <v>165</v>
      </c>
    </row>
    <row r="221" spans="1:65" s="15" customFormat="1" ht="22.5">
      <c r="B221" s="207"/>
      <c r="D221" s="179" t="s">
        <v>220</v>
      </c>
      <c r="E221" s="208" t="s">
        <v>1</v>
      </c>
      <c r="F221" s="209" t="s">
        <v>838</v>
      </c>
      <c r="H221" s="208" t="s">
        <v>1</v>
      </c>
      <c r="I221" s="210"/>
      <c r="L221" s="207"/>
      <c r="M221" s="211"/>
      <c r="N221" s="212"/>
      <c r="O221" s="212"/>
      <c r="P221" s="212"/>
      <c r="Q221" s="212"/>
      <c r="R221" s="212"/>
      <c r="S221" s="212"/>
      <c r="T221" s="213"/>
      <c r="AT221" s="208" t="s">
        <v>220</v>
      </c>
      <c r="AU221" s="208" t="s">
        <v>86</v>
      </c>
      <c r="AV221" s="15" t="s">
        <v>84</v>
      </c>
      <c r="AW221" s="15" t="s">
        <v>32</v>
      </c>
      <c r="AX221" s="15" t="s">
        <v>76</v>
      </c>
      <c r="AY221" s="208" t="s">
        <v>165</v>
      </c>
    </row>
    <row r="222" spans="1:65" s="15" customFormat="1" ht="11.25">
      <c r="B222" s="207"/>
      <c r="D222" s="179" t="s">
        <v>220</v>
      </c>
      <c r="E222" s="208" t="s">
        <v>1</v>
      </c>
      <c r="F222" s="209" t="s">
        <v>839</v>
      </c>
      <c r="H222" s="208" t="s">
        <v>1</v>
      </c>
      <c r="I222" s="210"/>
      <c r="L222" s="207"/>
      <c r="M222" s="211"/>
      <c r="N222" s="212"/>
      <c r="O222" s="212"/>
      <c r="P222" s="212"/>
      <c r="Q222" s="212"/>
      <c r="R222" s="212"/>
      <c r="S222" s="212"/>
      <c r="T222" s="213"/>
      <c r="AT222" s="208" t="s">
        <v>220</v>
      </c>
      <c r="AU222" s="208" t="s">
        <v>86</v>
      </c>
      <c r="AV222" s="15" t="s">
        <v>84</v>
      </c>
      <c r="AW222" s="15" t="s">
        <v>32</v>
      </c>
      <c r="AX222" s="15" t="s">
        <v>76</v>
      </c>
      <c r="AY222" s="208" t="s">
        <v>165</v>
      </c>
    </row>
    <row r="223" spans="1:65" s="13" customFormat="1" ht="11.25">
      <c r="B223" s="183"/>
      <c r="D223" s="179" t="s">
        <v>220</v>
      </c>
      <c r="E223" s="184" t="s">
        <v>1</v>
      </c>
      <c r="F223" s="185" t="s">
        <v>840</v>
      </c>
      <c r="H223" s="186">
        <v>5.6369999999999996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220</v>
      </c>
      <c r="AU223" s="184" t="s">
        <v>86</v>
      </c>
      <c r="AV223" s="13" t="s">
        <v>86</v>
      </c>
      <c r="AW223" s="13" t="s">
        <v>32</v>
      </c>
      <c r="AX223" s="13" t="s">
        <v>76</v>
      </c>
      <c r="AY223" s="184" t="s">
        <v>165</v>
      </c>
    </row>
    <row r="224" spans="1:65" s="14" customFormat="1" ht="11.25">
      <c r="B224" s="194"/>
      <c r="D224" s="179" t="s">
        <v>220</v>
      </c>
      <c r="E224" s="195" t="s">
        <v>1</v>
      </c>
      <c r="F224" s="196" t="s">
        <v>244</v>
      </c>
      <c r="H224" s="197">
        <v>5.6369999999999996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5" t="s">
        <v>220</v>
      </c>
      <c r="AU224" s="195" t="s">
        <v>86</v>
      </c>
      <c r="AV224" s="14" t="s">
        <v>182</v>
      </c>
      <c r="AW224" s="14" t="s">
        <v>32</v>
      </c>
      <c r="AX224" s="14" t="s">
        <v>84</v>
      </c>
      <c r="AY224" s="195" t="s">
        <v>165</v>
      </c>
    </row>
    <row r="225" spans="1:65" s="2" customFormat="1" ht="21.75" customHeight="1">
      <c r="A225" s="32"/>
      <c r="B225" s="165"/>
      <c r="C225" s="166" t="s">
        <v>363</v>
      </c>
      <c r="D225" s="166" t="s">
        <v>168</v>
      </c>
      <c r="E225" s="167" t="s">
        <v>841</v>
      </c>
      <c r="F225" s="168" t="s">
        <v>842</v>
      </c>
      <c r="G225" s="169" t="s">
        <v>235</v>
      </c>
      <c r="H225" s="170">
        <v>1</v>
      </c>
      <c r="I225" s="171"/>
      <c r="J225" s="172">
        <f>ROUND(I225*H225,2)</f>
        <v>0</v>
      </c>
      <c r="K225" s="168" t="s">
        <v>172</v>
      </c>
      <c r="L225" s="33"/>
      <c r="M225" s="173" t="s">
        <v>1</v>
      </c>
      <c r="N225" s="174" t="s">
        <v>41</v>
      </c>
      <c r="O225" s="58"/>
      <c r="P225" s="175">
        <f>O225*H225</f>
        <v>0</v>
      </c>
      <c r="Q225" s="175">
        <v>1.6167899999999999</v>
      </c>
      <c r="R225" s="175">
        <f>Q225*H225</f>
        <v>1.6167899999999999</v>
      </c>
      <c r="S225" s="175">
        <v>0</v>
      </c>
      <c r="T225" s="176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7" t="s">
        <v>182</v>
      </c>
      <c r="AT225" s="177" t="s">
        <v>168</v>
      </c>
      <c r="AU225" s="177" t="s">
        <v>86</v>
      </c>
      <c r="AY225" s="17" t="s">
        <v>165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17" t="s">
        <v>84</v>
      </c>
      <c r="BK225" s="178">
        <f>ROUND(I225*H225,2)</f>
        <v>0</v>
      </c>
      <c r="BL225" s="17" t="s">
        <v>182</v>
      </c>
      <c r="BM225" s="177" t="s">
        <v>843</v>
      </c>
    </row>
    <row r="226" spans="1:65" s="15" customFormat="1" ht="11.25">
      <c r="B226" s="207"/>
      <c r="D226" s="179" t="s">
        <v>220</v>
      </c>
      <c r="E226" s="208" t="s">
        <v>1</v>
      </c>
      <c r="F226" s="209" t="s">
        <v>844</v>
      </c>
      <c r="H226" s="208" t="s">
        <v>1</v>
      </c>
      <c r="I226" s="210"/>
      <c r="L226" s="207"/>
      <c r="M226" s="211"/>
      <c r="N226" s="212"/>
      <c r="O226" s="212"/>
      <c r="P226" s="212"/>
      <c r="Q226" s="212"/>
      <c r="R226" s="212"/>
      <c r="S226" s="212"/>
      <c r="T226" s="213"/>
      <c r="AT226" s="208" t="s">
        <v>220</v>
      </c>
      <c r="AU226" s="208" t="s">
        <v>86</v>
      </c>
      <c r="AV226" s="15" t="s">
        <v>84</v>
      </c>
      <c r="AW226" s="15" t="s">
        <v>32</v>
      </c>
      <c r="AX226" s="15" t="s">
        <v>76</v>
      </c>
      <c r="AY226" s="208" t="s">
        <v>165</v>
      </c>
    </row>
    <row r="227" spans="1:65" s="15" customFormat="1" ht="11.25">
      <c r="B227" s="207"/>
      <c r="D227" s="179" t="s">
        <v>220</v>
      </c>
      <c r="E227" s="208" t="s">
        <v>1</v>
      </c>
      <c r="F227" s="209" t="s">
        <v>819</v>
      </c>
      <c r="H227" s="208" t="s">
        <v>1</v>
      </c>
      <c r="I227" s="210"/>
      <c r="L227" s="207"/>
      <c r="M227" s="211"/>
      <c r="N227" s="212"/>
      <c r="O227" s="212"/>
      <c r="P227" s="212"/>
      <c r="Q227" s="212"/>
      <c r="R227" s="212"/>
      <c r="S227" s="212"/>
      <c r="T227" s="213"/>
      <c r="AT227" s="208" t="s">
        <v>220</v>
      </c>
      <c r="AU227" s="208" t="s">
        <v>86</v>
      </c>
      <c r="AV227" s="15" t="s">
        <v>84</v>
      </c>
      <c r="AW227" s="15" t="s">
        <v>32</v>
      </c>
      <c r="AX227" s="15" t="s">
        <v>76</v>
      </c>
      <c r="AY227" s="208" t="s">
        <v>165</v>
      </c>
    </row>
    <row r="228" spans="1:65" s="13" customFormat="1" ht="11.25">
      <c r="B228" s="183"/>
      <c r="D228" s="179" t="s">
        <v>220</v>
      </c>
      <c r="E228" s="184" t="s">
        <v>1</v>
      </c>
      <c r="F228" s="185" t="s">
        <v>84</v>
      </c>
      <c r="H228" s="186">
        <v>1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220</v>
      </c>
      <c r="AU228" s="184" t="s">
        <v>86</v>
      </c>
      <c r="AV228" s="13" t="s">
        <v>86</v>
      </c>
      <c r="AW228" s="13" t="s">
        <v>32</v>
      </c>
      <c r="AX228" s="13" t="s">
        <v>76</v>
      </c>
      <c r="AY228" s="184" t="s">
        <v>165</v>
      </c>
    </row>
    <row r="229" spans="1:65" s="14" customFormat="1" ht="11.25">
      <c r="B229" s="194"/>
      <c r="D229" s="179" t="s">
        <v>220</v>
      </c>
      <c r="E229" s="195" t="s">
        <v>1</v>
      </c>
      <c r="F229" s="196" t="s">
        <v>244</v>
      </c>
      <c r="H229" s="197">
        <v>1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5" t="s">
        <v>220</v>
      </c>
      <c r="AU229" s="195" t="s">
        <v>86</v>
      </c>
      <c r="AV229" s="14" t="s">
        <v>182</v>
      </c>
      <c r="AW229" s="14" t="s">
        <v>32</v>
      </c>
      <c r="AX229" s="14" t="s">
        <v>84</v>
      </c>
      <c r="AY229" s="195" t="s">
        <v>165</v>
      </c>
    </row>
    <row r="230" spans="1:65" s="2" customFormat="1" ht="21.75" customHeight="1">
      <c r="A230" s="32"/>
      <c r="B230" s="165"/>
      <c r="C230" s="166" t="s">
        <v>7</v>
      </c>
      <c r="D230" s="166" t="s">
        <v>168</v>
      </c>
      <c r="E230" s="167" t="s">
        <v>845</v>
      </c>
      <c r="F230" s="168" t="s">
        <v>846</v>
      </c>
      <c r="G230" s="169" t="s">
        <v>286</v>
      </c>
      <c r="H230" s="170">
        <v>7.3979999999999997</v>
      </c>
      <c r="I230" s="171"/>
      <c r="J230" s="172">
        <f>ROUND(I230*H230,2)</f>
        <v>0</v>
      </c>
      <c r="K230" s="168" t="s">
        <v>172</v>
      </c>
      <c r="L230" s="33"/>
      <c r="M230" s="173" t="s">
        <v>1</v>
      </c>
      <c r="N230" s="174" t="s">
        <v>41</v>
      </c>
      <c r="O230" s="58"/>
      <c r="P230" s="175">
        <f>O230*H230</f>
        <v>0</v>
      </c>
      <c r="Q230" s="175">
        <v>0</v>
      </c>
      <c r="R230" s="175">
        <f>Q230*H230</f>
        <v>0</v>
      </c>
      <c r="S230" s="175">
        <v>2.2000000000000002</v>
      </c>
      <c r="T230" s="176">
        <f>S230*H230</f>
        <v>16.275600000000001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7" t="s">
        <v>182</v>
      </c>
      <c r="AT230" s="177" t="s">
        <v>168</v>
      </c>
      <c r="AU230" s="177" t="s">
        <v>86</v>
      </c>
      <c r="AY230" s="17" t="s">
        <v>165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17" t="s">
        <v>84</v>
      </c>
      <c r="BK230" s="178">
        <f>ROUND(I230*H230,2)</f>
        <v>0</v>
      </c>
      <c r="BL230" s="17" t="s">
        <v>182</v>
      </c>
      <c r="BM230" s="177" t="s">
        <v>847</v>
      </c>
    </row>
    <row r="231" spans="1:65" s="15" customFormat="1" ht="11.25">
      <c r="B231" s="207"/>
      <c r="D231" s="179" t="s">
        <v>220</v>
      </c>
      <c r="E231" s="208" t="s">
        <v>1</v>
      </c>
      <c r="F231" s="209" t="s">
        <v>848</v>
      </c>
      <c r="H231" s="208" t="s">
        <v>1</v>
      </c>
      <c r="I231" s="210"/>
      <c r="L231" s="207"/>
      <c r="M231" s="211"/>
      <c r="N231" s="212"/>
      <c r="O231" s="212"/>
      <c r="P231" s="212"/>
      <c r="Q231" s="212"/>
      <c r="R231" s="212"/>
      <c r="S231" s="212"/>
      <c r="T231" s="213"/>
      <c r="AT231" s="208" t="s">
        <v>220</v>
      </c>
      <c r="AU231" s="208" t="s">
        <v>86</v>
      </c>
      <c r="AV231" s="15" t="s">
        <v>84</v>
      </c>
      <c r="AW231" s="15" t="s">
        <v>32</v>
      </c>
      <c r="AX231" s="15" t="s">
        <v>76</v>
      </c>
      <c r="AY231" s="208" t="s">
        <v>165</v>
      </c>
    </row>
    <row r="232" spans="1:65" s="15" customFormat="1" ht="11.25">
      <c r="B232" s="207"/>
      <c r="D232" s="179" t="s">
        <v>220</v>
      </c>
      <c r="E232" s="208" t="s">
        <v>1</v>
      </c>
      <c r="F232" s="209" t="s">
        <v>784</v>
      </c>
      <c r="H232" s="208" t="s">
        <v>1</v>
      </c>
      <c r="I232" s="210"/>
      <c r="L232" s="207"/>
      <c r="M232" s="211"/>
      <c r="N232" s="212"/>
      <c r="O232" s="212"/>
      <c r="P232" s="212"/>
      <c r="Q232" s="212"/>
      <c r="R232" s="212"/>
      <c r="S232" s="212"/>
      <c r="T232" s="213"/>
      <c r="AT232" s="208" t="s">
        <v>220</v>
      </c>
      <c r="AU232" s="208" t="s">
        <v>86</v>
      </c>
      <c r="AV232" s="15" t="s">
        <v>84</v>
      </c>
      <c r="AW232" s="15" t="s">
        <v>32</v>
      </c>
      <c r="AX232" s="15" t="s">
        <v>76</v>
      </c>
      <c r="AY232" s="208" t="s">
        <v>165</v>
      </c>
    </row>
    <row r="233" spans="1:65" s="15" customFormat="1" ht="11.25">
      <c r="B233" s="207"/>
      <c r="D233" s="179" t="s">
        <v>220</v>
      </c>
      <c r="E233" s="208" t="s">
        <v>1</v>
      </c>
      <c r="F233" s="209" t="s">
        <v>849</v>
      </c>
      <c r="H233" s="208" t="s">
        <v>1</v>
      </c>
      <c r="I233" s="210"/>
      <c r="L233" s="207"/>
      <c r="M233" s="211"/>
      <c r="N233" s="212"/>
      <c r="O233" s="212"/>
      <c r="P233" s="212"/>
      <c r="Q233" s="212"/>
      <c r="R233" s="212"/>
      <c r="S233" s="212"/>
      <c r="T233" s="213"/>
      <c r="AT233" s="208" t="s">
        <v>220</v>
      </c>
      <c r="AU233" s="208" t="s">
        <v>86</v>
      </c>
      <c r="AV233" s="15" t="s">
        <v>84</v>
      </c>
      <c r="AW233" s="15" t="s">
        <v>32</v>
      </c>
      <c r="AX233" s="15" t="s">
        <v>76</v>
      </c>
      <c r="AY233" s="208" t="s">
        <v>165</v>
      </c>
    </row>
    <row r="234" spans="1:65" s="15" customFormat="1" ht="11.25">
      <c r="B234" s="207"/>
      <c r="D234" s="179" t="s">
        <v>220</v>
      </c>
      <c r="E234" s="208" t="s">
        <v>1</v>
      </c>
      <c r="F234" s="209" t="s">
        <v>850</v>
      </c>
      <c r="H234" s="208" t="s">
        <v>1</v>
      </c>
      <c r="I234" s="210"/>
      <c r="L234" s="207"/>
      <c r="M234" s="211"/>
      <c r="N234" s="212"/>
      <c r="O234" s="212"/>
      <c r="P234" s="212"/>
      <c r="Q234" s="212"/>
      <c r="R234" s="212"/>
      <c r="S234" s="212"/>
      <c r="T234" s="213"/>
      <c r="AT234" s="208" t="s">
        <v>220</v>
      </c>
      <c r="AU234" s="208" t="s">
        <v>86</v>
      </c>
      <c r="AV234" s="15" t="s">
        <v>84</v>
      </c>
      <c r="AW234" s="15" t="s">
        <v>32</v>
      </c>
      <c r="AX234" s="15" t="s">
        <v>76</v>
      </c>
      <c r="AY234" s="208" t="s">
        <v>165</v>
      </c>
    </row>
    <row r="235" spans="1:65" s="15" customFormat="1" ht="11.25">
      <c r="B235" s="207"/>
      <c r="D235" s="179" t="s">
        <v>220</v>
      </c>
      <c r="E235" s="208" t="s">
        <v>1</v>
      </c>
      <c r="F235" s="209" t="s">
        <v>395</v>
      </c>
      <c r="H235" s="208" t="s">
        <v>1</v>
      </c>
      <c r="I235" s="210"/>
      <c r="L235" s="207"/>
      <c r="M235" s="211"/>
      <c r="N235" s="212"/>
      <c r="O235" s="212"/>
      <c r="P235" s="212"/>
      <c r="Q235" s="212"/>
      <c r="R235" s="212"/>
      <c r="S235" s="212"/>
      <c r="T235" s="213"/>
      <c r="AT235" s="208" t="s">
        <v>220</v>
      </c>
      <c r="AU235" s="208" t="s">
        <v>86</v>
      </c>
      <c r="AV235" s="15" t="s">
        <v>84</v>
      </c>
      <c r="AW235" s="15" t="s">
        <v>32</v>
      </c>
      <c r="AX235" s="15" t="s">
        <v>76</v>
      </c>
      <c r="AY235" s="208" t="s">
        <v>165</v>
      </c>
    </row>
    <row r="236" spans="1:65" s="15" customFormat="1" ht="11.25">
      <c r="B236" s="207"/>
      <c r="D236" s="179" t="s">
        <v>220</v>
      </c>
      <c r="E236" s="208" t="s">
        <v>1</v>
      </c>
      <c r="F236" s="209" t="s">
        <v>851</v>
      </c>
      <c r="H236" s="208" t="s">
        <v>1</v>
      </c>
      <c r="I236" s="210"/>
      <c r="L236" s="207"/>
      <c r="M236" s="211"/>
      <c r="N236" s="212"/>
      <c r="O236" s="212"/>
      <c r="P236" s="212"/>
      <c r="Q236" s="212"/>
      <c r="R236" s="212"/>
      <c r="S236" s="212"/>
      <c r="T236" s="213"/>
      <c r="AT236" s="208" t="s">
        <v>220</v>
      </c>
      <c r="AU236" s="208" t="s">
        <v>86</v>
      </c>
      <c r="AV236" s="15" t="s">
        <v>84</v>
      </c>
      <c r="AW236" s="15" t="s">
        <v>32</v>
      </c>
      <c r="AX236" s="15" t="s">
        <v>76</v>
      </c>
      <c r="AY236" s="208" t="s">
        <v>165</v>
      </c>
    </row>
    <row r="237" spans="1:65" s="15" customFormat="1" ht="11.25">
      <c r="B237" s="207"/>
      <c r="D237" s="179" t="s">
        <v>220</v>
      </c>
      <c r="E237" s="208" t="s">
        <v>1</v>
      </c>
      <c r="F237" s="209" t="s">
        <v>784</v>
      </c>
      <c r="H237" s="208" t="s">
        <v>1</v>
      </c>
      <c r="I237" s="210"/>
      <c r="L237" s="207"/>
      <c r="M237" s="211"/>
      <c r="N237" s="212"/>
      <c r="O237" s="212"/>
      <c r="P237" s="212"/>
      <c r="Q237" s="212"/>
      <c r="R237" s="212"/>
      <c r="S237" s="212"/>
      <c r="T237" s="213"/>
      <c r="AT237" s="208" t="s">
        <v>220</v>
      </c>
      <c r="AU237" s="208" t="s">
        <v>86</v>
      </c>
      <c r="AV237" s="15" t="s">
        <v>84</v>
      </c>
      <c r="AW237" s="15" t="s">
        <v>32</v>
      </c>
      <c r="AX237" s="15" t="s">
        <v>76</v>
      </c>
      <c r="AY237" s="208" t="s">
        <v>165</v>
      </c>
    </row>
    <row r="238" spans="1:65" s="15" customFormat="1" ht="11.25">
      <c r="B238" s="207"/>
      <c r="D238" s="179" t="s">
        <v>220</v>
      </c>
      <c r="E238" s="208" t="s">
        <v>1</v>
      </c>
      <c r="F238" s="209" t="s">
        <v>852</v>
      </c>
      <c r="H238" s="208" t="s">
        <v>1</v>
      </c>
      <c r="I238" s="210"/>
      <c r="L238" s="207"/>
      <c r="M238" s="211"/>
      <c r="N238" s="212"/>
      <c r="O238" s="212"/>
      <c r="P238" s="212"/>
      <c r="Q238" s="212"/>
      <c r="R238" s="212"/>
      <c r="S238" s="212"/>
      <c r="T238" s="213"/>
      <c r="AT238" s="208" t="s">
        <v>220</v>
      </c>
      <c r="AU238" s="208" t="s">
        <v>86</v>
      </c>
      <c r="AV238" s="15" t="s">
        <v>84</v>
      </c>
      <c r="AW238" s="15" t="s">
        <v>32</v>
      </c>
      <c r="AX238" s="15" t="s">
        <v>76</v>
      </c>
      <c r="AY238" s="208" t="s">
        <v>165</v>
      </c>
    </row>
    <row r="239" spans="1:65" s="15" customFormat="1" ht="11.25">
      <c r="B239" s="207"/>
      <c r="D239" s="179" t="s">
        <v>220</v>
      </c>
      <c r="E239" s="208" t="s">
        <v>1</v>
      </c>
      <c r="F239" s="209" t="s">
        <v>853</v>
      </c>
      <c r="H239" s="208" t="s">
        <v>1</v>
      </c>
      <c r="I239" s="210"/>
      <c r="L239" s="207"/>
      <c r="M239" s="211"/>
      <c r="N239" s="212"/>
      <c r="O239" s="212"/>
      <c r="P239" s="212"/>
      <c r="Q239" s="212"/>
      <c r="R239" s="212"/>
      <c r="S239" s="212"/>
      <c r="T239" s="213"/>
      <c r="AT239" s="208" t="s">
        <v>220</v>
      </c>
      <c r="AU239" s="208" t="s">
        <v>86</v>
      </c>
      <c r="AV239" s="15" t="s">
        <v>84</v>
      </c>
      <c r="AW239" s="15" t="s">
        <v>32</v>
      </c>
      <c r="AX239" s="15" t="s">
        <v>76</v>
      </c>
      <c r="AY239" s="208" t="s">
        <v>165</v>
      </c>
    </row>
    <row r="240" spans="1:65" s="15" customFormat="1" ht="11.25">
      <c r="B240" s="207"/>
      <c r="D240" s="179" t="s">
        <v>220</v>
      </c>
      <c r="E240" s="208" t="s">
        <v>1</v>
      </c>
      <c r="F240" s="209" t="s">
        <v>395</v>
      </c>
      <c r="H240" s="208" t="s">
        <v>1</v>
      </c>
      <c r="I240" s="210"/>
      <c r="L240" s="207"/>
      <c r="M240" s="211"/>
      <c r="N240" s="212"/>
      <c r="O240" s="212"/>
      <c r="P240" s="212"/>
      <c r="Q240" s="212"/>
      <c r="R240" s="212"/>
      <c r="S240" s="212"/>
      <c r="T240" s="213"/>
      <c r="AT240" s="208" t="s">
        <v>220</v>
      </c>
      <c r="AU240" s="208" t="s">
        <v>86</v>
      </c>
      <c r="AV240" s="15" t="s">
        <v>84</v>
      </c>
      <c r="AW240" s="15" t="s">
        <v>32</v>
      </c>
      <c r="AX240" s="15" t="s">
        <v>76</v>
      </c>
      <c r="AY240" s="208" t="s">
        <v>165</v>
      </c>
    </row>
    <row r="241" spans="1:65" s="15" customFormat="1" ht="11.25">
      <c r="B241" s="207"/>
      <c r="D241" s="179" t="s">
        <v>220</v>
      </c>
      <c r="E241" s="208" t="s">
        <v>1</v>
      </c>
      <c r="F241" s="209" t="s">
        <v>854</v>
      </c>
      <c r="H241" s="208" t="s">
        <v>1</v>
      </c>
      <c r="I241" s="210"/>
      <c r="L241" s="207"/>
      <c r="M241" s="211"/>
      <c r="N241" s="212"/>
      <c r="O241" s="212"/>
      <c r="P241" s="212"/>
      <c r="Q241" s="212"/>
      <c r="R241" s="212"/>
      <c r="S241" s="212"/>
      <c r="T241" s="213"/>
      <c r="AT241" s="208" t="s">
        <v>220</v>
      </c>
      <c r="AU241" s="208" t="s">
        <v>86</v>
      </c>
      <c r="AV241" s="15" t="s">
        <v>84</v>
      </c>
      <c r="AW241" s="15" t="s">
        <v>32</v>
      </c>
      <c r="AX241" s="15" t="s">
        <v>76</v>
      </c>
      <c r="AY241" s="208" t="s">
        <v>165</v>
      </c>
    </row>
    <row r="242" spans="1:65" s="13" customFormat="1" ht="11.25">
      <c r="B242" s="183"/>
      <c r="D242" s="179" t="s">
        <v>220</v>
      </c>
      <c r="E242" s="184" t="s">
        <v>1</v>
      </c>
      <c r="F242" s="185" t="s">
        <v>855</v>
      </c>
      <c r="H242" s="186">
        <v>7.3979999999999997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220</v>
      </c>
      <c r="AU242" s="184" t="s">
        <v>86</v>
      </c>
      <c r="AV242" s="13" t="s">
        <v>86</v>
      </c>
      <c r="AW242" s="13" t="s">
        <v>32</v>
      </c>
      <c r="AX242" s="13" t="s">
        <v>76</v>
      </c>
      <c r="AY242" s="184" t="s">
        <v>165</v>
      </c>
    </row>
    <row r="243" spans="1:65" s="14" customFormat="1" ht="11.25">
      <c r="B243" s="194"/>
      <c r="D243" s="179" t="s">
        <v>220</v>
      </c>
      <c r="E243" s="195" t="s">
        <v>1</v>
      </c>
      <c r="F243" s="196" t="s">
        <v>244</v>
      </c>
      <c r="H243" s="197">
        <v>7.3979999999999997</v>
      </c>
      <c r="I243" s="198"/>
      <c r="L243" s="194"/>
      <c r="M243" s="199"/>
      <c r="N243" s="200"/>
      <c r="O243" s="200"/>
      <c r="P243" s="200"/>
      <c r="Q243" s="200"/>
      <c r="R243" s="200"/>
      <c r="S243" s="200"/>
      <c r="T243" s="201"/>
      <c r="AT243" s="195" t="s">
        <v>220</v>
      </c>
      <c r="AU243" s="195" t="s">
        <v>86</v>
      </c>
      <c r="AV243" s="14" t="s">
        <v>182</v>
      </c>
      <c r="AW243" s="14" t="s">
        <v>32</v>
      </c>
      <c r="AX243" s="14" t="s">
        <v>84</v>
      </c>
      <c r="AY243" s="195" t="s">
        <v>165</v>
      </c>
    </row>
    <row r="244" spans="1:65" s="12" customFormat="1" ht="22.9" customHeight="1">
      <c r="B244" s="152"/>
      <c r="D244" s="153" t="s">
        <v>75</v>
      </c>
      <c r="E244" s="163" t="s">
        <v>607</v>
      </c>
      <c r="F244" s="163" t="s">
        <v>608</v>
      </c>
      <c r="I244" s="155"/>
      <c r="J244" s="164">
        <f>BK244</f>
        <v>0</v>
      </c>
      <c r="L244" s="152"/>
      <c r="M244" s="157"/>
      <c r="N244" s="158"/>
      <c r="O244" s="158"/>
      <c r="P244" s="159">
        <f>SUM(P245:P256)</f>
        <v>0</v>
      </c>
      <c r="Q244" s="158"/>
      <c r="R244" s="159">
        <f>SUM(R245:R256)</f>
        <v>0</v>
      </c>
      <c r="S244" s="158"/>
      <c r="T244" s="160">
        <f>SUM(T245:T256)</f>
        <v>0</v>
      </c>
      <c r="AR244" s="153" t="s">
        <v>84</v>
      </c>
      <c r="AT244" s="161" t="s">
        <v>75</v>
      </c>
      <c r="AU244" s="161" t="s">
        <v>84</v>
      </c>
      <c r="AY244" s="153" t="s">
        <v>165</v>
      </c>
      <c r="BK244" s="162">
        <f>SUM(BK245:BK256)</f>
        <v>0</v>
      </c>
    </row>
    <row r="245" spans="1:65" s="2" customFormat="1" ht="16.5" customHeight="1">
      <c r="A245" s="32"/>
      <c r="B245" s="165"/>
      <c r="C245" s="166" t="s">
        <v>372</v>
      </c>
      <c r="D245" s="166" t="s">
        <v>168</v>
      </c>
      <c r="E245" s="167" t="s">
        <v>622</v>
      </c>
      <c r="F245" s="168" t="s">
        <v>623</v>
      </c>
      <c r="G245" s="169" t="s">
        <v>339</v>
      </c>
      <c r="H245" s="170">
        <v>16.276</v>
      </c>
      <c r="I245" s="171"/>
      <c r="J245" s="172">
        <f>ROUND(I245*H245,2)</f>
        <v>0</v>
      </c>
      <c r="K245" s="168" t="s">
        <v>172</v>
      </c>
      <c r="L245" s="33"/>
      <c r="M245" s="173" t="s">
        <v>1</v>
      </c>
      <c r="N245" s="174" t="s">
        <v>41</v>
      </c>
      <c r="O245" s="58"/>
      <c r="P245" s="175">
        <f>O245*H245</f>
        <v>0</v>
      </c>
      <c r="Q245" s="175">
        <v>0</v>
      </c>
      <c r="R245" s="175">
        <f>Q245*H245</f>
        <v>0</v>
      </c>
      <c r="S245" s="175">
        <v>0</v>
      </c>
      <c r="T245" s="176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7" t="s">
        <v>182</v>
      </c>
      <c r="AT245" s="177" t="s">
        <v>168</v>
      </c>
      <c r="AU245" s="177" t="s">
        <v>86</v>
      </c>
      <c r="AY245" s="17" t="s">
        <v>165</v>
      </c>
      <c r="BE245" s="178">
        <f>IF(N245="základní",J245,0)</f>
        <v>0</v>
      </c>
      <c r="BF245" s="178">
        <f>IF(N245="snížená",J245,0)</f>
        <v>0</v>
      </c>
      <c r="BG245" s="178">
        <f>IF(N245="zákl. přenesená",J245,0)</f>
        <v>0</v>
      </c>
      <c r="BH245" s="178">
        <f>IF(N245="sníž. přenesená",J245,0)</f>
        <v>0</v>
      </c>
      <c r="BI245" s="178">
        <f>IF(N245="nulová",J245,0)</f>
        <v>0</v>
      </c>
      <c r="BJ245" s="17" t="s">
        <v>84</v>
      </c>
      <c r="BK245" s="178">
        <f>ROUND(I245*H245,2)</f>
        <v>0</v>
      </c>
      <c r="BL245" s="17" t="s">
        <v>182</v>
      </c>
      <c r="BM245" s="177" t="s">
        <v>856</v>
      </c>
    </row>
    <row r="246" spans="1:65" s="13" customFormat="1" ht="11.25">
      <c r="B246" s="183"/>
      <c r="D246" s="179" t="s">
        <v>220</v>
      </c>
      <c r="E246" s="184" t="s">
        <v>1</v>
      </c>
      <c r="F246" s="185" t="s">
        <v>857</v>
      </c>
      <c r="H246" s="186">
        <v>16.276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220</v>
      </c>
      <c r="AU246" s="184" t="s">
        <v>86</v>
      </c>
      <c r="AV246" s="13" t="s">
        <v>86</v>
      </c>
      <c r="AW246" s="13" t="s">
        <v>32</v>
      </c>
      <c r="AX246" s="13" t="s">
        <v>76</v>
      </c>
      <c r="AY246" s="184" t="s">
        <v>165</v>
      </c>
    </row>
    <row r="247" spans="1:65" s="14" customFormat="1" ht="11.25">
      <c r="B247" s="194"/>
      <c r="D247" s="179" t="s">
        <v>220</v>
      </c>
      <c r="E247" s="195" t="s">
        <v>1</v>
      </c>
      <c r="F247" s="196" t="s">
        <v>244</v>
      </c>
      <c r="H247" s="197">
        <v>16.276</v>
      </c>
      <c r="I247" s="198"/>
      <c r="L247" s="194"/>
      <c r="M247" s="199"/>
      <c r="N247" s="200"/>
      <c r="O247" s="200"/>
      <c r="P247" s="200"/>
      <c r="Q247" s="200"/>
      <c r="R247" s="200"/>
      <c r="S247" s="200"/>
      <c r="T247" s="201"/>
      <c r="AT247" s="195" t="s">
        <v>220</v>
      </c>
      <c r="AU247" s="195" t="s">
        <v>86</v>
      </c>
      <c r="AV247" s="14" t="s">
        <v>182</v>
      </c>
      <c r="AW247" s="14" t="s">
        <v>32</v>
      </c>
      <c r="AX247" s="14" t="s">
        <v>84</v>
      </c>
      <c r="AY247" s="195" t="s">
        <v>165</v>
      </c>
    </row>
    <row r="248" spans="1:65" s="2" customFormat="1" ht="21.75" customHeight="1">
      <c r="A248" s="32"/>
      <c r="B248" s="165"/>
      <c r="C248" s="166" t="s">
        <v>377</v>
      </c>
      <c r="D248" s="166" t="s">
        <v>168</v>
      </c>
      <c r="E248" s="167" t="s">
        <v>627</v>
      </c>
      <c r="F248" s="168" t="s">
        <v>628</v>
      </c>
      <c r="G248" s="169" t="s">
        <v>339</v>
      </c>
      <c r="H248" s="170">
        <v>309.24400000000003</v>
      </c>
      <c r="I248" s="171"/>
      <c r="J248" s="172">
        <f>ROUND(I248*H248,2)</f>
        <v>0</v>
      </c>
      <c r="K248" s="168" t="s">
        <v>172</v>
      </c>
      <c r="L248" s="33"/>
      <c r="M248" s="173" t="s">
        <v>1</v>
      </c>
      <c r="N248" s="174" t="s">
        <v>41</v>
      </c>
      <c r="O248" s="58"/>
      <c r="P248" s="175">
        <f>O248*H248</f>
        <v>0</v>
      </c>
      <c r="Q248" s="175">
        <v>0</v>
      </c>
      <c r="R248" s="175">
        <f>Q248*H248</f>
        <v>0</v>
      </c>
      <c r="S248" s="175">
        <v>0</v>
      </c>
      <c r="T248" s="176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7" t="s">
        <v>182</v>
      </c>
      <c r="AT248" s="177" t="s">
        <v>168</v>
      </c>
      <c r="AU248" s="177" t="s">
        <v>86</v>
      </c>
      <c r="AY248" s="17" t="s">
        <v>165</v>
      </c>
      <c r="BE248" s="178">
        <f>IF(N248="základní",J248,0)</f>
        <v>0</v>
      </c>
      <c r="BF248" s="178">
        <f>IF(N248="snížená",J248,0)</f>
        <v>0</v>
      </c>
      <c r="BG248" s="178">
        <f>IF(N248="zákl. přenesená",J248,0)</f>
        <v>0</v>
      </c>
      <c r="BH248" s="178">
        <f>IF(N248="sníž. přenesená",J248,0)</f>
        <v>0</v>
      </c>
      <c r="BI248" s="178">
        <f>IF(N248="nulová",J248,0)</f>
        <v>0</v>
      </c>
      <c r="BJ248" s="17" t="s">
        <v>84</v>
      </c>
      <c r="BK248" s="178">
        <f>ROUND(I248*H248,2)</f>
        <v>0</v>
      </c>
      <c r="BL248" s="17" t="s">
        <v>182</v>
      </c>
      <c r="BM248" s="177" t="s">
        <v>858</v>
      </c>
    </row>
    <row r="249" spans="1:65" s="13" customFormat="1" ht="11.25">
      <c r="B249" s="183"/>
      <c r="D249" s="179" t="s">
        <v>220</v>
      </c>
      <c r="E249" s="184" t="s">
        <v>1</v>
      </c>
      <c r="F249" s="185" t="s">
        <v>859</v>
      </c>
      <c r="H249" s="186">
        <v>16.276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220</v>
      </c>
      <c r="AU249" s="184" t="s">
        <v>86</v>
      </c>
      <c r="AV249" s="13" t="s">
        <v>86</v>
      </c>
      <c r="AW249" s="13" t="s">
        <v>32</v>
      </c>
      <c r="AX249" s="13" t="s">
        <v>84</v>
      </c>
      <c r="AY249" s="184" t="s">
        <v>165</v>
      </c>
    </row>
    <row r="250" spans="1:65" s="13" customFormat="1" ht="11.25">
      <c r="B250" s="183"/>
      <c r="D250" s="179" t="s">
        <v>220</v>
      </c>
      <c r="F250" s="185" t="s">
        <v>860</v>
      </c>
      <c r="H250" s="186">
        <v>309.24400000000003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220</v>
      </c>
      <c r="AU250" s="184" t="s">
        <v>86</v>
      </c>
      <c r="AV250" s="13" t="s">
        <v>86</v>
      </c>
      <c r="AW250" s="13" t="s">
        <v>3</v>
      </c>
      <c r="AX250" s="13" t="s">
        <v>84</v>
      </c>
      <c r="AY250" s="184" t="s">
        <v>165</v>
      </c>
    </row>
    <row r="251" spans="1:65" s="2" customFormat="1" ht="21.75" customHeight="1">
      <c r="A251" s="32"/>
      <c r="B251" s="165"/>
      <c r="C251" s="166" t="s">
        <v>382</v>
      </c>
      <c r="D251" s="166" t="s">
        <v>168</v>
      </c>
      <c r="E251" s="167" t="s">
        <v>637</v>
      </c>
      <c r="F251" s="168" t="s">
        <v>638</v>
      </c>
      <c r="G251" s="169" t="s">
        <v>339</v>
      </c>
      <c r="H251" s="170">
        <v>16.276</v>
      </c>
      <c r="I251" s="171"/>
      <c r="J251" s="172">
        <f>ROUND(I251*H251,2)</f>
        <v>0</v>
      </c>
      <c r="K251" s="168" t="s">
        <v>172</v>
      </c>
      <c r="L251" s="33"/>
      <c r="M251" s="173" t="s">
        <v>1</v>
      </c>
      <c r="N251" s="174" t="s">
        <v>41</v>
      </c>
      <c r="O251" s="58"/>
      <c r="P251" s="175">
        <f>O251*H251</f>
        <v>0</v>
      </c>
      <c r="Q251" s="175">
        <v>0</v>
      </c>
      <c r="R251" s="175">
        <f>Q251*H251</f>
        <v>0</v>
      </c>
      <c r="S251" s="175">
        <v>0</v>
      </c>
      <c r="T251" s="17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7" t="s">
        <v>182</v>
      </c>
      <c r="AT251" s="177" t="s">
        <v>168</v>
      </c>
      <c r="AU251" s="177" t="s">
        <v>86</v>
      </c>
      <c r="AY251" s="17" t="s">
        <v>165</v>
      </c>
      <c r="BE251" s="178">
        <f>IF(N251="základní",J251,0)</f>
        <v>0</v>
      </c>
      <c r="BF251" s="178">
        <f>IF(N251="snížená",J251,0)</f>
        <v>0</v>
      </c>
      <c r="BG251" s="178">
        <f>IF(N251="zákl. přenesená",J251,0)</f>
        <v>0</v>
      </c>
      <c r="BH251" s="178">
        <f>IF(N251="sníž. přenesená",J251,0)</f>
        <v>0</v>
      </c>
      <c r="BI251" s="178">
        <f>IF(N251="nulová",J251,0)</f>
        <v>0</v>
      </c>
      <c r="BJ251" s="17" t="s">
        <v>84</v>
      </c>
      <c r="BK251" s="178">
        <f>ROUND(I251*H251,2)</f>
        <v>0</v>
      </c>
      <c r="BL251" s="17" t="s">
        <v>182</v>
      </c>
      <c r="BM251" s="177" t="s">
        <v>861</v>
      </c>
    </row>
    <row r="252" spans="1:65" s="13" customFormat="1" ht="11.25">
      <c r="B252" s="183"/>
      <c r="D252" s="179" t="s">
        <v>220</v>
      </c>
      <c r="E252" s="184" t="s">
        <v>1</v>
      </c>
      <c r="F252" s="185" t="s">
        <v>859</v>
      </c>
      <c r="H252" s="186">
        <v>16.276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220</v>
      </c>
      <c r="AU252" s="184" t="s">
        <v>86</v>
      </c>
      <c r="AV252" s="13" t="s">
        <v>86</v>
      </c>
      <c r="AW252" s="13" t="s">
        <v>32</v>
      </c>
      <c r="AX252" s="13" t="s">
        <v>76</v>
      </c>
      <c r="AY252" s="184" t="s">
        <v>165</v>
      </c>
    </row>
    <row r="253" spans="1:65" s="14" customFormat="1" ht="11.25">
      <c r="B253" s="194"/>
      <c r="D253" s="179" t="s">
        <v>220</v>
      </c>
      <c r="E253" s="195" t="s">
        <v>1</v>
      </c>
      <c r="F253" s="196" t="s">
        <v>244</v>
      </c>
      <c r="H253" s="197">
        <v>16.276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5" t="s">
        <v>220</v>
      </c>
      <c r="AU253" s="195" t="s">
        <v>86</v>
      </c>
      <c r="AV253" s="14" t="s">
        <v>182</v>
      </c>
      <c r="AW253" s="14" t="s">
        <v>32</v>
      </c>
      <c r="AX253" s="14" t="s">
        <v>84</v>
      </c>
      <c r="AY253" s="195" t="s">
        <v>165</v>
      </c>
    </row>
    <row r="254" spans="1:65" s="2" customFormat="1" ht="33" customHeight="1">
      <c r="A254" s="32"/>
      <c r="B254" s="165"/>
      <c r="C254" s="166" t="s">
        <v>387</v>
      </c>
      <c r="D254" s="166" t="s">
        <v>168</v>
      </c>
      <c r="E254" s="167" t="s">
        <v>642</v>
      </c>
      <c r="F254" s="168" t="s">
        <v>643</v>
      </c>
      <c r="G254" s="169" t="s">
        <v>339</v>
      </c>
      <c r="H254" s="170">
        <v>16.276</v>
      </c>
      <c r="I254" s="171"/>
      <c r="J254" s="172">
        <f>ROUND(I254*H254,2)</f>
        <v>0</v>
      </c>
      <c r="K254" s="168" t="s">
        <v>172</v>
      </c>
      <c r="L254" s="33"/>
      <c r="M254" s="173" t="s">
        <v>1</v>
      </c>
      <c r="N254" s="174" t="s">
        <v>41</v>
      </c>
      <c r="O254" s="58"/>
      <c r="P254" s="175">
        <f>O254*H254</f>
        <v>0</v>
      </c>
      <c r="Q254" s="175">
        <v>0</v>
      </c>
      <c r="R254" s="175">
        <f>Q254*H254</f>
        <v>0</v>
      </c>
      <c r="S254" s="175">
        <v>0</v>
      </c>
      <c r="T254" s="17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7" t="s">
        <v>182</v>
      </c>
      <c r="AT254" s="177" t="s">
        <v>168</v>
      </c>
      <c r="AU254" s="177" t="s">
        <v>86</v>
      </c>
      <c r="AY254" s="17" t="s">
        <v>165</v>
      </c>
      <c r="BE254" s="178">
        <f>IF(N254="základní",J254,0)</f>
        <v>0</v>
      </c>
      <c r="BF254" s="178">
        <f>IF(N254="snížená",J254,0)</f>
        <v>0</v>
      </c>
      <c r="BG254" s="178">
        <f>IF(N254="zákl. přenesená",J254,0)</f>
        <v>0</v>
      </c>
      <c r="BH254" s="178">
        <f>IF(N254="sníž. přenesená",J254,0)</f>
        <v>0</v>
      </c>
      <c r="BI254" s="178">
        <f>IF(N254="nulová",J254,0)</f>
        <v>0</v>
      </c>
      <c r="BJ254" s="17" t="s">
        <v>84</v>
      </c>
      <c r="BK254" s="178">
        <f>ROUND(I254*H254,2)</f>
        <v>0</v>
      </c>
      <c r="BL254" s="17" t="s">
        <v>182</v>
      </c>
      <c r="BM254" s="177" t="s">
        <v>862</v>
      </c>
    </row>
    <row r="255" spans="1:65" s="13" customFormat="1" ht="11.25">
      <c r="B255" s="183"/>
      <c r="D255" s="179" t="s">
        <v>220</v>
      </c>
      <c r="E255" s="184" t="s">
        <v>1</v>
      </c>
      <c r="F255" s="185" t="s">
        <v>859</v>
      </c>
      <c r="H255" s="186">
        <v>16.276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220</v>
      </c>
      <c r="AU255" s="184" t="s">
        <v>86</v>
      </c>
      <c r="AV255" s="13" t="s">
        <v>86</v>
      </c>
      <c r="AW255" s="13" t="s">
        <v>32</v>
      </c>
      <c r="AX255" s="13" t="s">
        <v>76</v>
      </c>
      <c r="AY255" s="184" t="s">
        <v>165</v>
      </c>
    </row>
    <row r="256" spans="1:65" s="14" customFormat="1" ht="11.25">
      <c r="B256" s="194"/>
      <c r="D256" s="179" t="s">
        <v>220</v>
      </c>
      <c r="E256" s="195" t="s">
        <v>1</v>
      </c>
      <c r="F256" s="196" t="s">
        <v>244</v>
      </c>
      <c r="H256" s="197">
        <v>16.276</v>
      </c>
      <c r="I256" s="198"/>
      <c r="L256" s="194"/>
      <c r="M256" s="199"/>
      <c r="N256" s="200"/>
      <c r="O256" s="200"/>
      <c r="P256" s="200"/>
      <c r="Q256" s="200"/>
      <c r="R256" s="200"/>
      <c r="S256" s="200"/>
      <c r="T256" s="201"/>
      <c r="AT256" s="195" t="s">
        <v>220</v>
      </c>
      <c r="AU256" s="195" t="s">
        <v>86</v>
      </c>
      <c r="AV256" s="14" t="s">
        <v>182</v>
      </c>
      <c r="AW256" s="14" t="s">
        <v>32</v>
      </c>
      <c r="AX256" s="14" t="s">
        <v>84</v>
      </c>
      <c r="AY256" s="195" t="s">
        <v>165</v>
      </c>
    </row>
    <row r="257" spans="1:65" s="12" customFormat="1" ht="22.9" customHeight="1">
      <c r="B257" s="152"/>
      <c r="D257" s="153" t="s">
        <v>75</v>
      </c>
      <c r="E257" s="163" t="s">
        <v>653</v>
      </c>
      <c r="F257" s="163" t="s">
        <v>654</v>
      </c>
      <c r="I257" s="155"/>
      <c r="J257" s="164">
        <f>BK257</f>
        <v>0</v>
      </c>
      <c r="L257" s="152"/>
      <c r="M257" s="157"/>
      <c r="N257" s="158"/>
      <c r="O257" s="158"/>
      <c r="P257" s="159">
        <f>P258</f>
        <v>0</v>
      </c>
      <c r="Q257" s="158"/>
      <c r="R257" s="159">
        <f>R258</f>
        <v>0</v>
      </c>
      <c r="S257" s="158"/>
      <c r="T257" s="160">
        <f>T258</f>
        <v>0</v>
      </c>
      <c r="AR257" s="153" t="s">
        <v>84</v>
      </c>
      <c r="AT257" s="161" t="s">
        <v>75</v>
      </c>
      <c r="AU257" s="161" t="s">
        <v>84</v>
      </c>
      <c r="AY257" s="153" t="s">
        <v>165</v>
      </c>
      <c r="BK257" s="162">
        <f>BK258</f>
        <v>0</v>
      </c>
    </row>
    <row r="258" spans="1:65" s="2" customFormat="1" ht="21.75" customHeight="1">
      <c r="A258" s="32"/>
      <c r="B258" s="165"/>
      <c r="C258" s="166" t="s">
        <v>401</v>
      </c>
      <c r="D258" s="166" t="s">
        <v>168</v>
      </c>
      <c r="E258" s="167" t="s">
        <v>863</v>
      </c>
      <c r="F258" s="168" t="s">
        <v>864</v>
      </c>
      <c r="G258" s="169" t="s">
        <v>339</v>
      </c>
      <c r="H258" s="170">
        <v>113.57</v>
      </c>
      <c r="I258" s="171"/>
      <c r="J258" s="172">
        <f>ROUND(I258*H258,2)</f>
        <v>0</v>
      </c>
      <c r="K258" s="168" t="s">
        <v>172</v>
      </c>
      <c r="L258" s="33"/>
      <c r="M258" s="202" t="s">
        <v>1</v>
      </c>
      <c r="N258" s="203" t="s">
        <v>41</v>
      </c>
      <c r="O258" s="204"/>
      <c r="P258" s="205">
        <f>O258*H258</f>
        <v>0</v>
      </c>
      <c r="Q258" s="205">
        <v>0</v>
      </c>
      <c r="R258" s="205">
        <f>Q258*H258</f>
        <v>0</v>
      </c>
      <c r="S258" s="205">
        <v>0</v>
      </c>
      <c r="T258" s="206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7" t="s">
        <v>182</v>
      </c>
      <c r="AT258" s="177" t="s">
        <v>168</v>
      </c>
      <c r="AU258" s="177" t="s">
        <v>86</v>
      </c>
      <c r="AY258" s="17" t="s">
        <v>165</v>
      </c>
      <c r="BE258" s="178">
        <f>IF(N258="základní",J258,0)</f>
        <v>0</v>
      </c>
      <c r="BF258" s="178">
        <f>IF(N258="snížená",J258,0)</f>
        <v>0</v>
      </c>
      <c r="BG258" s="178">
        <f>IF(N258="zákl. přenesená",J258,0)</f>
        <v>0</v>
      </c>
      <c r="BH258" s="178">
        <f>IF(N258="sníž. přenesená",J258,0)</f>
        <v>0</v>
      </c>
      <c r="BI258" s="178">
        <f>IF(N258="nulová",J258,0)</f>
        <v>0</v>
      </c>
      <c r="BJ258" s="17" t="s">
        <v>84</v>
      </c>
      <c r="BK258" s="178">
        <f>ROUND(I258*H258,2)</f>
        <v>0</v>
      </c>
      <c r="BL258" s="17" t="s">
        <v>182</v>
      </c>
      <c r="BM258" s="177" t="s">
        <v>865</v>
      </c>
    </row>
    <row r="259" spans="1:65" s="2" customFormat="1" ht="6.95" customHeight="1">
      <c r="A259" s="32"/>
      <c r="B259" s="47"/>
      <c r="C259" s="48"/>
      <c r="D259" s="48"/>
      <c r="E259" s="48"/>
      <c r="F259" s="48"/>
      <c r="G259" s="48"/>
      <c r="H259" s="48"/>
      <c r="I259" s="125"/>
      <c r="J259" s="48"/>
      <c r="K259" s="48"/>
      <c r="L259" s="33"/>
      <c r="M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</row>
  </sheetData>
  <autoFilter ref="C126:K258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106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1" customFormat="1" ht="12" customHeight="1">
      <c r="B8" s="20"/>
      <c r="D8" s="27" t="s">
        <v>138</v>
      </c>
      <c r="I8" s="98"/>
      <c r="L8" s="20"/>
    </row>
    <row r="9" spans="1:46" s="2" customFormat="1" ht="16.5" customHeight="1">
      <c r="A9" s="32"/>
      <c r="B9" s="33"/>
      <c r="C9" s="32"/>
      <c r="D9" s="32"/>
      <c r="E9" s="270" t="s">
        <v>257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258</v>
      </c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866</v>
      </c>
      <c r="F11" s="272"/>
      <c r="G11" s="272"/>
      <c r="H11" s="272"/>
      <c r="I11" s="10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101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102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102" t="s">
        <v>22</v>
      </c>
      <c r="J14" s="55" t="str">
        <f>'Rekapitulace stavby'!AN8</f>
        <v>30. 6. 2020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101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102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102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101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102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3" t="str">
        <f>'Rekapitulace stavby'!E14</f>
        <v>Vyplň údaj</v>
      </c>
      <c r="F20" s="238"/>
      <c r="G20" s="238"/>
      <c r="H20" s="238"/>
      <c r="I20" s="102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101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102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102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10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102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102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101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5"/>
      <c r="J29" s="103"/>
      <c r="K29" s="103"/>
      <c r="L29" s="106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101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8" t="s">
        <v>36</v>
      </c>
      <c r="E32" s="32"/>
      <c r="F32" s="32"/>
      <c r="G32" s="32"/>
      <c r="H32" s="32"/>
      <c r="I32" s="101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107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109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10" t="s">
        <v>40</v>
      </c>
      <c r="E35" s="27" t="s">
        <v>41</v>
      </c>
      <c r="F35" s="111">
        <f>ROUND((SUM(BE127:BE232)),  2)</f>
        <v>0</v>
      </c>
      <c r="G35" s="32"/>
      <c r="H35" s="32"/>
      <c r="I35" s="112">
        <v>0.21</v>
      </c>
      <c r="J35" s="111">
        <f>ROUND(((SUM(BE127:BE232))*I35),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11">
        <f>ROUND((SUM(BF127:BF232)),  2)</f>
        <v>0</v>
      </c>
      <c r="G36" s="32"/>
      <c r="H36" s="32"/>
      <c r="I36" s="112">
        <v>0.15</v>
      </c>
      <c r="J36" s="111">
        <f>ROUND(((SUM(BF127:BF232))*I36),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11">
        <f>ROUND((SUM(BG127:BG232)),  2)</f>
        <v>0</v>
      </c>
      <c r="G37" s="32"/>
      <c r="H37" s="32"/>
      <c r="I37" s="112">
        <v>0.21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11">
        <f>ROUND((SUM(BH127:BH232)),  2)</f>
        <v>0</v>
      </c>
      <c r="G38" s="32"/>
      <c r="H38" s="32"/>
      <c r="I38" s="112">
        <v>0.15</v>
      </c>
      <c r="J38" s="111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11">
        <f>ROUND((SUM(BI127:BI232)),  2)</f>
        <v>0</v>
      </c>
      <c r="G39" s="32"/>
      <c r="H39" s="32"/>
      <c r="I39" s="112">
        <v>0</v>
      </c>
      <c r="J39" s="111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46</v>
      </c>
      <c r="E41" s="60"/>
      <c r="F41" s="60"/>
      <c r="G41" s="115" t="s">
        <v>47</v>
      </c>
      <c r="H41" s="116" t="s">
        <v>48</v>
      </c>
      <c r="I41" s="117"/>
      <c r="J41" s="118">
        <f>SUM(J32:J39)</f>
        <v>0</v>
      </c>
      <c r="K41" s="119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101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138</v>
      </c>
      <c r="I86" s="98"/>
      <c r="L86" s="20"/>
    </row>
    <row r="87" spans="1:31" s="2" customFormat="1" ht="16.5" customHeight="1">
      <c r="A87" s="32"/>
      <c r="B87" s="33"/>
      <c r="C87" s="32"/>
      <c r="D87" s="32"/>
      <c r="E87" s="270" t="s">
        <v>257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258</v>
      </c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32" t="str">
        <f>E11</f>
        <v>SO 101.4.ZH - Propustek P2 - km 2,530 53</v>
      </c>
      <c r="F89" s="272"/>
      <c r="G89" s="272"/>
      <c r="H89" s="272"/>
      <c r="I89" s="101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Tábor</v>
      </c>
      <c r="G91" s="32"/>
      <c r="H91" s="32"/>
      <c r="I91" s="102" t="s">
        <v>22</v>
      </c>
      <c r="J91" s="55" t="str">
        <f>IF(J14="","",J14)</f>
        <v>30. 6. 2020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101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Správa a údržba silnic Plzeňského kraje</v>
      </c>
      <c r="G93" s="32"/>
      <c r="H93" s="32"/>
      <c r="I93" s="102" t="s">
        <v>30</v>
      </c>
      <c r="J93" s="30" t="str">
        <f>E23</f>
        <v>Ing. Miloš Burianec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102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7" t="s">
        <v>141</v>
      </c>
      <c r="D96" s="113"/>
      <c r="E96" s="113"/>
      <c r="F96" s="113"/>
      <c r="G96" s="113"/>
      <c r="H96" s="113"/>
      <c r="I96" s="128"/>
      <c r="J96" s="129" t="s">
        <v>142</v>
      </c>
      <c r="K96" s="113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101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30" t="s">
        <v>143</v>
      </c>
      <c r="D98" s="32"/>
      <c r="E98" s="32"/>
      <c r="F98" s="32"/>
      <c r="G98" s="32"/>
      <c r="H98" s="32"/>
      <c r="I98" s="101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90</v>
      </c>
    </row>
    <row r="99" spans="1:47" s="9" customFormat="1" ht="24.95" customHeight="1">
      <c r="B99" s="131"/>
      <c r="D99" s="132" t="s">
        <v>260</v>
      </c>
      <c r="E99" s="133"/>
      <c r="F99" s="133"/>
      <c r="G99" s="133"/>
      <c r="H99" s="133"/>
      <c r="I99" s="134"/>
      <c r="J99" s="135">
        <f>J128</f>
        <v>0</v>
      </c>
      <c r="L99" s="131"/>
    </row>
    <row r="100" spans="1:47" s="10" customFormat="1" ht="19.899999999999999" customHeight="1">
      <c r="B100" s="136"/>
      <c r="D100" s="137" t="s">
        <v>261</v>
      </c>
      <c r="E100" s="138"/>
      <c r="F100" s="138"/>
      <c r="G100" s="138"/>
      <c r="H100" s="138"/>
      <c r="I100" s="139"/>
      <c r="J100" s="140">
        <f>J129</f>
        <v>0</v>
      </c>
      <c r="L100" s="136"/>
    </row>
    <row r="101" spans="1:47" s="10" customFormat="1" ht="19.899999999999999" customHeight="1">
      <c r="B101" s="136"/>
      <c r="D101" s="137" t="s">
        <v>265</v>
      </c>
      <c r="E101" s="138"/>
      <c r="F101" s="138"/>
      <c r="G101" s="138"/>
      <c r="H101" s="138"/>
      <c r="I101" s="139"/>
      <c r="J101" s="140">
        <f>J153</f>
        <v>0</v>
      </c>
      <c r="L101" s="136"/>
    </row>
    <row r="102" spans="1:47" s="10" customFormat="1" ht="19.899999999999999" customHeight="1">
      <c r="B102" s="136"/>
      <c r="D102" s="137" t="s">
        <v>754</v>
      </c>
      <c r="E102" s="138"/>
      <c r="F102" s="138"/>
      <c r="G102" s="138"/>
      <c r="H102" s="138"/>
      <c r="I102" s="139"/>
      <c r="J102" s="140">
        <f>J166</f>
        <v>0</v>
      </c>
      <c r="L102" s="136"/>
    </row>
    <row r="103" spans="1:47" s="9" customFormat="1" ht="24.95" customHeight="1">
      <c r="B103" s="131"/>
      <c r="D103" s="132" t="s">
        <v>867</v>
      </c>
      <c r="E103" s="133"/>
      <c r="F103" s="133"/>
      <c r="G103" s="133"/>
      <c r="H103" s="133"/>
      <c r="I103" s="134"/>
      <c r="J103" s="135">
        <f>J182</f>
        <v>0</v>
      </c>
      <c r="L103" s="131"/>
    </row>
    <row r="104" spans="1:47" s="9" customFormat="1" ht="24.95" customHeight="1">
      <c r="B104" s="131"/>
      <c r="D104" s="132" t="s">
        <v>868</v>
      </c>
      <c r="E104" s="133"/>
      <c r="F104" s="133"/>
      <c r="G104" s="133"/>
      <c r="H104" s="133"/>
      <c r="I104" s="134"/>
      <c r="J104" s="135">
        <f>J185</f>
        <v>0</v>
      </c>
      <c r="L104" s="131"/>
    </row>
    <row r="105" spans="1:47" s="9" customFormat="1" ht="24.95" customHeight="1">
      <c r="B105" s="131"/>
      <c r="D105" s="132" t="s">
        <v>869</v>
      </c>
      <c r="E105" s="133"/>
      <c r="F105" s="133"/>
      <c r="G105" s="133"/>
      <c r="H105" s="133"/>
      <c r="I105" s="134"/>
      <c r="J105" s="135">
        <f>J231</f>
        <v>0</v>
      </c>
      <c r="L105" s="13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101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125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126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149</v>
      </c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10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6.5" customHeight="1">
      <c r="A115" s="32"/>
      <c r="B115" s="33"/>
      <c r="C115" s="32"/>
      <c r="D115" s="32"/>
      <c r="E115" s="270" t="str">
        <f>E7</f>
        <v>II/231 - Rekonstrukce ul. 28. října III. část</v>
      </c>
      <c r="F115" s="271"/>
      <c r="G115" s="271"/>
      <c r="H115" s="271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138</v>
      </c>
      <c r="I116" s="98"/>
      <c r="L116" s="20"/>
    </row>
    <row r="117" spans="1:63" s="2" customFormat="1" ht="16.5" customHeight="1">
      <c r="A117" s="32"/>
      <c r="B117" s="33"/>
      <c r="C117" s="32"/>
      <c r="D117" s="32"/>
      <c r="E117" s="270" t="s">
        <v>257</v>
      </c>
      <c r="F117" s="272"/>
      <c r="G117" s="272"/>
      <c r="H117" s="27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258</v>
      </c>
      <c r="D118" s="32"/>
      <c r="E118" s="32"/>
      <c r="F118" s="32"/>
      <c r="G118" s="32"/>
      <c r="H118" s="32"/>
      <c r="I118" s="101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32" t="str">
        <f>E11</f>
        <v>SO 101.4.ZH - Propustek P2 - km 2,530 53</v>
      </c>
      <c r="F119" s="272"/>
      <c r="G119" s="272"/>
      <c r="H119" s="272"/>
      <c r="I119" s="101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101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Tábor</v>
      </c>
      <c r="G121" s="32"/>
      <c r="H121" s="32"/>
      <c r="I121" s="102" t="s">
        <v>22</v>
      </c>
      <c r="J121" s="55" t="str">
        <f>IF(J14="","",J14)</f>
        <v>30. 6. 2020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101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24</v>
      </c>
      <c r="D123" s="32"/>
      <c r="E123" s="32"/>
      <c r="F123" s="25" t="str">
        <f>E17</f>
        <v>Správa a údržba silnic Plzeňského kraje</v>
      </c>
      <c r="G123" s="32"/>
      <c r="H123" s="32"/>
      <c r="I123" s="102" t="s">
        <v>30</v>
      </c>
      <c r="J123" s="30" t="str">
        <f>E23</f>
        <v>Ing. Miloš Burianec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28</v>
      </c>
      <c r="D124" s="32"/>
      <c r="E124" s="32"/>
      <c r="F124" s="25" t="str">
        <f>IF(E20="","",E20)</f>
        <v>Vyplň údaj</v>
      </c>
      <c r="G124" s="32"/>
      <c r="H124" s="32"/>
      <c r="I124" s="102" t="s">
        <v>33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101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41"/>
      <c r="B126" s="142"/>
      <c r="C126" s="143" t="s">
        <v>150</v>
      </c>
      <c r="D126" s="144" t="s">
        <v>61</v>
      </c>
      <c r="E126" s="144" t="s">
        <v>57</v>
      </c>
      <c r="F126" s="144" t="s">
        <v>58</v>
      </c>
      <c r="G126" s="144" t="s">
        <v>151</v>
      </c>
      <c r="H126" s="144" t="s">
        <v>152</v>
      </c>
      <c r="I126" s="145" t="s">
        <v>153</v>
      </c>
      <c r="J126" s="144" t="s">
        <v>142</v>
      </c>
      <c r="K126" s="146" t="s">
        <v>154</v>
      </c>
      <c r="L126" s="147"/>
      <c r="M126" s="62" t="s">
        <v>1</v>
      </c>
      <c r="N126" s="63" t="s">
        <v>40</v>
      </c>
      <c r="O126" s="63" t="s">
        <v>155</v>
      </c>
      <c r="P126" s="63" t="s">
        <v>156</v>
      </c>
      <c r="Q126" s="63" t="s">
        <v>157</v>
      </c>
      <c r="R126" s="63" t="s">
        <v>158</v>
      </c>
      <c r="S126" s="63" t="s">
        <v>159</v>
      </c>
      <c r="T126" s="64" t="s">
        <v>160</v>
      </c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</row>
    <row r="127" spans="1:63" s="2" customFormat="1" ht="22.9" customHeight="1">
      <c r="A127" s="32"/>
      <c r="B127" s="33"/>
      <c r="C127" s="69" t="s">
        <v>161</v>
      </c>
      <c r="D127" s="32"/>
      <c r="E127" s="32"/>
      <c r="F127" s="32"/>
      <c r="G127" s="32"/>
      <c r="H127" s="32"/>
      <c r="I127" s="101"/>
      <c r="J127" s="148">
        <f>BK127</f>
        <v>0</v>
      </c>
      <c r="K127" s="32"/>
      <c r="L127" s="33"/>
      <c r="M127" s="65"/>
      <c r="N127" s="56"/>
      <c r="O127" s="66"/>
      <c r="P127" s="149">
        <f>P128+P182+P185+P231</f>
        <v>0</v>
      </c>
      <c r="Q127" s="66"/>
      <c r="R127" s="149">
        <f>R128+R182+R185+R231</f>
        <v>112.57040678999999</v>
      </c>
      <c r="S127" s="66"/>
      <c r="T127" s="150">
        <f>T128+T182+T185+T231</f>
        <v>16.275600000000001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75</v>
      </c>
      <c r="AU127" s="17" t="s">
        <v>90</v>
      </c>
      <c r="BK127" s="151">
        <f>BK128+BK182+BK185+BK231</f>
        <v>0</v>
      </c>
    </row>
    <row r="128" spans="1:63" s="12" customFormat="1" ht="25.9" customHeight="1">
      <c r="B128" s="152"/>
      <c r="D128" s="153" t="s">
        <v>75</v>
      </c>
      <c r="E128" s="154" t="s">
        <v>267</v>
      </c>
      <c r="F128" s="154" t="s">
        <v>268</v>
      </c>
      <c r="I128" s="155"/>
      <c r="J128" s="156">
        <f>BK128</f>
        <v>0</v>
      </c>
      <c r="L128" s="152"/>
      <c r="M128" s="157"/>
      <c r="N128" s="158"/>
      <c r="O128" s="158"/>
      <c r="P128" s="159">
        <f>P129+P153+P166</f>
        <v>0</v>
      </c>
      <c r="Q128" s="158"/>
      <c r="R128" s="159">
        <f>R129+R153+R166</f>
        <v>49.289882599999999</v>
      </c>
      <c r="S128" s="158"/>
      <c r="T128" s="160">
        <f>T129+T153+T166</f>
        <v>0</v>
      </c>
      <c r="AR128" s="153" t="s">
        <v>84</v>
      </c>
      <c r="AT128" s="161" t="s">
        <v>75</v>
      </c>
      <c r="AU128" s="161" t="s">
        <v>76</v>
      </c>
      <c r="AY128" s="153" t="s">
        <v>165</v>
      </c>
      <c r="BK128" s="162">
        <f>BK129+BK153+BK166</f>
        <v>0</v>
      </c>
    </row>
    <row r="129" spans="1:65" s="12" customFormat="1" ht="22.9" customHeight="1">
      <c r="B129" s="152"/>
      <c r="D129" s="153" t="s">
        <v>75</v>
      </c>
      <c r="E129" s="163" t="s">
        <v>84</v>
      </c>
      <c r="F129" s="163" t="s">
        <v>228</v>
      </c>
      <c r="I129" s="155"/>
      <c r="J129" s="164">
        <f>BK129</f>
        <v>0</v>
      </c>
      <c r="L129" s="152"/>
      <c r="M129" s="157"/>
      <c r="N129" s="158"/>
      <c r="O129" s="158"/>
      <c r="P129" s="159">
        <f>SUM(P130:P152)</f>
        <v>0</v>
      </c>
      <c r="Q129" s="158"/>
      <c r="R129" s="159">
        <f>SUM(R130:R152)</f>
        <v>35.1</v>
      </c>
      <c r="S129" s="158"/>
      <c r="T129" s="160">
        <f>SUM(T130:T152)</f>
        <v>0</v>
      </c>
      <c r="AR129" s="153" t="s">
        <v>84</v>
      </c>
      <c r="AT129" s="161" t="s">
        <v>75</v>
      </c>
      <c r="AU129" s="161" t="s">
        <v>84</v>
      </c>
      <c r="AY129" s="153" t="s">
        <v>165</v>
      </c>
      <c r="BK129" s="162">
        <f>SUM(BK130:BK152)</f>
        <v>0</v>
      </c>
    </row>
    <row r="130" spans="1:65" s="2" customFormat="1" ht="21.75" customHeight="1">
      <c r="A130" s="32"/>
      <c r="B130" s="165"/>
      <c r="C130" s="166" t="s">
        <v>84</v>
      </c>
      <c r="D130" s="166" t="s">
        <v>168</v>
      </c>
      <c r="E130" s="167" t="s">
        <v>757</v>
      </c>
      <c r="F130" s="168" t="s">
        <v>758</v>
      </c>
      <c r="G130" s="169" t="s">
        <v>286</v>
      </c>
      <c r="H130" s="170">
        <v>44.4</v>
      </c>
      <c r="I130" s="171"/>
      <c r="J130" s="172">
        <f>ROUND(I130*H130,2)</f>
        <v>0</v>
      </c>
      <c r="K130" s="168" t="s">
        <v>172</v>
      </c>
      <c r="L130" s="33"/>
      <c r="M130" s="173" t="s">
        <v>1</v>
      </c>
      <c r="N130" s="174" t="s">
        <v>41</v>
      </c>
      <c r="O130" s="58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7" t="s">
        <v>182</v>
      </c>
      <c r="AT130" s="177" t="s">
        <v>168</v>
      </c>
      <c r="AU130" s="177" t="s">
        <v>86</v>
      </c>
      <c r="AY130" s="17" t="s">
        <v>165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7" t="s">
        <v>84</v>
      </c>
      <c r="BK130" s="178">
        <f>ROUND(I130*H130,2)</f>
        <v>0</v>
      </c>
      <c r="BL130" s="17" t="s">
        <v>182</v>
      </c>
      <c r="BM130" s="177" t="s">
        <v>870</v>
      </c>
    </row>
    <row r="131" spans="1:65" s="13" customFormat="1" ht="11.25">
      <c r="B131" s="183"/>
      <c r="D131" s="179" t="s">
        <v>220</v>
      </c>
      <c r="E131" s="184" t="s">
        <v>1</v>
      </c>
      <c r="F131" s="185" t="s">
        <v>760</v>
      </c>
      <c r="H131" s="186">
        <v>23.4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220</v>
      </c>
      <c r="AU131" s="184" t="s">
        <v>86</v>
      </c>
      <c r="AV131" s="13" t="s">
        <v>86</v>
      </c>
      <c r="AW131" s="13" t="s">
        <v>32</v>
      </c>
      <c r="AX131" s="13" t="s">
        <v>76</v>
      </c>
      <c r="AY131" s="184" t="s">
        <v>165</v>
      </c>
    </row>
    <row r="132" spans="1:65" s="13" customFormat="1" ht="11.25">
      <c r="B132" s="183"/>
      <c r="D132" s="179" t="s">
        <v>220</v>
      </c>
      <c r="E132" s="184" t="s">
        <v>1</v>
      </c>
      <c r="F132" s="185" t="s">
        <v>761</v>
      </c>
      <c r="H132" s="186">
        <v>13.5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220</v>
      </c>
      <c r="AU132" s="184" t="s">
        <v>86</v>
      </c>
      <c r="AV132" s="13" t="s">
        <v>86</v>
      </c>
      <c r="AW132" s="13" t="s">
        <v>32</v>
      </c>
      <c r="AX132" s="13" t="s">
        <v>76</v>
      </c>
      <c r="AY132" s="184" t="s">
        <v>165</v>
      </c>
    </row>
    <row r="133" spans="1:65" s="13" customFormat="1" ht="11.25">
      <c r="B133" s="183"/>
      <c r="D133" s="179" t="s">
        <v>220</v>
      </c>
      <c r="E133" s="184" t="s">
        <v>1</v>
      </c>
      <c r="F133" s="185" t="s">
        <v>762</v>
      </c>
      <c r="H133" s="186">
        <v>7.5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220</v>
      </c>
      <c r="AU133" s="184" t="s">
        <v>86</v>
      </c>
      <c r="AV133" s="13" t="s">
        <v>86</v>
      </c>
      <c r="AW133" s="13" t="s">
        <v>32</v>
      </c>
      <c r="AX133" s="13" t="s">
        <v>76</v>
      </c>
      <c r="AY133" s="184" t="s">
        <v>165</v>
      </c>
    </row>
    <row r="134" spans="1:65" s="14" customFormat="1" ht="11.25">
      <c r="B134" s="194"/>
      <c r="D134" s="179" t="s">
        <v>220</v>
      </c>
      <c r="E134" s="195" t="s">
        <v>1</v>
      </c>
      <c r="F134" s="196" t="s">
        <v>244</v>
      </c>
      <c r="H134" s="197">
        <v>44.4</v>
      </c>
      <c r="I134" s="198"/>
      <c r="L134" s="194"/>
      <c r="M134" s="199"/>
      <c r="N134" s="200"/>
      <c r="O134" s="200"/>
      <c r="P134" s="200"/>
      <c r="Q134" s="200"/>
      <c r="R134" s="200"/>
      <c r="S134" s="200"/>
      <c r="T134" s="201"/>
      <c r="AT134" s="195" t="s">
        <v>220</v>
      </c>
      <c r="AU134" s="195" t="s">
        <v>86</v>
      </c>
      <c r="AV134" s="14" t="s">
        <v>182</v>
      </c>
      <c r="AW134" s="14" t="s">
        <v>32</v>
      </c>
      <c r="AX134" s="14" t="s">
        <v>84</v>
      </c>
      <c r="AY134" s="195" t="s">
        <v>165</v>
      </c>
    </row>
    <row r="135" spans="1:65" s="2" customFormat="1" ht="21.75" customHeight="1">
      <c r="A135" s="32"/>
      <c r="B135" s="165"/>
      <c r="C135" s="166" t="s">
        <v>86</v>
      </c>
      <c r="D135" s="166" t="s">
        <v>168</v>
      </c>
      <c r="E135" s="167" t="s">
        <v>763</v>
      </c>
      <c r="F135" s="168" t="s">
        <v>764</v>
      </c>
      <c r="G135" s="169" t="s">
        <v>286</v>
      </c>
      <c r="H135" s="170">
        <v>44.4</v>
      </c>
      <c r="I135" s="171"/>
      <c r="J135" s="172">
        <f>ROUND(I135*H135,2)</f>
        <v>0</v>
      </c>
      <c r="K135" s="168" t="s">
        <v>172</v>
      </c>
      <c r="L135" s="33"/>
      <c r="M135" s="173" t="s">
        <v>1</v>
      </c>
      <c r="N135" s="174" t="s">
        <v>41</v>
      </c>
      <c r="O135" s="58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7" t="s">
        <v>182</v>
      </c>
      <c r="AT135" s="177" t="s">
        <v>168</v>
      </c>
      <c r="AU135" s="177" t="s">
        <v>86</v>
      </c>
      <c r="AY135" s="17" t="s">
        <v>165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7" t="s">
        <v>84</v>
      </c>
      <c r="BK135" s="178">
        <f>ROUND(I135*H135,2)</f>
        <v>0</v>
      </c>
      <c r="BL135" s="17" t="s">
        <v>182</v>
      </c>
      <c r="BM135" s="177" t="s">
        <v>871</v>
      </c>
    </row>
    <row r="136" spans="1:65" s="13" customFormat="1" ht="11.25">
      <c r="B136" s="183"/>
      <c r="D136" s="179" t="s">
        <v>220</v>
      </c>
      <c r="E136" s="184" t="s">
        <v>1</v>
      </c>
      <c r="F136" s="185" t="s">
        <v>766</v>
      </c>
      <c r="H136" s="186">
        <v>44.4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220</v>
      </c>
      <c r="AU136" s="184" t="s">
        <v>86</v>
      </c>
      <c r="AV136" s="13" t="s">
        <v>86</v>
      </c>
      <c r="AW136" s="13" t="s">
        <v>32</v>
      </c>
      <c r="AX136" s="13" t="s">
        <v>76</v>
      </c>
      <c r="AY136" s="184" t="s">
        <v>165</v>
      </c>
    </row>
    <row r="137" spans="1:65" s="14" customFormat="1" ht="11.25">
      <c r="B137" s="194"/>
      <c r="D137" s="179" t="s">
        <v>220</v>
      </c>
      <c r="E137" s="195" t="s">
        <v>1</v>
      </c>
      <c r="F137" s="196" t="s">
        <v>244</v>
      </c>
      <c r="H137" s="197">
        <v>44.4</v>
      </c>
      <c r="I137" s="198"/>
      <c r="L137" s="194"/>
      <c r="M137" s="199"/>
      <c r="N137" s="200"/>
      <c r="O137" s="200"/>
      <c r="P137" s="200"/>
      <c r="Q137" s="200"/>
      <c r="R137" s="200"/>
      <c r="S137" s="200"/>
      <c r="T137" s="201"/>
      <c r="AT137" s="195" t="s">
        <v>220</v>
      </c>
      <c r="AU137" s="195" t="s">
        <v>86</v>
      </c>
      <c r="AV137" s="14" t="s">
        <v>182</v>
      </c>
      <c r="AW137" s="14" t="s">
        <v>32</v>
      </c>
      <c r="AX137" s="14" t="s">
        <v>84</v>
      </c>
      <c r="AY137" s="195" t="s">
        <v>165</v>
      </c>
    </row>
    <row r="138" spans="1:65" s="2" customFormat="1" ht="33" customHeight="1">
      <c r="A138" s="32"/>
      <c r="B138" s="165"/>
      <c r="C138" s="166" t="s">
        <v>178</v>
      </c>
      <c r="D138" s="166" t="s">
        <v>168</v>
      </c>
      <c r="E138" s="167" t="s">
        <v>767</v>
      </c>
      <c r="F138" s="168" t="s">
        <v>768</v>
      </c>
      <c r="G138" s="169" t="s">
        <v>286</v>
      </c>
      <c r="H138" s="170">
        <v>444</v>
      </c>
      <c r="I138" s="171"/>
      <c r="J138" s="172">
        <f>ROUND(I138*H138,2)</f>
        <v>0</v>
      </c>
      <c r="K138" s="168" t="s">
        <v>172</v>
      </c>
      <c r="L138" s="33"/>
      <c r="M138" s="173" t="s">
        <v>1</v>
      </c>
      <c r="N138" s="174" t="s">
        <v>41</v>
      </c>
      <c r="O138" s="58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7" t="s">
        <v>182</v>
      </c>
      <c r="AT138" s="177" t="s">
        <v>168</v>
      </c>
      <c r="AU138" s="177" t="s">
        <v>86</v>
      </c>
      <c r="AY138" s="17" t="s">
        <v>165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7" t="s">
        <v>84</v>
      </c>
      <c r="BK138" s="178">
        <f>ROUND(I138*H138,2)</f>
        <v>0</v>
      </c>
      <c r="BL138" s="17" t="s">
        <v>182</v>
      </c>
      <c r="BM138" s="177" t="s">
        <v>872</v>
      </c>
    </row>
    <row r="139" spans="1:65" s="13" customFormat="1" ht="11.25">
      <c r="B139" s="183"/>
      <c r="D139" s="179" t="s">
        <v>220</v>
      </c>
      <c r="E139" s="184" t="s">
        <v>1</v>
      </c>
      <c r="F139" s="185" t="s">
        <v>766</v>
      </c>
      <c r="H139" s="186">
        <v>44.4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220</v>
      </c>
      <c r="AU139" s="184" t="s">
        <v>86</v>
      </c>
      <c r="AV139" s="13" t="s">
        <v>86</v>
      </c>
      <c r="AW139" s="13" t="s">
        <v>32</v>
      </c>
      <c r="AX139" s="13" t="s">
        <v>84</v>
      </c>
      <c r="AY139" s="184" t="s">
        <v>165</v>
      </c>
    </row>
    <row r="140" spans="1:65" s="13" customFormat="1" ht="11.25">
      <c r="B140" s="183"/>
      <c r="D140" s="179" t="s">
        <v>220</v>
      </c>
      <c r="F140" s="185" t="s">
        <v>770</v>
      </c>
      <c r="H140" s="186">
        <v>444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220</v>
      </c>
      <c r="AU140" s="184" t="s">
        <v>86</v>
      </c>
      <c r="AV140" s="13" t="s">
        <v>86</v>
      </c>
      <c r="AW140" s="13" t="s">
        <v>3</v>
      </c>
      <c r="AX140" s="13" t="s">
        <v>84</v>
      </c>
      <c r="AY140" s="184" t="s">
        <v>165</v>
      </c>
    </row>
    <row r="141" spans="1:65" s="2" customFormat="1" ht="21.75" customHeight="1">
      <c r="A141" s="32"/>
      <c r="B141" s="165"/>
      <c r="C141" s="166" t="s">
        <v>182</v>
      </c>
      <c r="D141" s="166" t="s">
        <v>168</v>
      </c>
      <c r="E141" s="167" t="s">
        <v>318</v>
      </c>
      <c r="F141" s="168" t="s">
        <v>319</v>
      </c>
      <c r="G141" s="169" t="s">
        <v>286</v>
      </c>
      <c r="H141" s="170">
        <v>17.55</v>
      </c>
      <c r="I141" s="171"/>
      <c r="J141" s="172">
        <f>ROUND(I141*H141,2)</f>
        <v>0</v>
      </c>
      <c r="K141" s="168" t="s">
        <v>172</v>
      </c>
      <c r="L141" s="33"/>
      <c r="M141" s="173" t="s">
        <v>1</v>
      </c>
      <c r="N141" s="174" t="s">
        <v>41</v>
      </c>
      <c r="O141" s="58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7" t="s">
        <v>182</v>
      </c>
      <c r="AT141" s="177" t="s">
        <v>168</v>
      </c>
      <c r="AU141" s="177" t="s">
        <v>86</v>
      </c>
      <c r="AY141" s="17" t="s">
        <v>165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7" t="s">
        <v>84</v>
      </c>
      <c r="BK141" s="178">
        <f>ROUND(I141*H141,2)</f>
        <v>0</v>
      </c>
      <c r="BL141" s="17" t="s">
        <v>182</v>
      </c>
      <c r="BM141" s="177" t="s">
        <v>873</v>
      </c>
    </row>
    <row r="142" spans="1:65" s="13" customFormat="1" ht="11.25">
      <c r="B142" s="183"/>
      <c r="D142" s="179" t="s">
        <v>220</v>
      </c>
      <c r="E142" s="184" t="s">
        <v>1</v>
      </c>
      <c r="F142" s="185" t="s">
        <v>772</v>
      </c>
      <c r="H142" s="186">
        <v>17.55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220</v>
      </c>
      <c r="AU142" s="184" t="s">
        <v>86</v>
      </c>
      <c r="AV142" s="13" t="s">
        <v>86</v>
      </c>
      <c r="AW142" s="13" t="s">
        <v>32</v>
      </c>
      <c r="AX142" s="13" t="s">
        <v>84</v>
      </c>
      <c r="AY142" s="184" t="s">
        <v>165</v>
      </c>
    </row>
    <row r="143" spans="1:65" s="2" customFormat="1" ht="16.5" customHeight="1">
      <c r="A143" s="32"/>
      <c r="B143" s="165"/>
      <c r="C143" s="214" t="s">
        <v>164</v>
      </c>
      <c r="D143" s="214" t="s">
        <v>336</v>
      </c>
      <c r="E143" s="215" t="s">
        <v>337</v>
      </c>
      <c r="F143" s="216" t="s">
        <v>338</v>
      </c>
      <c r="G143" s="217" t="s">
        <v>339</v>
      </c>
      <c r="H143" s="218">
        <v>35.1</v>
      </c>
      <c r="I143" s="219"/>
      <c r="J143" s="220">
        <f>ROUND(I143*H143,2)</f>
        <v>0</v>
      </c>
      <c r="K143" s="216" t="s">
        <v>172</v>
      </c>
      <c r="L143" s="221"/>
      <c r="M143" s="222" t="s">
        <v>1</v>
      </c>
      <c r="N143" s="223" t="s">
        <v>41</v>
      </c>
      <c r="O143" s="58"/>
      <c r="P143" s="175">
        <f>O143*H143</f>
        <v>0</v>
      </c>
      <c r="Q143" s="175">
        <v>1</v>
      </c>
      <c r="R143" s="175">
        <f>Q143*H143</f>
        <v>35.1</v>
      </c>
      <c r="S143" s="175">
        <v>0</v>
      </c>
      <c r="T143" s="17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7" t="s">
        <v>202</v>
      </c>
      <c r="AT143" s="177" t="s">
        <v>336</v>
      </c>
      <c r="AU143" s="177" t="s">
        <v>86</v>
      </c>
      <c r="AY143" s="17" t="s">
        <v>165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7" t="s">
        <v>84</v>
      </c>
      <c r="BK143" s="178">
        <f>ROUND(I143*H143,2)</f>
        <v>0</v>
      </c>
      <c r="BL143" s="17" t="s">
        <v>182</v>
      </c>
      <c r="BM143" s="177" t="s">
        <v>874</v>
      </c>
    </row>
    <row r="144" spans="1:65" s="13" customFormat="1" ht="11.25">
      <c r="B144" s="183"/>
      <c r="D144" s="179" t="s">
        <v>220</v>
      </c>
      <c r="E144" s="184" t="s">
        <v>1</v>
      </c>
      <c r="F144" s="185" t="s">
        <v>774</v>
      </c>
      <c r="H144" s="186">
        <v>17.55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220</v>
      </c>
      <c r="AU144" s="184" t="s">
        <v>86</v>
      </c>
      <c r="AV144" s="13" t="s">
        <v>86</v>
      </c>
      <c r="AW144" s="13" t="s">
        <v>32</v>
      </c>
      <c r="AX144" s="13" t="s">
        <v>76</v>
      </c>
      <c r="AY144" s="184" t="s">
        <v>165</v>
      </c>
    </row>
    <row r="145" spans="1:65" s="14" customFormat="1" ht="11.25">
      <c r="B145" s="194"/>
      <c r="D145" s="179" t="s">
        <v>220</v>
      </c>
      <c r="E145" s="195" t="s">
        <v>1</v>
      </c>
      <c r="F145" s="196" t="s">
        <v>244</v>
      </c>
      <c r="H145" s="197">
        <v>17.55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5" t="s">
        <v>220</v>
      </c>
      <c r="AU145" s="195" t="s">
        <v>86</v>
      </c>
      <c r="AV145" s="14" t="s">
        <v>182</v>
      </c>
      <c r="AW145" s="14" t="s">
        <v>32</v>
      </c>
      <c r="AX145" s="14" t="s">
        <v>84</v>
      </c>
      <c r="AY145" s="195" t="s">
        <v>165</v>
      </c>
    </row>
    <row r="146" spans="1:65" s="13" customFormat="1" ht="11.25">
      <c r="B146" s="183"/>
      <c r="D146" s="179" t="s">
        <v>220</v>
      </c>
      <c r="F146" s="185" t="s">
        <v>775</v>
      </c>
      <c r="H146" s="186">
        <v>35.1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220</v>
      </c>
      <c r="AU146" s="184" t="s">
        <v>86</v>
      </c>
      <c r="AV146" s="13" t="s">
        <v>86</v>
      </c>
      <c r="AW146" s="13" t="s">
        <v>3</v>
      </c>
      <c r="AX146" s="13" t="s">
        <v>84</v>
      </c>
      <c r="AY146" s="184" t="s">
        <v>165</v>
      </c>
    </row>
    <row r="147" spans="1:65" s="2" customFormat="1" ht="21.75" customHeight="1">
      <c r="A147" s="32"/>
      <c r="B147" s="165"/>
      <c r="C147" s="166" t="s">
        <v>189</v>
      </c>
      <c r="D147" s="166" t="s">
        <v>168</v>
      </c>
      <c r="E147" s="167" t="s">
        <v>342</v>
      </c>
      <c r="F147" s="168" t="s">
        <v>343</v>
      </c>
      <c r="G147" s="169" t="s">
        <v>339</v>
      </c>
      <c r="H147" s="170">
        <v>88.8</v>
      </c>
      <c r="I147" s="171"/>
      <c r="J147" s="172">
        <f>ROUND(I147*H147,2)</f>
        <v>0</v>
      </c>
      <c r="K147" s="168" t="s">
        <v>172</v>
      </c>
      <c r="L147" s="33"/>
      <c r="M147" s="173" t="s">
        <v>1</v>
      </c>
      <c r="N147" s="174" t="s">
        <v>41</v>
      </c>
      <c r="O147" s="58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7" t="s">
        <v>182</v>
      </c>
      <c r="AT147" s="177" t="s">
        <v>168</v>
      </c>
      <c r="AU147" s="177" t="s">
        <v>86</v>
      </c>
      <c r="AY147" s="17" t="s">
        <v>165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7" t="s">
        <v>84</v>
      </c>
      <c r="BK147" s="178">
        <f>ROUND(I147*H147,2)</f>
        <v>0</v>
      </c>
      <c r="BL147" s="17" t="s">
        <v>182</v>
      </c>
      <c r="BM147" s="177" t="s">
        <v>875</v>
      </c>
    </row>
    <row r="148" spans="1:65" s="13" customFormat="1" ht="11.25">
      <c r="B148" s="183"/>
      <c r="D148" s="179" t="s">
        <v>220</v>
      </c>
      <c r="E148" s="184" t="s">
        <v>1</v>
      </c>
      <c r="F148" s="185" t="s">
        <v>766</v>
      </c>
      <c r="H148" s="186">
        <v>44.4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220</v>
      </c>
      <c r="AU148" s="184" t="s">
        <v>86</v>
      </c>
      <c r="AV148" s="13" t="s">
        <v>86</v>
      </c>
      <c r="AW148" s="13" t="s">
        <v>32</v>
      </c>
      <c r="AX148" s="13" t="s">
        <v>84</v>
      </c>
      <c r="AY148" s="184" t="s">
        <v>165</v>
      </c>
    </row>
    <row r="149" spans="1:65" s="13" customFormat="1" ht="11.25">
      <c r="B149" s="183"/>
      <c r="D149" s="179" t="s">
        <v>220</v>
      </c>
      <c r="F149" s="185" t="s">
        <v>777</v>
      </c>
      <c r="H149" s="186">
        <v>88.8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220</v>
      </c>
      <c r="AU149" s="184" t="s">
        <v>86</v>
      </c>
      <c r="AV149" s="13" t="s">
        <v>86</v>
      </c>
      <c r="AW149" s="13" t="s">
        <v>3</v>
      </c>
      <c r="AX149" s="13" t="s">
        <v>84</v>
      </c>
      <c r="AY149" s="184" t="s">
        <v>165</v>
      </c>
    </row>
    <row r="150" spans="1:65" s="2" customFormat="1" ht="16.5" customHeight="1">
      <c r="A150" s="32"/>
      <c r="B150" s="165"/>
      <c r="C150" s="166" t="s">
        <v>195</v>
      </c>
      <c r="D150" s="166" t="s">
        <v>168</v>
      </c>
      <c r="E150" s="167" t="s">
        <v>347</v>
      </c>
      <c r="F150" s="168" t="s">
        <v>348</v>
      </c>
      <c r="G150" s="169" t="s">
        <v>286</v>
      </c>
      <c r="H150" s="170">
        <v>44.4</v>
      </c>
      <c r="I150" s="171"/>
      <c r="J150" s="172">
        <f>ROUND(I150*H150,2)</f>
        <v>0</v>
      </c>
      <c r="K150" s="168" t="s">
        <v>172</v>
      </c>
      <c r="L150" s="33"/>
      <c r="M150" s="173" t="s">
        <v>1</v>
      </c>
      <c r="N150" s="174" t="s">
        <v>41</v>
      </c>
      <c r="O150" s="58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7" t="s">
        <v>182</v>
      </c>
      <c r="AT150" s="177" t="s">
        <v>168</v>
      </c>
      <c r="AU150" s="177" t="s">
        <v>86</v>
      </c>
      <c r="AY150" s="17" t="s">
        <v>165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7" t="s">
        <v>84</v>
      </c>
      <c r="BK150" s="178">
        <f>ROUND(I150*H150,2)</f>
        <v>0</v>
      </c>
      <c r="BL150" s="17" t="s">
        <v>182</v>
      </c>
      <c r="BM150" s="177" t="s">
        <v>876</v>
      </c>
    </row>
    <row r="151" spans="1:65" s="13" customFormat="1" ht="11.25">
      <c r="B151" s="183"/>
      <c r="D151" s="179" t="s">
        <v>220</v>
      </c>
      <c r="E151" s="184" t="s">
        <v>1</v>
      </c>
      <c r="F151" s="185" t="s">
        <v>766</v>
      </c>
      <c r="H151" s="186">
        <v>44.4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220</v>
      </c>
      <c r="AU151" s="184" t="s">
        <v>86</v>
      </c>
      <c r="AV151" s="13" t="s">
        <v>86</v>
      </c>
      <c r="AW151" s="13" t="s">
        <v>32</v>
      </c>
      <c r="AX151" s="13" t="s">
        <v>76</v>
      </c>
      <c r="AY151" s="184" t="s">
        <v>165</v>
      </c>
    </row>
    <row r="152" spans="1:65" s="14" customFormat="1" ht="11.25">
      <c r="B152" s="194"/>
      <c r="D152" s="179" t="s">
        <v>220</v>
      </c>
      <c r="E152" s="195" t="s">
        <v>1</v>
      </c>
      <c r="F152" s="196" t="s">
        <v>244</v>
      </c>
      <c r="H152" s="197">
        <v>44.4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5" t="s">
        <v>220</v>
      </c>
      <c r="AU152" s="195" t="s">
        <v>86</v>
      </c>
      <c r="AV152" s="14" t="s">
        <v>182</v>
      </c>
      <c r="AW152" s="14" t="s">
        <v>32</v>
      </c>
      <c r="AX152" s="14" t="s">
        <v>84</v>
      </c>
      <c r="AY152" s="195" t="s">
        <v>165</v>
      </c>
    </row>
    <row r="153" spans="1:65" s="12" customFormat="1" ht="22.9" customHeight="1">
      <c r="B153" s="152"/>
      <c r="D153" s="153" t="s">
        <v>75</v>
      </c>
      <c r="E153" s="163" t="s">
        <v>607</v>
      </c>
      <c r="F153" s="163" t="s">
        <v>608</v>
      </c>
      <c r="I153" s="155"/>
      <c r="J153" s="164">
        <f>BK153</f>
        <v>0</v>
      </c>
      <c r="L153" s="152"/>
      <c r="M153" s="157"/>
      <c r="N153" s="158"/>
      <c r="O153" s="158"/>
      <c r="P153" s="159">
        <f>SUM(P154:P165)</f>
        <v>0</v>
      </c>
      <c r="Q153" s="158"/>
      <c r="R153" s="159">
        <f>SUM(R154:R165)</f>
        <v>0</v>
      </c>
      <c r="S153" s="158"/>
      <c r="T153" s="160">
        <f>SUM(T154:T165)</f>
        <v>0</v>
      </c>
      <c r="AR153" s="153" t="s">
        <v>84</v>
      </c>
      <c r="AT153" s="161" t="s">
        <v>75</v>
      </c>
      <c r="AU153" s="161" t="s">
        <v>84</v>
      </c>
      <c r="AY153" s="153" t="s">
        <v>165</v>
      </c>
      <c r="BK153" s="162">
        <f>SUM(BK154:BK165)</f>
        <v>0</v>
      </c>
    </row>
    <row r="154" spans="1:65" s="2" customFormat="1" ht="16.5" customHeight="1">
      <c r="A154" s="32"/>
      <c r="B154" s="165"/>
      <c r="C154" s="166" t="s">
        <v>202</v>
      </c>
      <c r="D154" s="166" t="s">
        <v>168</v>
      </c>
      <c r="E154" s="167" t="s">
        <v>622</v>
      </c>
      <c r="F154" s="168" t="s">
        <v>623</v>
      </c>
      <c r="G154" s="169" t="s">
        <v>339</v>
      </c>
      <c r="H154" s="170">
        <v>16.276</v>
      </c>
      <c r="I154" s="171"/>
      <c r="J154" s="172">
        <f>ROUND(I154*H154,2)</f>
        <v>0</v>
      </c>
      <c r="K154" s="168" t="s">
        <v>172</v>
      </c>
      <c r="L154" s="33"/>
      <c r="M154" s="173" t="s">
        <v>1</v>
      </c>
      <c r="N154" s="174" t="s">
        <v>41</v>
      </c>
      <c r="O154" s="58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7" t="s">
        <v>182</v>
      </c>
      <c r="AT154" s="177" t="s">
        <v>168</v>
      </c>
      <c r="AU154" s="177" t="s">
        <v>86</v>
      </c>
      <c r="AY154" s="17" t="s">
        <v>165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7" t="s">
        <v>84</v>
      </c>
      <c r="BK154" s="178">
        <f>ROUND(I154*H154,2)</f>
        <v>0</v>
      </c>
      <c r="BL154" s="17" t="s">
        <v>182</v>
      </c>
      <c r="BM154" s="177" t="s">
        <v>877</v>
      </c>
    </row>
    <row r="155" spans="1:65" s="13" customFormat="1" ht="11.25">
      <c r="B155" s="183"/>
      <c r="D155" s="179" t="s">
        <v>220</v>
      </c>
      <c r="E155" s="184" t="s">
        <v>1</v>
      </c>
      <c r="F155" s="185" t="s">
        <v>857</v>
      </c>
      <c r="H155" s="186">
        <v>16.276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220</v>
      </c>
      <c r="AU155" s="184" t="s">
        <v>86</v>
      </c>
      <c r="AV155" s="13" t="s">
        <v>86</v>
      </c>
      <c r="AW155" s="13" t="s">
        <v>32</v>
      </c>
      <c r="AX155" s="13" t="s">
        <v>76</v>
      </c>
      <c r="AY155" s="184" t="s">
        <v>165</v>
      </c>
    </row>
    <row r="156" spans="1:65" s="14" customFormat="1" ht="11.25">
      <c r="B156" s="194"/>
      <c r="D156" s="179" t="s">
        <v>220</v>
      </c>
      <c r="E156" s="195" t="s">
        <v>1</v>
      </c>
      <c r="F156" s="196" t="s">
        <v>244</v>
      </c>
      <c r="H156" s="197">
        <v>16.276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5" t="s">
        <v>220</v>
      </c>
      <c r="AU156" s="195" t="s">
        <v>86</v>
      </c>
      <c r="AV156" s="14" t="s">
        <v>182</v>
      </c>
      <c r="AW156" s="14" t="s">
        <v>32</v>
      </c>
      <c r="AX156" s="14" t="s">
        <v>84</v>
      </c>
      <c r="AY156" s="195" t="s">
        <v>165</v>
      </c>
    </row>
    <row r="157" spans="1:65" s="2" customFormat="1" ht="21.75" customHeight="1">
      <c r="A157" s="32"/>
      <c r="B157" s="165"/>
      <c r="C157" s="166" t="s">
        <v>205</v>
      </c>
      <c r="D157" s="166" t="s">
        <v>168</v>
      </c>
      <c r="E157" s="167" t="s">
        <v>627</v>
      </c>
      <c r="F157" s="168" t="s">
        <v>628</v>
      </c>
      <c r="G157" s="169" t="s">
        <v>339</v>
      </c>
      <c r="H157" s="170">
        <v>309.24400000000003</v>
      </c>
      <c r="I157" s="171"/>
      <c r="J157" s="172">
        <f>ROUND(I157*H157,2)</f>
        <v>0</v>
      </c>
      <c r="K157" s="168" t="s">
        <v>172</v>
      </c>
      <c r="L157" s="33"/>
      <c r="M157" s="173" t="s">
        <v>1</v>
      </c>
      <c r="N157" s="174" t="s">
        <v>41</v>
      </c>
      <c r="O157" s="58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7" t="s">
        <v>182</v>
      </c>
      <c r="AT157" s="177" t="s">
        <v>168</v>
      </c>
      <c r="AU157" s="177" t="s">
        <v>86</v>
      </c>
      <c r="AY157" s="17" t="s">
        <v>165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7" t="s">
        <v>84</v>
      </c>
      <c r="BK157" s="178">
        <f>ROUND(I157*H157,2)</f>
        <v>0</v>
      </c>
      <c r="BL157" s="17" t="s">
        <v>182</v>
      </c>
      <c r="BM157" s="177" t="s">
        <v>878</v>
      </c>
    </row>
    <row r="158" spans="1:65" s="13" customFormat="1" ht="11.25">
      <c r="B158" s="183"/>
      <c r="D158" s="179" t="s">
        <v>220</v>
      </c>
      <c r="E158" s="184" t="s">
        <v>1</v>
      </c>
      <c r="F158" s="185" t="s">
        <v>859</v>
      </c>
      <c r="H158" s="186">
        <v>16.276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220</v>
      </c>
      <c r="AU158" s="184" t="s">
        <v>86</v>
      </c>
      <c r="AV158" s="13" t="s">
        <v>86</v>
      </c>
      <c r="AW158" s="13" t="s">
        <v>32</v>
      </c>
      <c r="AX158" s="13" t="s">
        <v>84</v>
      </c>
      <c r="AY158" s="184" t="s">
        <v>165</v>
      </c>
    </row>
    <row r="159" spans="1:65" s="13" customFormat="1" ht="11.25">
      <c r="B159" s="183"/>
      <c r="D159" s="179" t="s">
        <v>220</v>
      </c>
      <c r="F159" s="185" t="s">
        <v>860</v>
      </c>
      <c r="H159" s="186">
        <v>309.24400000000003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220</v>
      </c>
      <c r="AU159" s="184" t="s">
        <v>86</v>
      </c>
      <c r="AV159" s="13" t="s">
        <v>86</v>
      </c>
      <c r="AW159" s="13" t="s">
        <v>3</v>
      </c>
      <c r="AX159" s="13" t="s">
        <v>84</v>
      </c>
      <c r="AY159" s="184" t="s">
        <v>165</v>
      </c>
    </row>
    <row r="160" spans="1:65" s="2" customFormat="1" ht="21.75" customHeight="1">
      <c r="A160" s="32"/>
      <c r="B160" s="165"/>
      <c r="C160" s="166" t="s">
        <v>209</v>
      </c>
      <c r="D160" s="166" t="s">
        <v>168</v>
      </c>
      <c r="E160" s="167" t="s">
        <v>637</v>
      </c>
      <c r="F160" s="168" t="s">
        <v>638</v>
      </c>
      <c r="G160" s="169" t="s">
        <v>339</v>
      </c>
      <c r="H160" s="170">
        <v>16.276</v>
      </c>
      <c r="I160" s="171"/>
      <c r="J160" s="172">
        <f>ROUND(I160*H160,2)</f>
        <v>0</v>
      </c>
      <c r="K160" s="168" t="s">
        <v>172</v>
      </c>
      <c r="L160" s="33"/>
      <c r="M160" s="173" t="s">
        <v>1</v>
      </c>
      <c r="N160" s="174" t="s">
        <v>41</v>
      </c>
      <c r="O160" s="58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7" t="s">
        <v>182</v>
      </c>
      <c r="AT160" s="177" t="s">
        <v>168</v>
      </c>
      <c r="AU160" s="177" t="s">
        <v>86</v>
      </c>
      <c r="AY160" s="17" t="s">
        <v>165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7" t="s">
        <v>84</v>
      </c>
      <c r="BK160" s="178">
        <f>ROUND(I160*H160,2)</f>
        <v>0</v>
      </c>
      <c r="BL160" s="17" t="s">
        <v>182</v>
      </c>
      <c r="BM160" s="177" t="s">
        <v>879</v>
      </c>
    </row>
    <row r="161" spans="1:65" s="13" customFormat="1" ht="11.25">
      <c r="B161" s="183"/>
      <c r="D161" s="179" t="s">
        <v>220</v>
      </c>
      <c r="E161" s="184" t="s">
        <v>1</v>
      </c>
      <c r="F161" s="185" t="s">
        <v>859</v>
      </c>
      <c r="H161" s="186">
        <v>16.276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220</v>
      </c>
      <c r="AU161" s="184" t="s">
        <v>86</v>
      </c>
      <c r="AV161" s="13" t="s">
        <v>86</v>
      </c>
      <c r="AW161" s="13" t="s">
        <v>32</v>
      </c>
      <c r="AX161" s="13" t="s">
        <v>76</v>
      </c>
      <c r="AY161" s="184" t="s">
        <v>165</v>
      </c>
    </row>
    <row r="162" spans="1:65" s="14" customFormat="1" ht="11.25">
      <c r="B162" s="194"/>
      <c r="D162" s="179" t="s">
        <v>220</v>
      </c>
      <c r="E162" s="195" t="s">
        <v>1</v>
      </c>
      <c r="F162" s="196" t="s">
        <v>244</v>
      </c>
      <c r="H162" s="197">
        <v>16.276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5" t="s">
        <v>220</v>
      </c>
      <c r="AU162" s="195" t="s">
        <v>86</v>
      </c>
      <c r="AV162" s="14" t="s">
        <v>182</v>
      </c>
      <c r="AW162" s="14" t="s">
        <v>32</v>
      </c>
      <c r="AX162" s="14" t="s">
        <v>84</v>
      </c>
      <c r="AY162" s="195" t="s">
        <v>165</v>
      </c>
    </row>
    <row r="163" spans="1:65" s="2" customFormat="1" ht="33" customHeight="1">
      <c r="A163" s="32"/>
      <c r="B163" s="165"/>
      <c r="C163" s="166" t="s">
        <v>215</v>
      </c>
      <c r="D163" s="166" t="s">
        <v>168</v>
      </c>
      <c r="E163" s="167" t="s">
        <v>642</v>
      </c>
      <c r="F163" s="168" t="s">
        <v>643</v>
      </c>
      <c r="G163" s="169" t="s">
        <v>339</v>
      </c>
      <c r="H163" s="170">
        <v>16.276</v>
      </c>
      <c r="I163" s="171"/>
      <c r="J163" s="172">
        <f>ROUND(I163*H163,2)</f>
        <v>0</v>
      </c>
      <c r="K163" s="168" t="s">
        <v>172</v>
      </c>
      <c r="L163" s="33"/>
      <c r="M163" s="173" t="s">
        <v>1</v>
      </c>
      <c r="N163" s="174" t="s">
        <v>41</v>
      </c>
      <c r="O163" s="58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7" t="s">
        <v>182</v>
      </c>
      <c r="AT163" s="177" t="s">
        <v>168</v>
      </c>
      <c r="AU163" s="177" t="s">
        <v>86</v>
      </c>
      <c r="AY163" s="17" t="s">
        <v>165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7" t="s">
        <v>84</v>
      </c>
      <c r="BK163" s="178">
        <f>ROUND(I163*H163,2)</f>
        <v>0</v>
      </c>
      <c r="BL163" s="17" t="s">
        <v>182</v>
      </c>
      <c r="BM163" s="177" t="s">
        <v>880</v>
      </c>
    </row>
    <row r="164" spans="1:65" s="13" customFormat="1" ht="11.25">
      <c r="B164" s="183"/>
      <c r="D164" s="179" t="s">
        <v>220</v>
      </c>
      <c r="E164" s="184" t="s">
        <v>1</v>
      </c>
      <c r="F164" s="185" t="s">
        <v>859</v>
      </c>
      <c r="H164" s="186">
        <v>16.276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220</v>
      </c>
      <c r="AU164" s="184" t="s">
        <v>86</v>
      </c>
      <c r="AV164" s="13" t="s">
        <v>86</v>
      </c>
      <c r="AW164" s="13" t="s">
        <v>32</v>
      </c>
      <c r="AX164" s="13" t="s">
        <v>76</v>
      </c>
      <c r="AY164" s="184" t="s">
        <v>165</v>
      </c>
    </row>
    <row r="165" spans="1:65" s="14" customFormat="1" ht="11.25">
      <c r="B165" s="194"/>
      <c r="D165" s="179" t="s">
        <v>220</v>
      </c>
      <c r="E165" s="195" t="s">
        <v>1</v>
      </c>
      <c r="F165" s="196" t="s">
        <v>244</v>
      </c>
      <c r="H165" s="197">
        <v>16.276</v>
      </c>
      <c r="I165" s="198"/>
      <c r="L165" s="194"/>
      <c r="M165" s="199"/>
      <c r="N165" s="200"/>
      <c r="O165" s="200"/>
      <c r="P165" s="200"/>
      <c r="Q165" s="200"/>
      <c r="R165" s="200"/>
      <c r="S165" s="200"/>
      <c r="T165" s="201"/>
      <c r="AT165" s="195" t="s">
        <v>220</v>
      </c>
      <c r="AU165" s="195" t="s">
        <v>86</v>
      </c>
      <c r="AV165" s="14" t="s">
        <v>182</v>
      </c>
      <c r="AW165" s="14" t="s">
        <v>32</v>
      </c>
      <c r="AX165" s="14" t="s">
        <v>84</v>
      </c>
      <c r="AY165" s="195" t="s">
        <v>165</v>
      </c>
    </row>
    <row r="166" spans="1:65" s="12" customFormat="1" ht="22.9" customHeight="1">
      <c r="B166" s="152"/>
      <c r="D166" s="153" t="s">
        <v>75</v>
      </c>
      <c r="E166" s="163" t="s">
        <v>182</v>
      </c>
      <c r="F166" s="163" t="s">
        <v>779</v>
      </c>
      <c r="I166" s="155"/>
      <c r="J166" s="164">
        <f>BK166</f>
        <v>0</v>
      </c>
      <c r="L166" s="152"/>
      <c r="M166" s="157"/>
      <c r="N166" s="158"/>
      <c r="O166" s="158"/>
      <c r="P166" s="159">
        <f>SUM(P167:P181)</f>
        <v>0</v>
      </c>
      <c r="Q166" s="158"/>
      <c r="R166" s="159">
        <f>SUM(R167:R181)</f>
        <v>14.189882600000001</v>
      </c>
      <c r="S166" s="158"/>
      <c r="T166" s="160">
        <f>SUM(T167:T181)</f>
        <v>0</v>
      </c>
      <c r="AR166" s="153" t="s">
        <v>84</v>
      </c>
      <c r="AT166" s="161" t="s">
        <v>75</v>
      </c>
      <c r="AU166" s="161" t="s">
        <v>84</v>
      </c>
      <c r="AY166" s="153" t="s">
        <v>165</v>
      </c>
      <c r="BK166" s="162">
        <f>SUM(BK167:BK181)</f>
        <v>0</v>
      </c>
    </row>
    <row r="167" spans="1:65" s="2" customFormat="1" ht="16.5" customHeight="1">
      <c r="A167" s="32"/>
      <c r="B167" s="165"/>
      <c r="C167" s="166" t="s">
        <v>221</v>
      </c>
      <c r="D167" s="166" t="s">
        <v>168</v>
      </c>
      <c r="E167" s="167" t="s">
        <v>780</v>
      </c>
      <c r="F167" s="168" t="s">
        <v>781</v>
      </c>
      <c r="G167" s="169" t="s">
        <v>286</v>
      </c>
      <c r="H167" s="170">
        <v>1.6990000000000001</v>
      </c>
      <c r="I167" s="171"/>
      <c r="J167" s="172">
        <f>ROUND(I167*H167,2)</f>
        <v>0</v>
      </c>
      <c r="K167" s="168" t="s">
        <v>172</v>
      </c>
      <c r="L167" s="33"/>
      <c r="M167" s="173" t="s">
        <v>1</v>
      </c>
      <c r="N167" s="174" t="s">
        <v>41</v>
      </c>
      <c r="O167" s="58"/>
      <c r="P167" s="175">
        <f>O167*H167</f>
        <v>0</v>
      </c>
      <c r="Q167" s="175">
        <v>1.7034</v>
      </c>
      <c r="R167" s="175">
        <f>Q167*H167</f>
        <v>2.8940766</v>
      </c>
      <c r="S167" s="175">
        <v>0</v>
      </c>
      <c r="T167" s="17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7" t="s">
        <v>182</v>
      </c>
      <c r="AT167" s="177" t="s">
        <v>168</v>
      </c>
      <c r="AU167" s="177" t="s">
        <v>86</v>
      </c>
      <c r="AY167" s="17" t="s">
        <v>165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7" t="s">
        <v>84</v>
      </c>
      <c r="BK167" s="178">
        <f>ROUND(I167*H167,2)</f>
        <v>0</v>
      </c>
      <c r="BL167" s="17" t="s">
        <v>182</v>
      </c>
      <c r="BM167" s="177" t="s">
        <v>881</v>
      </c>
    </row>
    <row r="168" spans="1:65" s="15" customFormat="1" ht="11.25">
      <c r="B168" s="207"/>
      <c r="D168" s="179" t="s">
        <v>220</v>
      </c>
      <c r="E168" s="208" t="s">
        <v>1</v>
      </c>
      <c r="F168" s="209" t="s">
        <v>784</v>
      </c>
      <c r="H168" s="208" t="s">
        <v>1</v>
      </c>
      <c r="I168" s="210"/>
      <c r="L168" s="207"/>
      <c r="M168" s="211"/>
      <c r="N168" s="212"/>
      <c r="O168" s="212"/>
      <c r="P168" s="212"/>
      <c r="Q168" s="212"/>
      <c r="R168" s="212"/>
      <c r="S168" s="212"/>
      <c r="T168" s="213"/>
      <c r="AT168" s="208" t="s">
        <v>220</v>
      </c>
      <c r="AU168" s="208" t="s">
        <v>86</v>
      </c>
      <c r="AV168" s="15" t="s">
        <v>84</v>
      </c>
      <c r="AW168" s="15" t="s">
        <v>32</v>
      </c>
      <c r="AX168" s="15" t="s">
        <v>76</v>
      </c>
      <c r="AY168" s="208" t="s">
        <v>165</v>
      </c>
    </row>
    <row r="169" spans="1:65" s="15" customFormat="1" ht="11.25">
      <c r="B169" s="207"/>
      <c r="D169" s="179" t="s">
        <v>220</v>
      </c>
      <c r="E169" s="208" t="s">
        <v>1</v>
      </c>
      <c r="F169" s="209" t="s">
        <v>785</v>
      </c>
      <c r="H169" s="208" t="s">
        <v>1</v>
      </c>
      <c r="I169" s="210"/>
      <c r="L169" s="207"/>
      <c r="M169" s="211"/>
      <c r="N169" s="212"/>
      <c r="O169" s="212"/>
      <c r="P169" s="212"/>
      <c r="Q169" s="212"/>
      <c r="R169" s="212"/>
      <c r="S169" s="212"/>
      <c r="T169" s="213"/>
      <c r="AT169" s="208" t="s">
        <v>220</v>
      </c>
      <c r="AU169" s="208" t="s">
        <v>86</v>
      </c>
      <c r="AV169" s="15" t="s">
        <v>84</v>
      </c>
      <c r="AW169" s="15" t="s">
        <v>32</v>
      </c>
      <c r="AX169" s="15" t="s">
        <v>76</v>
      </c>
      <c r="AY169" s="208" t="s">
        <v>165</v>
      </c>
    </row>
    <row r="170" spans="1:65" s="15" customFormat="1" ht="11.25">
      <c r="B170" s="207"/>
      <c r="D170" s="179" t="s">
        <v>220</v>
      </c>
      <c r="E170" s="208" t="s">
        <v>1</v>
      </c>
      <c r="F170" s="209" t="s">
        <v>786</v>
      </c>
      <c r="H170" s="208" t="s">
        <v>1</v>
      </c>
      <c r="I170" s="210"/>
      <c r="L170" s="207"/>
      <c r="M170" s="211"/>
      <c r="N170" s="212"/>
      <c r="O170" s="212"/>
      <c r="P170" s="212"/>
      <c r="Q170" s="212"/>
      <c r="R170" s="212"/>
      <c r="S170" s="212"/>
      <c r="T170" s="213"/>
      <c r="AT170" s="208" t="s">
        <v>220</v>
      </c>
      <c r="AU170" s="208" t="s">
        <v>86</v>
      </c>
      <c r="AV170" s="15" t="s">
        <v>84</v>
      </c>
      <c r="AW170" s="15" t="s">
        <v>32</v>
      </c>
      <c r="AX170" s="15" t="s">
        <v>76</v>
      </c>
      <c r="AY170" s="208" t="s">
        <v>165</v>
      </c>
    </row>
    <row r="171" spans="1:65" s="15" customFormat="1" ht="11.25">
      <c r="B171" s="207"/>
      <c r="D171" s="179" t="s">
        <v>220</v>
      </c>
      <c r="E171" s="208" t="s">
        <v>1</v>
      </c>
      <c r="F171" s="209" t="s">
        <v>787</v>
      </c>
      <c r="H171" s="208" t="s">
        <v>1</v>
      </c>
      <c r="I171" s="210"/>
      <c r="L171" s="207"/>
      <c r="M171" s="211"/>
      <c r="N171" s="212"/>
      <c r="O171" s="212"/>
      <c r="P171" s="212"/>
      <c r="Q171" s="212"/>
      <c r="R171" s="212"/>
      <c r="S171" s="212"/>
      <c r="T171" s="213"/>
      <c r="AT171" s="208" t="s">
        <v>220</v>
      </c>
      <c r="AU171" s="208" t="s">
        <v>86</v>
      </c>
      <c r="AV171" s="15" t="s">
        <v>84</v>
      </c>
      <c r="AW171" s="15" t="s">
        <v>32</v>
      </c>
      <c r="AX171" s="15" t="s">
        <v>76</v>
      </c>
      <c r="AY171" s="208" t="s">
        <v>165</v>
      </c>
    </row>
    <row r="172" spans="1:65" s="15" customFormat="1" ht="11.25">
      <c r="B172" s="207"/>
      <c r="D172" s="179" t="s">
        <v>220</v>
      </c>
      <c r="E172" s="208" t="s">
        <v>1</v>
      </c>
      <c r="F172" s="209" t="s">
        <v>788</v>
      </c>
      <c r="H172" s="208" t="s">
        <v>1</v>
      </c>
      <c r="I172" s="210"/>
      <c r="L172" s="207"/>
      <c r="M172" s="211"/>
      <c r="N172" s="212"/>
      <c r="O172" s="212"/>
      <c r="P172" s="212"/>
      <c r="Q172" s="212"/>
      <c r="R172" s="212"/>
      <c r="S172" s="212"/>
      <c r="T172" s="213"/>
      <c r="AT172" s="208" t="s">
        <v>220</v>
      </c>
      <c r="AU172" s="208" t="s">
        <v>86</v>
      </c>
      <c r="AV172" s="15" t="s">
        <v>84</v>
      </c>
      <c r="AW172" s="15" t="s">
        <v>32</v>
      </c>
      <c r="AX172" s="15" t="s">
        <v>76</v>
      </c>
      <c r="AY172" s="208" t="s">
        <v>165</v>
      </c>
    </row>
    <row r="173" spans="1:65" s="15" customFormat="1" ht="11.25">
      <c r="B173" s="207"/>
      <c r="D173" s="179" t="s">
        <v>220</v>
      </c>
      <c r="E173" s="208" t="s">
        <v>1</v>
      </c>
      <c r="F173" s="209" t="s">
        <v>789</v>
      </c>
      <c r="H173" s="208" t="s">
        <v>1</v>
      </c>
      <c r="I173" s="210"/>
      <c r="L173" s="207"/>
      <c r="M173" s="211"/>
      <c r="N173" s="212"/>
      <c r="O173" s="212"/>
      <c r="P173" s="212"/>
      <c r="Q173" s="212"/>
      <c r="R173" s="212"/>
      <c r="S173" s="212"/>
      <c r="T173" s="213"/>
      <c r="AT173" s="208" t="s">
        <v>220</v>
      </c>
      <c r="AU173" s="208" t="s">
        <v>86</v>
      </c>
      <c r="AV173" s="15" t="s">
        <v>84</v>
      </c>
      <c r="AW173" s="15" t="s">
        <v>32</v>
      </c>
      <c r="AX173" s="15" t="s">
        <v>76</v>
      </c>
      <c r="AY173" s="208" t="s">
        <v>165</v>
      </c>
    </row>
    <row r="174" spans="1:65" s="13" customFormat="1" ht="11.25">
      <c r="B174" s="183"/>
      <c r="D174" s="179" t="s">
        <v>220</v>
      </c>
      <c r="E174" s="184" t="s">
        <v>1</v>
      </c>
      <c r="F174" s="185" t="s">
        <v>790</v>
      </c>
      <c r="H174" s="186">
        <v>0.94899999999999995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220</v>
      </c>
      <c r="AU174" s="184" t="s">
        <v>86</v>
      </c>
      <c r="AV174" s="13" t="s">
        <v>86</v>
      </c>
      <c r="AW174" s="13" t="s">
        <v>32</v>
      </c>
      <c r="AX174" s="13" t="s">
        <v>76</v>
      </c>
      <c r="AY174" s="184" t="s">
        <v>165</v>
      </c>
    </row>
    <row r="175" spans="1:65" s="13" customFormat="1" ht="11.25">
      <c r="B175" s="183"/>
      <c r="D175" s="179" t="s">
        <v>220</v>
      </c>
      <c r="E175" s="184" t="s">
        <v>1</v>
      </c>
      <c r="F175" s="185" t="s">
        <v>791</v>
      </c>
      <c r="H175" s="186">
        <v>0.75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220</v>
      </c>
      <c r="AU175" s="184" t="s">
        <v>86</v>
      </c>
      <c r="AV175" s="13" t="s">
        <v>86</v>
      </c>
      <c r="AW175" s="13" t="s">
        <v>32</v>
      </c>
      <c r="AX175" s="13" t="s">
        <v>76</v>
      </c>
      <c r="AY175" s="184" t="s">
        <v>165</v>
      </c>
    </row>
    <row r="176" spans="1:65" s="14" customFormat="1" ht="11.25">
      <c r="B176" s="194"/>
      <c r="D176" s="179" t="s">
        <v>220</v>
      </c>
      <c r="E176" s="195" t="s">
        <v>1</v>
      </c>
      <c r="F176" s="196" t="s">
        <v>244</v>
      </c>
      <c r="H176" s="197">
        <v>1.6990000000000001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5" t="s">
        <v>220</v>
      </c>
      <c r="AU176" s="195" t="s">
        <v>86</v>
      </c>
      <c r="AV176" s="14" t="s">
        <v>182</v>
      </c>
      <c r="AW176" s="14" t="s">
        <v>32</v>
      </c>
      <c r="AX176" s="14" t="s">
        <v>84</v>
      </c>
      <c r="AY176" s="195" t="s">
        <v>165</v>
      </c>
    </row>
    <row r="177" spans="1:65" s="2" customFormat="1" ht="21.75" customHeight="1">
      <c r="A177" s="32"/>
      <c r="B177" s="165"/>
      <c r="C177" s="166" t="s">
        <v>327</v>
      </c>
      <c r="D177" s="166" t="s">
        <v>168</v>
      </c>
      <c r="E177" s="167" t="s">
        <v>792</v>
      </c>
      <c r="F177" s="168" t="s">
        <v>793</v>
      </c>
      <c r="G177" s="169" t="s">
        <v>235</v>
      </c>
      <c r="H177" s="170">
        <v>2</v>
      </c>
      <c r="I177" s="171"/>
      <c r="J177" s="172">
        <f>ROUND(I177*H177,2)</f>
        <v>0</v>
      </c>
      <c r="K177" s="168" t="s">
        <v>172</v>
      </c>
      <c r="L177" s="33"/>
      <c r="M177" s="173" t="s">
        <v>1</v>
      </c>
      <c r="N177" s="174" t="s">
        <v>41</v>
      </c>
      <c r="O177" s="58"/>
      <c r="P177" s="175">
        <f>O177*H177</f>
        <v>0</v>
      </c>
      <c r="Q177" s="175">
        <v>6.6E-3</v>
      </c>
      <c r="R177" s="175">
        <f>Q177*H177</f>
        <v>1.32E-2</v>
      </c>
      <c r="S177" s="175">
        <v>0</v>
      </c>
      <c r="T177" s="17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7" t="s">
        <v>182</v>
      </c>
      <c r="AT177" s="177" t="s">
        <v>168</v>
      </c>
      <c r="AU177" s="177" t="s">
        <v>86</v>
      </c>
      <c r="AY177" s="17" t="s">
        <v>165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7" t="s">
        <v>84</v>
      </c>
      <c r="BK177" s="178">
        <f>ROUND(I177*H177,2)</f>
        <v>0</v>
      </c>
      <c r="BL177" s="17" t="s">
        <v>182</v>
      </c>
      <c r="BM177" s="177" t="s">
        <v>882</v>
      </c>
    </row>
    <row r="178" spans="1:65" s="2" customFormat="1" ht="21.75" customHeight="1">
      <c r="A178" s="32"/>
      <c r="B178" s="165"/>
      <c r="C178" s="214" t="s">
        <v>335</v>
      </c>
      <c r="D178" s="214" t="s">
        <v>336</v>
      </c>
      <c r="E178" s="215" t="s">
        <v>795</v>
      </c>
      <c r="F178" s="216" t="s">
        <v>796</v>
      </c>
      <c r="G178" s="217" t="s">
        <v>235</v>
      </c>
      <c r="H178" s="218">
        <v>1</v>
      </c>
      <c r="I178" s="219"/>
      <c r="J178" s="220">
        <f>ROUND(I178*H178,2)</f>
        <v>0</v>
      </c>
      <c r="K178" s="216" t="s">
        <v>172</v>
      </c>
      <c r="L178" s="221"/>
      <c r="M178" s="222" t="s">
        <v>1</v>
      </c>
      <c r="N178" s="223" t="s">
        <v>41</v>
      </c>
      <c r="O178" s="58"/>
      <c r="P178" s="175">
        <f>O178*H178</f>
        <v>0</v>
      </c>
      <c r="Q178" s="175">
        <v>8.1000000000000003E-2</v>
      </c>
      <c r="R178" s="175">
        <f>Q178*H178</f>
        <v>8.1000000000000003E-2</v>
      </c>
      <c r="S178" s="175">
        <v>0</v>
      </c>
      <c r="T178" s="17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7" t="s">
        <v>202</v>
      </c>
      <c r="AT178" s="177" t="s">
        <v>336</v>
      </c>
      <c r="AU178" s="177" t="s">
        <v>86</v>
      </c>
      <c r="AY178" s="17" t="s">
        <v>165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7" t="s">
        <v>84</v>
      </c>
      <c r="BK178" s="178">
        <f>ROUND(I178*H178,2)</f>
        <v>0</v>
      </c>
      <c r="BL178" s="17" t="s">
        <v>182</v>
      </c>
      <c r="BM178" s="177" t="s">
        <v>883</v>
      </c>
    </row>
    <row r="179" spans="1:65" s="2" customFormat="1" ht="21.75" customHeight="1">
      <c r="A179" s="32"/>
      <c r="B179" s="165"/>
      <c r="C179" s="214" t="s">
        <v>8</v>
      </c>
      <c r="D179" s="214" t="s">
        <v>336</v>
      </c>
      <c r="E179" s="215" t="s">
        <v>798</v>
      </c>
      <c r="F179" s="216" t="s">
        <v>799</v>
      </c>
      <c r="G179" s="217" t="s">
        <v>235</v>
      </c>
      <c r="H179" s="218">
        <v>1</v>
      </c>
      <c r="I179" s="219"/>
      <c r="J179" s="220">
        <f>ROUND(I179*H179,2)</f>
        <v>0</v>
      </c>
      <c r="K179" s="216" t="s">
        <v>172</v>
      </c>
      <c r="L179" s="221"/>
      <c r="M179" s="222" t="s">
        <v>1</v>
      </c>
      <c r="N179" s="223" t="s">
        <v>41</v>
      </c>
      <c r="O179" s="58"/>
      <c r="P179" s="175">
        <f>O179*H179</f>
        <v>0</v>
      </c>
      <c r="Q179" s="175">
        <v>0.56999999999999995</v>
      </c>
      <c r="R179" s="175">
        <f>Q179*H179</f>
        <v>0.56999999999999995</v>
      </c>
      <c r="S179" s="175">
        <v>0</v>
      </c>
      <c r="T179" s="17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7" t="s">
        <v>202</v>
      </c>
      <c r="AT179" s="177" t="s">
        <v>336</v>
      </c>
      <c r="AU179" s="177" t="s">
        <v>86</v>
      </c>
      <c r="AY179" s="17" t="s">
        <v>165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7" t="s">
        <v>84</v>
      </c>
      <c r="BK179" s="178">
        <f>ROUND(I179*H179,2)</f>
        <v>0</v>
      </c>
      <c r="BL179" s="17" t="s">
        <v>182</v>
      </c>
      <c r="BM179" s="177" t="s">
        <v>884</v>
      </c>
    </row>
    <row r="180" spans="1:65" s="2" customFormat="1" ht="21.75" customHeight="1">
      <c r="A180" s="32"/>
      <c r="B180" s="165"/>
      <c r="C180" s="166" t="s">
        <v>346</v>
      </c>
      <c r="D180" s="166" t="s">
        <v>168</v>
      </c>
      <c r="E180" s="167" t="s">
        <v>801</v>
      </c>
      <c r="F180" s="168" t="s">
        <v>802</v>
      </c>
      <c r="G180" s="169" t="s">
        <v>286</v>
      </c>
      <c r="H180" s="170">
        <v>4.7590000000000003</v>
      </c>
      <c r="I180" s="171"/>
      <c r="J180" s="172">
        <f>ROUND(I180*H180,2)</f>
        <v>0</v>
      </c>
      <c r="K180" s="168" t="s">
        <v>172</v>
      </c>
      <c r="L180" s="33"/>
      <c r="M180" s="173" t="s">
        <v>1</v>
      </c>
      <c r="N180" s="174" t="s">
        <v>41</v>
      </c>
      <c r="O180" s="58"/>
      <c r="P180" s="175">
        <f>O180*H180</f>
        <v>0</v>
      </c>
      <c r="Q180" s="175">
        <v>2.234</v>
      </c>
      <c r="R180" s="175">
        <f>Q180*H180</f>
        <v>10.631606000000001</v>
      </c>
      <c r="S180" s="175">
        <v>0</v>
      </c>
      <c r="T180" s="17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7" t="s">
        <v>182</v>
      </c>
      <c r="AT180" s="177" t="s">
        <v>168</v>
      </c>
      <c r="AU180" s="177" t="s">
        <v>86</v>
      </c>
      <c r="AY180" s="17" t="s">
        <v>165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7" t="s">
        <v>84</v>
      </c>
      <c r="BK180" s="178">
        <f>ROUND(I180*H180,2)</f>
        <v>0</v>
      </c>
      <c r="BL180" s="17" t="s">
        <v>182</v>
      </c>
      <c r="BM180" s="177" t="s">
        <v>885</v>
      </c>
    </row>
    <row r="181" spans="1:65" s="13" customFormat="1" ht="11.25">
      <c r="B181" s="183"/>
      <c r="D181" s="179" t="s">
        <v>220</v>
      </c>
      <c r="E181" s="184" t="s">
        <v>1</v>
      </c>
      <c r="F181" s="185" t="s">
        <v>886</v>
      </c>
      <c r="H181" s="186">
        <v>4.7590000000000003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220</v>
      </c>
      <c r="AU181" s="184" t="s">
        <v>86</v>
      </c>
      <c r="AV181" s="13" t="s">
        <v>86</v>
      </c>
      <c r="AW181" s="13" t="s">
        <v>32</v>
      </c>
      <c r="AX181" s="13" t="s">
        <v>84</v>
      </c>
      <c r="AY181" s="184" t="s">
        <v>165</v>
      </c>
    </row>
    <row r="182" spans="1:65" s="12" customFormat="1" ht="25.9" customHeight="1">
      <c r="B182" s="152"/>
      <c r="D182" s="153" t="s">
        <v>75</v>
      </c>
      <c r="E182" s="154" t="s">
        <v>202</v>
      </c>
      <c r="F182" s="154" t="s">
        <v>808</v>
      </c>
      <c r="I182" s="155"/>
      <c r="J182" s="156">
        <f>BK182</f>
        <v>0</v>
      </c>
      <c r="L182" s="152"/>
      <c r="M182" s="157"/>
      <c r="N182" s="158"/>
      <c r="O182" s="158"/>
      <c r="P182" s="159">
        <f>SUM(P183:P184)</f>
        <v>0</v>
      </c>
      <c r="Q182" s="158"/>
      <c r="R182" s="159">
        <f>SUM(R183:R184)</f>
        <v>0.41334000000000004</v>
      </c>
      <c r="S182" s="158"/>
      <c r="T182" s="160">
        <f>SUM(T183:T184)</f>
        <v>0</v>
      </c>
      <c r="AR182" s="153" t="s">
        <v>84</v>
      </c>
      <c r="AT182" s="161" t="s">
        <v>75</v>
      </c>
      <c r="AU182" s="161" t="s">
        <v>76</v>
      </c>
      <c r="AY182" s="153" t="s">
        <v>165</v>
      </c>
      <c r="BK182" s="162">
        <f>SUM(BK183:BK184)</f>
        <v>0</v>
      </c>
    </row>
    <row r="183" spans="1:65" s="2" customFormat="1" ht="21.75" customHeight="1">
      <c r="A183" s="32"/>
      <c r="B183" s="165"/>
      <c r="C183" s="166" t="s">
        <v>350</v>
      </c>
      <c r="D183" s="166" t="s">
        <v>168</v>
      </c>
      <c r="E183" s="167" t="s">
        <v>809</v>
      </c>
      <c r="F183" s="168" t="s">
        <v>810</v>
      </c>
      <c r="G183" s="169" t="s">
        <v>235</v>
      </c>
      <c r="H183" s="170">
        <v>1</v>
      </c>
      <c r="I183" s="171"/>
      <c r="J183" s="172">
        <f>ROUND(I183*H183,2)</f>
        <v>0</v>
      </c>
      <c r="K183" s="168" t="s">
        <v>172</v>
      </c>
      <c r="L183" s="33"/>
      <c r="M183" s="173" t="s">
        <v>1</v>
      </c>
      <c r="N183" s="174" t="s">
        <v>41</v>
      </c>
      <c r="O183" s="58"/>
      <c r="P183" s="175">
        <f>O183*H183</f>
        <v>0</v>
      </c>
      <c r="Q183" s="175">
        <v>0.21734000000000001</v>
      </c>
      <c r="R183" s="175">
        <f>Q183*H183</f>
        <v>0.21734000000000001</v>
      </c>
      <c r="S183" s="175">
        <v>0</v>
      </c>
      <c r="T183" s="176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7" t="s">
        <v>182</v>
      </c>
      <c r="AT183" s="177" t="s">
        <v>168</v>
      </c>
      <c r="AU183" s="177" t="s">
        <v>84</v>
      </c>
      <c r="AY183" s="17" t="s">
        <v>165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7" t="s">
        <v>84</v>
      </c>
      <c r="BK183" s="178">
        <f>ROUND(I183*H183,2)</f>
        <v>0</v>
      </c>
      <c r="BL183" s="17" t="s">
        <v>182</v>
      </c>
      <c r="BM183" s="177" t="s">
        <v>887</v>
      </c>
    </row>
    <row r="184" spans="1:65" s="2" customFormat="1" ht="21.75" customHeight="1">
      <c r="A184" s="32"/>
      <c r="B184" s="165"/>
      <c r="C184" s="214" t="s">
        <v>354</v>
      </c>
      <c r="D184" s="214" t="s">
        <v>336</v>
      </c>
      <c r="E184" s="215" t="s">
        <v>812</v>
      </c>
      <c r="F184" s="216" t="s">
        <v>813</v>
      </c>
      <c r="G184" s="217" t="s">
        <v>235</v>
      </c>
      <c r="H184" s="218">
        <v>1</v>
      </c>
      <c r="I184" s="219"/>
      <c r="J184" s="220">
        <f>ROUND(I184*H184,2)</f>
        <v>0</v>
      </c>
      <c r="K184" s="216" t="s">
        <v>172</v>
      </c>
      <c r="L184" s="221"/>
      <c r="M184" s="222" t="s">
        <v>1</v>
      </c>
      <c r="N184" s="223" t="s">
        <v>41</v>
      </c>
      <c r="O184" s="58"/>
      <c r="P184" s="175">
        <f>O184*H184</f>
        <v>0</v>
      </c>
      <c r="Q184" s="175">
        <v>0.19600000000000001</v>
      </c>
      <c r="R184" s="175">
        <f>Q184*H184</f>
        <v>0.19600000000000001</v>
      </c>
      <c r="S184" s="175">
        <v>0</v>
      </c>
      <c r="T184" s="17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7" t="s">
        <v>202</v>
      </c>
      <c r="AT184" s="177" t="s">
        <v>336</v>
      </c>
      <c r="AU184" s="177" t="s">
        <v>84</v>
      </c>
      <c r="AY184" s="17" t="s">
        <v>165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7" t="s">
        <v>84</v>
      </c>
      <c r="BK184" s="178">
        <f>ROUND(I184*H184,2)</f>
        <v>0</v>
      </c>
      <c r="BL184" s="17" t="s">
        <v>182</v>
      </c>
      <c r="BM184" s="177" t="s">
        <v>888</v>
      </c>
    </row>
    <row r="185" spans="1:65" s="12" customFormat="1" ht="25.9" customHeight="1">
      <c r="B185" s="152"/>
      <c r="D185" s="153" t="s">
        <v>75</v>
      </c>
      <c r="E185" s="154" t="s">
        <v>205</v>
      </c>
      <c r="F185" s="154" t="s">
        <v>815</v>
      </c>
      <c r="I185" s="155"/>
      <c r="J185" s="156">
        <f>BK185</f>
        <v>0</v>
      </c>
      <c r="L185" s="152"/>
      <c r="M185" s="157"/>
      <c r="N185" s="158"/>
      <c r="O185" s="158"/>
      <c r="P185" s="159">
        <f>SUM(P186:P230)</f>
        <v>0</v>
      </c>
      <c r="Q185" s="158"/>
      <c r="R185" s="159">
        <f>SUM(R186:R230)</f>
        <v>62.867184190000003</v>
      </c>
      <c r="S185" s="158"/>
      <c r="T185" s="160">
        <f>SUM(T186:T230)</f>
        <v>16.275600000000001</v>
      </c>
      <c r="AR185" s="153" t="s">
        <v>84</v>
      </c>
      <c r="AT185" s="161" t="s">
        <v>75</v>
      </c>
      <c r="AU185" s="161" t="s">
        <v>76</v>
      </c>
      <c r="AY185" s="153" t="s">
        <v>165</v>
      </c>
      <c r="BK185" s="162">
        <f>SUM(BK186:BK230)</f>
        <v>0</v>
      </c>
    </row>
    <row r="186" spans="1:65" s="2" customFormat="1" ht="21.75" customHeight="1">
      <c r="A186" s="32"/>
      <c r="B186" s="165"/>
      <c r="C186" s="166" t="s">
        <v>359</v>
      </c>
      <c r="D186" s="166" t="s">
        <v>168</v>
      </c>
      <c r="E186" s="167" t="s">
        <v>816</v>
      </c>
      <c r="F186" s="168" t="s">
        <v>817</v>
      </c>
      <c r="G186" s="169" t="s">
        <v>235</v>
      </c>
      <c r="H186" s="170">
        <v>1</v>
      </c>
      <c r="I186" s="171"/>
      <c r="J186" s="172">
        <f>ROUND(I186*H186,2)</f>
        <v>0</v>
      </c>
      <c r="K186" s="168" t="s">
        <v>172</v>
      </c>
      <c r="L186" s="33"/>
      <c r="M186" s="173" t="s">
        <v>1</v>
      </c>
      <c r="N186" s="174" t="s">
        <v>41</v>
      </c>
      <c r="O186" s="58"/>
      <c r="P186" s="175">
        <f>O186*H186</f>
        <v>0</v>
      </c>
      <c r="Q186" s="175">
        <v>16.75142</v>
      </c>
      <c r="R186" s="175">
        <f>Q186*H186</f>
        <v>16.75142</v>
      </c>
      <c r="S186" s="175">
        <v>0</v>
      </c>
      <c r="T186" s="17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7" t="s">
        <v>182</v>
      </c>
      <c r="AT186" s="177" t="s">
        <v>168</v>
      </c>
      <c r="AU186" s="177" t="s">
        <v>84</v>
      </c>
      <c r="AY186" s="17" t="s">
        <v>165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7" t="s">
        <v>84</v>
      </c>
      <c r="BK186" s="178">
        <f>ROUND(I186*H186,2)</f>
        <v>0</v>
      </c>
      <c r="BL186" s="17" t="s">
        <v>182</v>
      </c>
      <c r="BM186" s="177" t="s">
        <v>889</v>
      </c>
    </row>
    <row r="187" spans="1:65" s="15" customFormat="1" ht="11.25">
      <c r="B187" s="207"/>
      <c r="D187" s="179" t="s">
        <v>220</v>
      </c>
      <c r="E187" s="208" t="s">
        <v>1</v>
      </c>
      <c r="F187" s="209" t="s">
        <v>783</v>
      </c>
      <c r="H187" s="208" t="s">
        <v>1</v>
      </c>
      <c r="I187" s="210"/>
      <c r="L187" s="207"/>
      <c r="M187" s="211"/>
      <c r="N187" s="212"/>
      <c r="O187" s="212"/>
      <c r="P187" s="212"/>
      <c r="Q187" s="212"/>
      <c r="R187" s="212"/>
      <c r="S187" s="212"/>
      <c r="T187" s="213"/>
      <c r="AT187" s="208" t="s">
        <v>220</v>
      </c>
      <c r="AU187" s="208" t="s">
        <v>84</v>
      </c>
      <c r="AV187" s="15" t="s">
        <v>84</v>
      </c>
      <c r="AW187" s="15" t="s">
        <v>32</v>
      </c>
      <c r="AX187" s="15" t="s">
        <v>76</v>
      </c>
      <c r="AY187" s="208" t="s">
        <v>165</v>
      </c>
    </row>
    <row r="188" spans="1:65" s="15" customFormat="1" ht="11.25">
      <c r="B188" s="207"/>
      <c r="D188" s="179" t="s">
        <v>220</v>
      </c>
      <c r="E188" s="208" t="s">
        <v>1</v>
      </c>
      <c r="F188" s="209" t="s">
        <v>784</v>
      </c>
      <c r="H188" s="208" t="s">
        <v>1</v>
      </c>
      <c r="I188" s="210"/>
      <c r="L188" s="207"/>
      <c r="M188" s="211"/>
      <c r="N188" s="212"/>
      <c r="O188" s="212"/>
      <c r="P188" s="212"/>
      <c r="Q188" s="212"/>
      <c r="R188" s="212"/>
      <c r="S188" s="212"/>
      <c r="T188" s="213"/>
      <c r="AT188" s="208" t="s">
        <v>220</v>
      </c>
      <c r="AU188" s="208" t="s">
        <v>84</v>
      </c>
      <c r="AV188" s="15" t="s">
        <v>84</v>
      </c>
      <c r="AW188" s="15" t="s">
        <v>32</v>
      </c>
      <c r="AX188" s="15" t="s">
        <v>76</v>
      </c>
      <c r="AY188" s="208" t="s">
        <v>165</v>
      </c>
    </row>
    <row r="189" spans="1:65" s="15" customFormat="1" ht="11.25">
      <c r="B189" s="207"/>
      <c r="D189" s="179" t="s">
        <v>220</v>
      </c>
      <c r="E189" s="208" t="s">
        <v>1</v>
      </c>
      <c r="F189" s="209" t="s">
        <v>819</v>
      </c>
      <c r="H189" s="208" t="s">
        <v>1</v>
      </c>
      <c r="I189" s="210"/>
      <c r="L189" s="207"/>
      <c r="M189" s="211"/>
      <c r="N189" s="212"/>
      <c r="O189" s="212"/>
      <c r="P189" s="212"/>
      <c r="Q189" s="212"/>
      <c r="R189" s="212"/>
      <c r="S189" s="212"/>
      <c r="T189" s="213"/>
      <c r="AT189" s="208" t="s">
        <v>220</v>
      </c>
      <c r="AU189" s="208" t="s">
        <v>84</v>
      </c>
      <c r="AV189" s="15" t="s">
        <v>84</v>
      </c>
      <c r="AW189" s="15" t="s">
        <v>32</v>
      </c>
      <c r="AX189" s="15" t="s">
        <v>76</v>
      </c>
      <c r="AY189" s="208" t="s">
        <v>165</v>
      </c>
    </row>
    <row r="190" spans="1:65" s="13" customFormat="1" ht="11.25">
      <c r="B190" s="183"/>
      <c r="D190" s="179" t="s">
        <v>220</v>
      </c>
      <c r="E190" s="184" t="s">
        <v>1</v>
      </c>
      <c r="F190" s="185" t="s">
        <v>84</v>
      </c>
      <c r="H190" s="186">
        <v>1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220</v>
      </c>
      <c r="AU190" s="184" t="s">
        <v>84</v>
      </c>
      <c r="AV190" s="13" t="s">
        <v>86</v>
      </c>
      <c r="AW190" s="13" t="s">
        <v>32</v>
      </c>
      <c r="AX190" s="13" t="s">
        <v>76</v>
      </c>
      <c r="AY190" s="184" t="s">
        <v>165</v>
      </c>
    </row>
    <row r="191" spans="1:65" s="14" customFormat="1" ht="11.25">
      <c r="B191" s="194"/>
      <c r="D191" s="179" t="s">
        <v>220</v>
      </c>
      <c r="E191" s="195" t="s">
        <v>1</v>
      </c>
      <c r="F191" s="196" t="s">
        <v>244</v>
      </c>
      <c r="H191" s="197">
        <v>1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5" t="s">
        <v>220</v>
      </c>
      <c r="AU191" s="195" t="s">
        <v>84</v>
      </c>
      <c r="AV191" s="14" t="s">
        <v>182</v>
      </c>
      <c r="AW191" s="14" t="s">
        <v>32</v>
      </c>
      <c r="AX191" s="14" t="s">
        <v>84</v>
      </c>
      <c r="AY191" s="195" t="s">
        <v>165</v>
      </c>
    </row>
    <row r="192" spans="1:65" s="2" customFormat="1" ht="21.75" customHeight="1">
      <c r="A192" s="32"/>
      <c r="B192" s="165"/>
      <c r="C192" s="166" t="s">
        <v>363</v>
      </c>
      <c r="D192" s="166" t="s">
        <v>168</v>
      </c>
      <c r="E192" s="167" t="s">
        <v>820</v>
      </c>
      <c r="F192" s="168" t="s">
        <v>821</v>
      </c>
      <c r="G192" s="169" t="s">
        <v>235</v>
      </c>
      <c r="H192" s="170">
        <v>1</v>
      </c>
      <c r="I192" s="171"/>
      <c r="J192" s="172">
        <f>ROUND(I192*H192,2)</f>
        <v>0</v>
      </c>
      <c r="K192" s="168" t="s">
        <v>172</v>
      </c>
      <c r="L192" s="33"/>
      <c r="M192" s="173" t="s">
        <v>1</v>
      </c>
      <c r="N192" s="174" t="s">
        <v>41</v>
      </c>
      <c r="O192" s="58"/>
      <c r="P192" s="175">
        <f>O192*H192</f>
        <v>0</v>
      </c>
      <c r="Q192" s="175">
        <v>16.035990000000002</v>
      </c>
      <c r="R192" s="175">
        <f>Q192*H192</f>
        <v>16.035990000000002</v>
      </c>
      <c r="S192" s="175">
        <v>0</v>
      </c>
      <c r="T192" s="17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7" t="s">
        <v>182</v>
      </c>
      <c r="AT192" s="177" t="s">
        <v>168</v>
      </c>
      <c r="AU192" s="177" t="s">
        <v>84</v>
      </c>
      <c r="AY192" s="17" t="s">
        <v>165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7" t="s">
        <v>84</v>
      </c>
      <c r="BK192" s="178">
        <f>ROUND(I192*H192,2)</f>
        <v>0</v>
      </c>
      <c r="BL192" s="17" t="s">
        <v>182</v>
      </c>
      <c r="BM192" s="177" t="s">
        <v>890</v>
      </c>
    </row>
    <row r="193" spans="1:65" s="15" customFormat="1" ht="11.25">
      <c r="B193" s="207"/>
      <c r="D193" s="179" t="s">
        <v>220</v>
      </c>
      <c r="E193" s="208" t="s">
        <v>1</v>
      </c>
      <c r="F193" s="209" t="s">
        <v>783</v>
      </c>
      <c r="H193" s="208" t="s">
        <v>1</v>
      </c>
      <c r="I193" s="210"/>
      <c r="L193" s="207"/>
      <c r="M193" s="211"/>
      <c r="N193" s="212"/>
      <c r="O193" s="212"/>
      <c r="P193" s="212"/>
      <c r="Q193" s="212"/>
      <c r="R193" s="212"/>
      <c r="S193" s="212"/>
      <c r="T193" s="213"/>
      <c r="AT193" s="208" t="s">
        <v>220</v>
      </c>
      <c r="AU193" s="208" t="s">
        <v>84</v>
      </c>
      <c r="AV193" s="15" t="s">
        <v>84</v>
      </c>
      <c r="AW193" s="15" t="s">
        <v>32</v>
      </c>
      <c r="AX193" s="15" t="s">
        <v>76</v>
      </c>
      <c r="AY193" s="208" t="s">
        <v>165</v>
      </c>
    </row>
    <row r="194" spans="1:65" s="15" customFormat="1" ht="11.25">
      <c r="B194" s="207"/>
      <c r="D194" s="179" t="s">
        <v>220</v>
      </c>
      <c r="E194" s="208" t="s">
        <v>1</v>
      </c>
      <c r="F194" s="209" t="s">
        <v>784</v>
      </c>
      <c r="H194" s="208" t="s">
        <v>1</v>
      </c>
      <c r="I194" s="210"/>
      <c r="L194" s="207"/>
      <c r="M194" s="211"/>
      <c r="N194" s="212"/>
      <c r="O194" s="212"/>
      <c r="P194" s="212"/>
      <c r="Q194" s="212"/>
      <c r="R194" s="212"/>
      <c r="S194" s="212"/>
      <c r="T194" s="213"/>
      <c r="AT194" s="208" t="s">
        <v>220</v>
      </c>
      <c r="AU194" s="208" t="s">
        <v>84</v>
      </c>
      <c r="AV194" s="15" t="s">
        <v>84</v>
      </c>
      <c r="AW194" s="15" t="s">
        <v>32</v>
      </c>
      <c r="AX194" s="15" t="s">
        <v>76</v>
      </c>
      <c r="AY194" s="208" t="s">
        <v>165</v>
      </c>
    </row>
    <row r="195" spans="1:65" s="15" customFormat="1" ht="11.25">
      <c r="B195" s="207"/>
      <c r="D195" s="179" t="s">
        <v>220</v>
      </c>
      <c r="E195" s="208" t="s">
        <v>1</v>
      </c>
      <c r="F195" s="209" t="s">
        <v>823</v>
      </c>
      <c r="H195" s="208" t="s">
        <v>1</v>
      </c>
      <c r="I195" s="210"/>
      <c r="L195" s="207"/>
      <c r="M195" s="211"/>
      <c r="N195" s="212"/>
      <c r="O195" s="212"/>
      <c r="P195" s="212"/>
      <c r="Q195" s="212"/>
      <c r="R195" s="212"/>
      <c r="S195" s="212"/>
      <c r="T195" s="213"/>
      <c r="AT195" s="208" t="s">
        <v>220</v>
      </c>
      <c r="AU195" s="208" t="s">
        <v>84</v>
      </c>
      <c r="AV195" s="15" t="s">
        <v>84</v>
      </c>
      <c r="AW195" s="15" t="s">
        <v>32</v>
      </c>
      <c r="AX195" s="15" t="s">
        <v>76</v>
      </c>
      <c r="AY195" s="208" t="s">
        <v>165</v>
      </c>
    </row>
    <row r="196" spans="1:65" s="15" customFormat="1" ht="11.25">
      <c r="B196" s="207"/>
      <c r="D196" s="179" t="s">
        <v>220</v>
      </c>
      <c r="E196" s="208" t="s">
        <v>1</v>
      </c>
      <c r="F196" s="209" t="s">
        <v>891</v>
      </c>
      <c r="H196" s="208" t="s">
        <v>1</v>
      </c>
      <c r="I196" s="210"/>
      <c r="L196" s="207"/>
      <c r="M196" s="211"/>
      <c r="N196" s="212"/>
      <c r="O196" s="212"/>
      <c r="P196" s="212"/>
      <c r="Q196" s="212"/>
      <c r="R196" s="212"/>
      <c r="S196" s="212"/>
      <c r="T196" s="213"/>
      <c r="AT196" s="208" t="s">
        <v>220</v>
      </c>
      <c r="AU196" s="208" t="s">
        <v>84</v>
      </c>
      <c r="AV196" s="15" t="s">
        <v>84</v>
      </c>
      <c r="AW196" s="15" t="s">
        <v>32</v>
      </c>
      <c r="AX196" s="15" t="s">
        <v>76</v>
      </c>
      <c r="AY196" s="208" t="s">
        <v>165</v>
      </c>
    </row>
    <row r="197" spans="1:65" s="13" customFormat="1" ht="11.25">
      <c r="B197" s="183"/>
      <c r="D197" s="179" t="s">
        <v>220</v>
      </c>
      <c r="E197" s="184" t="s">
        <v>1</v>
      </c>
      <c r="F197" s="185" t="s">
        <v>84</v>
      </c>
      <c r="H197" s="186">
        <v>1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220</v>
      </c>
      <c r="AU197" s="184" t="s">
        <v>84</v>
      </c>
      <c r="AV197" s="13" t="s">
        <v>86</v>
      </c>
      <c r="AW197" s="13" t="s">
        <v>32</v>
      </c>
      <c r="AX197" s="13" t="s">
        <v>84</v>
      </c>
      <c r="AY197" s="184" t="s">
        <v>165</v>
      </c>
    </row>
    <row r="198" spans="1:65" s="2" customFormat="1" ht="21.75" customHeight="1">
      <c r="A198" s="32"/>
      <c r="B198" s="165"/>
      <c r="C198" s="166" t="s">
        <v>7</v>
      </c>
      <c r="D198" s="166" t="s">
        <v>168</v>
      </c>
      <c r="E198" s="167" t="s">
        <v>825</v>
      </c>
      <c r="F198" s="168" t="s">
        <v>826</v>
      </c>
      <c r="G198" s="169" t="s">
        <v>380</v>
      </c>
      <c r="H198" s="170">
        <v>6.13</v>
      </c>
      <c r="I198" s="171"/>
      <c r="J198" s="172">
        <f>ROUND(I198*H198,2)</f>
        <v>0</v>
      </c>
      <c r="K198" s="168" t="s">
        <v>172</v>
      </c>
      <c r="L198" s="33"/>
      <c r="M198" s="173" t="s">
        <v>1</v>
      </c>
      <c r="N198" s="174" t="s">
        <v>41</v>
      </c>
      <c r="O198" s="58"/>
      <c r="P198" s="175">
        <f>O198*H198</f>
        <v>0</v>
      </c>
      <c r="Q198" s="175">
        <v>1.3682799999999999</v>
      </c>
      <c r="R198" s="175">
        <f>Q198*H198</f>
        <v>8.3875563999999994</v>
      </c>
      <c r="S198" s="175">
        <v>0</v>
      </c>
      <c r="T198" s="17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7" t="s">
        <v>182</v>
      </c>
      <c r="AT198" s="177" t="s">
        <v>168</v>
      </c>
      <c r="AU198" s="177" t="s">
        <v>84</v>
      </c>
      <c r="AY198" s="17" t="s">
        <v>165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7" t="s">
        <v>84</v>
      </c>
      <c r="BK198" s="178">
        <f>ROUND(I198*H198,2)</f>
        <v>0</v>
      </c>
      <c r="BL198" s="17" t="s">
        <v>182</v>
      </c>
      <c r="BM198" s="177" t="s">
        <v>892</v>
      </c>
    </row>
    <row r="199" spans="1:65" s="15" customFormat="1" ht="11.25">
      <c r="B199" s="207"/>
      <c r="D199" s="179" t="s">
        <v>220</v>
      </c>
      <c r="E199" s="208" t="s">
        <v>1</v>
      </c>
      <c r="F199" s="209" t="s">
        <v>893</v>
      </c>
      <c r="H199" s="208" t="s">
        <v>1</v>
      </c>
      <c r="I199" s="210"/>
      <c r="L199" s="207"/>
      <c r="M199" s="211"/>
      <c r="N199" s="212"/>
      <c r="O199" s="212"/>
      <c r="P199" s="212"/>
      <c r="Q199" s="212"/>
      <c r="R199" s="212"/>
      <c r="S199" s="212"/>
      <c r="T199" s="213"/>
      <c r="AT199" s="208" t="s">
        <v>220</v>
      </c>
      <c r="AU199" s="208" t="s">
        <v>84</v>
      </c>
      <c r="AV199" s="15" t="s">
        <v>84</v>
      </c>
      <c r="AW199" s="15" t="s">
        <v>32</v>
      </c>
      <c r="AX199" s="15" t="s">
        <v>76</v>
      </c>
      <c r="AY199" s="208" t="s">
        <v>165</v>
      </c>
    </row>
    <row r="200" spans="1:65" s="15" customFormat="1" ht="11.25">
      <c r="B200" s="207"/>
      <c r="D200" s="179" t="s">
        <v>220</v>
      </c>
      <c r="E200" s="208" t="s">
        <v>1</v>
      </c>
      <c r="F200" s="209" t="s">
        <v>784</v>
      </c>
      <c r="H200" s="208" t="s">
        <v>1</v>
      </c>
      <c r="I200" s="210"/>
      <c r="L200" s="207"/>
      <c r="M200" s="211"/>
      <c r="N200" s="212"/>
      <c r="O200" s="212"/>
      <c r="P200" s="212"/>
      <c r="Q200" s="212"/>
      <c r="R200" s="212"/>
      <c r="S200" s="212"/>
      <c r="T200" s="213"/>
      <c r="AT200" s="208" t="s">
        <v>220</v>
      </c>
      <c r="AU200" s="208" t="s">
        <v>84</v>
      </c>
      <c r="AV200" s="15" t="s">
        <v>84</v>
      </c>
      <c r="AW200" s="15" t="s">
        <v>32</v>
      </c>
      <c r="AX200" s="15" t="s">
        <v>76</v>
      </c>
      <c r="AY200" s="208" t="s">
        <v>165</v>
      </c>
    </row>
    <row r="201" spans="1:65" s="15" customFormat="1" ht="11.25">
      <c r="B201" s="207"/>
      <c r="D201" s="179" t="s">
        <v>220</v>
      </c>
      <c r="E201" s="208" t="s">
        <v>1</v>
      </c>
      <c r="F201" s="209" t="s">
        <v>894</v>
      </c>
      <c r="H201" s="208" t="s">
        <v>1</v>
      </c>
      <c r="I201" s="210"/>
      <c r="L201" s="207"/>
      <c r="M201" s="211"/>
      <c r="N201" s="212"/>
      <c r="O201" s="212"/>
      <c r="P201" s="212"/>
      <c r="Q201" s="212"/>
      <c r="R201" s="212"/>
      <c r="S201" s="212"/>
      <c r="T201" s="213"/>
      <c r="AT201" s="208" t="s">
        <v>220</v>
      </c>
      <c r="AU201" s="208" t="s">
        <v>84</v>
      </c>
      <c r="AV201" s="15" t="s">
        <v>84</v>
      </c>
      <c r="AW201" s="15" t="s">
        <v>32</v>
      </c>
      <c r="AX201" s="15" t="s">
        <v>76</v>
      </c>
      <c r="AY201" s="208" t="s">
        <v>165</v>
      </c>
    </row>
    <row r="202" spans="1:65" s="13" customFormat="1" ht="11.25">
      <c r="B202" s="183"/>
      <c r="D202" s="179" t="s">
        <v>220</v>
      </c>
      <c r="E202" s="184" t="s">
        <v>1</v>
      </c>
      <c r="F202" s="185" t="s">
        <v>895</v>
      </c>
      <c r="H202" s="186">
        <v>6.13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220</v>
      </c>
      <c r="AU202" s="184" t="s">
        <v>84</v>
      </c>
      <c r="AV202" s="13" t="s">
        <v>86</v>
      </c>
      <c r="AW202" s="13" t="s">
        <v>32</v>
      </c>
      <c r="AX202" s="13" t="s">
        <v>76</v>
      </c>
      <c r="AY202" s="184" t="s">
        <v>165</v>
      </c>
    </row>
    <row r="203" spans="1:65" s="14" customFormat="1" ht="11.25">
      <c r="B203" s="194"/>
      <c r="D203" s="179" t="s">
        <v>220</v>
      </c>
      <c r="E203" s="195" t="s">
        <v>1</v>
      </c>
      <c r="F203" s="196" t="s">
        <v>244</v>
      </c>
      <c r="H203" s="197">
        <v>6.13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5" t="s">
        <v>220</v>
      </c>
      <c r="AU203" s="195" t="s">
        <v>84</v>
      </c>
      <c r="AV203" s="14" t="s">
        <v>182</v>
      </c>
      <c r="AW203" s="14" t="s">
        <v>32</v>
      </c>
      <c r="AX203" s="14" t="s">
        <v>84</v>
      </c>
      <c r="AY203" s="195" t="s">
        <v>165</v>
      </c>
    </row>
    <row r="204" spans="1:65" s="2" customFormat="1" ht="16.5" customHeight="1">
      <c r="A204" s="32"/>
      <c r="B204" s="165"/>
      <c r="C204" s="214" t="s">
        <v>372</v>
      </c>
      <c r="D204" s="214" t="s">
        <v>336</v>
      </c>
      <c r="E204" s="215" t="s">
        <v>831</v>
      </c>
      <c r="F204" s="216" t="s">
        <v>832</v>
      </c>
      <c r="G204" s="217" t="s">
        <v>380</v>
      </c>
      <c r="H204" s="218">
        <v>6.3140000000000001</v>
      </c>
      <c r="I204" s="219"/>
      <c r="J204" s="220">
        <f>ROUND(I204*H204,2)</f>
        <v>0</v>
      </c>
      <c r="K204" s="216" t="s">
        <v>172</v>
      </c>
      <c r="L204" s="221"/>
      <c r="M204" s="222" t="s">
        <v>1</v>
      </c>
      <c r="N204" s="223" t="s">
        <v>41</v>
      </c>
      <c r="O204" s="58"/>
      <c r="P204" s="175">
        <f>O204*H204</f>
        <v>0</v>
      </c>
      <c r="Q204" s="175">
        <v>0.98</v>
      </c>
      <c r="R204" s="175">
        <f>Q204*H204</f>
        <v>6.1877199999999997</v>
      </c>
      <c r="S204" s="175">
        <v>0</v>
      </c>
      <c r="T204" s="17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7" t="s">
        <v>202</v>
      </c>
      <c r="AT204" s="177" t="s">
        <v>336</v>
      </c>
      <c r="AU204" s="177" t="s">
        <v>84</v>
      </c>
      <c r="AY204" s="17" t="s">
        <v>165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7" t="s">
        <v>84</v>
      </c>
      <c r="BK204" s="178">
        <f>ROUND(I204*H204,2)</f>
        <v>0</v>
      </c>
      <c r="BL204" s="17" t="s">
        <v>182</v>
      </c>
      <c r="BM204" s="177" t="s">
        <v>896</v>
      </c>
    </row>
    <row r="205" spans="1:65" s="13" customFormat="1" ht="11.25">
      <c r="B205" s="183"/>
      <c r="D205" s="179" t="s">
        <v>220</v>
      </c>
      <c r="F205" s="185" t="s">
        <v>897</v>
      </c>
      <c r="H205" s="186">
        <v>6.3140000000000001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220</v>
      </c>
      <c r="AU205" s="184" t="s">
        <v>84</v>
      </c>
      <c r="AV205" s="13" t="s">
        <v>86</v>
      </c>
      <c r="AW205" s="13" t="s">
        <v>3</v>
      </c>
      <c r="AX205" s="13" t="s">
        <v>84</v>
      </c>
      <c r="AY205" s="184" t="s">
        <v>165</v>
      </c>
    </row>
    <row r="206" spans="1:65" s="2" customFormat="1" ht="21.75" customHeight="1">
      <c r="A206" s="32"/>
      <c r="B206" s="165"/>
      <c r="C206" s="166" t="s">
        <v>377</v>
      </c>
      <c r="D206" s="166" t="s">
        <v>168</v>
      </c>
      <c r="E206" s="167" t="s">
        <v>835</v>
      </c>
      <c r="F206" s="168" t="s">
        <v>836</v>
      </c>
      <c r="G206" s="169" t="s">
        <v>286</v>
      </c>
      <c r="H206" s="170">
        <v>5.6369999999999996</v>
      </c>
      <c r="I206" s="171"/>
      <c r="J206" s="172">
        <f>ROUND(I206*H206,2)</f>
        <v>0</v>
      </c>
      <c r="K206" s="168" t="s">
        <v>172</v>
      </c>
      <c r="L206" s="33"/>
      <c r="M206" s="173" t="s">
        <v>1</v>
      </c>
      <c r="N206" s="174" t="s">
        <v>41</v>
      </c>
      <c r="O206" s="58"/>
      <c r="P206" s="175">
        <f>O206*H206</f>
        <v>0</v>
      </c>
      <c r="Q206" s="175">
        <v>2.46367</v>
      </c>
      <c r="R206" s="175">
        <f>Q206*H206</f>
        <v>13.887707789999999</v>
      </c>
      <c r="S206" s="175">
        <v>0</v>
      </c>
      <c r="T206" s="176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7" t="s">
        <v>182</v>
      </c>
      <c r="AT206" s="177" t="s">
        <v>168</v>
      </c>
      <c r="AU206" s="177" t="s">
        <v>84</v>
      </c>
      <c r="AY206" s="17" t="s">
        <v>165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17" t="s">
        <v>84</v>
      </c>
      <c r="BK206" s="178">
        <f>ROUND(I206*H206,2)</f>
        <v>0</v>
      </c>
      <c r="BL206" s="17" t="s">
        <v>182</v>
      </c>
      <c r="BM206" s="177" t="s">
        <v>898</v>
      </c>
    </row>
    <row r="207" spans="1:65" s="15" customFormat="1" ht="11.25">
      <c r="B207" s="207"/>
      <c r="D207" s="179" t="s">
        <v>220</v>
      </c>
      <c r="E207" s="208" t="s">
        <v>1</v>
      </c>
      <c r="F207" s="209" t="s">
        <v>783</v>
      </c>
      <c r="H207" s="208" t="s">
        <v>1</v>
      </c>
      <c r="I207" s="210"/>
      <c r="L207" s="207"/>
      <c r="M207" s="211"/>
      <c r="N207" s="212"/>
      <c r="O207" s="212"/>
      <c r="P207" s="212"/>
      <c r="Q207" s="212"/>
      <c r="R207" s="212"/>
      <c r="S207" s="212"/>
      <c r="T207" s="213"/>
      <c r="AT207" s="208" t="s">
        <v>220</v>
      </c>
      <c r="AU207" s="208" t="s">
        <v>84</v>
      </c>
      <c r="AV207" s="15" t="s">
        <v>84</v>
      </c>
      <c r="AW207" s="15" t="s">
        <v>32</v>
      </c>
      <c r="AX207" s="15" t="s">
        <v>76</v>
      </c>
      <c r="AY207" s="208" t="s">
        <v>165</v>
      </c>
    </row>
    <row r="208" spans="1:65" s="15" customFormat="1" ht="11.25">
      <c r="B208" s="207"/>
      <c r="D208" s="179" t="s">
        <v>220</v>
      </c>
      <c r="E208" s="208" t="s">
        <v>1</v>
      </c>
      <c r="F208" s="209" t="s">
        <v>784</v>
      </c>
      <c r="H208" s="208" t="s">
        <v>1</v>
      </c>
      <c r="I208" s="210"/>
      <c r="L208" s="207"/>
      <c r="M208" s="211"/>
      <c r="N208" s="212"/>
      <c r="O208" s="212"/>
      <c r="P208" s="212"/>
      <c r="Q208" s="212"/>
      <c r="R208" s="212"/>
      <c r="S208" s="212"/>
      <c r="T208" s="213"/>
      <c r="AT208" s="208" t="s">
        <v>220</v>
      </c>
      <c r="AU208" s="208" t="s">
        <v>84</v>
      </c>
      <c r="AV208" s="15" t="s">
        <v>84</v>
      </c>
      <c r="AW208" s="15" t="s">
        <v>32</v>
      </c>
      <c r="AX208" s="15" t="s">
        <v>76</v>
      </c>
      <c r="AY208" s="208" t="s">
        <v>165</v>
      </c>
    </row>
    <row r="209" spans="1:65" s="15" customFormat="1" ht="22.5">
      <c r="B209" s="207"/>
      <c r="D209" s="179" t="s">
        <v>220</v>
      </c>
      <c r="E209" s="208" t="s">
        <v>1</v>
      </c>
      <c r="F209" s="209" t="s">
        <v>838</v>
      </c>
      <c r="H209" s="208" t="s">
        <v>1</v>
      </c>
      <c r="I209" s="210"/>
      <c r="L209" s="207"/>
      <c r="M209" s="211"/>
      <c r="N209" s="212"/>
      <c r="O209" s="212"/>
      <c r="P209" s="212"/>
      <c r="Q209" s="212"/>
      <c r="R209" s="212"/>
      <c r="S209" s="212"/>
      <c r="T209" s="213"/>
      <c r="AT209" s="208" t="s">
        <v>220</v>
      </c>
      <c r="AU209" s="208" t="s">
        <v>84</v>
      </c>
      <c r="AV209" s="15" t="s">
        <v>84</v>
      </c>
      <c r="AW209" s="15" t="s">
        <v>32</v>
      </c>
      <c r="AX209" s="15" t="s">
        <v>76</v>
      </c>
      <c r="AY209" s="208" t="s">
        <v>165</v>
      </c>
    </row>
    <row r="210" spans="1:65" s="15" customFormat="1" ht="11.25">
      <c r="B210" s="207"/>
      <c r="D210" s="179" t="s">
        <v>220</v>
      </c>
      <c r="E210" s="208" t="s">
        <v>1</v>
      </c>
      <c r="F210" s="209" t="s">
        <v>839</v>
      </c>
      <c r="H210" s="208" t="s">
        <v>1</v>
      </c>
      <c r="I210" s="210"/>
      <c r="L210" s="207"/>
      <c r="M210" s="211"/>
      <c r="N210" s="212"/>
      <c r="O210" s="212"/>
      <c r="P210" s="212"/>
      <c r="Q210" s="212"/>
      <c r="R210" s="212"/>
      <c r="S210" s="212"/>
      <c r="T210" s="213"/>
      <c r="AT210" s="208" t="s">
        <v>220</v>
      </c>
      <c r="AU210" s="208" t="s">
        <v>84</v>
      </c>
      <c r="AV210" s="15" t="s">
        <v>84</v>
      </c>
      <c r="AW210" s="15" t="s">
        <v>32</v>
      </c>
      <c r="AX210" s="15" t="s">
        <v>76</v>
      </c>
      <c r="AY210" s="208" t="s">
        <v>165</v>
      </c>
    </row>
    <row r="211" spans="1:65" s="13" customFormat="1" ht="11.25">
      <c r="B211" s="183"/>
      <c r="D211" s="179" t="s">
        <v>220</v>
      </c>
      <c r="E211" s="184" t="s">
        <v>1</v>
      </c>
      <c r="F211" s="185" t="s">
        <v>840</v>
      </c>
      <c r="H211" s="186">
        <v>5.6369999999999996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220</v>
      </c>
      <c r="AU211" s="184" t="s">
        <v>84</v>
      </c>
      <c r="AV211" s="13" t="s">
        <v>86</v>
      </c>
      <c r="AW211" s="13" t="s">
        <v>32</v>
      </c>
      <c r="AX211" s="13" t="s">
        <v>76</v>
      </c>
      <c r="AY211" s="184" t="s">
        <v>165</v>
      </c>
    </row>
    <row r="212" spans="1:65" s="14" customFormat="1" ht="11.25">
      <c r="B212" s="194"/>
      <c r="D212" s="179" t="s">
        <v>220</v>
      </c>
      <c r="E212" s="195" t="s">
        <v>1</v>
      </c>
      <c r="F212" s="196" t="s">
        <v>244</v>
      </c>
      <c r="H212" s="197">
        <v>5.6369999999999996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5" t="s">
        <v>220</v>
      </c>
      <c r="AU212" s="195" t="s">
        <v>84</v>
      </c>
      <c r="AV212" s="14" t="s">
        <v>182</v>
      </c>
      <c r="AW212" s="14" t="s">
        <v>32</v>
      </c>
      <c r="AX212" s="14" t="s">
        <v>84</v>
      </c>
      <c r="AY212" s="195" t="s">
        <v>165</v>
      </c>
    </row>
    <row r="213" spans="1:65" s="2" customFormat="1" ht="21.75" customHeight="1">
      <c r="A213" s="32"/>
      <c r="B213" s="165"/>
      <c r="C213" s="166" t="s">
        <v>382</v>
      </c>
      <c r="D213" s="166" t="s">
        <v>168</v>
      </c>
      <c r="E213" s="167" t="s">
        <v>841</v>
      </c>
      <c r="F213" s="168" t="s">
        <v>842</v>
      </c>
      <c r="G213" s="169" t="s">
        <v>235</v>
      </c>
      <c r="H213" s="170">
        <v>1</v>
      </c>
      <c r="I213" s="171"/>
      <c r="J213" s="172">
        <f>ROUND(I213*H213,2)</f>
        <v>0</v>
      </c>
      <c r="K213" s="168" t="s">
        <v>172</v>
      </c>
      <c r="L213" s="33"/>
      <c r="M213" s="173" t="s">
        <v>1</v>
      </c>
      <c r="N213" s="174" t="s">
        <v>41</v>
      </c>
      <c r="O213" s="58"/>
      <c r="P213" s="175">
        <f>O213*H213</f>
        <v>0</v>
      </c>
      <c r="Q213" s="175">
        <v>1.6167899999999999</v>
      </c>
      <c r="R213" s="175">
        <f>Q213*H213</f>
        <v>1.6167899999999999</v>
      </c>
      <c r="S213" s="175">
        <v>0</v>
      </c>
      <c r="T213" s="176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7" t="s">
        <v>182</v>
      </c>
      <c r="AT213" s="177" t="s">
        <v>168</v>
      </c>
      <c r="AU213" s="177" t="s">
        <v>84</v>
      </c>
      <c r="AY213" s="17" t="s">
        <v>165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17" t="s">
        <v>84</v>
      </c>
      <c r="BK213" s="178">
        <f>ROUND(I213*H213,2)</f>
        <v>0</v>
      </c>
      <c r="BL213" s="17" t="s">
        <v>182</v>
      </c>
      <c r="BM213" s="177" t="s">
        <v>899</v>
      </c>
    </row>
    <row r="214" spans="1:65" s="15" customFormat="1" ht="11.25">
      <c r="B214" s="207"/>
      <c r="D214" s="179" t="s">
        <v>220</v>
      </c>
      <c r="E214" s="208" t="s">
        <v>1</v>
      </c>
      <c r="F214" s="209" t="s">
        <v>844</v>
      </c>
      <c r="H214" s="208" t="s">
        <v>1</v>
      </c>
      <c r="I214" s="210"/>
      <c r="L214" s="207"/>
      <c r="M214" s="211"/>
      <c r="N214" s="212"/>
      <c r="O214" s="212"/>
      <c r="P214" s="212"/>
      <c r="Q214" s="212"/>
      <c r="R214" s="212"/>
      <c r="S214" s="212"/>
      <c r="T214" s="213"/>
      <c r="AT214" s="208" t="s">
        <v>220</v>
      </c>
      <c r="AU214" s="208" t="s">
        <v>84</v>
      </c>
      <c r="AV214" s="15" t="s">
        <v>84</v>
      </c>
      <c r="AW214" s="15" t="s">
        <v>32</v>
      </c>
      <c r="AX214" s="15" t="s">
        <v>76</v>
      </c>
      <c r="AY214" s="208" t="s">
        <v>165</v>
      </c>
    </row>
    <row r="215" spans="1:65" s="15" customFormat="1" ht="11.25">
      <c r="B215" s="207"/>
      <c r="D215" s="179" t="s">
        <v>220</v>
      </c>
      <c r="E215" s="208" t="s">
        <v>1</v>
      </c>
      <c r="F215" s="209" t="s">
        <v>819</v>
      </c>
      <c r="H215" s="208" t="s">
        <v>1</v>
      </c>
      <c r="I215" s="210"/>
      <c r="L215" s="207"/>
      <c r="M215" s="211"/>
      <c r="N215" s="212"/>
      <c r="O215" s="212"/>
      <c r="P215" s="212"/>
      <c r="Q215" s="212"/>
      <c r="R215" s="212"/>
      <c r="S215" s="212"/>
      <c r="T215" s="213"/>
      <c r="AT215" s="208" t="s">
        <v>220</v>
      </c>
      <c r="AU215" s="208" t="s">
        <v>84</v>
      </c>
      <c r="AV215" s="15" t="s">
        <v>84</v>
      </c>
      <c r="AW215" s="15" t="s">
        <v>32</v>
      </c>
      <c r="AX215" s="15" t="s">
        <v>76</v>
      </c>
      <c r="AY215" s="208" t="s">
        <v>165</v>
      </c>
    </row>
    <row r="216" spans="1:65" s="13" customFormat="1" ht="11.25">
      <c r="B216" s="183"/>
      <c r="D216" s="179" t="s">
        <v>220</v>
      </c>
      <c r="E216" s="184" t="s">
        <v>1</v>
      </c>
      <c r="F216" s="185" t="s">
        <v>84</v>
      </c>
      <c r="H216" s="186">
        <v>1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220</v>
      </c>
      <c r="AU216" s="184" t="s">
        <v>84</v>
      </c>
      <c r="AV216" s="13" t="s">
        <v>86</v>
      </c>
      <c r="AW216" s="13" t="s">
        <v>32</v>
      </c>
      <c r="AX216" s="13" t="s">
        <v>76</v>
      </c>
      <c r="AY216" s="184" t="s">
        <v>165</v>
      </c>
    </row>
    <row r="217" spans="1:65" s="14" customFormat="1" ht="11.25">
      <c r="B217" s="194"/>
      <c r="D217" s="179" t="s">
        <v>220</v>
      </c>
      <c r="E217" s="195" t="s">
        <v>1</v>
      </c>
      <c r="F217" s="196" t="s">
        <v>244</v>
      </c>
      <c r="H217" s="197">
        <v>1</v>
      </c>
      <c r="I217" s="198"/>
      <c r="L217" s="194"/>
      <c r="M217" s="199"/>
      <c r="N217" s="200"/>
      <c r="O217" s="200"/>
      <c r="P217" s="200"/>
      <c r="Q217" s="200"/>
      <c r="R217" s="200"/>
      <c r="S217" s="200"/>
      <c r="T217" s="201"/>
      <c r="AT217" s="195" t="s">
        <v>220</v>
      </c>
      <c r="AU217" s="195" t="s">
        <v>84</v>
      </c>
      <c r="AV217" s="14" t="s">
        <v>182</v>
      </c>
      <c r="AW217" s="14" t="s">
        <v>32</v>
      </c>
      <c r="AX217" s="14" t="s">
        <v>84</v>
      </c>
      <c r="AY217" s="195" t="s">
        <v>165</v>
      </c>
    </row>
    <row r="218" spans="1:65" s="2" customFormat="1" ht="21.75" customHeight="1">
      <c r="A218" s="32"/>
      <c r="B218" s="165"/>
      <c r="C218" s="166" t="s">
        <v>387</v>
      </c>
      <c r="D218" s="166" t="s">
        <v>168</v>
      </c>
      <c r="E218" s="167" t="s">
        <v>845</v>
      </c>
      <c r="F218" s="168" t="s">
        <v>846</v>
      </c>
      <c r="G218" s="169" t="s">
        <v>286</v>
      </c>
      <c r="H218" s="170">
        <v>7.3979999999999997</v>
      </c>
      <c r="I218" s="171"/>
      <c r="J218" s="172">
        <f>ROUND(I218*H218,2)</f>
        <v>0</v>
      </c>
      <c r="K218" s="168" t="s">
        <v>172</v>
      </c>
      <c r="L218" s="33"/>
      <c r="M218" s="173" t="s">
        <v>1</v>
      </c>
      <c r="N218" s="174" t="s">
        <v>41</v>
      </c>
      <c r="O218" s="58"/>
      <c r="P218" s="175">
        <f>O218*H218</f>
        <v>0</v>
      </c>
      <c r="Q218" s="175">
        <v>0</v>
      </c>
      <c r="R218" s="175">
        <f>Q218*H218</f>
        <v>0</v>
      </c>
      <c r="S218" s="175">
        <v>2.2000000000000002</v>
      </c>
      <c r="T218" s="176">
        <f>S218*H218</f>
        <v>16.275600000000001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7" t="s">
        <v>182</v>
      </c>
      <c r="AT218" s="177" t="s">
        <v>168</v>
      </c>
      <c r="AU218" s="177" t="s">
        <v>84</v>
      </c>
      <c r="AY218" s="17" t="s">
        <v>165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7" t="s">
        <v>84</v>
      </c>
      <c r="BK218" s="178">
        <f>ROUND(I218*H218,2)</f>
        <v>0</v>
      </c>
      <c r="BL218" s="17" t="s">
        <v>182</v>
      </c>
      <c r="BM218" s="177" t="s">
        <v>900</v>
      </c>
    </row>
    <row r="219" spans="1:65" s="15" customFormat="1" ht="11.25">
      <c r="B219" s="207"/>
      <c r="D219" s="179" t="s">
        <v>220</v>
      </c>
      <c r="E219" s="208" t="s">
        <v>1</v>
      </c>
      <c r="F219" s="209" t="s">
        <v>848</v>
      </c>
      <c r="H219" s="208" t="s">
        <v>1</v>
      </c>
      <c r="I219" s="210"/>
      <c r="L219" s="207"/>
      <c r="M219" s="211"/>
      <c r="N219" s="212"/>
      <c r="O219" s="212"/>
      <c r="P219" s="212"/>
      <c r="Q219" s="212"/>
      <c r="R219" s="212"/>
      <c r="S219" s="212"/>
      <c r="T219" s="213"/>
      <c r="AT219" s="208" t="s">
        <v>220</v>
      </c>
      <c r="AU219" s="208" t="s">
        <v>84</v>
      </c>
      <c r="AV219" s="15" t="s">
        <v>84</v>
      </c>
      <c r="AW219" s="15" t="s">
        <v>32</v>
      </c>
      <c r="AX219" s="15" t="s">
        <v>76</v>
      </c>
      <c r="AY219" s="208" t="s">
        <v>165</v>
      </c>
    </row>
    <row r="220" spans="1:65" s="15" customFormat="1" ht="11.25">
      <c r="B220" s="207"/>
      <c r="D220" s="179" t="s">
        <v>220</v>
      </c>
      <c r="E220" s="208" t="s">
        <v>1</v>
      </c>
      <c r="F220" s="209" t="s">
        <v>784</v>
      </c>
      <c r="H220" s="208" t="s">
        <v>1</v>
      </c>
      <c r="I220" s="210"/>
      <c r="L220" s="207"/>
      <c r="M220" s="211"/>
      <c r="N220" s="212"/>
      <c r="O220" s="212"/>
      <c r="P220" s="212"/>
      <c r="Q220" s="212"/>
      <c r="R220" s="212"/>
      <c r="S220" s="212"/>
      <c r="T220" s="213"/>
      <c r="AT220" s="208" t="s">
        <v>220</v>
      </c>
      <c r="AU220" s="208" t="s">
        <v>84</v>
      </c>
      <c r="AV220" s="15" t="s">
        <v>84</v>
      </c>
      <c r="AW220" s="15" t="s">
        <v>32</v>
      </c>
      <c r="AX220" s="15" t="s">
        <v>76</v>
      </c>
      <c r="AY220" s="208" t="s">
        <v>165</v>
      </c>
    </row>
    <row r="221" spans="1:65" s="15" customFormat="1" ht="11.25">
      <c r="B221" s="207"/>
      <c r="D221" s="179" t="s">
        <v>220</v>
      </c>
      <c r="E221" s="208" t="s">
        <v>1</v>
      </c>
      <c r="F221" s="209" t="s">
        <v>849</v>
      </c>
      <c r="H221" s="208" t="s">
        <v>1</v>
      </c>
      <c r="I221" s="210"/>
      <c r="L221" s="207"/>
      <c r="M221" s="211"/>
      <c r="N221" s="212"/>
      <c r="O221" s="212"/>
      <c r="P221" s="212"/>
      <c r="Q221" s="212"/>
      <c r="R221" s="212"/>
      <c r="S221" s="212"/>
      <c r="T221" s="213"/>
      <c r="AT221" s="208" t="s">
        <v>220</v>
      </c>
      <c r="AU221" s="208" t="s">
        <v>84</v>
      </c>
      <c r="AV221" s="15" t="s">
        <v>84</v>
      </c>
      <c r="AW221" s="15" t="s">
        <v>32</v>
      </c>
      <c r="AX221" s="15" t="s">
        <v>76</v>
      </c>
      <c r="AY221" s="208" t="s">
        <v>165</v>
      </c>
    </row>
    <row r="222" spans="1:65" s="15" customFormat="1" ht="11.25">
      <c r="B222" s="207"/>
      <c r="D222" s="179" t="s">
        <v>220</v>
      </c>
      <c r="E222" s="208" t="s">
        <v>1</v>
      </c>
      <c r="F222" s="209" t="s">
        <v>850</v>
      </c>
      <c r="H222" s="208" t="s">
        <v>1</v>
      </c>
      <c r="I222" s="210"/>
      <c r="L222" s="207"/>
      <c r="M222" s="211"/>
      <c r="N222" s="212"/>
      <c r="O222" s="212"/>
      <c r="P222" s="212"/>
      <c r="Q222" s="212"/>
      <c r="R222" s="212"/>
      <c r="S222" s="212"/>
      <c r="T222" s="213"/>
      <c r="AT222" s="208" t="s">
        <v>220</v>
      </c>
      <c r="AU222" s="208" t="s">
        <v>84</v>
      </c>
      <c r="AV222" s="15" t="s">
        <v>84</v>
      </c>
      <c r="AW222" s="15" t="s">
        <v>32</v>
      </c>
      <c r="AX222" s="15" t="s">
        <v>76</v>
      </c>
      <c r="AY222" s="208" t="s">
        <v>165</v>
      </c>
    </row>
    <row r="223" spans="1:65" s="15" customFormat="1" ht="11.25">
      <c r="B223" s="207"/>
      <c r="D223" s="179" t="s">
        <v>220</v>
      </c>
      <c r="E223" s="208" t="s">
        <v>1</v>
      </c>
      <c r="F223" s="209" t="s">
        <v>395</v>
      </c>
      <c r="H223" s="208" t="s">
        <v>1</v>
      </c>
      <c r="I223" s="210"/>
      <c r="L223" s="207"/>
      <c r="M223" s="211"/>
      <c r="N223" s="212"/>
      <c r="O223" s="212"/>
      <c r="P223" s="212"/>
      <c r="Q223" s="212"/>
      <c r="R223" s="212"/>
      <c r="S223" s="212"/>
      <c r="T223" s="213"/>
      <c r="AT223" s="208" t="s">
        <v>220</v>
      </c>
      <c r="AU223" s="208" t="s">
        <v>84</v>
      </c>
      <c r="AV223" s="15" t="s">
        <v>84</v>
      </c>
      <c r="AW223" s="15" t="s">
        <v>32</v>
      </c>
      <c r="AX223" s="15" t="s">
        <v>76</v>
      </c>
      <c r="AY223" s="208" t="s">
        <v>165</v>
      </c>
    </row>
    <row r="224" spans="1:65" s="15" customFormat="1" ht="11.25">
      <c r="B224" s="207"/>
      <c r="D224" s="179" t="s">
        <v>220</v>
      </c>
      <c r="E224" s="208" t="s">
        <v>1</v>
      </c>
      <c r="F224" s="209" t="s">
        <v>851</v>
      </c>
      <c r="H224" s="208" t="s">
        <v>1</v>
      </c>
      <c r="I224" s="210"/>
      <c r="L224" s="207"/>
      <c r="M224" s="211"/>
      <c r="N224" s="212"/>
      <c r="O224" s="212"/>
      <c r="P224" s="212"/>
      <c r="Q224" s="212"/>
      <c r="R224" s="212"/>
      <c r="S224" s="212"/>
      <c r="T224" s="213"/>
      <c r="AT224" s="208" t="s">
        <v>220</v>
      </c>
      <c r="AU224" s="208" t="s">
        <v>84</v>
      </c>
      <c r="AV224" s="15" t="s">
        <v>84</v>
      </c>
      <c r="AW224" s="15" t="s">
        <v>32</v>
      </c>
      <c r="AX224" s="15" t="s">
        <v>76</v>
      </c>
      <c r="AY224" s="208" t="s">
        <v>165</v>
      </c>
    </row>
    <row r="225" spans="1:65" s="15" customFormat="1" ht="11.25">
      <c r="B225" s="207"/>
      <c r="D225" s="179" t="s">
        <v>220</v>
      </c>
      <c r="E225" s="208" t="s">
        <v>1</v>
      </c>
      <c r="F225" s="209" t="s">
        <v>784</v>
      </c>
      <c r="H225" s="208" t="s">
        <v>1</v>
      </c>
      <c r="I225" s="210"/>
      <c r="L225" s="207"/>
      <c r="M225" s="211"/>
      <c r="N225" s="212"/>
      <c r="O225" s="212"/>
      <c r="P225" s="212"/>
      <c r="Q225" s="212"/>
      <c r="R225" s="212"/>
      <c r="S225" s="212"/>
      <c r="T225" s="213"/>
      <c r="AT225" s="208" t="s">
        <v>220</v>
      </c>
      <c r="AU225" s="208" t="s">
        <v>84</v>
      </c>
      <c r="AV225" s="15" t="s">
        <v>84</v>
      </c>
      <c r="AW225" s="15" t="s">
        <v>32</v>
      </c>
      <c r="AX225" s="15" t="s">
        <v>76</v>
      </c>
      <c r="AY225" s="208" t="s">
        <v>165</v>
      </c>
    </row>
    <row r="226" spans="1:65" s="15" customFormat="1" ht="11.25">
      <c r="B226" s="207"/>
      <c r="D226" s="179" t="s">
        <v>220</v>
      </c>
      <c r="E226" s="208" t="s">
        <v>1</v>
      </c>
      <c r="F226" s="209" t="s">
        <v>852</v>
      </c>
      <c r="H226" s="208" t="s">
        <v>1</v>
      </c>
      <c r="I226" s="210"/>
      <c r="L226" s="207"/>
      <c r="M226" s="211"/>
      <c r="N226" s="212"/>
      <c r="O226" s="212"/>
      <c r="P226" s="212"/>
      <c r="Q226" s="212"/>
      <c r="R226" s="212"/>
      <c r="S226" s="212"/>
      <c r="T226" s="213"/>
      <c r="AT226" s="208" t="s">
        <v>220</v>
      </c>
      <c r="AU226" s="208" t="s">
        <v>84</v>
      </c>
      <c r="AV226" s="15" t="s">
        <v>84</v>
      </c>
      <c r="AW226" s="15" t="s">
        <v>32</v>
      </c>
      <c r="AX226" s="15" t="s">
        <v>76</v>
      </c>
      <c r="AY226" s="208" t="s">
        <v>165</v>
      </c>
    </row>
    <row r="227" spans="1:65" s="15" customFormat="1" ht="11.25">
      <c r="B227" s="207"/>
      <c r="D227" s="179" t="s">
        <v>220</v>
      </c>
      <c r="E227" s="208" t="s">
        <v>1</v>
      </c>
      <c r="F227" s="209" t="s">
        <v>853</v>
      </c>
      <c r="H227" s="208" t="s">
        <v>1</v>
      </c>
      <c r="I227" s="210"/>
      <c r="L227" s="207"/>
      <c r="M227" s="211"/>
      <c r="N227" s="212"/>
      <c r="O227" s="212"/>
      <c r="P227" s="212"/>
      <c r="Q227" s="212"/>
      <c r="R227" s="212"/>
      <c r="S227" s="212"/>
      <c r="T227" s="213"/>
      <c r="AT227" s="208" t="s">
        <v>220</v>
      </c>
      <c r="AU227" s="208" t="s">
        <v>84</v>
      </c>
      <c r="AV227" s="15" t="s">
        <v>84</v>
      </c>
      <c r="AW227" s="15" t="s">
        <v>32</v>
      </c>
      <c r="AX227" s="15" t="s">
        <v>76</v>
      </c>
      <c r="AY227" s="208" t="s">
        <v>165</v>
      </c>
    </row>
    <row r="228" spans="1:65" s="15" customFormat="1" ht="11.25">
      <c r="B228" s="207"/>
      <c r="D228" s="179" t="s">
        <v>220</v>
      </c>
      <c r="E228" s="208" t="s">
        <v>1</v>
      </c>
      <c r="F228" s="209" t="s">
        <v>395</v>
      </c>
      <c r="H228" s="208" t="s">
        <v>1</v>
      </c>
      <c r="I228" s="210"/>
      <c r="L228" s="207"/>
      <c r="M228" s="211"/>
      <c r="N228" s="212"/>
      <c r="O228" s="212"/>
      <c r="P228" s="212"/>
      <c r="Q228" s="212"/>
      <c r="R228" s="212"/>
      <c r="S228" s="212"/>
      <c r="T228" s="213"/>
      <c r="AT228" s="208" t="s">
        <v>220</v>
      </c>
      <c r="AU228" s="208" t="s">
        <v>84</v>
      </c>
      <c r="AV228" s="15" t="s">
        <v>84</v>
      </c>
      <c r="AW228" s="15" t="s">
        <v>32</v>
      </c>
      <c r="AX228" s="15" t="s">
        <v>76</v>
      </c>
      <c r="AY228" s="208" t="s">
        <v>165</v>
      </c>
    </row>
    <row r="229" spans="1:65" s="15" customFormat="1" ht="11.25">
      <c r="B229" s="207"/>
      <c r="D229" s="179" t="s">
        <v>220</v>
      </c>
      <c r="E229" s="208" t="s">
        <v>1</v>
      </c>
      <c r="F229" s="209" t="s">
        <v>854</v>
      </c>
      <c r="H229" s="208" t="s">
        <v>1</v>
      </c>
      <c r="I229" s="210"/>
      <c r="L229" s="207"/>
      <c r="M229" s="211"/>
      <c r="N229" s="212"/>
      <c r="O229" s="212"/>
      <c r="P229" s="212"/>
      <c r="Q229" s="212"/>
      <c r="R229" s="212"/>
      <c r="S229" s="212"/>
      <c r="T229" s="213"/>
      <c r="AT229" s="208" t="s">
        <v>220</v>
      </c>
      <c r="AU229" s="208" t="s">
        <v>84</v>
      </c>
      <c r="AV229" s="15" t="s">
        <v>84</v>
      </c>
      <c r="AW229" s="15" t="s">
        <v>32</v>
      </c>
      <c r="AX229" s="15" t="s">
        <v>76</v>
      </c>
      <c r="AY229" s="208" t="s">
        <v>165</v>
      </c>
    </row>
    <row r="230" spans="1:65" s="13" customFormat="1" ht="11.25">
      <c r="B230" s="183"/>
      <c r="D230" s="179" t="s">
        <v>220</v>
      </c>
      <c r="E230" s="184" t="s">
        <v>1</v>
      </c>
      <c r="F230" s="185" t="s">
        <v>855</v>
      </c>
      <c r="H230" s="186">
        <v>7.3979999999999997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220</v>
      </c>
      <c r="AU230" s="184" t="s">
        <v>84</v>
      </c>
      <c r="AV230" s="13" t="s">
        <v>86</v>
      </c>
      <c r="AW230" s="13" t="s">
        <v>32</v>
      </c>
      <c r="AX230" s="13" t="s">
        <v>84</v>
      </c>
      <c r="AY230" s="184" t="s">
        <v>165</v>
      </c>
    </row>
    <row r="231" spans="1:65" s="12" customFormat="1" ht="25.9" customHeight="1">
      <c r="B231" s="152"/>
      <c r="D231" s="153" t="s">
        <v>75</v>
      </c>
      <c r="E231" s="154" t="s">
        <v>653</v>
      </c>
      <c r="F231" s="154" t="s">
        <v>654</v>
      </c>
      <c r="I231" s="155"/>
      <c r="J231" s="156">
        <f>BK231</f>
        <v>0</v>
      </c>
      <c r="L231" s="152"/>
      <c r="M231" s="157"/>
      <c r="N231" s="158"/>
      <c r="O231" s="158"/>
      <c r="P231" s="159">
        <f>P232</f>
        <v>0</v>
      </c>
      <c r="Q231" s="158"/>
      <c r="R231" s="159">
        <f>R232</f>
        <v>0</v>
      </c>
      <c r="S231" s="158"/>
      <c r="T231" s="160">
        <f>T232</f>
        <v>0</v>
      </c>
      <c r="AR231" s="153" t="s">
        <v>84</v>
      </c>
      <c r="AT231" s="161" t="s">
        <v>75</v>
      </c>
      <c r="AU231" s="161" t="s">
        <v>76</v>
      </c>
      <c r="AY231" s="153" t="s">
        <v>165</v>
      </c>
      <c r="BK231" s="162">
        <f>BK232</f>
        <v>0</v>
      </c>
    </row>
    <row r="232" spans="1:65" s="2" customFormat="1" ht="21.75" customHeight="1">
      <c r="A232" s="32"/>
      <c r="B232" s="165"/>
      <c r="C232" s="166" t="s">
        <v>401</v>
      </c>
      <c r="D232" s="166" t="s">
        <v>168</v>
      </c>
      <c r="E232" s="167" t="s">
        <v>863</v>
      </c>
      <c r="F232" s="168" t="s">
        <v>864</v>
      </c>
      <c r="G232" s="169" t="s">
        <v>339</v>
      </c>
      <c r="H232" s="170">
        <v>112.57</v>
      </c>
      <c r="I232" s="171"/>
      <c r="J232" s="172">
        <f>ROUND(I232*H232,2)</f>
        <v>0</v>
      </c>
      <c r="K232" s="168" t="s">
        <v>172</v>
      </c>
      <c r="L232" s="33"/>
      <c r="M232" s="202" t="s">
        <v>1</v>
      </c>
      <c r="N232" s="203" t="s">
        <v>41</v>
      </c>
      <c r="O232" s="204"/>
      <c r="P232" s="205">
        <f>O232*H232</f>
        <v>0</v>
      </c>
      <c r="Q232" s="205">
        <v>0</v>
      </c>
      <c r="R232" s="205">
        <f>Q232*H232</f>
        <v>0</v>
      </c>
      <c r="S232" s="205">
        <v>0</v>
      </c>
      <c r="T232" s="20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7" t="s">
        <v>182</v>
      </c>
      <c r="AT232" s="177" t="s">
        <v>168</v>
      </c>
      <c r="AU232" s="177" t="s">
        <v>84</v>
      </c>
      <c r="AY232" s="17" t="s">
        <v>165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17" t="s">
        <v>84</v>
      </c>
      <c r="BK232" s="178">
        <f>ROUND(I232*H232,2)</f>
        <v>0</v>
      </c>
      <c r="BL232" s="17" t="s">
        <v>182</v>
      </c>
      <c r="BM232" s="177" t="s">
        <v>901</v>
      </c>
    </row>
    <row r="233" spans="1:65" s="2" customFormat="1" ht="6.95" customHeight="1">
      <c r="A233" s="32"/>
      <c r="B233" s="47"/>
      <c r="C233" s="48"/>
      <c r="D233" s="48"/>
      <c r="E233" s="48"/>
      <c r="F233" s="48"/>
      <c r="G233" s="48"/>
      <c r="H233" s="48"/>
      <c r="I233" s="125"/>
      <c r="J233" s="48"/>
      <c r="K233" s="48"/>
      <c r="L233" s="33"/>
      <c r="M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</row>
  </sheetData>
  <autoFilter ref="C126:K23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109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1" customFormat="1" ht="12" customHeight="1">
      <c r="B8" s="20"/>
      <c r="D8" s="27" t="s">
        <v>138</v>
      </c>
      <c r="I8" s="98"/>
      <c r="L8" s="20"/>
    </row>
    <row r="9" spans="1:46" s="2" customFormat="1" ht="16.5" customHeight="1">
      <c r="A9" s="32"/>
      <c r="B9" s="33"/>
      <c r="C9" s="32"/>
      <c r="D9" s="32"/>
      <c r="E9" s="270" t="s">
        <v>257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258</v>
      </c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902</v>
      </c>
      <c r="F11" s="272"/>
      <c r="G11" s="272"/>
      <c r="H11" s="272"/>
      <c r="I11" s="10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101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102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102" t="s">
        <v>22</v>
      </c>
      <c r="J14" s="55" t="str">
        <f>'Rekapitulace stavby'!AN8</f>
        <v>30. 6. 2020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101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102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102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101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102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3" t="str">
        <f>'Rekapitulace stavby'!E14</f>
        <v>Vyplň údaj</v>
      </c>
      <c r="F20" s="238"/>
      <c r="G20" s="238"/>
      <c r="H20" s="238"/>
      <c r="I20" s="102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101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102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102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10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102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102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101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5"/>
      <c r="J29" s="103"/>
      <c r="K29" s="103"/>
      <c r="L29" s="106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101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8" t="s">
        <v>36</v>
      </c>
      <c r="E32" s="32"/>
      <c r="F32" s="32"/>
      <c r="G32" s="32"/>
      <c r="H32" s="32"/>
      <c r="I32" s="101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107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109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10" t="s">
        <v>40</v>
      </c>
      <c r="E35" s="27" t="s">
        <v>41</v>
      </c>
      <c r="F35" s="111">
        <f>ROUND((SUM(BE122:BE189)),  2)</f>
        <v>0</v>
      </c>
      <c r="G35" s="32"/>
      <c r="H35" s="32"/>
      <c r="I35" s="112">
        <v>0.21</v>
      </c>
      <c r="J35" s="111">
        <f>ROUND(((SUM(BE122:BE189))*I35),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11">
        <f>ROUND((SUM(BF122:BF189)),  2)</f>
        <v>0</v>
      </c>
      <c r="G36" s="32"/>
      <c r="H36" s="32"/>
      <c r="I36" s="112">
        <v>0.15</v>
      </c>
      <c r="J36" s="111">
        <f>ROUND(((SUM(BF122:BF189))*I36),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11">
        <f>ROUND((SUM(BG122:BG189)),  2)</f>
        <v>0</v>
      </c>
      <c r="G37" s="32"/>
      <c r="H37" s="32"/>
      <c r="I37" s="112">
        <v>0.21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11">
        <f>ROUND((SUM(BH122:BH189)),  2)</f>
        <v>0</v>
      </c>
      <c r="G38" s="32"/>
      <c r="H38" s="32"/>
      <c r="I38" s="112">
        <v>0.15</v>
      </c>
      <c r="J38" s="111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11">
        <f>ROUND((SUM(BI122:BI189)),  2)</f>
        <v>0</v>
      </c>
      <c r="G39" s="32"/>
      <c r="H39" s="32"/>
      <c r="I39" s="112">
        <v>0</v>
      </c>
      <c r="J39" s="111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46</v>
      </c>
      <c r="E41" s="60"/>
      <c r="F41" s="60"/>
      <c r="G41" s="115" t="s">
        <v>47</v>
      </c>
      <c r="H41" s="116" t="s">
        <v>48</v>
      </c>
      <c r="I41" s="117"/>
      <c r="J41" s="118">
        <f>SUM(J32:J39)</f>
        <v>0</v>
      </c>
      <c r="K41" s="119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101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138</v>
      </c>
      <c r="I86" s="98"/>
      <c r="L86" s="20"/>
    </row>
    <row r="87" spans="1:31" s="2" customFormat="1" ht="16.5" customHeight="1">
      <c r="A87" s="32"/>
      <c r="B87" s="33"/>
      <c r="C87" s="32"/>
      <c r="D87" s="32"/>
      <c r="E87" s="270" t="s">
        <v>257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258</v>
      </c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32" t="str">
        <f>E11</f>
        <v>SO 101.5.ZH - Výměna aktivní zóny</v>
      </c>
      <c r="F89" s="272"/>
      <c r="G89" s="272"/>
      <c r="H89" s="272"/>
      <c r="I89" s="101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Tábor</v>
      </c>
      <c r="G91" s="32"/>
      <c r="H91" s="32"/>
      <c r="I91" s="102" t="s">
        <v>22</v>
      </c>
      <c r="J91" s="55" t="str">
        <f>IF(J14="","",J14)</f>
        <v>30. 6. 2020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101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Správa a údržba silnic Plzeňského kraje</v>
      </c>
      <c r="G93" s="32"/>
      <c r="H93" s="32"/>
      <c r="I93" s="102" t="s">
        <v>30</v>
      </c>
      <c r="J93" s="30" t="str">
        <f>E23</f>
        <v>Ing. Miloš Burianec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102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7" t="s">
        <v>141</v>
      </c>
      <c r="D96" s="113"/>
      <c r="E96" s="113"/>
      <c r="F96" s="113"/>
      <c r="G96" s="113"/>
      <c r="H96" s="113"/>
      <c r="I96" s="128"/>
      <c r="J96" s="129" t="s">
        <v>142</v>
      </c>
      <c r="K96" s="113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101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30" t="s">
        <v>143</v>
      </c>
      <c r="D98" s="32"/>
      <c r="E98" s="32"/>
      <c r="F98" s="32"/>
      <c r="G98" s="32"/>
      <c r="H98" s="32"/>
      <c r="I98" s="101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90</v>
      </c>
    </row>
    <row r="99" spans="1:47" s="9" customFormat="1" ht="24.95" customHeight="1">
      <c r="B99" s="131"/>
      <c r="D99" s="132" t="s">
        <v>260</v>
      </c>
      <c r="E99" s="133"/>
      <c r="F99" s="133"/>
      <c r="G99" s="133"/>
      <c r="H99" s="133"/>
      <c r="I99" s="134"/>
      <c r="J99" s="135">
        <f>J123</f>
        <v>0</v>
      </c>
      <c r="L99" s="131"/>
    </row>
    <row r="100" spans="1:47" s="10" customFormat="1" ht="19.899999999999999" customHeight="1">
      <c r="B100" s="136"/>
      <c r="D100" s="137" t="s">
        <v>261</v>
      </c>
      <c r="E100" s="138"/>
      <c r="F100" s="138"/>
      <c r="G100" s="138"/>
      <c r="H100" s="138"/>
      <c r="I100" s="139"/>
      <c r="J100" s="140">
        <f>J124</f>
        <v>0</v>
      </c>
      <c r="L100" s="136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101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5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6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149</v>
      </c>
      <c r="D107" s="32"/>
      <c r="E107" s="32"/>
      <c r="F107" s="32"/>
      <c r="G107" s="32"/>
      <c r="H107" s="32"/>
      <c r="I107" s="101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101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101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70" t="str">
        <f>E7</f>
        <v>II/231 - Rekonstrukce ul. 28. října III. část</v>
      </c>
      <c r="F110" s="271"/>
      <c r="G110" s="271"/>
      <c r="H110" s="271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138</v>
      </c>
      <c r="I111" s="98"/>
      <c r="L111" s="20"/>
    </row>
    <row r="112" spans="1:47" s="2" customFormat="1" ht="16.5" customHeight="1">
      <c r="A112" s="32"/>
      <c r="B112" s="33"/>
      <c r="C112" s="32"/>
      <c r="D112" s="32"/>
      <c r="E112" s="270" t="s">
        <v>257</v>
      </c>
      <c r="F112" s="272"/>
      <c r="G112" s="272"/>
      <c r="H112" s="27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258</v>
      </c>
      <c r="D113" s="32"/>
      <c r="E113" s="32"/>
      <c r="F113" s="32"/>
      <c r="G113" s="32"/>
      <c r="H113" s="32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32" t="str">
        <f>E11</f>
        <v>SO 101.5.ZH - Výměna aktivní zóny</v>
      </c>
      <c r="F114" s="272"/>
      <c r="G114" s="272"/>
      <c r="H114" s="272"/>
      <c r="I114" s="10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Tábor</v>
      </c>
      <c r="G116" s="32"/>
      <c r="H116" s="32"/>
      <c r="I116" s="102" t="s">
        <v>22</v>
      </c>
      <c r="J116" s="55" t="str">
        <f>IF(J14="","",J14)</f>
        <v>30. 6. 2020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E17</f>
        <v>Správa a údržba silnic Plzeňského kraje</v>
      </c>
      <c r="G118" s="32"/>
      <c r="H118" s="32"/>
      <c r="I118" s="102" t="s">
        <v>30</v>
      </c>
      <c r="J118" s="30" t="str">
        <f>E23</f>
        <v>Ing. Miloš Burianec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2"/>
      <c r="E119" s="32"/>
      <c r="F119" s="25" t="str">
        <f>IF(E20="","",E20)</f>
        <v>Vyplň údaj</v>
      </c>
      <c r="G119" s="32"/>
      <c r="H119" s="32"/>
      <c r="I119" s="102" t="s">
        <v>33</v>
      </c>
      <c r="J119" s="30" t="str">
        <f>E26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101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41"/>
      <c r="B121" s="142"/>
      <c r="C121" s="143" t="s">
        <v>150</v>
      </c>
      <c r="D121" s="144" t="s">
        <v>61</v>
      </c>
      <c r="E121" s="144" t="s">
        <v>57</v>
      </c>
      <c r="F121" s="144" t="s">
        <v>58</v>
      </c>
      <c r="G121" s="144" t="s">
        <v>151</v>
      </c>
      <c r="H121" s="144" t="s">
        <v>152</v>
      </c>
      <c r="I121" s="145" t="s">
        <v>153</v>
      </c>
      <c r="J121" s="144" t="s">
        <v>142</v>
      </c>
      <c r="K121" s="146" t="s">
        <v>154</v>
      </c>
      <c r="L121" s="147"/>
      <c r="M121" s="62" t="s">
        <v>1</v>
      </c>
      <c r="N121" s="63" t="s">
        <v>40</v>
      </c>
      <c r="O121" s="63" t="s">
        <v>155</v>
      </c>
      <c r="P121" s="63" t="s">
        <v>156</v>
      </c>
      <c r="Q121" s="63" t="s">
        <v>157</v>
      </c>
      <c r="R121" s="63" t="s">
        <v>158</v>
      </c>
      <c r="S121" s="63" t="s">
        <v>159</v>
      </c>
      <c r="T121" s="64" t="s">
        <v>160</v>
      </c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</row>
    <row r="122" spans="1:65" s="2" customFormat="1" ht="22.9" customHeight="1">
      <c r="A122" s="32"/>
      <c r="B122" s="33"/>
      <c r="C122" s="69" t="s">
        <v>161</v>
      </c>
      <c r="D122" s="32"/>
      <c r="E122" s="32"/>
      <c r="F122" s="32"/>
      <c r="G122" s="32"/>
      <c r="H122" s="32"/>
      <c r="I122" s="101"/>
      <c r="J122" s="148">
        <f>BK122</f>
        <v>0</v>
      </c>
      <c r="K122" s="32"/>
      <c r="L122" s="33"/>
      <c r="M122" s="65"/>
      <c r="N122" s="56"/>
      <c r="O122" s="66"/>
      <c r="P122" s="149">
        <f>P123</f>
        <v>0</v>
      </c>
      <c r="Q122" s="66"/>
      <c r="R122" s="149">
        <f>R123</f>
        <v>6841.1369999999997</v>
      </c>
      <c r="S122" s="66"/>
      <c r="T122" s="150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75</v>
      </c>
      <c r="AU122" s="17" t="s">
        <v>90</v>
      </c>
      <c r="BK122" s="151">
        <f>BK123</f>
        <v>0</v>
      </c>
    </row>
    <row r="123" spans="1:65" s="12" customFormat="1" ht="25.9" customHeight="1">
      <c r="B123" s="152"/>
      <c r="D123" s="153" t="s">
        <v>75</v>
      </c>
      <c r="E123" s="154" t="s">
        <v>267</v>
      </c>
      <c r="F123" s="154" t="s">
        <v>268</v>
      </c>
      <c r="I123" s="155"/>
      <c r="J123" s="156">
        <f>BK123</f>
        <v>0</v>
      </c>
      <c r="L123" s="152"/>
      <c r="M123" s="157"/>
      <c r="N123" s="158"/>
      <c r="O123" s="158"/>
      <c r="P123" s="159">
        <f>P124</f>
        <v>0</v>
      </c>
      <c r="Q123" s="158"/>
      <c r="R123" s="159">
        <f>R124</f>
        <v>6841.1369999999997</v>
      </c>
      <c r="S123" s="158"/>
      <c r="T123" s="160">
        <f>T124</f>
        <v>0</v>
      </c>
      <c r="AR123" s="153" t="s">
        <v>84</v>
      </c>
      <c r="AT123" s="161" t="s">
        <v>75</v>
      </c>
      <c r="AU123" s="161" t="s">
        <v>76</v>
      </c>
      <c r="AY123" s="153" t="s">
        <v>165</v>
      </c>
      <c r="BK123" s="162">
        <f>BK124</f>
        <v>0</v>
      </c>
    </row>
    <row r="124" spans="1:65" s="12" customFormat="1" ht="22.9" customHeight="1">
      <c r="B124" s="152"/>
      <c r="D124" s="153" t="s">
        <v>75</v>
      </c>
      <c r="E124" s="163" t="s">
        <v>84</v>
      </c>
      <c r="F124" s="163" t="s">
        <v>228</v>
      </c>
      <c r="I124" s="155"/>
      <c r="J124" s="164">
        <f>BK124</f>
        <v>0</v>
      </c>
      <c r="L124" s="152"/>
      <c r="M124" s="157"/>
      <c r="N124" s="158"/>
      <c r="O124" s="158"/>
      <c r="P124" s="159">
        <f>SUM(P125:P189)</f>
        <v>0</v>
      </c>
      <c r="Q124" s="158"/>
      <c r="R124" s="159">
        <f>SUM(R125:R189)</f>
        <v>6841.1369999999997</v>
      </c>
      <c r="S124" s="158"/>
      <c r="T124" s="160">
        <f>SUM(T125:T189)</f>
        <v>0</v>
      </c>
      <c r="AR124" s="153" t="s">
        <v>84</v>
      </c>
      <c r="AT124" s="161" t="s">
        <v>75</v>
      </c>
      <c r="AU124" s="161" t="s">
        <v>84</v>
      </c>
      <c r="AY124" s="153" t="s">
        <v>165</v>
      </c>
      <c r="BK124" s="162">
        <f>SUM(BK125:BK189)</f>
        <v>0</v>
      </c>
    </row>
    <row r="125" spans="1:65" s="2" customFormat="1" ht="21.75" customHeight="1">
      <c r="A125" s="32"/>
      <c r="B125" s="165"/>
      <c r="C125" s="166" t="s">
        <v>84</v>
      </c>
      <c r="D125" s="166" t="s">
        <v>168</v>
      </c>
      <c r="E125" s="167" t="s">
        <v>284</v>
      </c>
      <c r="F125" s="168" t="s">
        <v>285</v>
      </c>
      <c r="G125" s="169" t="s">
        <v>286</v>
      </c>
      <c r="H125" s="170">
        <v>4553</v>
      </c>
      <c r="I125" s="171"/>
      <c r="J125" s="172">
        <f>ROUND(I125*H125,2)</f>
        <v>0</v>
      </c>
      <c r="K125" s="168" t="s">
        <v>172</v>
      </c>
      <c r="L125" s="33"/>
      <c r="M125" s="173" t="s">
        <v>1</v>
      </c>
      <c r="N125" s="174" t="s">
        <v>41</v>
      </c>
      <c r="O125" s="58"/>
      <c r="P125" s="175">
        <f>O125*H125</f>
        <v>0</v>
      </c>
      <c r="Q125" s="175">
        <v>0</v>
      </c>
      <c r="R125" s="175">
        <f>Q125*H125</f>
        <v>0</v>
      </c>
      <c r="S125" s="175">
        <v>0</v>
      </c>
      <c r="T125" s="176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7" t="s">
        <v>182</v>
      </c>
      <c r="AT125" s="177" t="s">
        <v>168</v>
      </c>
      <c r="AU125" s="177" t="s">
        <v>86</v>
      </c>
      <c r="AY125" s="17" t="s">
        <v>165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17" t="s">
        <v>84</v>
      </c>
      <c r="BK125" s="178">
        <f>ROUND(I125*H125,2)</f>
        <v>0</v>
      </c>
      <c r="BL125" s="17" t="s">
        <v>182</v>
      </c>
      <c r="BM125" s="177" t="s">
        <v>903</v>
      </c>
    </row>
    <row r="126" spans="1:65" s="15" customFormat="1" ht="11.25">
      <c r="B126" s="207"/>
      <c r="D126" s="179" t="s">
        <v>220</v>
      </c>
      <c r="E126" s="208" t="s">
        <v>1</v>
      </c>
      <c r="F126" s="209" t="s">
        <v>904</v>
      </c>
      <c r="H126" s="208" t="s">
        <v>1</v>
      </c>
      <c r="I126" s="210"/>
      <c r="L126" s="207"/>
      <c r="M126" s="211"/>
      <c r="N126" s="212"/>
      <c r="O126" s="212"/>
      <c r="P126" s="212"/>
      <c r="Q126" s="212"/>
      <c r="R126" s="212"/>
      <c r="S126" s="212"/>
      <c r="T126" s="213"/>
      <c r="AT126" s="208" t="s">
        <v>220</v>
      </c>
      <c r="AU126" s="208" t="s">
        <v>86</v>
      </c>
      <c r="AV126" s="15" t="s">
        <v>84</v>
      </c>
      <c r="AW126" s="15" t="s">
        <v>32</v>
      </c>
      <c r="AX126" s="15" t="s">
        <v>76</v>
      </c>
      <c r="AY126" s="208" t="s">
        <v>165</v>
      </c>
    </row>
    <row r="127" spans="1:65" s="15" customFormat="1" ht="22.5">
      <c r="B127" s="207"/>
      <c r="D127" s="179" t="s">
        <v>220</v>
      </c>
      <c r="E127" s="208" t="s">
        <v>1</v>
      </c>
      <c r="F127" s="209" t="s">
        <v>905</v>
      </c>
      <c r="H127" s="208" t="s">
        <v>1</v>
      </c>
      <c r="I127" s="210"/>
      <c r="L127" s="207"/>
      <c r="M127" s="211"/>
      <c r="N127" s="212"/>
      <c r="O127" s="212"/>
      <c r="P127" s="212"/>
      <c r="Q127" s="212"/>
      <c r="R127" s="212"/>
      <c r="S127" s="212"/>
      <c r="T127" s="213"/>
      <c r="AT127" s="208" t="s">
        <v>220</v>
      </c>
      <c r="AU127" s="208" t="s">
        <v>86</v>
      </c>
      <c r="AV127" s="15" t="s">
        <v>84</v>
      </c>
      <c r="AW127" s="15" t="s">
        <v>32</v>
      </c>
      <c r="AX127" s="15" t="s">
        <v>76</v>
      </c>
      <c r="AY127" s="208" t="s">
        <v>165</v>
      </c>
    </row>
    <row r="128" spans="1:65" s="15" customFormat="1" ht="11.25">
      <c r="B128" s="207"/>
      <c r="D128" s="179" t="s">
        <v>220</v>
      </c>
      <c r="E128" s="208" t="s">
        <v>1</v>
      </c>
      <c r="F128" s="209" t="s">
        <v>906</v>
      </c>
      <c r="H128" s="208" t="s">
        <v>1</v>
      </c>
      <c r="I128" s="210"/>
      <c r="L128" s="207"/>
      <c r="M128" s="211"/>
      <c r="N128" s="212"/>
      <c r="O128" s="212"/>
      <c r="P128" s="212"/>
      <c r="Q128" s="212"/>
      <c r="R128" s="212"/>
      <c r="S128" s="212"/>
      <c r="T128" s="213"/>
      <c r="AT128" s="208" t="s">
        <v>220</v>
      </c>
      <c r="AU128" s="208" t="s">
        <v>86</v>
      </c>
      <c r="AV128" s="15" t="s">
        <v>84</v>
      </c>
      <c r="AW128" s="15" t="s">
        <v>32</v>
      </c>
      <c r="AX128" s="15" t="s">
        <v>76</v>
      </c>
      <c r="AY128" s="208" t="s">
        <v>165</v>
      </c>
    </row>
    <row r="129" spans="1:65" s="15" customFormat="1" ht="11.25">
      <c r="B129" s="207"/>
      <c r="D129" s="179" t="s">
        <v>220</v>
      </c>
      <c r="E129" s="208" t="s">
        <v>1</v>
      </c>
      <c r="F129" s="209" t="s">
        <v>907</v>
      </c>
      <c r="H129" s="208" t="s">
        <v>1</v>
      </c>
      <c r="I129" s="210"/>
      <c r="L129" s="207"/>
      <c r="M129" s="211"/>
      <c r="N129" s="212"/>
      <c r="O129" s="212"/>
      <c r="P129" s="212"/>
      <c r="Q129" s="212"/>
      <c r="R129" s="212"/>
      <c r="S129" s="212"/>
      <c r="T129" s="213"/>
      <c r="AT129" s="208" t="s">
        <v>220</v>
      </c>
      <c r="AU129" s="208" t="s">
        <v>86</v>
      </c>
      <c r="AV129" s="15" t="s">
        <v>84</v>
      </c>
      <c r="AW129" s="15" t="s">
        <v>32</v>
      </c>
      <c r="AX129" s="15" t="s">
        <v>76</v>
      </c>
      <c r="AY129" s="208" t="s">
        <v>165</v>
      </c>
    </row>
    <row r="130" spans="1:65" s="15" customFormat="1" ht="11.25">
      <c r="B130" s="207"/>
      <c r="D130" s="179" t="s">
        <v>220</v>
      </c>
      <c r="E130" s="208" t="s">
        <v>1</v>
      </c>
      <c r="F130" s="209" t="s">
        <v>395</v>
      </c>
      <c r="H130" s="208" t="s">
        <v>1</v>
      </c>
      <c r="I130" s="210"/>
      <c r="L130" s="207"/>
      <c r="M130" s="211"/>
      <c r="N130" s="212"/>
      <c r="O130" s="212"/>
      <c r="P130" s="212"/>
      <c r="Q130" s="212"/>
      <c r="R130" s="212"/>
      <c r="S130" s="212"/>
      <c r="T130" s="213"/>
      <c r="AT130" s="208" t="s">
        <v>220</v>
      </c>
      <c r="AU130" s="208" t="s">
        <v>86</v>
      </c>
      <c r="AV130" s="15" t="s">
        <v>84</v>
      </c>
      <c r="AW130" s="15" t="s">
        <v>32</v>
      </c>
      <c r="AX130" s="15" t="s">
        <v>76</v>
      </c>
      <c r="AY130" s="208" t="s">
        <v>165</v>
      </c>
    </row>
    <row r="131" spans="1:65" s="15" customFormat="1" ht="11.25">
      <c r="B131" s="207"/>
      <c r="D131" s="179" t="s">
        <v>220</v>
      </c>
      <c r="E131" s="208" t="s">
        <v>1</v>
      </c>
      <c r="F131" s="209" t="s">
        <v>908</v>
      </c>
      <c r="H131" s="208" t="s">
        <v>1</v>
      </c>
      <c r="I131" s="210"/>
      <c r="L131" s="207"/>
      <c r="M131" s="211"/>
      <c r="N131" s="212"/>
      <c r="O131" s="212"/>
      <c r="P131" s="212"/>
      <c r="Q131" s="212"/>
      <c r="R131" s="212"/>
      <c r="S131" s="212"/>
      <c r="T131" s="213"/>
      <c r="AT131" s="208" t="s">
        <v>220</v>
      </c>
      <c r="AU131" s="208" t="s">
        <v>86</v>
      </c>
      <c r="AV131" s="15" t="s">
        <v>84</v>
      </c>
      <c r="AW131" s="15" t="s">
        <v>32</v>
      </c>
      <c r="AX131" s="15" t="s">
        <v>76</v>
      </c>
      <c r="AY131" s="208" t="s">
        <v>165</v>
      </c>
    </row>
    <row r="132" spans="1:65" s="15" customFormat="1" ht="11.25">
      <c r="B132" s="207"/>
      <c r="D132" s="179" t="s">
        <v>220</v>
      </c>
      <c r="E132" s="208" t="s">
        <v>1</v>
      </c>
      <c r="F132" s="209" t="s">
        <v>909</v>
      </c>
      <c r="H132" s="208" t="s">
        <v>1</v>
      </c>
      <c r="I132" s="210"/>
      <c r="L132" s="207"/>
      <c r="M132" s="211"/>
      <c r="N132" s="212"/>
      <c r="O132" s="212"/>
      <c r="P132" s="212"/>
      <c r="Q132" s="212"/>
      <c r="R132" s="212"/>
      <c r="S132" s="212"/>
      <c r="T132" s="213"/>
      <c r="AT132" s="208" t="s">
        <v>220</v>
      </c>
      <c r="AU132" s="208" t="s">
        <v>86</v>
      </c>
      <c r="AV132" s="15" t="s">
        <v>84</v>
      </c>
      <c r="AW132" s="15" t="s">
        <v>32</v>
      </c>
      <c r="AX132" s="15" t="s">
        <v>76</v>
      </c>
      <c r="AY132" s="208" t="s">
        <v>165</v>
      </c>
    </row>
    <row r="133" spans="1:65" s="15" customFormat="1" ht="11.25">
      <c r="B133" s="207"/>
      <c r="D133" s="179" t="s">
        <v>220</v>
      </c>
      <c r="E133" s="208" t="s">
        <v>1</v>
      </c>
      <c r="F133" s="209" t="s">
        <v>910</v>
      </c>
      <c r="H133" s="208" t="s">
        <v>1</v>
      </c>
      <c r="I133" s="210"/>
      <c r="L133" s="207"/>
      <c r="M133" s="211"/>
      <c r="N133" s="212"/>
      <c r="O133" s="212"/>
      <c r="P133" s="212"/>
      <c r="Q133" s="212"/>
      <c r="R133" s="212"/>
      <c r="S133" s="212"/>
      <c r="T133" s="213"/>
      <c r="AT133" s="208" t="s">
        <v>220</v>
      </c>
      <c r="AU133" s="208" t="s">
        <v>86</v>
      </c>
      <c r="AV133" s="15" t="s">
        <v>84</v>
      </c>
      <c r="AW133" s="15" t="s">
        <v>32</v>
      </c>
      <c r="AX133" s="15" t="s">
        <v>76</v>
      </c>
      <c r="AY133" s="208" t="s">
        <v>165</v>
      </c>
    </row>
    <row r="134" spans="1:65" s="15" customFormat="1" ht="11.25">
      <c r="B134" s="207"/>
      <c r="D134" s="179" t="s">
        <v>220</v>
      </c>
      <c r="E134" s="208" t="s">
        <v>1</v>
      </c>
      <c r="F134" s="209" t="s">
        <v>911</v>
      </c>
      <c r="H134" s="208" t="s">
        <v>1</v>
      </c>
      <c r="I134" s="210"/>
      <c r="L134" s="207"/>
      <c r="M134" s="211"/>
      <c r="N134" s="212"/>
      <c r="O134" s="212"/>
      <c r="P134" s="212"/>
      <c r="Q134" s="212"/>
      <c r="R134" s="212"/>
      <c r="S134" s="212"/>
      <c r="T134" s="213"/>
      <c r="AT134" s="208" t="s">
        <v>220</v>
      </c>
      <c r="AU134" s="208" t="s">
        <v>86</v>
      </c>
      <c r="AV134" s="15" t="s">
        <v>84</v>
      </c>
      <c r="AW134" s="15" t="s">
        <v>32</v>
      </c>
      <c r="AX134" s="15" t="s">
        <v>76</v>
      </c>
      <c r="AY134" s="208" t="s">
        <v>165</v>
      </c>
    </row>
    <row r="135" spans="1:65" s="15" customFormat="1" ht="11.25">
      <c r="B135" s="207"/>
      <c r="D135" s="179" t="s">
        <v>220</v>
      </c>
      <c r="E135" s="208" t="s">
        <v>1</v>
      </c>
      <c r="F135" s="209" t="s">
        <v>395</v>
      </c>
      <c r="H135" s="208" t="s">
        <v>1</v>
      </c>
      <c r="I135" s="210"/>
      <c r="L135" s="207"/>
      <c r="M135" s="211"/>
      <c r="N135" s="212"/>
      <c r="O135" s="212"/>
      <c r="P135" s="212"/>
      <c r="Q135" s="212"/>
      <c r="R135" s="212"/>
      <c r="S135" s="212"/>
      <c r="T135" s="213"/>
      <c r="AT135" s="208" t="s">
        <v>220</v>
      </c>
      <c r="AU135" s="208" t="s">
        <v>86</v>
      </c>
      <c r="AV135" s="15" t="s">
        <v>84</v>
      </c>
      <c r="AW135" s="15" t="s">
        <v>32</v>
      </c>
      <c r="AX135" s="15" t="s">
        <v>76</v>
      </c>
      <c r="AY135" s="208" t="s">
        <v>165</v>
      </c>
    </row>
    <row r="136" spans="1:65" s="15" customFormat="1" ht="11.25">
      <c r="B136" s="207"/>
      <c r="D136" s="179" t="s">
        <v>220</v>
      </c>
      <c r="E136" s="208" t="s">
        <v>1</v>
      </c>
      <c r="F136" s="209" t="s">
        <v>912</v>
      </c>
      <c r="H136" s="208" t="s">
        <v>1</v>
      </c>
      <c r="I136" s="210"/>
      <c r="L136" s="207"/>
      <c r="M136" s="211"/>
      <c r="N136" s="212"/>
      <c r="O136" s="212"/>
      <c r="P136" s="212"/>
      <c r="Q136" s="212"/>
      <c r="R136" s="212"/>
      <c r="S136" s="212"/>
      <c r="T136" s="213"/>
      <c r="AT136" s="208" t="s">
        <v>220</v>
      </c>
      <c r="AU136" s="208" t="s">
        <v>86</v>
      </c>
      <c r="AV136" s="15" t="s">
        <v>84</v>
      </c>
      <c r="AW136" s="15" t="s">
        <v>32</v>
      </c>
      <c r="AX136" s="15" t="s">
        <v>76</v>
      </c>
      <c r="AY136" s="208" t="s">
        <v>165</v>
      </c>
    </row>
    <row r="137" spans="1:65" s="13" customFormat="1" ht="11.25">
      <c r="B137" s="183"/>
      <c r="D137" s="179" t="s">
        <v>220</v>
      </c>
      <c r="E137" s="184" t="s">
        <v>1</v>
      </c>
      <c r="F137" s="185" t="s">
        <v>913</v>
      </c>
      <c r="H137" s="186">
        <v>4553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220</v>
      </c>
      <c r="AU137" s="184" t="s">
        <v>86</v>
      </c>
      <c r="AV137" s="13" t="s">
        <v>86</v>
      </c>
      <c r="AW137" s="13" t="s">
        <v>32</v>
      </c>
      <c r="AX137" s="13" t="s">
        <v>84</v>
      </c>
      <c r="AY137" s="184" t="s">
        <v>165</v>
      </c>
    </row>
    <row r="138" spans="1:65" s="2" customFormat="1" ht="21.75" customHeight="1">
      <c r="A138" s="32"/>
      <c r="B138" s="165"/>
      <c r="C138" s="166" t="s">
        <v>86</v>
      </c>
      <c r="D138" s="166" t="s">
        <v>168</v>
      </c>
      <c r="E138" s="167" t="s">
        <v>306</v>
      </c>
      <c r="F138" s="168" t="s">
        <v>307</v>
      </c>
      <c r="G138" s="169" t="s">
        <v>286</v>
      </c>
      <c r="H138" s="170">
        <v>4553</v>
      </c>
      <c r="I138" s="171"/>
      <c r="J138" s="172">
        <f>ROUND(I138*H138,2)</f>
        <v>0</v>
      </c>
      <c r="K138" s="168" t="s">
        <v>172</v>
      </c>
      <c r="L138" s="33"/>
      <c r="M138" s="173" t="s">
        <v>1</v>
      </c>
      <c r="N138" s="174" t="s">
        <v>41</v>
      </c>
      <c r="O138" s="58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7" t="s">
        <v>182</v>
      </c>
      <c r="AT138" s="177" t="s">
        <v>168</v>
      </c>
      <c r="AU138" s="177" t="s">
        <v>86</v>
      </c>
      <c r="AY138" s="17" t="s">
        <v>165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7" t="s">
        <v>84</v>
      </c>
      <c r="BK138" s="178">
        <f>ROUND(I138*H138,2)</f>
        <v>0</v>
      </c>
      <c r="BL138" s="17" t="s">
        <v>182</v>
      </c>
      <c r="BM138" s="177" t="s">
        <v>914</v>
      </c>
    </row>
    <row r="139" spans="1:65" s="15" customFormat="1" ht="11.25">
      <c r="B139" s="207"/>
      <c r="D139" s="179" t="s">
        <v>220</v>
      </c>
      <c r="E139" s="208" t="s">
        <v>1</v>
      </c>
      <c r="F139" s="209" t="s">
        <v>904</v>
      </c>
      <c r="H139" s="208" t="s">
        <v>1</v>
      </c>
      <c r="I139" s="210"/>
      <c r="L139" s="207"/>
      <c r="M139" s="211"/>
      <c r="N139" s="212"/>
      <c r="O139" s="212"/>
      <c r="P139" s="212"/>
      <c r="Q139" s="212"/>
      <c r="R139" s="212"/>
      <c r="S139" s="212"/>
      <c r="T139" s="213"/>
      <c r="AT139" s="208" t="s">
        <v>220</v>
      </c>
      <c r="AU139" s="208" t="s">
        <v>86</v>
      </c>
      <c r="AV139" s="15" t="s">
        <v>84</v>
      </c>
      <c r="AW139" s="15" t="s">
        <v>32</v>
      </c>
      <c r="AX139" s="15" t="s">
        <v>76</v>
      </c>
      <c r="AY139" s="208" t="s">
        <v>165</v>
      </c>
    </row>
    <row r="140" spans="1:65" s="15" customFormat="1" ht="22.5">
      <c r="B140" s="207"/>
      <c r="D140" s="179" t="s">
        <v>220</v>
      </c>
      <c r="E140" s="208" t="s">
        <v>1</v>
      </c>
      <c r="F140" s="209" t="s">
        <v>905</v>
      </c>
      <c r="H140" s="208" t="s">
        <v>1</v>
      </c>
      <c r="I140" s="210"/>
      <c r="L140" s="207"/>
      <c r="M140" s="211"/>
      <c r="N140" s="212"/>
      <c r="O140" s="212"/>
      <c r="P140" s="212"/>
      <c r="Q140" s="212"/>
      <c r="R140" s="212"/>
      <c r="S140" s="212"/>
      <c r="T140" s="213"/>
      <c r="AT140" s="208" t="s">
        <v>220</v>
      </c>
      <c r="AU140" s="208" t="s">
        <v>86</v>
      </c>
      <c r="AV140" s="15" t="s">
        <v>84</v>
      </c>
      <c r="AW140" s="15" t="s">
        <v>32</v>
      </c>
      <c r="AX140" s="15" t="s">
        <v>76</v>
      </c>
      <c r="AY140" s="208" t="s">
        <v>165</v>
      </c>
    </row>
    <row r="141" spans="1:65" s="15" customFormat="1" ht="11.25">
      <c r="B141" s="207"/>
      <c r="D141" s="179" t="s">
        <v>220</v>
      </c>
      <c r="E141" s="208" t="s">
        <v>1</v>
      </c>
      <c r="F141" s="209" t="s">
        <v>906</v>
      </c>
      <c r="H141" s="208" t="s">
        <v>1</v>
      </c>
      <c r="I141" s="210"/>
      <c r="L141" s="207"/>
      <c r="M141" s="211"/>
      <c r="N141" s="212"/>
      <c r="O141" s="212"/>
      <c r="P141" s="212"/>
      <c r="Q141" s="212"/>
      <c r="R141" s="212"/>
      <c r="S141" s="212"/>
      <c r="T141" s="213"/>
      <c r="AT141" s="208" t="s">
        <v>220</v>
      </c>
      <c r="AU141" s="208" t="s">
        <v>86</v>
      </c>
      <c r="AV141" s="15" t="s">
        <v>84</v>
      </c>
      <c r="AW141" s="15" t="s">
        <v>32</v>
      </c>
      <c r="AX141" s="15" t="s">
        <v>76</v>
      </c>
      <c r="AY141" s="208" t="s">
        <v>165</v>
      </c>
    </row>
    <row r="142" spans="1:65" s="15" customFormat="1" ht="11.25">
      <c r="B142" s="207"/>
      <c r="D142" s="179" t="s">
        <v>220</v>
      </c>
      <c r="E142" s="208" t="s">
        <v>1</v>
      </c>
      <c r="F142" s="209" t="s">
        <v>907</v>
      </c>
      <c r="H142" s="208" t="s">
        <v>1</v>
      </c>
      <c r="I142" s="210"/>
      <c r="L142" s="207"/>
      <c r="M142" s="211"/>
      <c r="N142" s="212"/>
      <c r="O142" s="212"/>
      <c r="P142" s="212"/>
      <c r="Q142" s="212"/>
      <c r="R142" s="212"/>
      <c r="S142" s="212"/>
      <c r="T142" s="213"/>
      <c r="AT142" s="208" t="s">
        <v>220</v>
      </c>
      <c r="AU142" s="208" t="s">
        <v>86</v>
      </c>
      <c r="AV142" s="15" t="s">
        <v>84</v>
      </c>
      <c r="AW142" s="15" t="s">
        <v>32</v>
      </c>
      <c r="AX142" s="15" t="s">
        <v>76</v>
      </c>
      <c r="AY142" s="208" t="s">
        <v>165</v>
      </c>
    </row>
    <row r="143" spans="1:65" s="15" customFormat="1" ht="11.25">
      <c r="B143" s="207"/>
      <c r="D143" s="179" t="s">
        <v>220</v>
      </c>
      <c r="E143" s="208" t="s">
        <v>1</v>
      </c>
      <c r="F143" s="209" t="s">
        <v>395</v>
      </c>
      <c r="H143" s="208" t="s">
        <v>1</v>
      </c>
      <c r="I143" s="210"/>
      <c r="L143" s="207"/>
      <c r="M143" s="211"/>
      <c r="N143" s="212"/>
      <c r="O143" s="212"/>
      <c r="P143" s="212"/>
      <c r="Q143" s="212"/>
      <c r="R143" s="212"/>
      <c r="S143" s="212"/>
      <c r="T143" s="213"/>
      <c r="AT143" s="208" t="s">
        <v>220</v>
      </c>
      <c r="AU143" s="208" t="s">
        <v>86</v>
      </c>
      <c r="AV143" s="15" t="s">
        <v>84</v>
      </c>
      <c r="AW143" s="15" t="s">
        <v>32</v>
      </c>
      <c r="AX143" s="15" t="s">
        <v>76</v>
      </c>
      <c r="AY143" s="208" t="s">
        <v>165</v>
      </c>
    </row>
    <row r="144" spans="1:65" s="15" customFormat="1" ht="11.25">
      <c r="B144" s="207"/>
      <c r="D144" s="179" t="s">
        <v>220</v>
      </c>
      <c r="E144" s="208" t="s">
        <v>1</v>
      </c>
      <c r="F144" s="209" t="s">
        <v>908</v>
      </c>
      <c r="H144" s="208" t="s">
        <v>1</v>
      </c>
      <c r="I144" s="210"/>
      <c r="L144" s="207"/>
      <c r="M144" s="211"/>
      <c r="N144" s="212"/>
      <c r="O144" s="212"/>
      <c r="P144" s="212"/>
      <c r="Q144" s="212"/>
      <c r="R144" s="212"/>
      <c r="S144" s="212"/>
      <c r="T144" s="213"/>
      <c r="AT144" s="208" t="s">
        <v>220</v>
      </c>
      <c r="AU144" s="208" t="s">
        <v>86</v>
      </c>
      <c r="AV144" s="15" t="s">
        <v>84</v>
      </c>
      <c r="AW144" s="15" t="s">
        <v>32</v>
      </c>
      <c r="AX144" s="15" t="s">
        <v>76</v>
      </c>
      <c r="AY144" s="208" t="s">
        <v>165</v>
      </c>
    </row>
    <row r="145" spans="1:65" s="15" customFormat="1" ht="11.25">
      <c r="B145" s="207"/>
      <c r="D145" s="179" t="s">
        <v>220</v>
      </c>
      <c r="E145" s="208" t="s">
        <v>1</v>
      </c>
      <c r="F145" s="209" t="s">
        <v>909</v>
      </c>
      <c r="H145" s="208" t="s">
        <v>1</v>
      </c>
      <c r="I145" s="210"/>
      <c r="L145" s="207"/>
      <c r="M145" s="211"/>
      <c r="N145" s="212"/>
      <c r="O145" s="212"/>
      <c r="P145" s="212"/>
      <c r="Q145" s="212"/>
      <c r="R145" s="212"/>
      <c r="S145" s="212"/>
      <c r="T145" s="213"/>
      <c r="AT145" s="208" t="s">
        <v>220</v>
      </c>
      <c r="AU145" s="208" t="s">
        <v>86</v>
      </c>
      <c r="AV145" s="15" t="s">
        <v>84</v>
      </c>
      <c r="AW145" s="15" t="s">
        <v>32</v>
      </c>
      <c r="AX145" s="15" t="s">
        <v>76</v>
      </c>
      <c r="AY145" s="208" t="s">
        <v>165</v>
      </c>
    </row>
    <row r="146" spans="1:65" s="15" customFormat="1" ht="11.25">
      <c r="B146" s="207"/>
      <c r="D146" s="179" t="s">
        <v>220</v>
      </c>
      <c r="E146" s="208" t="s">
        <v>1</v>
      </c>
      <c r="F146" s="209" t="s">
        <v>910</v>
      </c>
      <c r="H146" s="208" t="s">
        <v>1</v>
      </c>
      <c r="I146" s="210"/>
      <c r="L146" s="207"/>
      <c r="M146" s="211"/>
      <c r="N146" s="212"/>
      <c r="O146" s="212"/>
      <c r="P146" s="212"/>
      <c r="Q146" s="212"/>
      <c r="R146" s="212"/>
      <c r="S146" s="212"/>
      <c r="T146" s="213"/>
      <c r="AT146" s="208" t="s">
        <v>220</v>
      </c>
      <c r="AU146" s="208" t="s">
        <v>86</v>
      </c>
      <c r="AV146" s="15" t="s">
        <v>84</v>
      </c>
      <c r="AW146" s="15" t="s">
        <v>32</v>
      </c>
      <c r="AX146" s="15" t="s">
        <v>76</v>
      </c>
      <c r="AY146" s="208" t="s">
        <v>165</v>
      </c>
    </row>
    <row r="147" spans="1:65" s="15" customFormat="1" ht="11.25">
      <c r="B147" s="207"/>
      <c r="D147" s="179" t="s">
        <v>220</v>
      </c>
      <c r="E147" s="208" t="s">
        <v>1</v>
      </c>
      <c r="F147" s="209" t="s">
        <v>911</v>
      </c>
      <c r="H147" s="208" t="s">
        <v>1</v>
      </c>
      <c r="I147" s="210"/>
      <c r="L147" s="207"/>
      <c r="M147" s="211"/>
      <c r="N147" s="212"/>
      <c r="O147" s="212"/>
      <c r="P147" s="212"/>
      <c r="Q147" s="212"/>
      <c r="R147" s="212"/>
      <c r="S147" s="212"/>
      <c r="T147" s="213"/>
      <c r="AT147" s="208" t="s">
        <v>220</v>
      </c>
      <c r="AU147" s="208" t="s">
        <v>86</v>
      </c>
      <c r="AV147" s="15" t="s">
        <v>84</v>
      </c>
      <c r="AW147" s="15" t="s">
        <v>32</v>
      </c>
      <c r="AX147" s="15" t="s">
        <v>76</v>
      </c>
      <c r="AY147" s="208" t="s">
        <v>165</v>
      </c>
    </row>
    <row r="148" spans="1:65" s="15" customFormat="1" ht="11.25">
      <c r="B148" s="207"/>
      <c r="D148" s="179" t="s">
        <v>220</v>
      </c>
      <c r="E148" s="208" t="s">
        <v>1</v>
      </c>
      <c r="F148" s="209" t="s">
        <v>395</v>
      </c>
      <c r="H148" s="208" t="s">
        <v>1</v>
      </c>
      <c r="I148" s="210"/>
      <c r="L148" s="207"/>
      <c r="M148" s="211"/>
      <c r="N148" s="212"/>
      <c r="O148" s="212"/>
      <c r="P148" s="212"/>
      <c r="Q148" s="212"/>
      <c r="R148" s="212"/>
      <c r="S148" s="212"/>
      <c r="T148" s="213"/>
      <c r="AT148" s="208" t="s">
        <v>220</v>
      </c>
      <c r="AU148" s="208" t="s">
        <v>86</v>
      </c>
      <c r="AV148" s="15" t="s">
        <v>84</v>
      </c>
      <c r="AW148" s="15" t="s">
        <v>32</v>
      </c>
      <c r="AX148" s="15" t="s">
        <v>76</v>
      </c>
      <c r="AY148" s="208" t="s">
        <v>165</v>
      </c>
    </row>
    <row r="149" spans="1:65" s="15" customFormat="1" ht="11.25">
      <c r="B149" s="207"/>
      <c r="D149" s="179" t="s">
        <v>220</v>
      </c>
      <c r="E149" s="208" t="s">
        <v>1</v>
      </c>
      <c r="F149" s="209" t="s">
        <v>912</v>
      </c>
      <c r="H149" s="208" t="s">
        <v>1</v>
      </c>
      <c r="I149" s="210"/>
      <c r="L149" s="207"/>
      <c r="M149" s="211"/>
      <c r="N149" s="212"/>
      <c r="O149" s="212"/>
      <c r="P149" s="212"/>
      <c r="Q149" s="212"/>
      <c r="R149" s="212"/>
      <c r="S149" s="212"/>
      <c r="T149" s="213"/>
      <c r="AT149" s="208" t="s">
        <v>220</v>
      </c>
      <c r="AU149" s="208" t="s">
        <v>86</v>
      </c>
      <c r="AV149" s="15" t="s">
        <v>84</v>
      </c>
      <c r="AW149" s="15" t="s">
        <v>32</v>
      </c>
      <c r="AX149" s="15" t="s">
        <v>76</v>
      </c>
      <c r="AY149" s="208" t="s">
        <v>165</v>
      </c>
    </row>
    <row r="150" spans="1:65" s="13" customFormat="1" ht="11.25">
      <c r="B150" s="183"/>
      <c r="D150" s="179" t="s">
        <v>220</v>
      </c>
      <c r="E150" s="184" t="s">
        <v>1</v>
      </c>
      <c r="F150" s="185" t="s">
        <v>913</v>
      </c>
      <c r="H150" s="186">
        <v>4553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220</v>
      </c>
      <c r="AU150" s="184" t="s">
        <v>86</v>
      </c>
      <c r="AV150" s="13" t="s">
        <v>86</v>
      </c>
      <c r="AW150" s="13" t="s">
        <v>32</v>
      </c>
      <c r="AX150" s="13" t="s">
        <v>84</v>
      </c>
      <c r="AY150" s="184" t="s">
        <v>165</v>
      </c>
    </row>
    <row r="151" spans="1:65" s="2" customFormat="1" ht="33" customHeight="1">
      <c r="A151" s="32"/>
      <c r="B151" s="165"/>
      <c r="C151" s="166" t="s">
        <v>178</v>
      </c>
      <c r="D151" s="166" t="s">
        <v>168</v>
      </c>
      <c r="E151" s="167" t="s">
        <v>310</v>
      </c>
      <c r="F151" s="168" t="s">
        <v>311</v>
      </c>
      <c r="G151" s="169" t="s">
        <v>286</v>
      </c>
      <c r="H151" s="170">
        <v>45530</v>
      </c>
      <c r="I151" s="171"/>
      <c r="J151" s="172">
        <f>ROUND(I151*H151,2)</f>
        <v>0</v>
      </c>
      <c r="K151" s="168" t="s">
        <v>172</v>
      </c>
      <c r="L151" s="33"/>
      <c r="M151" s="173" t="s">
        <v>1</v>
      </c>
      <c r="N151" s="174" t="s">
        <v>41</v>
      </c>
      <c r="O151" s="58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7" t="s">
        <v>182</v>
      </c>
      <c r="AT151" s="177" t="s">
        <v>168</v>
      </c>
      <c r="AU151" s="177" t="s">
        <v>86</v>
      </c>
      <c r="AY151" s="17" t="s">
        <v>165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7" t="s">
        <v>84</v>
      </c>
      <c r="BK151" s="178">
        <f>ROUND(I151*H151,2)</f>
        <v>0</v>
      </c>
      <c r="BL151" s="17" t="s">
        <v>182</v>
      </c>
      <c r="BM151" s="177" t="s">
        <v>915</v>
      </c>
    </row>
    <row r="152" spans="1:65" s="13" customFormat="1" ht="11.25">
      <c r="B152" s="183"/>
      <c r="D152" s="179" t="s">
        <v>220</v>
      </c>
      <c r="F152" s="185" t="s">
        <v>916</v>
      </c>
      <c r="H152" s="186">
        <v>45530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220</v>
      </c>
      <c r="AU152" s="184" t="s">
        <v>86</v>
      </c>
      <c r="AV152" s="13" t="s">
        <v>86</v>
      </c>
      <c r="AW152" s="13" t="s">
        <v>3</v>
      </c>
      <c r="AX152" s="13" t="s">
        <v>84</v>
      </c>
      <c r="AY152" s="184" t="s">
        <v>165</v>
      </c>
    </row>
    <row r="153" spans="1:65" s="2" customFormat="1" ht="21.75" customHeight="1">
      <c r="A153" s="32"/>
      <c r="B153" s="165"/>
      <c r="C153" s="166" t="s">
        <v>182</v>
      </c>
      <c r="D153" s="166" t="s">
        <v>168</v>
      </c>
      <c r="E153" s="167" t="s">
        <v>314</v>
      </c>
      <c r="F153" s="168" t="s">
        <v>315</v>
      </c>
      <c r="G153" s="169" t="s">
        <v>286</v>
      </c>
      <c r="H153" s="170">
        <v>4553</v>
      </c>
      <c r="I153" s="171"/>
      <c r="J153" s="172">
        <f>ROUND(I153*H153,2)</f>
        <v>0</v>
      </c>
      <c r="K153" s="168" t="s">
        <v>172</v>
      </c>
      <c r="L153" s="33"/>
      <c r="M153" s="173" t="s">
        <v>1</v>
      </c>
      <c r="N153" s="174" t="s">
        <v>41</v>
      </c>
      <c r="O153" s="58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7" t="s">
        <v>182</v>
      </c>
      <c r="AT153" s="177" t="s">
        <v>168</v>
      </c>
      <c r="AU153" s="177" t="s">
        <v>86</v>
      </c>
      <c r="AY153" s="17" t="s">
        <v>165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7" t="s">
        <v>84</v>
      </c>
      <c r="BK153" s="178">
        <f>ROUND(I153*H153,2)</f>
        <v>0</v>
      </c>
      <c r="BL153" s="17" t="s">
        <v>182</v>
      </c>
      <c r="BM153" s="177" t="s">
        <v>917</v>
      </c>
    </row>
    <row r="154" spans="1:65" s="13" customFormat="1" ht="11.25">
      <c r="B154" s="183"/>
      <c r="D154" s="179" t="s">
        <v>220</v>
      </c>
      <c r="E154" s="184" t="s">
        <v>1</v>
      </c>
      <c r="F154" s="185" t="s">
        <v>913</v>
      </c>
      <c r="H154" s="186">
        <v>4553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220</v>
      </c>
      <c r="AU154" s="184" t="s">
        <v>86</v>
      </c>
      <c r="AV154" s="13" t="s">
        <v>86</v>
      </c>
      <c r="AW154" s="13" t="s">
        <v>32</v>
      </c>
      <c r="AX154" s="13" t="s">
        <v>76</v>
      </c>
      <c r="AY154" s="184" t="s">
        <v>165</v>
      </c>
    </row>
    <row r="155" spans="1:65" s="14" customFormat="1" ht="11.25">
      <c r="B155" s="194"/>
      <c r="D155" s="179" t="s">
        <v>220</v>
      </c>
      <c r="E155" s="195" t="s">
        <v>1</v>
      </c>
      <c r="F155" s="196" t="s">
        <v>244</v>
      </c>
      <c r="H155" s="197">
        <v>4553</v>
      </c>
      <c r="I155" s="198"/>
      <c r="L155" s="194"/>
      <c r="M155" s="199"/>
      <c r="N155" s="200"/>
      <c r="O155" s="200"/>
      <c r="P155" s="200"/>
      <c r="Q155" s="200"/>
      <c r="R155" s="200"/>
      <c r="S155" s="200"/>
      <c r="T155" s="201"/>
      <c r="AT155" s="195" t="s">
        <v>220</v>
      </c>
      <c r="AU155" s="195" t="s">
        <v>86</v>
      </c>
      <c r="AV155" s="14" t="s">
        <v>182</v>
      </c>
      <c r="AW155" s="14" t="s">
        <v>32</v>
      </c>
      <c r="AX155" s="14" t="s">
        <v>84</v>
      </c>
      <c r="AY155" s="195" t="s">
        <v>165</v>
      </c>
    </row>
    <row r="156" spans="1:65" s="2" customFormat="1" ht="21.75" customHeight="1">
      <c r="A156" s="32"/>
      <c r="B156" s="165"/>
      <c r="C156" s="166" t="s">
        <v>164</v>
      </c>
      <c r="D156" s="166" t="s">
        <v>168</v>
      </c>
      <c r="E156" s="167" t="s">
        <v>328</v>
      </c>
      <c r="F156" s="168" t="s">
        <v>329</v>
      </c>
      <c r="G156" s="169" t="s">
        <v>286</v>
      </c>
      <c r="H156" s="170">
        <v>4553</v>
      </c>
      <c r="I156" s="171"/>
      <c r="J156" s="172">
        <f>ROUND(I156*H156,2)</f>
        <v>0</v>
      </c>
      <c r="K156" s="168" t="s">
        <v>172</v>
      </c>
      <c r="L156" s="33"/>
      <c r="M156" s="173" t="s">
        <v>1</v>
      </c>
      <c r="N156" s="174" t="s">
        <v>41</v>
      </c>
      <c r="O156" s="58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7" t="s">
        <v>182</v>
      </c>
      <c r="AT156" s="177" t="s">
        <v>168</v>
      </c>
      <c r="AU156" s="177" t="s">
        <v>86</v>
      </c>
      <c r="AY156" s="17" t="s">
        <v>165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7" t="s">
        <v>84</v>
      </c>
      <c r="BK156" s="178">
        <f>ROUND(I156*H156,2)</f>
        <v>0</v>
      </c>
      <c r="BL156" s="17" t="s">
        <v>182</v>
      </c>
      <c r="BM156" s="177" t="s">
        <v>918</v>
      </c>
    </row>
    <row r="157" spans="1:65" s="15" customFormat="1" ht="11.25">
      <c r="B157" s="207"/>
      <c r="D157" s="179" t="s">
        <v>220</v>
      </c>
      <c r="E157" s="208" t="s">
        <v>1</v>
      </c>
      <c r="F157" s="209" t="s">
        <v>904</v>
      </c>
      <c r="H157" s="208" t="s">
        <v>1</v>
      </c>
      <c r="I157" s="210"/>
      <c r="L157" s="207"/>
      <c r="M157" s="211"/>
      <c r="N157" s="212"/>
      <c r="O157" s="212"/>
      <c r="P157" s="212"/>
      <c r="Q157" s="212"/>
      <c r="R157" s="212"/>
      <c r="S157" s="212"/>
      <c r="T157" s="213"/>
      <c r="AT157" s="208" t="s">
        <v>220</v>
      </c>
      <c r="AU157" s="208" t="s">
        <v>86</v>
      </c>
      <c r="AV157" s="15" t="s">
        <v>84</v>
      </c>
      <c r="AW157" s="15" t="s">
        <v>32</v>
      </c>
      <c r="AX157" s="15" t="s">
        <v>76</v>
      </c>
      <c r="AY157" s="208" t="s">
        <v>165</v>
      </c>
    </row>
    <row r="158" spans="1:65" s="15" customFormat="1" ht="22.5">
      <c r="B158" s="207"/>
      <c r="D158" s="179" t="s">
        <v>220</v>
      </c>
      <c r="E158" s="208" t="s">
        <v>1</v>
      </c>
      <c r="F158" s="209" t="s">
        <v>905</v>
      </c>
      <c r="H158" s="208" t="s">
        <v>1</v>
      </c>
      <c r="I158" s="210"/>
      <c r="L158" s="207"/>
      <c r="M158" s="211"/>
      <c r="N158" s="212"/>
      <c r="O158" s="212"/>
      <c r="P158" s="212"/>
      <c r="Q158" s="212"/>
      <c r="R158" s="212"/>
      <c r="S158" s="212"/>
      <c r="T158" s="213"/>
      <c r="AT158" s="208" t="s">
        <v>220</v>
      </c>
      <c r="AU158" s="208" t="s">
        <v>86</v>
      </c>
      <c r="AV158" s="15" t="s">
        <v>84</v>
      </c>
      <c r="AW158" s="15" t="s">
        <v>32</v>
      </c>
      <c r="AX158" s="15" t="s">
        <v>76</v>
      </c>
      <c r="AY158" s="208" t="s">
        <v>165</v>
      </c>
    </row>
    <row r="159" spans="1:65" s="15" customFormat="1" ht="11.25">
      <c r="B159" s="207"/>
      <c r="D159" s="179" t="s">
        <v>220</v>
      </c>
      <c r="E159" s="208" t="s">
        <v>1</v>
      </c>
      <c r="F159" s="209" t="s">
        <v>906</v>
      </c>
      <c r="H159" s="208" t="s">
        <v>1</v>
      </c>
      <c r="I159" s="210"/>
      <c r="L159" s="207"/>
      <c r="M159" s="211"/>
      <c r="N159" s="212"/>
      <c r="O159" s="212"/>
      <c r="P159" s="212"/>
      <c r="Q159" s="212"/>
      <c r="R159" s="212"/>
      <c r="S159" s="212"/>
      <c r="T159" s="213"/>
      <c r="AT159" s="208" t="s">
        <v>220</v>
      </c>
      <c r="AU159" s="208" t="s">
        <v>86</v>
      </c>
      <c r="AV159" s="15" t="s">
        <v>84</v>
      </c>
      <c r="AW159" s="15" t="s">
        <v>32</v>
      </c>
      <c r="AX159" s="15" t="s">
        <v>76</v>
      </c>
      <c r="AY159" s="208" t="s">
        <v>165</v>
      </c>
    </row>
    <row r="160" spans="1:65" s="15" customFormat="1" ht="11.25">
      <c r="B160" s="207"/>
      <c r="D160" s="179" t="s">
        <v>220</v>
      </c>
      <c r="E160" s="208" t="s">
        <v>1</v>
      </c>
      <c r="F160" s="209" t="s">
        <v>907</v>
      </c>
      <c r="H160" s="208" t="s">
        <v>1</v>
      </c>
      <c r="I160" s="210"/>
      <c r="L160" s="207"/>
      <c r="M160" s="211"/>
      <c r="N160" s="212"/>
      <c r="O160" s="212"/>
      <c r="P160" s="212"/>
      <c r="Q160" s="212"/>
      <c r="R160" s="212"/>
      <c r="S160" s="212"/>
      <c r="T160" s="213"/>
      <c r="AT160" s="208" t="s">
        <v>220</v>
      </c>
      <c r="AU160" s="208" t="s">
        <v>86</v>
      </c>
      <c r="AV160" s="15" t="s">
        <v>84</v>
      </c>
      <c r="AW160" s="15" t="s">
        <v>32</v>
      </c>
      <c r="AX160" s="15" t="s">
        <v>76</v>
      </c>
      <c r="AY160" s="208" t="s">
        <v>165</v>
      </c>
    </row>
    <row r="161" spans="1:65" s="15" customFormat="1" ht="11.25">
      <c r="B161" s="207"/>
      <c r="D161" s="179" t="s">
        <v>220</v>
      </c>
      <c r="E161" s="208" t="s">
        <v>1</v>
      </c>
      <c r="F161" s="209" t="s">
        <v>395</v>
      </c>
      <c r="H161" s="208" t="s">
        <v>1</v>
      </c>
      <c r="I161" s="210"/>
      <c r="L161" s="207"/>
      <c r="M161" s="211"/>
      <c r="N161" s="212"/>
      <c r="O161" s="212"/>
      <c r="P161" s="212"/>
      <c r="Q161" s="212"/>
      <c r="R161" s="212"/>
      <c r="S161" s="212"/>
      <c r="T161" s="213"/>
      <c r="AT161" s="208" t="s">
        <v>220</v>
      </c>
      <c r="AU161" s="208" t="s">
        <v>86</v>
      </c>
      <c r="AV161" s="15" t="s">
        <v>84</v>
      </c>
      <c r="AW161" s="15" t="s">
        <v>32</v>
      </c>
      <c r="AX161" s="15" t="s">
        <v>76</v>
      </c>
      <c r="AY161" s="208" t="s">
        <v>165</v>
      </c>
    </row>
    <row r="162" spans="1:65" s="15" customFormat="1" ht="11.25">
      <c r="B162" s="207"/>
      <c r="D162" s="179" t="s">
        <v>220</v>
      </c>
      <c r="E162" s="208" t="s">
        <v>1</v>
      </c>
      <c r="F162" s="209" t="s">
        <v>908</v>
      </c>
      <c r="H162" s="208" t="s">
        <v>1</v>
      </c>
      <c r="I162" s="210"/>
      <c r="L162" s="207"/>
      <c r="M162" s="211"/>
      <c r="N162" s="212"/>
      <c r="O162" s="212"/>
      <c r="P162" s="212"/>
      <c r="Q162" s="212"/>
      <c r="R162" s="212"/>
      <c r="S162" s="212"/>
      <c r="T162" s="213"/>
      <c r="AT162" s="208" t="s">
        <v>220</v>
      </c>
      <c r="AU162" s="208" t="s">
        <v>86</v>
      </c>
      <c r="AV162" s="15" t="s">
        <v>84</v>
      </c>
      <c r="AW162" s="15" t="s">
        <v>32</v>
      </c>
      <c r="AX162" s="15" t="s">
        <v>76</v>
      </c>
      <c r="AY162" s="208" t="s">
        <v>165</v>
      </c>
    </row>
    <row r="163" spans="1:65" s="15" customFormat="1" ht="11.25">
      <c r="B163" s="207"/>
      <c r="D163" s="179" t="s">
        <v>220</v>
      </c>
      <c r="E163" s="208" t="s">
        <v>1</v>
      </c>
      <c r="F163" s="209" t="s">
        <v>909</v>
      </c>
      <c r="H163" s="208" t="s">
        <v>1</v>
      </c>
      <c r="I163" s="210"/>
      <c r="L163" s="207"/>
      <c r="M163" s="211"/>
      <c r="N163" s="212"/>
      <c r="O163" s="212"/>
      <c r="P163" s="212"/>
      <c r="Q163" s="212"/>
      <c r="R163" s="212"/>
      <c r="S163" s="212"/>
      <c r="T163" s="213"/>
      <c r="AT163" s="208" t="s">
        <v>220</v>
      </c>
      <c r="AU163" s="208" t="s">
        <v>86</v>
      </c>
      <c r="AV163" s="15" t="s">
        <v>84</v>
      </c>
      <c r="AW163" s="15" t="s">
        <v>32</v>
      </c>
      <c r="AX163" s="15" t="s">
        <v>76</v>
      </c>
      <c r="AY163" s="208" t="s">
        <v>165</v>
      </c>
    </row>
    <row r="164" spans="1:65" s="15" customFormat="1" ht="11.25">
      <c r="B164" s="207"/>
      <c r="D164" s="179" t="s">
        <v>220</v>
      </c>
      <c r="E164" s="208" t="s">
        <v>1</v>
      </c>
      <c r="F164" s="209" t="s">
        <v>910</v>
      </c>
      <c r="H164" s="208" t="s">
        <v>1</v>
      </c>
      <c r="I164" s="210"/>
      <c r="L164" s="207"/>
      <c r="M164" s="211"/>
      <c r="N164" s="212"/>
      <c r="O164" s="212"/>
      <c r="P164" s="212"/>
      <c r="Q164" s="212"/>
      <c r="R164" s="212"/>
      <c r="S164" s="212"/>
      <c r="T164" s="213"/>
      <c r="AT164" s="208" t="s">
        <v>220</v>
      </c>
      <c r="AU164" s="208" t="s">
        <v>86</v>
      </c>
      <c r="AV164" s="15" t="s">
        <v>84</v>
      </c>
      <c r="AW164" s="15" t="s">
        <v>32</v>
      </c>
      <c r="AX164" s="15" t="s">
        <v>76</v>
      </c>
      <c r="AY164" s="208" t="s">
        <v>165</v>
      </c>
    </row>
    <row r="165" spans="1:65" s="15" customFormat="1" ht="11.25">
      <c r="B165" s="207"/>
      <c r="D165" s="179" t="s">
        <v>220</v>
      </c>
      <c r="E165" s="208" t="s">
        <v>1</v>
      </c>
      <c r="F165" s="209" t="s">
        <v>911</v>
      </c>
      <c r="H165" s="208" t="s">
        <v>1</v>
      </c>
      <c r="I165" s="210"/>
      <c r="L165" s="207"/>
      <c r="M165" s="211"/>
      <c r="N165" s="212"/>
      <c r="O165" s="212"/>
      <c r="P165" s="212"/>
      <c r="Q165" s="212"/>
      <c r="R165" s="212"/>
      <c r="S165" s="212"/>
      <c r="T165" s="213"/>
      <c r="AT165" s="208" t="s">
        <v>220</v>
      </c>
      <c r="AU165" s="208" t="s">
        <v>86</v>
      </c>
      <c r="AV165" s="15" t="s">
        <v>84</v>
      </c>
      <c r="AW165" s="15" t="s">
        <v>32</v>
      </c>
      <c r="AX165" s="15" t="s">
        <v>76</v>
      </c>
      <c r="AY165" s="208" t="s">
        <v>165</v>
      </c>
    </row>
    <row r="166" spans="1:65" s="15" customFormat="1" ht="11.25">
      <c r="B166" s="207"/>
      <c r="D166" s="179" t="s">
        <v>220</v>
      </c>
      <c r="E166" s="208" t="s">
        <v>1</v>
      </c>
      <c r="F166" s="209" t="s">
        <v>395</v>
      </c>
      <c r="H166" s="208" t="s">
        <v>1</v>
      </c>
      <c r="I166" s="210"/>
      <c r="L166" s="207"/>
      <c r="M166" s="211"/>
      <c r="N166" s="212"/>
      <c r="O166" s="212"/>
      <c r="P166" s="212"/>
      <c r="Q166" s="212"/>
      <c r="R166" s="212"/>
      <c r="S166" s="212"/>
      <c r="T166" s="213"/>
      <c r="AT166" s="208" t="s">
        <v>220</v>
      </c>
      <c r="AU166" s="208" t="s">
        <v>86</v>
      </c>
      <c r="AV166" s="15" t="s">
        <v>84</v>
      </c>
      <c r="AW166" s="15" t="s">
        <v>32</v>
      </c>
      <c r="AX166" s="15" t="s">
        <v>76</v>
      </c>
      <c r="AY166" s="208" t="s">
        <v>165</v>
      </c>
    </row>
    <row r="167" spans="1:65" s="15" customFormat="1" ht="11.25">
      <c r="B167" s="207"/>
      <c r="D167" s="179" t="s">
        <v>220</v>
      </c>
      <c r="E167" s="208" t="s">
        <v>1</v>
      </c>
      <c r="F167" s="209" t="s">
        <v>912</v>
      </c>
      <c r="H167" s="208" t="s">
        <v>1</v>
      </c>
      <c r="I167" s="210"/>
      <c r="L167" s="207"/>
      <c r="M167" s="211"/>
      <c r="N167" s="212"/>
      <c r="O167" s="212"/>
      <c r="P167" s="212"/>
      <c r="Q167" s="212"/>
      <c r="R167" s="212"/>
      <c r="S167" s="212"/>
      <c r="T167" s="213"/>
      <c r="AT167" s="208" t="s">
        <v>220</v>
      </c>
      <c r="AU167" s="208" t="s">
        <v>86</v>
      </c>
      <c r="AV167" s="15" t="s">
        <v>84</v>
      </c>
      <c r="AW167" s="15" t="s">
        <v>32</v>
      </c>
      <c r="AX167" s="15" t="s">
        <v>76</v>
      </c>
      <c r="AY167" s="208" t="s">
        <v>165</v>
      </c>
    </row>
    <row r="168" spans="1:65" s="13" customFormat="1" ht="11.25">
      <c r="B168" s="183"/>
      <c r="D168" s="179" t="s">
        <v>220</v>
      </c>
      <c r="E168" s="184" t="s">
        <v>1</v>
      </c>
      <c r="F168" s="185" t="s">
        <v>913</v>
      </c>
      <c r="H168" s="186">
        <v>4553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220</v>
      </c>
      <c r="AU168" s="184" t="s">
        <v>86</v>
      </c>
      <c r="AV168" s="13" t="s">
        <v>86</v>
      </c>
      <c r="AW168" s="13" t="s">
        <v>32</v>
      </c>
      <c r="AX168" s="13" t="s">
        <v>84</v>
      </c>
      <c r="AY168" s="184" t="s">
        <v>165</v>
      </c>
    </row>
    <row r="169" spans="1:65" s="2" customFormat="1" ht="16.5" customHeight="1">
      <c r="A169" s="32"/>
      <c r="B169" s="165"/>
      <c r="C169" s="214" t="s">
        <v>189</v>
      </c>
      <c r="D169" s="214" t="s">
        <v>336</v>
      </c>
      <c r="E169" s="215" t="s">
        <v>337</v>
      </c>
      <c r="F169" s="216" t="s">
        <v>338</v>
      </c>
      <c r="G169" s="217" t="s">
        <v>339</v>
      </c>
      <c r="H169" s="218">
        <v>6841.1369999999997</v>
      </c>
      <c r="I169" s="219"/>
      <c r="J169" s="220">
        <f>ROUND(I169*H169,2)</f>
        <v>0</v>
      </c>
      <c r="K169" s="216" t="s">
        <v>172</v>
      </c>
      <c r="L169" s="221"/>
      <c r="M169" s="222" t="s">
        <v>1</v>
      </c>
      <c r="N169" s="223" t="s">
        <v>41</v>
      </c>
      <c r="O169" s="58"/>
      <c r="P169" s="175">
        <f>O169*H169</f>
        <v>0</v>
      </c>
      <c r="Q169" s="175">
        <v>1</v>
      </c>
      <c r="R169" s="175">
        <f>Q169*H169</f>
        <v>6841.1369999999997</v>
      </c>
      <c r="S169" s="175">
        <v>0</v>
      </c>
      <c r="T169" s="176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7" t="s">
        <v>202</v>
      </c>
      <c r="AT169" s="177" t="s">
        <v>336</v>
      </c>
      <c r="AU169" s="177" t="s">
        <v>86</v>
      </c>
      <c r="AY169" s="17" t="s">
        <v>165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7" t="s">
        <v>84</v>
      </c>
      <c r="BK169" s="178">
        <f>ROUND(I169*H169,2)</f>
        <v>0</v>
      </c>
      <c r="BL169" s="17" t="s">
        <v>182</v>
      </c>
      <c r="BM169" s="177" t="s">
        <v>919</v>
      </c>
    </row>
    <row r="170" spans="1:65" s="13" customFormat="1" ht="11.25">
      <c r="B170" s="183"/>
      <c r="D170" s="179" t="s">
        <v>220</v>
      </c>
      <c r="F170" s="185" t="s">
        <v>920</v>
      </c>
      <c r="H170" s="186">
        <v>6841.1369999999997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220</v>
      </c>
      <c r="AU170" s="184" t="s">
        <v>86</v>
      </c>
      <c r="AV170" s="13" t="s">
        <v>86</v>
      </c>
      <c r="AW170" s="13" t="s">
        <v>3</v>
      </c>
      <c r="AX170" s="13" t="s">
        <v>84</v>
      </c>
      <c r="AY170" s="184" t="s">
        <v>165</v>
      </c>
    </row>
    <row r="171" spans="1:65" s="2" customFormat="1" ht="21.75" customHeight="1">
      <c r="A171" s="32"/>
      <c r="B171" s="165"/>
      <c r="C171" s="166" t="s">
        <v>195</v>
      </c>
      <c r="D171" s="166" t="s">
        <v>168</v>
      </c>
      <c r="E171" s="167" t="s">
        <v>342</v>
      </c>
      <c r="F171" s="168" t="s">
        <v>343</v>
      </c>
      <c r="G171" s="169" t="s">
        <v>339</v>
      </c>
      <c r="H171" s="170">
        <v>9106</v>
      </c>
      <c r="I171" s="171"/>
      <c r="J171" s="172">
        <f>ROUND(I171*H171,2)</f>
        <v>0</v>
      </c>
      <c r="K171" s="168" t="s">
        <v>172</v>
      </c>
      <c r="L171" s="33"/>
      <c r="M171" s="173" t="s">
        <v>1</v>
      </c>
      <c r="N171" s="174" t="s">
        <v>41</v>
      </c>
      <c r="O171" s="58"/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7" t="s">
        <v>182</v>
      </c>
      <c r="AT171" s="177" t="s">
        <v>168</v>
      </c>
      <c r="AU171" s="177" t="s">
        <v>86</v>
      </c>
      <c r="AY171" s="17" t="s">
        <v>165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7" t="s">
        <v>84</v>
      </c>
      <c r="BK171" s="178">
        <f>ROUND(I171*H171,2)</f>
        <v>0</v>
      </c>
      <c r="BL171" s="17" t="s">
        <v>182</v>
      </c>
      <c r="BM171" s="177" t="s">
        <v>921</v>
      </c>
    </row>
    <row r="172" spans="1:65" s="13" customFormat="1" ht="11.25">
      <c r="B172" s="183"/>
      <c r="D172" s="179" t="s">
        <v>220</v>
      </c>
      <c r="E172" s="184" t="s">
        <v>1</v>
      </c>
      <c r="F172" s="185" t="s">
        <v>913</v>
      </c>
      <c r="H172" s="186">
        <v>4553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220</v>
      </c>
      <c r="AU172" s="184" t="s">
        <v>86</v>
      </c>
      <c r="AV172" s="13" t="s">
        <v>86</v>
      </c>
      <c r="AW172" s="13" t="s">
        <v>32</v>
      </c>
      <c r="AX172" s="13" t="s">
        <v>84</v>
      </c>
      <c r="AY172" s="184" t="s">
        <v>165</v>
      </c>
    </row>
    <row r="173" spans="1:65" s="13" customFormat="1" ht="11.25">
      <c r="B173" s="183"/>
      <c r="D173" s="179" t="s">
        <v>220</v>
      </c>
      <c r="F173" s="185" t="s">
        <v>922</v>
      </c>
      <c r="H173" s="186">
        <v>9106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220</v>
      </c>
      <c r="AU173" s="184" t="s">
        <v>86</v>
      </c>
      <c r="AV173" s="13" t="s">
        <v>86</v>
      </c>
      <c r="AW173" s="13" t="s">
        <v>3</v>
      </c>
      <c r="AX173" s="13" t="s">
        <v>84</v>
      </c>
      <c r="AY173" s="184" t="s">
        <v>165</v>
      </c>
    </row>
    <row r="174" spans="1:65" s="2" customFormat="1" ht="16.5" customHeight="1">
      <c r="A174" s="32"/>
      <c r="B174" s="165"/>
      <c r="C174" s="166" t="s">
        <v>202</v>
      </c>
      <c r="D174" s="166" t="s">
        <v>168</v>
      </c>
      <c r="E174" s="167" t="s">
        <v>347</v>
      </c>
      <c r="F174" s="168" t="s">
        <v>348</v>
      </c>
      <c r="G174" s="169" t="s">
        <v>286</v>
      </c>
      <c r="H174" s="170">
        <v>4553</v>
      </c>
      <c r="I174" s="171"/>
      <c r="J174" s="172">
        <f>ROUND(I174*H174,2)</f>
        <v>0</v>
      </c>
      <c r="K174" s="168" t="s">
        <v>172</v>
      </c>
      <c r="L174" s="33"/>
      <c r="M174" s="173" t="s">
        <v>1</v>
      </c>
      <c r="N174" s="174" t="s">
        <v>41</v>
      </c>
      <c r="O174" s="58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7" t="s">
        <v>182</v>
      </c>
      <c r="AT174" s="177" t="s">
        <v>168</v>
      </c>
      <c r="AU174" s="177" t="s">
        <v>86</v>
      </c>
      <c r="AY174" s="17" t="s">
        <v>165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7" t="s">
        <v>84</v>
      </c>
      <c r="BK174" s="178">
        <f>ROUND(I174*H174,2)</f>
        <v>0</v>
      </c>
      <c r="BL174" s="17" t="s">
        <v>182</v>
      </c>
      <c r="BM174" s="177" t="s">
        <v>923</v>
      </c>
    </row>
    <row r="175" spans="1:65" s="13" customFormat="1" ht="11.25">
      <c r="B175" s="183"/>
      <c r="D175" s="179" t="s">
        <v>220</v>
      </c>
      <c r="E175" s="184" t="s">
        <v>1</v>
      </c>
      <c r="F175" s="185" t="s">
        <v>913</v>
      </c>
      <c r="H175" s="186">
        <v>4553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220</v>
      </c>
      <c r="AU175" s="184" t="s">
        <v>86</v>
      </c>
      <c r="AV175" s="13" t="s">
        <v>86</v>
      </c>
      <c r="AW175" s="13" t="s">
        <v>32</v>
      </c>
      <c r="AX175" s="13" t="s">
        <v>84</v>
      </c>
      <c r="AY175" s="184" t="s">
        <v>165</v>
      </c>
    </row>
    <row r="176" spans="1:65" s="2" customFormat="1" ht="21.75" customHeight="1">
      <c r="A176" s="32"/>
      <c r="B176" s="165"/>
      <c r="C176" s="166" t="s">
        <v>205</v>
      </c>
      <c r="D176" s="166" t="s">
        <v>168</v>
      </c>
      <c r="E176" s="167" t="s">
        <v>924</v>
      </c>
      <c r="F176" s="168" t="s">
        <v>925</v>
      </c>
      <c r="G176" s="169" t="s">
        <v>231</v>
      </c>
      <c r="H176" s="170">
        <v>9160</v>
      </c>
      <c r="I176" s="171"/>
      <c r="J176" s="172">
        <f>ROUND(I176*H176,2)</f>
        <v>0</v>
      </c>
      <c r="K176" s="168" t="s">
        <v>172</v>
      </c>
      <c r="L176" s="33"/>
      <c r="M176" s="173" t="s">
        <v>1</v>
      </c>
      <c r="N176" s="174" t="s">
        <v>41</v>
      </c>
      <c r="O176" s="58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7" t="s">
        <v>182</v>
      </c>
      <c r="AT176" s="177" t="s">
        <v>168</v>
      </c>
      <c r="AU176" s="177" t="s">
        <v>86</v>
      </c>
      <c r="AY176" s="17" t="s">
        <v>165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7" t="s">
        <v>84</v>
      </c>
      <c r="BK176" s="178">
        <f>ROUND(I176*H176,2)</f>
        <v>0</v>
      </c>
      <c r="BL176" s="17" t="s">
        <v>182</v>
      </c>
      <c r="BM176" s="177" t="s">
        <v>926</v>
      </c>
    </row>
    <row r="177" spans="1:51" s="15" customFormat="1" ht="11.25">
      <c r="B177" s="207"/>
      <c r="D177" s="179" t="s">
        <v>220</v>
      </c>
      <c r="E177" s="208" t="s">
        <v>1</v>
      </c>
      <c r="F177" s="209" t="s">
        <v>904</v>
      </c>
      <c r="H177" s="208" t="s">
        <v>1</v>
      </c>
      <c r="I177" s="210"/>
      <c r="L177" s="207"/>
      <c r="M177" s="211"/>
      <c r="N177" s="212"/>
      <c r="O177" s="212"/>
      <c r="P177" s="212"/>
      <c r="Q177" s="212"/>
      <c r="R177" s="212"/>
      <c r="S177" s="212"/>
      <c r="T177" s="213"/>
      <c r="AT177" s="208" t="s">
        <v>220</v>
      </c>
      <c r="AU177" s="208" t="s">
        <v>86</v>
      </c>
      <c r="AV177" s="15" t="s">
        <v>84</v>
      </c>
      <c r="AW177" s="15" t="s">
        <v>32</v>
      </c>
      <c r="AX177" s="15" t="s">
        <v>76</v>
      </c>
      <c r="AY177" s="208" t="s">
        <v>165</v>
      </c>
    </row>
    <row r="178" spans="1:51" s="15" customFormat="1" ht="22.5">
      <c r="B178" s="207"/>
      <c r="D178" s="179" t="s">
        <v>220</v>
      </c>
      <c r="E178" s="208" t="s">
        <v>1</v>
      </c>
      <c r="F178" s="209" t="s">
        <v>905</v>
      </c>
      <c r="H178" s="208" t="s">
        <v>1</v>
      </c>
      <c r="I178" s="210"/>
      <c r="L178" s="207"/>
      <c r="M178" s="211"/>
      <c r="N178" s="212"/>
      <c r="O178" s="212"/>
      <c r="P178" s="212"/>
      <c r="Q178" s="212"/>
      <c r="R178" s="212"/>
      <c r="S178" s="212"/>
      <c r="T178" s="213"/>
      <c r="AT178" s="208" t="s">
        <v>220</v>
      </c>
      <c r="AU178" s="208" t="s">
        <v>86</v>
      </c>
      <c r="AV178" s="15" t="s">
        <v>84</v>
      </c>
      <c r="AW178" s="15" t="s">
        <v>32</v>
      </c>
      <c r="AX178" s="15" t="s">
        <v>76</v>
      </c>
      <c r="AY178" s="208" t="s">
        <v>165</v>
      </c>
    </row>
    <row r="179" spans="1:51" s="15" customFormat="1" ht="11.25">
      <c r="B179" s="207"/>
      <c r="D179" s="179" t="s">
        <v>220</v>
      </c>
      <c r="E179" s="208" t="s">
        <v>1</v>
      </c>
      <c r="F179" s="209" t="s">
        <v>906</v>
      </c>
      <c r="H179" s="208" t="s">
        <v>1</v>
      </c>
      <c r="I179" s="210"/>
      <c r="L179" s="207"/>
      <c r="M179" s="211"/>
      <c r="N179" s="212"/>
      <c r="O179" s="212"/>
      <c r="P179" s="212"/>
      <c r="Q179" s="212"/>
      <c r="R179" s="212"/>
      <c r="S179" s="212"/>
      <c r="T179" s="213"/>
      <c r="AT179" s="208" t="s">
        <v>220</v>
      </c>
      <c r="AU179" s="208" t="s">
        <v>86</v>
      </c>
      <c r="AV179" s="15" t="s">
        <v>84</v>
      </c>
      <c r="AW179" s="15" t="s">
        <v>32</v>
      </c>
      <c r="AX179" s="15" t="s">
        <v>76</v>
      </c>
      <c r="AY179" s="208" t="s">
        <v>165</v>
      </c>
    </row>
    <row r="180" spans="1:51" s="15" customFormat="1" ht="11.25">
      <c r="B180" s="207"/>
      <c r="D180" s="179" t="s">
        <v>220</v>
      </c>
      <c r="E180" s="208" t="s">
        <v>1</v>
      </c>
      <c r="F180" s="209" t="s">
        <v>907</v>
      </c>
      <c r="H180" s="208" t="s">
        <v>1</v>
      </c>
      <c r="I180" s="210"/>
      <c r="L180" s="207"/>
      <c r="M180" s="211"/>
      <c r="N180" s="212"/>
      <c r="O180" s="212"/>
      <c r="P180" s="212"/>
      <c r="Q180" s="212"/>
      <c r="R180" s="212"/>
      <c r="S180" s="212"/>
      <c r="T180" s="213"/>
      <c r="AT180" s="208" t="s">
        <v>220</v>
      </c>
      <c r="AU180" s="208" t="s">
        <v>86</v>
      </c>
      <c r="AV180" s="15" t="s">
        <v>84</v>
      </c>
      <c r="AW180" s="15" t="s">
        <v>32</v>
      </c>
      <c r="AX180" s="15" t="s">
        <v>76</v>
      </c>
      <c r="AY180" s="208" t="s">
        <v>165</v>
      </c>
    </row>
    <row r="181" spans="1:51" s="15" customFormat="1" ht="11.25">
      <c r="B181" s="207"/>
      <c r="D181" s="179" t="s">
        <v>220</v>
      </c>
      <c r="E181" s="208" t="s">
        <v>1</v>
      </c>
      <c r="F181" s="209" t="s">
        <v>395</v>
      </c>
      <c r="H181" s="208" t="s">
        <v>1</v>
      </c>
      <c r="I181" s="210"/>
      <c r="L181" s="207"/>
      <c r="M181" s="211"/>
      <c r="N181" s="212"/>
      <c r="O181" s="212"/>
      <c r="P181" s="212"/>
      <c r="Q181" s="212"/>
      <c r="R181" s="212"/>
      <c r="S181" s="212"/>
      <c r="T181" s="213"/>
      <c r="AT181" s="208" t="s">
        <v>220</v>
      </c>
      <c r="AU181" s="208" t="s">
        <v>86</v>
      </c>
      <c r="AV181" s="15" t="s">
        <v>84</v>
      </c>
      <c r="AW181" s="15" t="s">
        <v>32</v>
      </c>
      <c r="AX181" s="15" t="s">
        <v>76</v>
      </c>
      <c r="AY181" s="208" t="s">
        <v>165</v>
      </c>
    </row>
    <row r="182" spans="1:51" s="15" customFormat="1" ht="11.25">
      <c r="B182" s="207"/>
      <c r="D182" s="179" t="s">
        <v>220</v>
      </c>
      <c r="E182" s="208" t="s">
        <v>1</v>
      </c>
      <c r="F182" s="209" t="s">
        <v>908</v>
      </c>
      <c r="H182" s="208" t="s">
        <v>1</v>
      </c>
      <c r="I182" s="210"/>
      <c r="L182" s="207"/>
      <c r="M182" s="211"/>
      <c r="N182" s="212"/>
      <c r="O182" s="212"/>
      <c r="P182" s="212"/>
      <c r="Q182" s="212"/>
      <c r="R182" s="212"/>
      <c r="S182" s="212"/>
      <c r="T182" s="213"/>
      <c r="AT182" s="208" t="s">
        <v>220</v>
      </c>
      <c r="AU182" s="208" t="s">
        <v>86</v>
      </c>
      <c r="AV182" s="15" t="s">
        <v>84</v>
      </c>
      <c r="AW182" s="15" t="s">
        <v>32</v>
      </c>
      <c r="AX182" s="15" t="s">
        <v>76</v>
      </c>
      <c r="AY182" s="208" t="s">
        <v>165</v>
      </c>
    </row>
    <row r="183" spans="1:51" s="15" customFormat="1" ht="11.25">
      <c r="B183" s="207"/>
      <c r="D183" s="179" t="s">
        <v>220</v>
      </c>
      <c r="E183" s="208" t="s">
        <v>1</v>
      </c>
      <c r="F183" s="209" t="s">
        <v>909</v>
      </c>
      <c r="H183" s="208" t="s">
        <v>1</v>
      </c>
      <c r="I183" s="210"/>
      <c r="L183" s="207"/>
      <c r="M183" s="211"/>
      <c r="N183" s="212"/>
      <c r="O183" s="212"/>
      <c r="P183" s="212"/>
      <c r="Q183" s="212"/>
      <c r="R183" s="212"/>
      <c r="S183" s="212"/>
      <c r="T183" s="213"/>
      <c r="AT183" s="208" t="s">
        <v>220</v>
      </c>
      <c r="AU183" s="208" t="s">
        <v>86</v>
      </c>
      <c r="AV183" s="15" t="s">
        <v>84</v>
      </c>
      <c r="AW183" s="15" t="s">
        <v>32</v>
      </c>
      <c r="AX183" s="15" t="s">
        <v>76</v>
      </c>
      <c r="AY183" s="208" t="s">
        <v>165</v>
      </c>
    </row>
    <row r="184" spans="1:51" s="15" customFormat="1" ht="11.25">
      <c r="B184" s="207"/>
      <c r="D184" s="179" t="s">
        <v>220</v>
      </c>
      <c r="E184" s="208" t="s">
        <v>1</v>
      </c>
      <c r="F184" s="209" t="s">
        <v>910</v>
      </c>
      <c r="H184" s="208" t="s">
        <v>1</v>
      </c>
      <c r="I184" s="210"/>
      <c r="L184" s="207"/>
      <c r="M184" s="211"/>
      <c r="N184" s="212"/>
      <c r="O184" s="212"/>
      <c r="P184" s="212"/>
      <c r="Q184" s="212"/>
      <c r="R184" s="212"/>
      <c r="S184" s="212"/>
      <c r="T184" s="213"/>
      <c r="AT184" s="208" t="s">
        <v>220</v>
      </c>
      <c r="AU184" s="208" t="s">
        <v>86</v>
      </c>
      <c r="AV184" s="15" t="s">
        <v>84</v>
      </c>
      <c r="AW184" s="15" t="s">
        <v>32</v>
      </c>
      <c r="AX184" s="15" t="s">
        <v>76</v>
      </c>
      <c r="AY184" s="208" t="s">
        <v>165</v>
      </c>
    </row>
    <row r="185" spans="1:51" s="15" customFormat="1" ht="11.25">
      <c r="B185" s="207"/>
      <c r="D185" s="179" t="s">
        <v>220</v>
      </c>
      <c r="E185" s="208" t="s">
        <v>1</v>
      </c>
      <c r="F185" s="209" t="s">
        <v>911</v>
      </c>
      <c r="H185" s="208" t="s">
        <v>1</v>
      </c>
      <c r="I185" s="210"/>
      <c r="L185" s="207"/>
      <c r="M185" s="211"/>
      <c r="N185" s="212"/>
      <c r="O185" s="212"/>
      <c r="P185" s="212"/>
      <c r="Q185" s="212"/>
      <c r="R185" s="212"/>
      <c r="S185" s="212"/>
      <c r="T185" s="213"/>
      <c r="AT185" s="208" t="s">
        <v>220</v>
      </c>
      <c r="AU185" s="208" t="s">
        <v>86</v>
      </c>
      <c r="AV185" s="15" t="s">
        <v>84</v>
      </c>
      <c r="AW185" s="15" t="s">
        <v>32</v>
      </c>
      <c r="AX185" s="15" t="s">
        <v>76</v>
      </c>
      <c r="AY185" s="208" t="s">
        <v>165</v>
      </c>
    </row>
    <row r="186" spans="1:51" s="15" customFormat="1" ht="11.25">
      <c r="B186" s="207"/>
      <c r="D186" s="179" t="s">
        <v>220</v>
      </c>
      <c r="E186" s="208" t="s">
        <v>1</v>
      </c>
      <c r="F186" s="209" t="s">
        <v>395</v>
      </c>
      <c r="H186" s="208" t="s">
        <v>1</v>
      </c>
      <c r="I186" s="210"/>
      <c r="L186" s="207"/>
      <c r="M186" s="211"/>
      <c r="N186" s="212"/>
      <c r="O186" s="212"/>
      <c r="P186" s="212"/>
      <c r="Q186" s="212"/>
      <c r="R186" s="212"/>
      <c r="S186" s="212"/>
      <c r="T186" s="213"/>
      <c r="AT186" s="208" t="s">
        <v>220</v>
      </c>
      <c r="AU186" s="208" t="s">
        <v>86</v>
      </c>
      <c r="AV186" s="15" t="s">
        <v>84</v>
      </c>
      <c r="AW186" s="15" t="s">
        <v>32</v>
      </c>
      <c r="AX186" s="15" t="s">
        <v>76</v>
      </c>
      <c r="AY186" s="208" t="s">
        <v>165</v>
      </c>
    </row>
    <row r="187" spans="1:51" s="13" customFormat="1" ht="11.25">
      <c r="B187" s="183"/>
      <c r="D187" s="179" t="s">
        <v>220</v>
      </c>
      <c r="E187" s="184" t="s">
        <v>1</v>
      </c>
      <c r="F187" s="185" t="s">
        <v>927</v>
      </c>
      <c r="H187" s="186">
        <v>9025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220</v>
      </c>
      <c r="AU187" s="184" t="s">
        <v>86</v>
      </c>
      <c r="AV187" s="13" t="s">
        <v>86</v>
      </c>
      <c r="AW187" s="13" t="s">
        <v>32</v>
      </c>
      <c r="AX187" s="13" t="s">
        <v>76</v>
      </c>
      <c r="AY187" s="184" t="s">
        <v>165</v>
      </c>
    </row>
    <row r="188" spans="1:51" s="13" customFormat="1" ht="11.25">
      <c r="B188" s="183"/>
      <c r="D188" s="179" t="s">
        <v>220</v>
      </c>
      <c r="E188" s="184" t="s">
        <v>1</v>
      </c>
      <c r="F188" s="185" t="s">
        <v>928</v>
      </c>
      <c r="H188" s="186">
        <v>135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220</v>
      </c>
      <c r="AU188" s="184" t="s">
        <v>86</v>
      </c>
      <c r="AV188" s="13" t="s">
        <v>86</v>
      </c>
      <c r="AW188" s="13" t="s">
        <v>32</v>
      </c>
      <c r="AX188" s="13" t="s">
        <v>76</v>
      </c>
      <c r="AY188" s="184" t="s">
        <v>165</v>
      </c>
    </row>
    <row r="189" spans="1:51" s="14" customFormat="1" ht="11.25">
      <c r="B189" s="194"/>
      <c r="D189" s="179" t="s">
        <v>220</v>
      </c>
      <c r="E189" s="195" t="s">
        <v>1</v>
      </c>
      <c r="F189" s="196" t="s">
        <v>244</v>
      </c>
      <c r="H189" s="197">
        <v>9160</v>
      </c>
      <c r="I189" s="198"/>
      <c r="L189" s="194"/>
      <c r="M189" s="224"/>
      <c r="N189" s="225"/>
      <c r="O189" s="225"/>
      <c r="P189" s="225"/>
      <c r="Q189" s="225"/>
      <c r="R189" s="225"/>
      <c r="S189" s="225"/>
      <c r="T189" s="226"/>
      <c r="AT189" s="195" t="s">
        <v>220</v>
      </c>
      <c r="AU189" s="195" t="s">
        <v>86</v>
      </c>
      <c r="AV189" s="14" t="s">
        <v>182</v>
      </c>
      <c r="AW189" s="14" t="s">
        <v>32</v>
      </c>
      <c r="AX189" s="14" t="s">
        <v>84</v>
      </c>
      <c r="AY189" s="195" t="s">
        <v>165</v>
      </c>
    </row>
    <row r="190" spans="1:51" s="2" customFormat="1" ht="6.95" customHeight="1">
      <c r="A190" s="32"/>
      <c r="B190" s="47"/>
      <c r="C190" s="48"/>
      <c r="D190" s="48"/>
      <c r="E190" s="48"/>
      <c r="F190" s="48"/>
      <c r="G190" s="48"/>
      <c r="H190" s="48"/>
      <c r="I190" s="125"/>
      <c r="J190" s="48"/>
      <c r="K190" s="48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121:K18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114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1" customFormat="1" ht="12" customHeight="1">
      <c r="B8" s="20"/>
      <c r="D8" s="27" t="s">
        <v>138</v>
      </c>
      <c r="I8" s="98"/>
      <c r="L8" s="20"/>
    </row>
    <row r="9" spans="1:46" s="2" customFormat="1" ht="16.5" customHeight="1">
      <c r="A9" s="32"/>
      <c r="B9" s="33"/>
      <c r="C9" s="32"/>
      <c r="D9" s="32"/>
      <c r="E9" s="270" t="s">
        <v>929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258</v>
      </c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930</v>
      </c>
      <c r="F11" s="272"/>
      <c r="G11" s="272"/>
      <c r="H11" s="272"/>
      <c r="I11" s="10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101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102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102" t="s">
        <v>22</v>
      </c>
      <c r="J14" s="55" t="str">
        <f>'Rekapitulace stavby'!AN8</f>
        <v>30. 6. 2020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101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102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102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101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102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3" t="str">
        <f>'Rekapitulace stavby'!E14</f>
        <v>Vyplň údaj</v>
      </c>
      <c r="F20" s="238"/>
      <c r="G20" s="238"/>
      <c r="H20" s="238"/>
      <c r="I20" s="102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101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102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102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10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102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102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101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5"/>
      <c r="J29" s="103"/>
      <c r="K29" s="103"/>
      <c r="L29" s="106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101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8" t="s">
        <v>36</v>
      </c>
      <c r="E32" s="32"/>
      <c r="F32" s="32"/>
      <c r="G32" s="32"/>
      <c r="H32" s="32"/>
      <c r="I32" s="101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107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109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10" t="s">
        <v>40</v>
      </c>
      <c r="E35" s="27" t="s">
        <v>41</v>
      </c>
      <c r="F35" s="111">
        <f>ROUND((SUM(BE126:BE342)),  2)</f>
        <v>0</v>
      </c>
      <c r="G35" s="32"/>
      <c r="H35" s="32"/>
      <c r="I35" s="112">
        <v>0.21</v>
      </c>
      <c r="J35" s="111">
        <f>ROUND(((SUM(BE126:BE342))*I35),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11">
        <f>ROUND((SUM(BF126:BF342)),  2)</f>
        <v>0</v>
      </c>
      <c r="G36" s="32"/>
      <c r="H36" s="32"/>
      <c r="I36" s="112">
        <v>0.15</v>
      </c>
      <c r="J36" s="111">
        <f>ROUND(((SUM(BF126:BF342))*I36),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11">
        <f>ROUND((SUM(BG126:BG342)),  2)</f>
        <v>0</v>
      </c>
      <c r="G37" s="32"/>
      <c r="H37" s="32"/>
      <c r="I37" s="112">
        <v>0.21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11">
        <f>ROUND((SUM(BH126:BH342)),  2)</f>
        <v>0</v>
      </c>
      <c r="G38" s="32"/>
      <c r="H38" s="32"/>
      <c r="I38" s="112">
        <v>0.15</v>
      </c>
      <c r="J38" s="111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11">
        <f>ROUND((SUM(BI126:BI342)),  2)</f>
        <v>0</v>
      </c>
      <c r="G39" s="32"/>
      <c r="H39" s="32"/>
      <c r="I39" s="112">
        <v>0</v>
      </c>
      <c r="J39" s="111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46</v>
      </c>
      <c r="E41" s="60"/>
      <c r="F41" s="60"/>
      <c r="G41" s="115" t="s">
        <v>47</v>
      </c>
      <c r="H41" s="116" t="s">
        <v>48</v>
      </c>
      <c r="I41" s="117"/>
      <c r="J41" s="118">
        <f>SUM(J32:J39)</f>
        <v>0</v>
      </c>
      <c r="K41" s="119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101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138</v>
      </c>
      <c r="I86" s="98"/>
      <c r="L86" s="20"/>
    </row>
    <row r="87" spans="1:31" s="2" customFormat="1" ht="16.5" customHeight="1">
      <c r="A87" s="32"/>
      <c r="B87" s="33"/>
      <c r="C87" s="32"/>
      <c r="D87" s="32"/>
      <c r="E87" s="270" t="s">
        <v>929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258</v>
      </c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32" t="str">
        <f>E11</f>
        <v>SO 101.1.ZV - Silnice II/231</v>
      </c>
      <c r="F89" s="272"/>
      <c r="G89" s="272"/>
      <c r="H89" s="272"/>
      <c r="I89" s="101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Tábor</v>
      </c>
      <c r="G91" s="32"/>
      <c r="H91" s="32"/>
      <c r="I91" s="102" t="s">
        <v>22</v>
      </c>
      <c r="J91" s="55" t="str">
        <f>IF(J14="","",J14)</f>
        <v>30. 6. 2020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101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Správa a údržba silnic Plzeňského kraje</v>
      </c>
      <c r="G93" s="32"/>
      <c r="H93" s="32"/>
      <c r="I93" s="102" t="s">
        <v>30</v>
      </c>
      <c r="J93" s="30" t="str">
        <f>E23</f>
        <v>Ing. Miloš Burianec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102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7" t="s">
        <v>141</v>
      </c>
      <c r="D96" s="113"/>
      <c r="E96" s="113"/>
      <c r="F96" s="113"/>
      <c r="G96" s="113"/>
      <c r="H96" s="113"/>
      <c r="I96" s="128"/>
      <c r="J96" s="129" t="s">
        <v>142</v>
      </c>
      <c r="K96" s="113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101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30" t="s">
        <v>143</v>
      </c>
      <c r="D98" s="32"/>
      <c r="E98" s="32"/>
      <c r="F98" s="32"/>
      <c r="G98" s="32"/>
      <c r="H98" s="32"/>
      <c r="I98" s="101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90</v>
      </c>
    </row>
    <row r="99" spans="1:47" s="9" customFormat="1" ht="24.95" customHeight="1">
      <c r="B99" s="131"/>
      <c r="D99" s="132" t="s">
        <v>260</v>
      </c>
      <c r="E99" s="133"/>
      <c r="F99" s="133"/>
      <c r="G99" s="133"/>
      <c r="H99" s="133"/>
      <c r="I99" s="134"/>
      <c r="J99" s="135">
        <f>J127</f>
        <v>0</v>
      </c>
      <c r="L99" s="131"/>
    </row>
    <row r="100" spans="1:47" s="10" customFormat="1" ht="19.899999999999999" customHeight="1">
      <c r="B100" s="136"/>
      <c r="D100" s="137" t="s">
        <v>261</v>
      </c>
      <c r="E100" s="138"/>
      <c r="F100" s="138"/>
      <c r="G100" s="138"/>
      <c r="H100" s="138"/>
      <c r="I100" s="139"/>
      <c r="J100" s="140">
        <f>J128</f>
        <v>0</v>
      </c>
      <c r="L100" s="136"/>
    </row>
    <row r="101" spans="1:47" s="10" customFormat="1" ht="19.899999999999999" customHeight="1">
      <c r="B101" s="136"/>
      <c r="D101" s="137" t="s">
        <v>263</v>
      </c>
      <c r="E101" s="138"/>
      <c r="F101" s="138"/>
      <c r="G101" s="138"/>
      <c r="H101" s="138"/>
      <c r="I101" s="139"/>
      <c r="J101" s="140">
        <f>J220</f>
        <v>0</v>
      </c>
      <c r="L101" s="136"/>
    </row>
    <row r="102" spans="1:47" s="10" customFormat="1" ht="19.899999999999999" customHeight="1">
      <c r="B102" s="136"/>
      <c r="D102" s="137" t="s">
        <v>262</v>
      </c>
      <c r="E102" s="138"/>
      <c r="F102" s="138"/>
      <c r="G102" s="138"/>
      <c r="H102" s="138"/>
      <c r="I102" s="139"/>
      <c r="J102" s="140">
        <f>J308</f>
        <v>0</v>
      </c>
      <c r="L102" s="136"/>
    </row>
    <row r="103" spans="1:47" s="10" customFormat="1" ht="19.899999999999999" customHeight="1">
      <c r="B103" s="136"/>
      <c r="D103" s="137" t="s">
        <v>265</v>
      </c>
      <c r="E103" s="138"/>
      <c r="F103" s="138"/>
      <c r="G103" s="138"/>
      <c r="H103" s="138"/>
      <c r="I103" s="139"/>
      <c r="J103" s="140">
        <f>J309</f>
        <v>0</v>
      </c>
      <c r="L103" s="136"/>
    </row>
    <row r="104" spans="1:47" s="10" customFormat="1" ht="19.899999999999999" customHeight="1">
      <c r="B104" s="136"/>
      <c r="D104" s="137" t="s">
        <v>266</v>
      </c>
      <c r="E104" s="138"/>
      <c r="F104" s="138"/>
      <c r="G104" s="138"/>
      <c r="H104" s="138"/>
      <c r="I104" s="139"/>
      <c r="J104" s="140">
        <f>J340</f>
        <v>0</v>
      </c>
      <c r="L104" s="136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101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125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126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149</v>
      </c>
      <c r="D111" s="32"/>
      <c r="E111" s="32"/>
      <c r="F111" s="32"/>
      <c r="G111" s="32"/>
      <c r="H111" s="32"/>
      <c r="I111" s="101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70" t="str">
        <f>E7</f>
        <v>II/231 - Rekonstrukce ul. 28. října III. část</v>
      </c>
      <c r="F114" s="271"/>
      <c r="G114" s="271"/>
      <c r="H114" s="271"/>
      <c r="I114" s="10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138</v>
      </c>
      <c r="I115" s="98"/>
      <c r="L115" s="20"/>
    </row>
    <row r="116" spans="1:63" s="2" customFormat="1" ht="16.5" customHeight="1">
      <c r="A116" s="32"/>
      <c r="B116" s="33"/>
      <c r="C116" s="32"/>
      <c r="D116" s="32"/>
      <c r="E116" s="270" t="s">
        <v>929</v>
      </c>
      <c r="F116" s="272"/>
      <c r="G116" s="272"/>
      <c r="H116" s="272"/>
      <c r="I116" s="101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258</v>
      </c>
      <c r="D117" s="32"/>
      <c r="E117" s="32"/>
      <c r="F117" s="32"/>
      <c r="G117" s="32"/>
      <c r="H117" s="3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32" t="str">
        <f>E11</f>
        <v>SO 101.1.ZV - Silnice II/231</v>
      </c>
      <c r="F118" s="272"/>
      <c r="G118" s="272"/>
      <c r="H118" s="272"/>
      <c r="I118" s="101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101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F14</f>
        <v>Tábor</v>
      </c>
      <c r="G120" s="32"/>
      <c r="H120" s="32"/>
      <c r="I120" s="102" t="s">
        <v>22</v>
      </c>
      <c r="J120" s="55" t="str">
        <f>IF(J14="","",J14)</f>
        <v>30. 6. 2020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101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2"/>
      <c r="E122" s="32"/>
      <c r="F122" s="25" t="str">
        <f>E17</f>
        <v>Správa a údržba silnic Plzeňského kraje</v>
      </c>
      <c r="G122" s="32"/>
      <c r="H122" s="32"/>
      <c r="I122" s="102" t="s">
        <v>30</v>
      </c>
      <c r="J122" s="30" t="str">
        <f>E23</f>
        <v>Ing. Miloš Burianec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28</v>
      </c>
      <c r="D123" s="32"/>
      <c r="E123" s="32"/>
      <c r="F123" s="25" t="str">
        <f>IF(E20="","",E20)</f>
        <v>Vyplň údaj</v>
      </c>
      <c r="G123" s="32"/>
      <c r="H123" s="32"/>
      <c r="I123" s="102" t="s">
        <v>33</v>
      </c>
      <c r="J123" s="30" t="str">
        <f>E26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101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41"/>
      <c r="B125" s="142"/>
      <c r="C125" s="143" t="s">
        <v>150</v>
      </c>
      <c r="D125" s="144" t="s">
        <v>61</v>
      </c>
      <c r="E125" s="144" t="s">
        <v>57</v>
      </c>
      <c r="F125" s="144" t="s">
        <v>58</v>
      </c>
      <c r="G125" s="144" t="s">
        <v>151</v>
      </c>
      <c r="H125" s="144" t="s">
        <v>152</v>
      </c>
      <c r="I125" s="145" t="s">
        <v>153</v>
      </c>
      <c r="J125" s="144" t="s">
        <v>142</v>
      </c>
      <c r="K125" s="146" t="s">
        <v>154</v>
      </c>
      <c r="L125" s="147"/>
      <c r="M125" s="62" t="s">
        <v>1</v>
      </c>
      <c r="N125" s="63" t="s">
        <v>40</v>
      </c>
      <c r="O125" s="63" t="s">
        <v>155</v>
      </c>
      <c r="P125" s="63" t="s">
        <v>156</v>
      </c>
      <c r="Q125" s="63" t="s">
        <v>157</v>
      </c>
      <c r="R125" s="63" t="s">
        <v>158</v>
      </c>
      <c r="S125" s="63" t="s">
        <v>159</v>
      </c>
      <c r="T125" s="64" t="s">
        <v>160</v>
      </c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</row>
    <row r="126" spans="1:63" s="2" customFormat="1" ht="22.9" customHeight="1">
      <c r="A126" s="32"/>
      <c r="B126" s="33"/>
      <c r="C126" s="69" t="s">
        <v>161</v>
      </c>
      <c r="D126" s="32"/>
      <c r="E126" s="32"/>
      <c r="F126" s="32"/>
      <c r="G126" s="32"/>
      <c r="H126" s="32"/>
      <c r="I126" s="101"/>
      <c r="J126" s="148">
        <f>BK126</f>
        <v>0</v>
      </c>
      <c r="K126" s="32"/>
      <c r="L126" s="33"/>
      <c r="M126" s="65"/>
      <c r="N126" s="56"/>
      <c r="O126" s="66"/>
      <c r="P126" s="149">
        <f>P127</f>
        <v>0</v>
      </c>
      <c r="Q126" s="66"/>
      <c r="R126" s="149">
        <f>R127</f>
        <v>336.66110500000002</v>
      </c>
      <c r="S126" s="66"/>
      <c r="T126" s="150">
        <f>T127</f>
        <v>1047.8955000000001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75</v>
      </c>
      <c r="AU126" s="17" t="s">
        <v>90</v>
      </c>
      <c r="BK126" s="151">
        <f>BK127</f>
        <v>0</v>
      </c>
    </row>
    <row r="127" spans="1:63" s="12" customFormat="1" ht="25.9" customHeight="1">
      <c r="B127" s="152"/>
      <c r="D127" s="153" t="s">
        <v>75</v>
      </c>
      <c r="E127" s="154" t="s">
        <v>267</v>
      </c>
      <c r="F127" s="154" t="s">
        <v>268</v>
      </c>
      <c r="I127" s="155"/>
      <c r="J127" s="156">
        <f>BK127</f>
        <v>0</v>
      </c>
      <c r="L127" s="152"/>
      <c r="M127" s="157"/>
      <c r="N127" s="158"/>
      <c r="O127" s="158"/>
      <c r="P127" s="159">
        <f>P128+P220+P308+P309+P340</f>
        <v>0</v>
      </c>
      <c r="Q127" s="158"/>
      <c r="R127" s="159">
        <f>R128+R220+R308+R309+R340</f>
        <v>336.66110500000002</v>
      </c>
      <c r="S127" s="158"/>
      <c r="T127" s="160">
        <f>T128+T220+T308+T309+T340</f>
        <v>1047.8955000000001</v>
      </c>
      <c r="AR127" s="153" t="s">
        <v>84</v>
      </c>
      <c r="AT127" s="161" t="s">
        <v>75</v>
      </c>
      <c r="AU127" s="161" t="s">
        <v>76</v>
      </c>
      <c r="AY127" s="153" t="s">
        <v>165</v>
      </c>
      <c r="BK127" s="162">
        <f>BK128+BK220+BK308+BK309+BK340</f>
        <v>0</v>
      </c>
    </row>
    <row r="128" spans="1:63" s="12" customFormat="1" ht="22.9" customHeight="1">
      <c r="B128" s="152"/>
      <c r="D128" s="153" t="s">
        <v>75</v>
      </c>
      <c r="E128" s="163" t="s">
        <v>84</v>
      </c>
      <c r="F128" s="163" t="s">
        <v>228</v>
      </c>
      <c r="I128" s="155"/>
      <c r="J128" s="164">
        <f>BK128</f>
        <v>0</v>
      </c>
      <c r="L128" s="152"/>
      <c r="M128" s="157"/>
      <c r="N128" s="158"/>
      <c r="O128" s="158"/>
      <c r="P128" s="159">
        <f>SUM(P129:P219)</f>
        <v>0</v>
      </c>
      <c r="Q128" s="158"/>
      <c r="R128" s="159">
        <f>SUM(R129:R219)</f>
        <v>332.569455</v>
      </c>
      <c r="S128" s="158"/>
      <c r="T128" s="160">
        <f>SUM(T129:T219)</f>
        <v>1047.8955000000001</v>
      </c>
      <c r="AR128" s="153" t="s">
        <v>84</v>
      </c>
      <c r="AT128" s="161" t="s">
        <v>75</v>
      </c>
      <c r="AU128" s="161" t="s">
        <v>84</v>
      </c>
      <c r="AY128" s="153" t="s">
        <v>165</v>
      </c>
      <c r="BK128" s="162">
        <f>SUM(BK129:BK219)</f>
        <v>0</v>
      </c>
    </row>
    <row r="129" spans="1:65" s="2" customFormat="1" ht="21.75" customHeight="1">
      <c r="A129" s="32"/>
      <c r="B129" s="165"/>
      <c r="C129" s="166" t="s">
        <v>84</v>
      </c>
      <c r="D129" s="166" t="s">
        <v>168</v>
      </c>
      <c r="E129" s="167" t="s">
        <v>269</v>
      </c>
      <c r="F129" s="168" t="s">
        <v>270</v>
      </c>
      <c r="G129" s="169" t="s">
        <v>231</v>
      </c>
      <c r="H129" s="170">
        <v>920.75</v>
      </c>
      <c r="I129" s="171"/>
      <c r="J129" s="172">
        <f>ROUND(I129*H129,2)</f>
        <v>0</v>
      </c>
      <c r="K129" s="168" t="s">
        <v>172</v>
      </c>
      <c r="L129" s="33"/>
      <c r="M129" s="173" t="s">
        <v>1</v>
      </c>
      <c r="N129" s="174" t="s">
        <v>41</v>
      </c>
      <c r="O129" s="58"/>
      <c r="P129" s="175">
        <f>O129*H129</f>
        <v>0</v>
      </c>
      <c r="Q129" s="175">
        <v>0</v>
      </c>
      <c r="R129" s="175">
        <f>Q129*H129</f>
        <v>0</v>
      </c>
      <c r="S129" s="175">
        <v>0.57999999999999996</v>
      </c>
      <c r="T129" s="176">
        <f>S129*H129</f>
        <v>534.03499999999997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7" t="s">
        <v>182</v>
      </c>
      <c r="AT129" s="177" t="s">
        <v>168</v>
      </c>
      <c r="AU129" s="177" t="s">
        <v>86</v>
      </c>
      <c r="AY129" s="17" t="s">
        <v>165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7" t="s">
        <v>84</v>
      </c>
      <c r="BK129" s="178">
        <f>ROUND(I129*H129,2)</f>
        <v>0</v>
      </c>
      <c r="BL129" s="17" t="s">
        <v>182</v>
      </c>
      <c r="BM129" s="177" t="s">
        <v>931</v>
      </c>
    </row>
    <row r="130" spans="1:65" s="15" customFormat="1" ht="22.5">
      <c r="B130" s="207"/>
      <c r="D130" s="179" t="s">
        <v>220</v>
      </c>
      <c r="E130" s="208" t="s">
        <v>1</v>
      </c>
      <c r="F130" s="209" t="s">
        <v>932</v>
      </c>
      <c r="H130" s="208" t="s">
        <v>1</v>
      </c>
      <c r="I130" s="210"/>
      <c r="L130" s="207"/>
      <c r="M130" s="211"/>
      <c r="N130" s="212"/>
      <c r="O130" s="212"/>
      <c r="P130" s="212"/>
      <c r="Q130" s="212"/>
      <c r="R130" s="212"/>
      <c r="S130" s="212"/>
      <c r="T130" s="213"/>
      <c r="AT130" s="208" t="s">
        <v>220</v>
      </c>
      <c r="AU130" s="208" t="s">
        <v>86</v>
      </c>
      <c r="AV130" s="15" t="s">
        <v>84</v>
      </c>
      <c r="AW130" s="15" t="s">
        <v>32</v>
      </c>
      <c r="AX130" s="15" t="s">
        <v>76</v>
      </c>
      <c r="AY130" s="208" t="s">
        <v>165</v>
      </c>
    </row>
    <row r="131" spans="1:65" s="15" customFormat="1" ht="11.25">
      <c r="B131" s="207"/>
      <c r="D131" s="179" t="s">
        <v>220</v>
      </c>
      <c r="E131" s="208" t="s">
        <v>1</v>
      </c>
      <c r="F131" s="209" t="s">
        <v>933</v>
      </c>
      <c r="H131" s="208" t="s">
        <v>1</v>
      </c>
      <c r="I131" s="210"/>
      <c r="L131" s="207"/>
      <c r="M131" s="211"/>
      <c r="N131" s="212"/>
      <c r="O131" s="212"/>
      <c r="P131" s="212"/>
      <c r="Q131" s="212"/>
      <c r="R131" s="212"/>
      <c r="S131" s="212"/>
      <c r="T131" s="213"/>
      <c r="AT131" s="208" t="s">
        <v>220</v>
      </c>
      <c r="AU131" s="208" t="s">
        <v>86</v>
      </c>
      <c r="AV131" s="15" t="s">
        <v>84</v>
      </c>
      <c r="AW131" s="15" t="s">
        <v>32</v>
      </c>
      <c r="AX131" s="15" t="s">
        <v>76</v>
      </c>
      <c r="AY131" s="208" t="s">
        <v>165</v>
      </c>
    </row>
    <row r="132" spans="1:65" s="15" customFormat="1" ht="11.25">
      <c r="B132" s="207"/>
      <c r="D132" s="179" t="s">
        <v>220</v>
      </c>
      <c r="E132" s="208" t="s">
        <v>1</v>
      </c>
      <c r="F132" s="209" t="s">
        <v>934</v>
      </c>
      <c r="H132" s="208" t="s">
        <v>1</v>
      </c>
      <c r="I132" s="210"/>
      <c r="L132" s="207"/>
      <c r="M132" s="211"/>
      <c r="N132" s="212"/>
      <c r="O132" s="212"/>
      <c r="P132" s="212"/>
      <c r="Q132" s="212"/>
      <c r="R132" s="212"/>
      <c r="S132" s="212"/>
      <c r="T132" s="213"/>
      <c r="AT132" s="208" t="s">
        <v>220</v>
      </c>
      <c r="AU132" s="208" t="s">
        <v>86</v>
      </c>
      <c r="AV132" s="15" t="s">
        <v>84</v>
      </c>
      <c r="AW132" s="15" t="s">
        <v>32</v>
      </c>
      <c r="AX132" s="15" t="s">
        <v>76</v>
      </c>
      <c r="AY132" s="208" t="s">
        <v>165</v>
      </c>
    </row>
    <row r="133" spans="1:65" s="15" customFormat="1" ht="11.25">
      <c r="B133" s="207"/>
      <c r="D133" s="179" t="s">
        <v>220</v>
      </c>
      <c r="E133" s="208" t="s">
        <v>1</v>
      </c>
      <c r="F133" s="209" t="s">
        <v>935</v>
      </c>
      <c r="H133" s="208" t="s">
        <v>1</v>
      </c>
      <c r="I133" s="210"/>
      <c r="L133" s="207"/>
      <c r="M133" s="211"/>
      <c r="N133" s="212"/>
      <c r="O133" s="212"/>
      <c r="P133" s="212"/>
      <c r="Q133" s="212"/>
      <c r="R133" s="212"/>
      <c r="S133" s="212"/>
      <c r="T133" s="213"/>
      <c r="AT133" s="208" t="s">
        <v>220</v>
      </c>
      <c r="AU133" s="208" t="s">
        <v>86</v>
      </c>
      <c r="AV133" s="15" t="s">
        <v>84</v>
      </c>
      <c r="AW133" s="15" t="s">
        <v>32</v>
      </c>
      <c r="AX133" s="15" t="s">
        <v>76</v>
      </c>
      <c r="AY133" s="208" t="s">
        <v>165</v>
      </c>
    </row>
    <row r="134" spans="1:65" s="15" customFormat="1" ht="11.25">
      <c r="B134" s="207"/>
      <c r="D134" s="179" t="s">
        <v>220</v>
      </c>
      <c r="E134" s="208" t="s">
        <v>1</v>
      </c>
      <c r="F134" s="209" t="s">
        <v>936</v>
      </c>
      <c r="H134" s="208" t="s">
        <v>1</v>
      </c>
      <c r="I134" s="210"/>
      <c r="L134" s="207"/>
      <c r="M134" s="211"/>
      <c r="N134" s="212"/>
      <c r="O134" s="212"/>
      <c r="P134" s="212"/>
      <c r="Q134" s="212"/>
      <c r="R134" s="212"/>
      <c r="S134" s="212"/>
      <c r="T134" s="213"/>
      <c r="AT134" s="208" t="s">
        <v>220</v>
      </c>
      <c r="AU134" s="208" t="s">
        <v>86</v>
      </c>
      <c r="AV134" s="15" t="s">
        <v>84</v>
      </c>
      <c r="AW134" s="15" t="s">
        <v>32</v>
      </c>
      <c r="AX134" s="15" t="s">
        <v>76</v>
      </c>
      <c r="AY134" s="208" t="s">
        <v>165</v>
      </c>
    </row>
    <row r="135" spans="1:65" s="13" customFormat="1" ht="11.25">
      <c r="B135" s="183"/>
      <c r="D135" s="179" t="s">
        <v>220</v>
      </c>
      <c r="E135" s="184" t="s">
        <v>1</v>
      </c>
      <c r="F135" s="185" t="s">
        <v>937</v>
      </c>
      <c r="H135" s="186">
        <v>920.75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220</v>
      </c>
      <c r="AU135" s="184" t="s">
        <v>86</v>
      </c>
      <c r="AV135" s="13" t="s">
        <v>86</v>
      </c>
      <c r="AW135" s="13" t="s">
        <v>32</v>
      </c>
      <c r="AX135" s="13" t="s">
        <v>84</v>
      </c>
      <c r="AY135" s="184" t="s">
        <v>165</v>
      </c>
    </row>
    <row r="136" spans="1:65" s="2" customFormat="1" ht="21.75" customHeight="1">
      <c r="A136" s="32"/>
      <c r="B136" s="165"/>
      <c r="C136" s="166" t="s">
        <v>86</v>
      </c>
      <c r="D136" s="166" t="s">
        <v>168</v>
      </c>
      <c r="E136" s="167" t="s">
        <v>272</v>
      </c>
      <c r="F136" s="168" t="s">
        <v>273</v>
      </c>
      <c r="G136" s="169" t="s">
        <v>231</v>
      </c>
      <c r="H136" s="170">
        <v>918.66</v>
      </c>
      <c r="I136" s="171"/>
      <c r="J136" s="172">
        <f>ROUND(I136*H136,2)</f>
        <v>0</v>
      </c>
      <c r="K136" s="168" t="s">
        <v>172</v>
      </c>
      <c r="L136" s="33"/>
      <c r="M136" s="173" t="s">
        <v>1</v>
      </c>
      <c r="N136" s="174" t="s">
        <v>41</v>
      </c>
      <c r="O136" s="58"/>
      <c r="P136" s="175">
        <f>O136*H136</f>
        <v>0</v>
      </c>
      <c r="Q136" s="175">
        <v>0</v>
      </c>
      <c r="R136" s="175">
        <f>Q136*H136</f>
        <v>0</v>
      </c>
      <c r="S136" s="175">
        <v>0.32500000000000001</v>
      </c>
      <c r="T136" s="176">
        <f>S136*H136</f>
        <v>298.56450000000001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7" t="s">
        <v>182</v>
      </c>
      <c r="AT136" s="177" t="s">
        <v>168</v>
      </c>
      <c r="AU136" s="177" t="s">
        <v>86</v>
      </c>
      <c r="AY136" s="17" t="s">
        <v>165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7" t="s">
        <v>84</v>
      </c>
      <c r="BK136" s="178">
        <f>ROUND(I136*H136,2)</f>
        <v>0</v>
      </c>
      <c r="BL136" s="17" t="s">
        <v>182</v>
      </c>
      <c r="BM136" s="177" t="s">
        <v>938</v>
      </c>
    </row>
    <row r="137" spans="1:65" s="13" customFormat="1" ht="11.25">
      <c r="B137" s="183"/>
      <c r="D137" s="179" t="s">
        <v>220</v>
      </c>
      <c r="E137" s="184" t="s">
        <v>1</v>
      </c>
      <c r="F137" s="185" t="s">
        <v>939</v>
      </c>
      <c r="H137" s="186">
        <v>918.66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220</v>
      </c>
      <c r="AU137" s="184" t="s">
        <v>86</v>
      </c>
      <c r="AV137" s="13" t="s">
        <v>86</v>
      </c>
      <c r="AW137" s="13" t="s">
        <v>32</v>
      </c>
      <c r="AX137" s="13" t="s">
        <v>76</v>
      </c>
      <c r="AY137" s="184" t="s">
        <v>165</v>
      </c>
    </row>
    <row r="138" spans="1:65" s="14" customFormat="1" ht="11.25">
      <c r="B138" s="194"/>
      <c r="D138" s="179" t="s">
        <v>220</v>
      </c>
      <c r="E138" s="195" t="s">
        <v>1</v>
      </c>
      <c r="F138" s="196" t="s">
        <v>244</v>
      </c>
      <c r="H138" s="197">
        <v>918.66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5" t="s">
        <v>220</v>
      </c>
      <c r="AU138" s="195" t="s">
        <v>86</v>
      </c>
      <c r="AV138" s="14" t="s">
        <v>182</v>
      </c>
      <c r="AW138" s="14" t="s">
        <v>32</v>
      </c>
      <c r="AX138" s="14" t="s">
        <v>84</v>
      </c>
      <c r="AY138" s="195" t="s">
        <v>165</v>
      </c>
    </row>
    <row r="139" spans="1:65" s="2" customFormat="1" ht="21.75" customHeight="1">
      <c r="A139" s="32"/>
      <c r="B139" s="165"/>
      <c r="C139" s="166" t="s">
        <v>178</v>
      </c>
      <c r="D139" s="166" t="s">
        <v>168</v>
      </c>
      <c r="E139" s="167" t="s">
        <v>276</v>
      </c>
      <c r="F139" s="168" t="s">
        <v>277</v>
      </c>
      <c r="G139" s="169" t="s">
        <v>231</v>
      </c>
      <c r="H139" s="170">
        <v>1682</v>
      </c>
      <c r="I139" s="171"/>
      <c r="J139" s="172">
        <f>ROUND(I139*H139,2)</f>
        <v>0</v>
      </c>
      <c r="K139" s="168" t="s">
        <v>172</v>
      </c>
      <c r="L139" s="33"/>
      <c r="M139" s="173" t="s">
        <v>1</v>
      </c>
      <c r="N139" s="174" t="s">
        <v>41</v>
      </c>
      <c r="O139" s="58"/>
      <c r="P139" s="175">
        <f>O139*H139</f>
        <v>0</v>
      </c>
      <c r="Q139" s="175">
        <v>5.0000000000000002E-5</v>
      </c>
      <c r="R139" s="175">
        <f>Q139*H139</f>
        <v>8.4100000000000008E-2</v>
      </c>
      <c r="S139" s="175">
        <v>0.128</v>
      </c>
      <c r="T139" s="176">
        <f>S139*H139</f>
        <v>215.29599999999999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7" t="s">
        <v>182</v>
      </c>
      <c r="AT139" s="177" t="s">
        <v>168</v>
      </c>
      <c r="AU139" s="177" t="s">
        <v>86</v>
      </c>
      <c r="AY139" s="17" t="s">
        <v>165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7" t="s">
        <v>84</v>
      </c>
      <c r="BK139" s="178">
        <f>ROUND(I139*H139,2)</f>
        <v>0</v>
      </c>
      <c r="BL139" s="17" t="s">
        <v>182</v>
      </c>
      <c r="BM139" s="177" t="s">
        <v>940</v>
      </c>
    </row>
    <row r="140" spans="1:65" s="15" customFormat="1" ht="11.25">
      <c r="B140" s="207"/>
      <c r="D140" s="179" t="s">
        <v>220</v>
      </c>
      <c r="E140" s="208" t="s">
        <v>1</v>
      </c>
      <c r="F140" s="209" t="s">
        <v>279</v>
      </c>
      <c r="H140" s="208" t="s">
        <v>1</v>
      </c>
      <c r="I140" s="210"/>
      <c r="L140" s="207"/>
      <c r="M140" s="211"/>
      <c r="N140" s="212"/>
      <c r="O140" s="212"/>
      <c r="P140" s="212"/>
      <c r="Q140" s="212"/>
      <c r="R140" s="212"/>
      <c r="S140" s="212"/>
      <c r="T140" s="213"/>
      <c r="AT140" s="208" t="s">
        <v>220</v>
      </c>
      <c r="AU140" s="208" t="s">
        <v>86</v>
      </c>
      <c r="AV140" s="15" t="s">
        <v>84</v>
      </c>
      <c r="AW140" s="15" t="s">
        <v>32</v>
      </c>
      <c r="AX140" s="15" t="s">
        <v>76</v>
      </c>
      <c r="AY140" s="208" t="s">
        <v>165</v>
      </c>
    </row>
    <row r="141" spans="1:65" s="13" customFormat="1" ht="11.25">
      <c r="B141" s="183"/>
      <c r="D141" s="179" t="s">
        <v>220</v>
      </c>
      <c r="E141" s="184" t="s">
        <v>1</v>
      </c>
      <c r="F141" s="185" t="s">
        <v>941</v>
      </c>
      <c r="H141" s="186">
        <v>1682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220</v>
      </c>
      <c r="AU141" s="184" t="s">
        <v>86</v>
      </c>
      <c r="AV141" s="13" t="s">
        <v>86</v>
      </c>
      <c r="AW141" s="13" t="s">
        <v>32</v>
      </c>
      <c r="AX141" s="13" t="s">
        <v>76</v>
      </c>
      <c r="AY141" s="184" t="s">
        <v>165</v>
      </c>
    </row>
    <row r="142" spans="1:65" s="14" customFormat="1" ht="11.25">
      <c r="B142" s="194"/>
      <c r="D142" s="179" t="s">
        <v>220</v>
      </c>
      <c r="E142" s="195" t="s">
        <v>1</v>
      </c>
      <c r="F142" s="196" t="s">
        <v>244</v>
      </c>
      <c r="H142" s="197">
        <v>1682</v>
      </c>
      <c r="I142" s="198"/>
      <c r="L142" s="194"/>
      <c r="M142" s="199"/>
      <c r="N142" s="200"/>
      <c r="O142" s="200"/>
      <c r="P142" s="200"/>
      <c r="Q142" s="200"/>
      <c r="R142" s="200"/>
      <c r="S142" s="200"/>
      <c r="T142" s="201"/>
      <c r="AT142" s="195" t="s">
        <v>220</v>
      </c>
      <c r="AU142" s="195" t="s">
        <v>86</v>
      </c>
      <c r="AV142" s="14" t="s">
        <v>182</v>
      </c>
      <c r="AW142" s="14" t="s">
        <v>32</v>
      </c>
      <c r="AX142" s="14" t="s">
        <v>84</v>
      </c>
      <c r="AY142" s="195" t="s">
        <v>165</v>
      </c>
    </row>
    <row r="143" spans="1:65" s="2" customFormat="1" ht="21.75" customHeight="1">
      <c r="A143" s="32"/>
      <c r="B143" s="165"/>
      <c r="C143" s="166" t="s">
        <v>182</v>
      </c>
      <c r="D143" s="166" t="s">
        <v>168</v>
      </c>
      <c r="E143" s="167" t="s">
        <v>240</v>
      </c>
      <c r="F143" s="168" t="s">
        <v>241</v>
      </c>
      <c r="G143" s="169" t="s">
        <v>231</v>
      </c>
      <c r="H143" s="170">
        <v>1312</v>
      </c>
      <c r="I143" s="171"/>
      <c r="J143" s="172">
        <f>ROUND(I143*H143,2)</f>
        <v>0</v>
      </c>
      <c r="K143" s="168" t="s">
        <v>172</v>
      </c>
      <c r="L143" s="33"/>
      <c r="M143" s="173" t="s">
        <v>1</v>
      </c>
      <c r="N143" s="174" t="s">
        <v>41</v>
      </c>
      <c r="O143" s="58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7" t="s">
        <v>182</v>
      </c>
      <c r="AT143" s="177" t="s">
        <v>168</v>
      </c>
      <c r="AU143" s="177" t="s">
        <v>86</v>
      </c>
      <c r="AY143" s="17" t="s">
        <v>165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7" t="s">
        <v>84</v>
      </c>
      <c r="BK143" s="178">
        <f>ROUND(I143*H143,2)</f>
        <v>0</v>
      </c>
      <c r="BL143" s="17" t="s">
        <v>182</v>
      </c>
      <c r="BM143" s="177" t="s">
        <v>942</v>
      </c>
    </row>
    <row r="144" spans="1:65" s="13" customFormat="1" ht="11.25">
      <c r="B144" s="183"/>
      <c r="D144" s="179" t="s">
        <v>220</v>
      </c>
      <c r="E144" s="184" t="s">
        <v>1</v>
      </c>
      <c r="F144" s="185" t="s">
        <v>943</v>
      </c>
      <c r="H144" s="186">
        <v>869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220</v>
      </c>
      <c r="AU144" s="184" t="s">
        <v>86</v>
      </c>
      <c r="AV144" s="13" t="s">
        <v>86</v>
      </c>
      <c r="AW144" s="13" t="s">
        <v>32</v>
      </c>
      <c r="AX144" s="13" t="s">
        <v>76</v>
      </c>
      <c r="AY144" s="184" t="s">
        <v>165</v>
      </c>
    </row>
    <row r="145" spans="1:65" s="13" customFormat="1" ht="11.25">
      <c r="B145" s="183"/>
      <c r="D145" s="179" t="s">
        <v>220</v>
      </c>
      <c r="E145" s="184" t="s">
        <v>1</v>
      </c>
      <c r="F145" s="185" t="s">
        <v>944</v>
      </c>
      <c r="H145" s="186">
        <v>443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220</v>
      </c>
      <c r="AU145" s="184" t="s">
        <v>86</v>
      </c>
      <c r="AV145" s="13" t="s">
        <v>86</v>
      </c>
      <c r="AW145" s="13" t="s">
        <v>32</v>
      </c>
      <c r="AX145" s="13" t="s">
        <v>76</v>
      </c>
      <c r="AY145" s="184" t="s">
        <v>165</v>
      </c>
    </row>
    <row r="146" spans="1:65" s="14" customFormat="1" ht="11.25">
      <c r="B146" s="194"/>
      <c r="D146" s="179" t="s">
        <v>220</v>
      </c>
      <c r="E146" s="195" t="s">
        <v>1</v>
      </c>
      <c r="F146" s="196" t="s">
        <v>244</v>
      </c>
      <c r="H146" s="197">
        <v>1312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5" t="s">
        <v>220</v>
      </c>
      <c r="AU146" s="195" t="s">
        <v>86</v>
      </c>
      <c r="AV146" s="14" t="s">
        <v>182</v>
      </c>
      <c r="AW146" s="14" t="s">
        <v>32</v>
      </c>
      <c r="AX146" s="14" t="s">
        <v>84</v>
      </c>
      <c r="AY146" s="195" t="s">
        <v>165</v>
      </c>
    </row>
    <row r="147" spans="1:65" s="2" customFormat="1" ht="21.75" customHeight="1">
      <c r="A147" s="32"/>
      <c r="B147" s="165"/>
      <c r="C147" s="166" t="s">
        <v>164</v>
      </c>
      <c r="D147" s="166" t="s">
        <v>168</v>
      </c>
      <c r="E147" s="167" t="s">
        <v>945</v>
      </c>
      <c r="F147" s="168" t="s">
        <v>946</v>
      </c>
      <c r="G147" s="169" t="s">
        <v>286</v>
      </c>
      <c r="H147" s="170">
        <v>477.12</v>
      </c>
      <c r="I147" s="171"/>
      <c r="J147" s="172">
        <f>ROUND(I147*H147,2)</f>
        <v>0</v>
      </c>
      <c r="K147" s="168" t="s">
        <v>172</v>
      </c>
      <c r="L147" s="33"/>
      <c r="M147" s="173" t="s">
        <v>1</v>
      </c>
      <c r="N147" s="174" t="s">
        <v>41</v>
      </c>
      <c r="O147" s="58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7" t="s">
        <v>182</v>
      </c>
      <c r="AT147" s="177" t="s">
        <v>168</v>
      </c>
      <c r="AU147" s="177" t="s">
        <v>86</v>
      </c>
      <c r="AY147" s="17" t="s">
        <v>165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7" t="s">
        <v>84</v>
      </c>
      <c r="BK147" s="178">
        <f>ROUND(I147*H147,2)</f>
        <v>0</v>
      </c>
      <c r="BL147" s="17" t="s">
        <v>182</v>
      </c>
      <c r="BM147" s="177" t="s">
        <v>947</v>
      </c>
    </row>
    <row r="148" spans="1:65" s="15" customFormat="1" ht="11.25">
      <c r="B148" s="207"/>
      <c r="D148" s="179" t="s">
        <v>220</v>
      </c>
      <c r="E148" s="208" t="s">
        <v>1</v>
      </c>
      <c r="F148" s="209" t="s">
        <v>948</v>
      </c>
      <c r="H148" s="208" t="s">
        <v>1</v>
      </c>
      <c r="I148" s="210"/>
      <c r="L148" s="207"/>
      <c r="M148" s="211"/>
      <c r="N148" s="212"/>
      <c r="O148" s="212"/>
      <c r="P148" s="212"/>
      <c r="Q148" s="212"/>
      <c r="R148" s="212"/>
      <c r="S148" s="212"/>
      <c r="T148" s="213"/>
      <c r="AT148" s="208" t="s">
        <v>220</v>
      </c>
      <c r="AU148" s="208" t="s">
        <v>86</v>
      </c>
      <c r="AV148" s="15" t="s">
        <v>84</v>
      </c>
      <c r="AW148" s="15" t="s">
        <v>32</v>
      </c>
      <c r="AX148" s="15" t="s">
        <v>76</v>
      </c>
      <c r="AY148" s="208" t="s">
        <v>165</v>
      </c>
    </row>
    <row r="149" spans="1:65" s="13" customFormat="1" ht="11.25">
      <c r="B149" s="183"/>
      <c r="D149" s="179" t="s">
        <v>220</v>
      </c>
      <c r="E149" s="184" t="s">
        <v>1</v>
      </c>
      <c r="F149" s="185" t="s">
        <v>949</v>
      </c>
      <c r="H149" s="186">
        <v>477.12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220</v>
      </c>
      <c r="AU149" s="184" t="s">
        <v>86</v>
      </c>
      <c r="AV149" s="13" t="s">
        <v>86</v>
      </c>
      <c r="AW149" s="13" t="s">
        <v>32</v>
      </c>
      <c r="AX149" s="13" t="s">
        <v>76</v>
      </c>
      <c r="AY149" s="184" t="s">
        <v>165</v>
      </c>
    </row>
    <row r="150" spans="1:65" s="14" customFormat="1" ht="11.25">
      <c r="B150" s="194"/>
      <c r="D150" s="179" t="s">
        <v>220</v>
      </c>
      <c r="E150" s="195" t="s">
        <v>1</v>
      </c>
      <c r="F150" s="196" t="s">
        <v>244</v>
      </c>
      <c r="H150" s="197">
        <v>477.12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5" t="s">
        <v>220</v>
      </c>
      <c r="AU150" s="195" t="s">
        <v>86</v>
      </c>
      <c r="AV150" s="14" t="s">
        <v>182</v>
      </c>
      <c r="AW150" s="14" t="s">
        <v>32</v>
      </c>
      <c r="AX150" s="14" t="s">
        <v>84</v>
      </c>
      <c r="AY150" s="195" t="s">
        <v>165</v>
      </c>
    </row>
    <row r="151" spans="1:65" s="2" customFormat="1" ht="21.75" customHeight="1">
      <c r="A151" s="32"/>
      <c r="B151" s="165"/>
      <c r="C151" s="166" t="s">
        <v>189</v>
      </c>
      <c r="D151" s="166" t="s">
        <v>168</v>
      </c>
      <c r="E151" s="167" t="s">
        <v>950</v>
      </c>
      <c r="F151" s="168" t="s">
        <v>951</v>
      </c>
      <c r="G151" s="169" t="s">
        <v>286</v>
      </c>
      <c r="H151" s="170">
        <v>27.3</v>
      </c>
      <c r="I151" s="171"/>
      <c r="J151" s="172">
        <f>ROUND(I151*H151,2)</f>
        <v>0</v>
      </c>
      <c r="K151" s="168" t="s">
        <v>172</v>
      </c>
      <c r="L151" s="33"/>
      <c r="M151" s="173" t="s">
        <v>1</v>
      </c>
      <c r="N151" s="174" t="s">
        <v>41</v>
      </c>
      <c r="O151" s="58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7" t="s">
        <v>182</v>
      </c>
      <c r="AT151" s="177" t="s">
        <v>168</v>
      </c>
      <c r="AU151" s="177" t="s">
        <v>86</v>
      </c>
      <c r="AY151" s="17" t="s">
        <v>165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7" t="s">
        <v>84</v>
      </c>
      <c r="BK151" s="178">
        <f>ROUND(I151*H151,2)</f>
        <v>0</v>
      </c>
      <c r="BL151" s="17" t="s">
        <v>182</v>
      </c>
      <c r="BM151" s="177" t="s">
        <v>952</v>
      </c>
    </row>
    <row r="152" spans="1:65" s="15" customFormat="1" ht="11.25">
      <c r="B152" s="207"/>
      <c r="D152" s="179" t="s">
        <v>220</v>
      </c>
      <c r="E152" s="208" t="s">
        <v>1</v>
      </c>
      <c r="F152" s="209" t="s">
        <v>953</v>
      </c>
      <c r="H152" s="208" t="s">
        <v>1</v>
      </c>
      <c r="I152" s="210"/>
      <c r="L152" s="207"/>
      <c r="M152" s="211"/>
      <c r="N152" s="212"/>
      <c r="O152" s="212"/>
      <c r="P152" s="212"/>
      <c r="Q152" s="212"/>
      <c r="R152" s="212"/>
      <c r="S152" s="212"/>
      <c r="T152" s="213"/>
      <c r="AT152" s="208" t="s">
        <v>220</v>
      </c>
      <c r="AU152" s="208" t="s">
        <v>86</v>
      </c>
      <c r="AV152" s="15" t="s">
        <v>84</v>
      </c>
      <c r="AW152" s="15" t="s">
        <v>32</v>
      </c>
      <c r="AX152" s="15" t="s">
        <v>76</v>
      </c>
      <c r="AY152" s="208" t="s">
        <v>165</v>
      </c>
    </row>
    <row r="153" spans="1:65" s="13" customFormat="1" ht="11.25">
      <c r="B153" s="183"/>
      <c r="D153" s="179" t="s">
        <v>220</v>
      </c>
      <c r="E153" s="184" t="s">
        <v>1</v>
      </c>
      <c r="F153" s="185" t="s">
        <v>954</v>
      </c>
      <c r="H153" s="186">
        <v>27.3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220</v>
      </c>
      <c r="AU153" s="184" t="s">
        <v>86</v>
      </c>
      <c r="AV153" s="13" t="s">
        <v>86</v>
      </c>
      <c r="AW153" s="13" t="s">
        <v>32</v>
      </c>
      <c r="AX153" s="13" t="s">
        <v>76</v>
      </c>
      <c r="AY153" s="184" t="s">
        <v>165</v>
      </c>
    </row>
    <row r="154" spans="1:65" s="14" customFormat="1" ht="11.25">
      <c r="B154" s="194"/>
      <c r="D154" s="179" t="s">
        <v>220</v>
      </c>
      <c r="E154" s="195" t="s">
        <v>1</v>
      </c>
      <c r="F154" s="196" t="s">
        <v>244</v>
      </c>
      <c r="H154" s="197">
        <v>27.3</v>
      </c>
      <c r="I154" s="198"/>
      <c r="L154" s="194"/>
      <c r="M154" s="199"/>
      <c r="N154" s="200"/>
      <c r="O154" s="200"/>
      <c r="P154" s="200"/>
      <c r="Q154" s="200"/>
      <c r="R154" s="200"/>
      <c r="S154" s="200"/>
      <c r="T154" s="201"/>
      <c r="AT154" s="195" t="s">
        <v>220</v>
      </c>
      <c r="AU154" s="195" t="s">
        <v>86</v>
      </c>
      <c r="AV154" s="14" t="s">
        <v>182</v>
      </c>
      <c r="AW154" s="14" t="s">
        <v>32</v>
      </c>
      <c r="AX154" s="14" t="s">
        <v>84</v>
      </c>
      <c r="AY154" s="195" t="s">
        <v>165</v>
      </c>
    </row>
    <row r="155" spans="1:65" s="2" customFormat="1" ht="21.75" customHeight="1">
      <c r="A155" s="32"/>
      <c r="B155" s="165"/>
      <c r="C155" s="166" t="s">
        <v>195</v>
      </c>
      <c r="D155" s="166" t="s">
        <v>168</v>
      </c>
      <c r="E155" s="167" t="s">
        <v>300</v>
      </c>
      <c r="F155" s="168" t="s">
        <v>301</v>
      </c>
      <c r="G155" s="169" t="s">
        <v>286</v>
      </c>
      <c r="H155" s="170">
        <v>173.8</v>
      </c>
      <c r="I155" s="171"/>
      <c r="J155" s="172">
        <f>ROUND(I155*H155,2)</f>
        <v>0</v>
      </c>
      <c r="K155" s="168" t="s">
        <v>172</v>
      </c>
      <c r="L155" s="33"/>
      <c r="M155" s="173" t="s">
        <v>1</v>
      </c>
      <c r="N155" s="174" t="s">
        <v>41</v>
      </c>
      <c r="O155" s="58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7" t="s">
        <v>182</v>
      </c>
      <c r="AT155" s="177" t="s">
        <v>168</v>
      </c>
      <c r="AU155" s="177" t="s">
        <v>86</v>
      </c>
      <c r="AY155" s="17" t="s">
        <v>165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7" t="s">
        <v>84</v>
      </c>
      <c r="BK155" s="178">
        <f>ROUND(I155*H155,2)</f>
        <v>0</v>
      </c>
      <c r="BL155" s="17" t="s">
        <v>182</v>
      </c>
      <c r="BM155" s="177" t="s">
        <v>955</v>
      </c>
    </row>
    <row r="156" spans="1:65" s="15" customFormat="1" ht="11.25">
      <c r="B156" s="207"/>
      <c r="D156" s="179" t="s">
        <v>220</v>
      </c>
      <c r="E156" s="208" t="s">
        <v>1</v>
      </c>
      <c r="F156" s="209" t="s">
        <v>956</v>
      </c>
      <c r="H156" s="208" t="s">
        <v>1</v>
      </c>
      <c r="I156" s="210"/>
      <c r="L156" s="207"/>
      <c r="M156" s="211"/>
      <c r="N156" s="212"/>
      <c r="O156" s="212"/>
      <c r="P156" s="212"/>
      <c r="Q156" s="212"/>
      <c r="R156" s="212"/>
      <c r="S156" s="212"/>
      <c r="T156" s="213"/>
      <c r="AT156" s="208" t="s">
        <v>220</v>
      </c>
      <c r="AU156" s="208" t="s">
        <v>86</v>
      </c>
      <c r="AV156" s="15" t="s">
        <v>84</v>
      </c>
      <c r="AW156" s="15" t="s">
        <v>32</v>
      </c>
      <c r="AX156" s="15" t="s">
        <v>76</v>
      </c>
      <c r="AY156" s="208" t="s">
        <v>165</v>
      </c>
    </row>
    <row r="157" spans="1:65" s="13" customFormat="1" ht="11.25">
      <c r="B157" s="183"/>
      <c r="D157" s="179" t="s">
        <v>220</v>
      </c>
      <c r="E157" s="184" t="s">
        <v>1</v>
      </c>
      <c r="F157" s="185" t="s">
        <v>957</v>
      </c>
      <c r="H157" s="186">
        <v>173.8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220</v>
      </c>
      <c r="AU157" s="184" t="s">
        <v>86</v>
      </c>
      <c r="AV157" s="13" t="s">
        <v>86</v>
      </c>
      <c r="AW157" s="13" t="s">
        <v>32</v>
      </c>
      <c r="AX157" s="13" t="s">
        <v>76</v>
      </c>
      <c r="AY157" s="184" t="s">
        <v>165</v>
      </c>
    </row>
    <row r="158" spans="1:65" s="14" customFormat="1" ht="11.25">
      <c r="B158" s="194"/>
      <c r="D158" s="179" t="s">
        <v>220</v>
      </c>
      <c r="E158" s="195" t="s">
        <v>1</v>
      </c>
      <c r="F158" s="196" t="s">
        <v>244</v>
      </c>
      <c r="H158" s="197">
        <v>173.8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5" t="s">
        <v>220</v>
      </c>
      <c r="AU158" s="195" t="s">
        <v>86</v>
      </c>
      <c r="AV158" s="14" t="s">
        <v>182</v>
      </c>
      <c r="AW158" s="14" t="s">
        <v>32</v>
      </c>
      <c r="AX158" s="14" t="s">
        <v>84</v>
      </c>
      <c r="AY158" s="195" t="s">
        <v>165</v>
      </c>
    </row>
    <row r="159" spans="1:65" s="2" customFormat="1" ht="21.75" customHeight="1">
      <c r="A159" s="32"/>
      <c r="B159" s="165"/>
      <c r="C159" s="166" t="s">
        <v>202</v>
      </c>
      <c r="D159" s="166" t="s">
        <v>168</v>
      </c>
      <c r="E159" s="167" t="s">
        <v>306</v>
      </c>
      <c r="F159" s="168" t="s">
        <v>307</v>
      </c>
      <c r="G159" s="169" t="s">
        <v>286</v>
      </c>
      <c r="H159" s="170">
        <v>504.42</v>
      </c>
      <c r="I159" s="171"/>
      <c r="J159" s="172">
        <f>ROUND(I159*H159,2)</f>
        <v>0</v>
      </c>
      <c r="K159" s="168" t="s">
        <v>172</v>
      </c>
      <c r="L159" s="33"/>
      <c r="M159" s="173" t="s">
        <v>1</v>
      </c>
      <c r="N159" s="174" t="s">
        <v>41</v>
      </c>
      <c r="O159" s="58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7" t="s">
        <v>182</v>
      </c>
      <c r="AT159" s="177" t="s">
        <v>168</v>
      </c>
      <c r="AU159" s="177" t="s">
        <v>86</v>
      </c>
      <c r="AY159" s="17" t="s">
        <v>165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7" t="s">
        <v>84</v>
      </c>
      <c r="BK159" s="178">
        <f>ROUND(I159*H159,2)</f>
        <v>0</v>
      </c>
      <c r="BL159" s="17" t="s">
        <v>182</v>
      </c>
      <c r="BM159" s="177" t="s">
        <v>958</v>
      </c>
    </row>
    <row r="160" spans="1:65" s="15" customFormat="1" ht="11.25">
      <c r="B160" s="207"/>
      <c r="D160" s="179" t="s">
        <v>220</v>
      </c>
      <c r="E160" s="208" t="s">
        <v>1</v>
      </c>
      <c r="F160" s="209" t="s">
        <v>948</v>
      </c>
      <c r="H160" s="208" t="s">
        <v>1</v>
      </c>
      <c r="I160" s="210"/>
      <c r="L160" s="207"/>
      <c r="M160" s="211"/>
      <c r="N160" s="212"/>
      <c r="O160" s="212"/>
      <c r="P160" s="212"/>
      <c r="Q160" s="212"/>
      <c r="R160" s="212"/>
      <c r="S160" s="212"/>
      <c r="T160" s="213"/>
      <c r="AT160" s="208" t="s">
        <v>220</v>
      </c>
      <c r="AU160" s="208" t="s">
        <v>86</v>
      </c>
      <c r="AV160" s="15" t="s">
        <v>84</v>
      </c>
      <c r="AW160" s="15" t="s">
        <v>32</v>
      </c>
      <c r="AX160" s="15" t="s">
        <v>76</v>
      </c>
      <c r="AY160" s="208" t="s">
        <v>165</v>
      </c>
    </row>
    <row r="161" spans="1:65" s="13" customFormat="1" ht="11.25">
      <c r="B161" s="183"/>
      <c r="D161" s="179" t="s">
        <v>220</v>
      </c>
      <c r="E161" s="184" t="s">
        <v>1</v>
      </c>
      <c r="F161" s="185" t="s">
        <v>949</v>
      </c>
      <c r="H161" s="186">
        <v>477.12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220</v>
      </c>
      <c r="AU161" s="184" t="s">
        <v>86</v>
      </c>
      <c r="AV161" s="13" t="s">
        <v>86</v>
      </c>
      <c r="AW161" s="13" t="s">
        <v>32</v>
      </c>
      <c r="AX161" s="13" t="s">
        <v>76</v>
      </c>
      <c r="AY161" s="184" t="s">
        <v>165</v>
      </c>
    </row>
    <row r="162" spans="1:65" s="15" customFormat="1" ht="11.25">
      <c r="B162" s="207"/>
      <c r="D162" s="179" t="s">
        <v>220</v>
      </c>
      <c r="E162" s="208" t="s">
        <v>1</v>
      </c>
      <c r="F162" s="209" t="s">
        <v>953</v>
      </c>
      <c r="H162" s="208" t="s">
        <v>1</v>
      </c>
      <c r="I162" s="210"/>
      <c r="L162" s="207"/>
      <c r="M162" s="211"/>
      <c r="N162" s="212"/>
      <c r="O162" s="212"/>
      <c r="P162" s="212"/>
      <c r="Q162" s="212"/>
      <c r="R162" s="212"/>
      <c r="S162" s="212"/>
      <c r="T162" s="213"/>
      <c r="AT162" s="208" t="s">
        <v>220</v>
      </c>
      <c r="AU162" s="208" t="s">
        <v>86</v>
      </c>
      <c r="AV162" s="15" t="s">
        <v>84</v>
      </c>
      <c r="AW162" s="15" t="s">
        <v>32</v>
      </c>
      <c r="AX162" s="15" t="s">
        <v>76</v>
      </c>
      <c r="AY162" s="208" t="s">
        <v>165</v>
      </c>
    </row>
    <row r="163" spans="1:65" s="13" customFormat="1" ht="11.25">
      <c r="B163" s="183"/>
      <c r="D163" s="179" t="s">
        <v>220</v>
      </c>
      <c r="E163" s="184" t="s">
        <v>1</v>
      </c>
      <c r="F163" s="185" t="s">
        <v>954</v>
      </c>
      <c r="H163" s="186">
        <v>27.3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220</v>
      </c>
      <c r="AU163" s="184" t="s">
        <v>86</v>
      </c>
      <c r="AV163" s="13" t="s">
        <v>86</v>
      </c>
      <c r="AW163" s="13" t="s">
        <v>32</v>
      </c>
      <c r="AX163" s="13" t="s">
        <v>76</v>
      </c>
      <c r="AY163" s="184" t="s">
        <v>165</v>
      </c>
    </row>
    <row r="164" spans="1:65" s="14" customFormat="1" ht="11.25">
      <c r="B164" s="194"/>
      <c r="D164" s="179" t="s">
        <v>220</v>
      </c>
      <c r="E164" s="195" t="s">
        <v>1</v>
      </c>
      <c r="F164" s="196" t="s">
        <v>244</v>
      </c>
      <c r="H164" s="197">
        <v>504.42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5" t="s">
        <v>220</v>
      </c>
      <c r="AU164" s="195" t="s">
        <v>86</v>
      </c>
      <c r="AV164" s="14" t="s">
        <v>182</v>
      </c>
      <c r="AW164" s="14" t="s">
        <v>32</v>
      </c>
      <c r="AX164" s="14" t="s">
        <v>84</v>
      </c>
      <c r="AY164" s="195" t="s">
        <v>165</v>
      </c>
    </row>
    <row r="165" spans="1:65" s="2" customFormat="1" ht="33" customHeight="1">
      <c r="A165" s="32"/>
      <c r="B165" s="165"/>
      <c r="C165" s="166" t="s">
        <v>205</v>
      </c>
      <c r="D165" s="166" t="s">
        <v>168</v>
      </c>
      <c r="E165" s="167" t="s">
        <v>310</v>
      </c>
      <c r="F165" s="168" t="s">
        <v>311</v>
      </c>
      <c r="G165" s="169" t="s">
        <v>286</v>
      </c>
      <c r="H165" s="170">
        <v>5044.2</v>
      </c>
      <c r="I165" s="171"/>
      <c r="J165" s="172">
        <f>ROUND(I165*H165,2)</f>
        <v>0</v>
      </c>
      <c r="K165" s="168" t="s">
        <v>172</v>
      </c>
      <c r="L165" s="33"/>
      <c r="M165" s="173" t="s">
        <v>1</v>
      </c>
      <c r="N165" s="174" t="s">
        <v>41</v>
      </c>
      <c r="O165" s="58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7" t="s">
        <v>182</v>
      </c>
      <c r="AT165" s="177" t="s">
        <v>168</v>
      </c>
      <c r="AU165" s="177" t="s">
        <v>86</v>
      </c>
      <c r="AY165" s="17" t="s">
        <v>165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7" t="s">
        <v>84</v>
      </c>
      <c r="BK165" s="178">
        <f>ROUND(I165*H165,2)</f>
        <v>0</v>
      </c>
      <c r="BL165" s="17" t="s">
        <v>182</v>
      </c>
      <c r="BM165" s="177" t="s">
        <v>959</v>
      </c>
    </row>
    <row r="166" spans="1:65" s="13" customFormat="1" ht="11.25">
      <c r="B166" s="183"/>
      <c r="D166" s="179" t="s">
        <v>220</v>
      </c>
      <c r="F166" s="185" t="s">
        <v>960</v>
      </c>
      <c r="H166" s="186">
        <v>5044.2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220</v>
      </c>
      <c r="AU166" s="184" t="s">
        <v>86</v>
      </c>
      <c r="AV166" s="13" t="s">
        <v>86</v>
      </c>
      <c r="AW166" s="13" t="s">
        <v>3</v>
      </c>
      <c r="AX166" s="13" t="s">
        <v>84</v>
      </c>
      <c r="AY166" s="184" t="s">
        <v>165</v>
      </c>
    </row>
    <row r="167" spans="1:65" s="2" customFormat="1" ht="21.75" customHeight="1">
      <c r="A167" s="32"/>
      <c r="B167" s="165"/>
      <c r="C167" s="166" t="s">
        <v>209</v>
      </c>
      <c r="D167" s="166" t="s">
        <v>168</v>
      </c>
      <c r="E167" s="167" t="s">
        <v>961</v>
      </c>
      <c r="F167" s="168" t="s">
        <v>962</v>
      </c>
      <c r="G167" s="169" t="s">
        <v>286</v>
      </c>
      <c r="H167" s="170">
        <v>86.9</v>
      </c>
      <c r="I167" s="171"/>
      <c r="J167" s="172">
        <f>ROUND(I167*H167,2)</f>
        <v>0</v>
      </c>
      <c r="K167" s="168" t="s">
        <v>172</v>
      </c>
      <c r="L167" s="33"/>
      <c r="M167" s="173" t="s">
        <v>1</v>
      </c>
      <c r="N167" s="174" t="s">
        <v>41</v>
      </c>
      <c r="O167" s="58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7" t="s">
        <v>182</v>
      </c>
      <c r="AT167" s="177" t="s">
        <v>168</v>
      </c>
      <c r="AU167" s="177" t="s">
        <v>86</v>
      </c>
      <c r="AY167" s="17" t="s">
        <v>165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7" t="s">
        <v>84</v>
      </c>
      <c r="BK167" s="178">
        <f>ROUND(I167*H167,2)</f>
        <v>0</v>
      </c>
      <c r="BL167" s="17" t="s">
        <v>182</v>
      </c>
      <c r="BM167" s="177" t="s">
        <v>963</v>
      </c>
    </row>
    <row r="168" spans="1:65" s="15" customFormat="1" ht="11.25">
      <c r="B168" s="207"/>
      <c r="D168" s="179" t="s">
        <v>220</v>
      </c>
      <c r="E168" s="208" t="s">
        <v>1</v>
      </c>
      <c r="F168" s="209" t="s">
        <v>956</v>
      </c>
      <c r="H168" s="208" t="s">
        <v>1</v>
      </c>
      <c r="I168" s="210"/>
      <c r="L168" s="207"/>
      <c r="M168" s="211"/>
      <c r="N168" s="212"/>
      <c r="O168" s="212"/>
      <c r="P168" s="212"/>
      <c r="Q168" s="212"/>
      <c r="R168" s="212"/>
      <c r="S168" s="212"/>
      <c r="T168" s="213"/>
      <c r="AT168" s="208" t="s">
        <v>220</v>
      </c>
      <c r="AU168" s="208" t="s">
        <v>86</v>
      </c>
      <c r="AV168" s="15" t="s">
        <v>84</v>
      </c>
      <c r="AW168" s="15" t="s">
        <v>32</v>
      </c>
      <c r="AX168" s="15" t="s">
        <v>76</v>
      </c>
      <c r="AY168" s="208" t="s">
        <v>165</v>
      </c>
    </row>
    <row r="169" spans="1:65" s="13" customFormat="1" ht="11.25">
      <c r="B169" s="183"/>
      <c r="D169" s="179" t="s">
        <v>220</v>
      </c>
      <c r="E169" s="184" t="s">
        <v>1</v>
      </c>
      <c r="F169" s="185" t="s">
        <v>964</v>
      </c>
      <c r="H169" s="186">
        <v>86.9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220</v>
      </c>
      <c r="AU169" s="184" t="s">
        <v>86</v>
      </c>
      <c r="AV169" s="13" t="s">
        <v>86</v>
      </c>
      <c r="AW169" s="13" t="s">
        <v>32</v>
      </c>
      <c r="AX169" s="13" t="s">
        <v>76</v>
      </c>
      <c r="AY169" s="184" t="s">
        <v>165</v>
      </c>
    </row>
    <row r="170" spans="1:65" s="14" customFormat="1" ht="11.25">
      <c r="B170" s="194"/>
      <c r="D170" s="179" t="s">
        <v>220</v>
      </c>
      <c r="E170" s="195" t="s">
        <v>1</v>
      </c>
      <c r="F170" s="196" t="s">
        <v>244</v>
      </c>
      <c r="H170" s="197">
        <v>86.9</v>
      </c>
      <c r="I170" s="198"/>
      <c r="L170" s="194"/>
      <c r="M170" s="199"/>
      <c r="N170" s="200"/>
      <c r="O170" s="200"/>
      <c r="P170" s="200"/>
      <c r="Q170" s="200"/>
      <c r="R170" s="200"/>
      <c r="S170" s="200"/>
      <c r="T170" s="201"/>
      <c r="AT170" s="195" t="s">
        <v>220</v>
      </c>
      <c r="AU170" s="195" t="s">
        <v>86</v>
      </c>
      <c r="AV170" s="14" t="s">
        <v>182</v>
      </c>
      <c r="AW170" s="14" t="s">
        <v>32</v>
      </c>
      <c r="AX170" s="14" t="s">
        <v>84</v>
      </c>
      <c r="AY170" s="195" t="s">
        <v>165</v>
      </c>
    </row>
    <row r="171" spans="1:65" s="2" customFormat="1" ht="21.75" customHeight="1">
      <c r="A171" s="32"/>
      <c r="B171" s="165"/>
      <c r="C171" s="166" t="s">
        <v>215</v>
      </c>
      <c r="D171" s="166" t="s">
        <v>168</v>
      </c>
      <c r="E171" s="167" t="s">
        <v>318</v>
      </c>
      <c r="F171" s="168" t="s">
        <v>319</v>
      </c>
      <c r="G171" s="169" t="s">
        <v>286</v>
      </c>
      <c r="H171" s="170">
        <v>165.68</v>
      </c>
      <c r="I171" s="171"/>
      <c r="J171" s="172">
        <f>ROUND(I171*H171,2)</f>
        <v>0</v>
      </c>
      <c r="K171" s="168" t="s">
        <v>172</v>
      </c>
      <c r="L171" s="33"/>
      <c r="M171" s="173" t="s">
        <v>1</v>
      </c>
      <c r="N171" s="174" t="s">
        <v>41</v>
      </c>
      <c r="O171" s="58"/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7" t="s">
        <v>182</v>
      </c>
      <c r="AT171" s="177" t="s">
        <v>168</v>
      </c>
      <c r="AU171" s="177" t="s">
        <v>86</v>
      </c>
      <c r="AY171" s="17" t="s">
        <v>165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7" t="s">
        <v>84</v>
      </c>
      <c r="BK171" s="178">
        <f>ROUND(I171*H171,2)</f>
        <v>0</v>
      </c>
      <c r="BL171" s="17" t="s">
        <v>182</v>
      </c>
      <c r="BM171" s="177" t="s">
        <v>965</v>
      </c>
    </row>
    <row r="172" spans="1:65" s="15" customFormat="1" ht="11.25">
      <c r="B172" s="207"/>
      <c r="D172" s="179" t="s">
        <v>220</v>
      </c>
      <c r="E172" s="208" t="s">
        <v>1</v>
      </c>
      <c r="F172" s="209" t="s">
        <v>966</v>
      </c>
      <c r="H172" s="208" t="s">
        <v>1</v>
      </c>
      <c r="I172" s="210"/>
      <c r="L172" s="207"/>
      <c r="M172" s="211"/>
      <c r="N172" s="212"/>
      <c r="O172" s="212"/>
      <c r="P172" s="212"/>
      <c r="Q172" s="212"/>
      <c r="R172" s="212"/>
      <c r="S172" s="212"/>
      <c r="T172" s="213"/>
      <c r="AT172" s="208" t="s">
        <v>220</v>
      </c>
      <c r="AU172" s="208" t="s">
        <v>86</v>
      </c>
      <c r="AV172" s="15" t="s">
        <v>84</v>
      </c>
      <c r="AW172" s="15" t="s">
        <v>32</v>
      </c>
      <c r="AX172" s="15" t="s">
        <v>76</v>
      </c>
      <c r="AY172" s="208" t="s">
        <v>165</v>
      </c>
    </row>
    <row r="173" spans="1:65" s="13" customFormat="1" ht="11.25">
      <c r="B173" s="183"/>
      <c r="D173" s="179" t="s">
        <v>220</v>
      </c>
      <c r="E173" s="184" t="s">
        <v>1</v>
      </c>
      <c r="F173" s="185" t="s">
        <v>967</v>
      </c>
      <c r="H173" s="186">
        <v>161.28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220</v>
      </c>
      <c r="AU173" s="184" t="s">
        <v>86</v>
      </c>
      <c r="AV173" s="13" t="s">
        <v>86</v>
      </c>
      <c r="AW173" s="13" t="s">
        <v>32</v>
      </c>
      <c r="AX173" s="13" t="s">
        <v>76</v>
      </c>
      <c r="AY173" s="184" t="s">
        <v>165</v>
      </c>
    </row>
    <row r="174" spans="1:65" s="15" customFormat="1" ht="11.25">
      <c r="B174" s="207"/>
      <c r="D174" s="179" t="s">
        <v>220</v>
      </c>
      <c r="E174" s="208" t="s">
        <v>1</v>
      </c>
      <c r="F174" s="209" t="s">
        <v>325</v>
      </c>
      <c r="H174" s="208" t="s">
        <v>1</v>
      </c>
      <c r="I174" s="210"/>
      <c r="L174" s="207"/>
      <c r="M174" s="211"/>
      <c r="N174" s="212"/>
      <c r="O174" s="212"/>
      <c r="P174" s="212"/>
      <c r="Q174" s="212"/>
      <c r="R174" s="212"/>
      <c r="S174" s="212"/>
      <c r="T174" s="213"/>
      <c r="AT174" s="208" t="s">
        <v>220</v>
      </c>
      <c r="AU174" s="208" t="s">
        <v>86</v>
      </c>
      <c r="AV174" s="15" t="s">
        <v>84</v>
      </c>
      <c r="AW174" s="15" t="s">
        <v>32</v>
      </c>
      <c r="AX174" s="15" t="s">
        <v>76</v>
      </c>
      <c r="AY174" s="208" t="s">
        <v>165</v>
      </c>
    </row>
    <row r="175" spans="1:65" s="13" customFormat="1" ht="11.25">
      <c r="B175" s="183"/>
      <c r="D175" s="179" t="s">
        <v>220</v>
      </c>
      <c r="E175" s="184" t="s">
        <v>1</v>
      </c>
      <c r="F175" s="185" t="s">
        <v>968</v>
      </c>
      <c r="H175" s="186">
        <v>4.4000000000000004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220</v>
      </c>
      <c r="AU175" s="184" t="s">
        <v>86</v>
      </c>
      <c r="AV175" s="13" t="s">
        <v>86</v>
      </c>
      <c r="AW175" s="13" t="s">
        <v>32</v>
      </c>
      <c r="AX175" s="13" t="s">
        <v>76</v>
      </c>
      <c r="AY175" s="184" t="s">
        <v>165</v>
      </c>
    </row>
    <row r="176" spans="1:65" s="14" customFormat="1" ht="11.25">
      <c r="B176" s="194"/>
      <c r="D176" s="179" t="s">
        <v>220</v>
      </c>
      <c r="E176" s="195" t="s">
        <v>1</v>
      </c>
      <c r="F176" s="196" t="s">
        <v>244</v>
      </c>
      <c r="H176" s="197">
        <v>165.68</v>
      </c>
      <c r="I176" s="198"/>
      <c r="L176" s="194"/>
      <c r="M176" s="199"/>
      <c r="N176" s="200"/>
      <c r="O176" s="200"/>
      <c r="P176" s="200"/>
      <c r="Q176" s="200"/>
      <c r="R176" s="200"/>
      <c r="S176" s="200"/>
      <c r="T176" s="201"/>
      <c r="AT176" s="195" t="s">
        <v>220</v>
      </c>
      <c r="AU176" s="195" t="s">
        <v>86</v>
      </c>
      <c r="AV176" s="14" t="s">
        <v>182</v>
      </c>
      <c r="AW176" s="14" t="s">
        <v>32</v>
      </c>
      <c r="AX176" s="14" t="s">
        <v>84</v>
      </c>
      <c r="AY176" s="195" t="s">
        <v>165</v>
      </c>
    </row>
    <row r="177" spans="1:65" s="2" customFormat="1" ht="16.5" customHeight="1">
      <c r="A177" s="32"/>
      <c r="B177" s="165"/>
      <c r="C177" s="214" t="s">
        <v>221</v>
      </c>
      <c r="D177" s="214" t="s">
        <v>336</v>
      </c>
      <c r="E177" s="215" t="s">
        <v>337</v>
      </c>
      <c r="F177" s="216" t="s">
        <v>338</v>
      </c>
      <c r="G177" s="217" t="s">
        <v>339</v>
      </c>
      <c r="H177" s="218">
        <v>331.36</v>
      </c>
      <c r="I177" s="219"/>
      <c r="J177" s="220">
        <f>ROUND(I177*H177,2)</f>
        <v>0</v>
      </c>
      <c r="K177" s="216" t="s">
        <v>172</v>
      </c>
      <c r="L177" s="221"/>
      <c r="M177" s="222" t="s">
        <v>1</v>
      </c>
      <c r="N177" s="223" t="s">
        <v>41</v>
      </c>
      <c r="O177" s="58"/>
      <c r="P177" s="175">
        <f>O177*H177</f>
        <v>0</v>
      </c>
      <c r="Q177" s="175">
        <v>1</v>
      </c>
      <c r="R177" s="175">
        <f>Q177*H177</f>
        <v>331.36</v>
      </c>
      <c r="S177" s="175">
        <v>0</v>
      </c>
      <c r="T177" s="17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7" t="s">
        <v>202</v>
      </c>
      <c r="AT177" s="177" t="s">
        <v>336</v>
      </c>
      <c r="AU177" s="177" t="s">
        <v>86</v>
      </c>
      <c r="AY177" s="17" t="s">
        <v>165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7" t="s">
        <v>84</v>
      </c>
      <c r="BK177" s="178">
        <f>ROUND(I177*H177,2)</f>
        <v>0</v>
      </c>
      <c r="BL177" s="17" t="s">
        <v>182</v>
      </c>
      <c r="BM177" s="177" t="s">
        <v>969</v>
      </c>
    </row>
    <row r="178" spans="1:65" s="15" customFormat="1" ht="11.25">
      <c r="B178" s="207"/>
      <c r="D178" s="179" t="s">
        <v>220</v>
      </c>
      <c r="E178" s="208" t="s">
        <v>1</v>
      </c>
      <c r="F178" s="209" t="s">
        <v>966</v>
      </c>
      <c r="H178" s="208" t="s">
        <v>1</v>
      </c>
      <c r="I178" s="210"/>
      <c r="L178" s="207"/>
      <c r="M178" s="211"/>
      <c r="N178" s="212"/>
      <c r="O178" s="212"/>
      <c r="P178" s="212"/>
      <c r="Q178" s="212"/>
      <c r="R178" s="212"/>
      <c r="S178" s="212"/>
      <c r="T178" s="213"/>
      <c r="AT178" s="208" t="s">
        <v>220</v>
      </c>
      <c r="AU178" s="208" t="s">
        <v>86</v>
      </c>
      <c r="AV178" s="15" t="s">
        <v>84</v>
      </c>
      <c r="AW178" s="15" t="s">
        <v>32</v>
      </c>
      <c r="AX178" s="15" t="s">
        <v>76</v>
      </c>
      <c r="AY178" s="208" t="s">
        <v>165</v>
      </c>
    </row>
    <row r="179" spans="1:65" s="13" customFormat="1" ht="11.25">
      <c r="B179" s="183"/>
      <c r="D179" s="179" t="s">
        <v>220</v>
      </c>
      <c r="E179" s="184" t="s">
        <v>1</v>
      </c>
      <c r="F179" s="185" t="s">
        <v>967</v>
      </c>
      <c r="H179" s="186">
        <v>161.28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220</v>
      </c>
      <c r="AU179" s="184" t="s">
        <v>86</v>
      </c>
      <c r="AV179" s="13" t="s">
        <v>86</v>
      </c>
      <c r="AW179" s="13" t="s">
        <v>32</v>
      </c>
      <c r="AX179" s="13" t="s">
        <v>76</v>
      </c>
      <c r="AY179" s="184" t="s">
        <v>165</v>
      </c>
    </row>
    <row r="180" spans="1:65" s="15" customFormat="1" ht="11.25">
      <c r="B180" s="207"/>
      <c r="D180" s="179" t="s">
        <v>220</v>
      </c>
      <c r="E180" s="208" t="s">
        <v>1</v>
      </c>
      <c r="F180" s="209" t="s">
        <v>325</v>
      </c>
      <c r="H180" s="208" t="s">
        <v>1</v>
      </c>
      <c r="I180" s="210"/>
      <c r="L180" s="207"/>
      <c r="M180" s="211"/>
      <c r="N180" s="212"/>
      <c r="O180" s="212"/>
      <c r="P180" s="212"/>
      <c r="Q180" s="212"/>
      <c r="R180" s="212"/>
      <c r="S180" s="212"/>
      <c r="T180" s="213"/>
      <c r="AT180" s="208" t="s">
        <v>220</v>
      </c>
      <c r="AU180" s="208" t="s">
        <v>86</v>
      </c>
      <c r="AV180" s="15" t="s">
        <v>84</v>
      </c>
      <c r="AW180" s="15" t="s">
        <v>32</v>
      </c>
      <c r="AX180" s="15" t="s">
        <v>76</v>
      </c>
      <c r="AY180" s="208" t="s">
        <v>165</v>
      </c>
    </row>
    <row r="181" spans="1:65" s="13" customFormat="1" ht="11.25">
      <c r="B181" s="183"/>
      <c r="D181" s="179" t="s">
        <v>220</v>
      </c>
      <c r="E181" s="184" t="s">
        <v>1</v>
      </c>
      <c r="F181" s="185" t="s">
        <v>968</v>
      </c>
      <c r="H181" s="186">
        <v>4.4000000000000004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220</v>
      </c>
      <c r="AU181" s="184" t="s">
        <v>86</v>
      </c>
      <c r="AV181" s="13" t="s">
        <v>86</v>
      </c>
      <c r="AW181" s="13" t="s">
        <v>32</v>
      </c>
      <c r="AX181" s="13" t="s">
        <v>76</v>
      </c>
      <c r="AY181" s="184" t="s">
        <v>165</v>
      </c>
    </row>
    <row r="182" spans="1:65" s="14" customFormat="1" ht="11.25">
      <c r="B182" s="194"/>
      <c r="D182" s="179" t="s">
        <v>220</v>
      </c>
      <c r="E182" s="195" t="s">
        <v>1</v>
      </c>
      <c r="F182" s="196" t="s">
        <v>244</v>
      </c>
      <c r="H182" s="197">
        <v>165.68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5" t="s">
        <v>220</v>
      </c>
      <c r="AU182" s="195" t="s">
        <v>86</v>
      </c>
      <c r="AV182" s="14" t="s">
        <v>182</v>
      </c>
      <c r="AW182" s="14" t="s">
        <v>32</v>
      </c>
      <c r="AX182" s="14" t="s">
        <v>84</v>
      </c>
      <c r="AY182" s="195" t="s">
        <v>165</v>
      </c>
    </row>
    <row r="183" spans="1:65" s="13" customFormat="1" ht="11.25">
      <c r="B183" s="183"/>
      <c r="D183" s="179" t="s">
        <v>220</v>
      </c>
      <c r="F183" s="185" t="s">
        <v>970</v>
      </c>
      <c r="H183" s="186">
        <v>331.36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220</v>
      </c>
      <c r="AU183" s="184" t="s">
        <v>86</v>
      </c>
      <c r="AV183" s="13" t="s">
        <v>86</v>
      </c>
      <c r="AW183" s="13" t="s">
        <v>3</v>
      </c>
      <c r="AX183" s="13" t="s">
        <v>84</v>
      </c>
      <c r="AY183" s="184" t="s">
        <v>165</v>
      </c>
    </row>
    <row r="184" spans="1:65" s="2" customFormat="1" ht="21.75" customHeight="1">
      <c r="A184" s="32"/>
      <c r="B184" s="165"/>
      <c r="C184" s="166" t="s">
        <v>327</v>
      </c>
      <c r="D184" s="166" t="s">
        <v>168</v>
      </c>
      <c r="E184" s="167" t="s">
        <v>342</v>
      </c>
      <c r="F184" s="168" t="s">
        <v>343</v>
      </c>
      <c r="G184" s="169" t="s">
        <v>339</v>
      </c>
      <c r="H184" s="170">
        <v>1008.84</v>
      </c>
      <c r="I184" s="171"/>
      <c r="J184" s="172">
        <f>ROUND(I184*H184,2)</f>
        <v>0</v>
      </c>
      <c r="K184" s="168" t="s">
        <v>172</v>
      </c>
      <c r="L184" s="33"/>
      <c r="M184" s="173" t="s">
        <v>1</v>
      </c>
      <c r="N184" s="174" t="s">
        <v>41</v>
      </c>
      <c r="O184" s="58"/>
      <c r="P184" s="175">
        <f>O184*H184</f>
        <v>0</v>
      </c>
      <c r="Q184" s="175">
        <v>0</v>
      </c>
      <c r="R184" s="175">
        <f>Q184*H184</f>
        <v>0</v>
      </c>
      <c r="S184" s="175">
        <v>0</v>
      </c>
      <c r="T184" s="17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7" t="s">
        <v>182</v>
      </c>
      <c r="AT184" s="177" t="s">
        <v>168</v>
      </c>
      <c r="AU184" s="177" t="s">
        <v>86</v>
      </c>
      <c r="AY184" s="17" t="s">
        <v>165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7" t="s">
        <v>84</v>
      </c>
      <c r="BK184" s="178">
        <f>ROUND(I184*H184,2)</f>
        <v>0</v>
      </c>
      <c r="BL184" s="17" t="s">
        <v>182</v>
      </c>
      <c r="BM184" s="177" t="s">
        <v>971</v>
      </c>
    </row>
    <row r="185" spans="1:65" s="15" customFormat="1" ht="11.25">
      <c r="B185" s="207"/>
      <c r="D185" s="179" t="s">
        <v>220</v>
      </c>
      <c r="E185" s="208" t="s">
        <v>1</v>
      </c>
      <c r="F185" s="209" t="s">
        <v>948</v>
      </c>
      <c r="H185" s="208" t="s">
        <v>1</v>
      </c>
      <c r="I185" s="210"/>
      <c r="L185" s="207"/>
      <c r="M185" s="211"/>
      <c r="N185" s="212"/>
      <c r="O185" s="212"/>
      <c r="P185" s="212"/>
      <c r="Q185" s="212"/>
      <c r="R185" s="212"/>
      <c r="S185" s="212"/>
      <c r="T185" s="213"/>
      <c r="AT185" s="208" t="s">
        <v>220</v>
      </c>
      <c r="AU185" s="208" t="s">
        <v>86</v>
      </c>
      <c r="AV185" s="15" t="s">
        <v>84</v>
      </c>
      <c r="AW185" s="15" t="s">
        <v>32</v>
      </c>
      <c r="AX185" s="15" t="s">
        <v>76</v>
      </c>
      <c r="AY185" s="208" t="s">
        <v>165</v>
      </c>
    </row>
    <row r="186" spans="1:65" s="13" customFormat="1" ht="11.25">
      <c r="B186" s="183"/>
      <c r="D186" s="179" t="s">
        <v>220</v>
      </c>
      <c r="E186" s="184" t="s">
        <v>1</v>
      </c>
      <c r="F186" s="185" t="s">
        <v>949</v>
      </c>
      <c r="H186" s="186">
        <v>477.12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220</v>
      </c>
      <c r="AU186" s="184" t="s">
        <v>86</v>
      </c>
      <c r="AV186" s="13" t="s">
        <v>86</v>
      </c>
      <c r="AW186" s="13" t="s">
        <v>32</v>
      </c>
      <c r="AX186" s="13" t="s">
        <v>76</v>
      </c>
      <c r="AY186" s="184" t="s">
        <v>165</v>
      </c>
    </row>
    <row r="187" spans="1:65" s="15" customFormat="1" ht="11.25">
      <c r="B187" s="207"/>
      <c r="D187" s="179" t="s">
        <v>220</v>
      </c>
      <c r="E187" s="208" t="s">
        <v>1</v>
      </c>
      <c r="F187" s="209" t="s">
        <v>953</v>
      </c>
      <c r="H187" s="208" t="s">
        <v>1</v>
      </c>
      <c r="I187" s="210"/>
      <c r="L187" s="207"/>
      <c r="M187" s="211"/>
      <c r="N187" s="212"/>
      <c r="O187" s="212"/>
      <c r="P187" s="212"/>
      <c r="Q187" s="212"/>
      <c r="R187" s="212"/>
      <c r="S187" s="212"/>
      <c r="T187" s="213"/>
      <c r="AT187" s="208" t="s">
        <v>220</v>
      </c>
      <c r="AU187" s="208" t="s">
        <v>86</v>
      </c>
      <c r="AV187" s="15" t="s">
        <v>84</v>
      </c>
      <c r="AW187" s="15" t="s">
        <v>32</v>
      </c>
      <c r="AX187" s="15" t="s">
        <v>76</v>
      </c>
      <c r="AY187" s="208" t="s">
        <v>165</v>
      </c>
    </row>
    <row r="188" spans="1:65" s="13" customFormat="1" ht="11.25">
      <c r="B188" s="183"/>
      <c r="D188" s="179" t="s">
        <v>220</v>
      </c>
      <c r="E188" s="184" t="s">
        <v>1</v>
      </c>
      <c r="F188" s="185" t="s">
        <v>954</v>
      </c>
      <c r="H188" s="186">
        <v>27.3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220</v>
      </c>
      <c r="AU188" s="184" t="s">
        <v>86</v>
      </c>
      <c r="AV188" s="13" t="s">
        <v>86</v>
      </c>
      <c r="AW188" s="13" t="s">
        <v>32</v>
      </c>
      <c r="AX188" s="13" t="s">
        <v>76</v>
      </c>
      <c r="AY188" s="184" t="s">
        <v>165</v>
      </c>
    </row>
    <row r="189" spans="1:65" s="14" customFormat="1" ht="11.25">
      <c r="B189" s="194"/>
      <c r="D189" s="179" t="s">
        <v>220</v>
      </c>
      <c r="E189" s="195" t="s">
        <v>1</v>
      </c>
      <c r="F189" s="196" t="s">
        <v>244</v>
      </c>
      <c r="H189" s="197">
        <v>504.42</v>
      </c>
      <c r="I189" s="198"/>
      <c r="L189" s="194"/>
      <c r="M189" s="199"/>
      <c r="N189" s="200"/>
      <c r="O189" s="200"/>
      <c r="P189" s="200"/>
      <c r="Q189" s="200"/>
      <c r="R189" s="200"/>
      <c r="S189" s="200"/>
      <c r="T189" s="201"/>
      <c r="AT189" s="195" t="s">
        <v>220</v>
      </c>
      <c r="AU189" s="195" t="s">
        <v>86</v>
      </c>
      <c r="AV189" s="14" t="s">
        <v>182</v>
      </c>
      <c r="AW189" s="14" t="s">
        <v>32</v>
      </c>
      <c r="AX189" s="14" t="s">
        <v>84</v>
      </c>
      <c r="AY189" s="195" t="s">
        <v>165</v>
      </c>
    </row>
    <row r="190" spans="1:65" s="13" customFormat="1" ht="11.25">
      <c r="B190" s="183"/>
      <c r="D190" s="179" t="s">
        <v>220</v>
      </c>
      <c r="F190" s="185" t="s">
        <v>972</v>
      </c>
      <c r="H190" s="186">
        <v>1008.84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220</v>
      </c>
      <c r="AU190" s="184" t="s">
        <v>86</v>
      </c>
      <c r="AV190" s="13" t="s">
        <v>86</v>
      </c>
      <c r="AW190" s="13" t="s">
        <v>3</v>
      </c>
      <c r="AX190" s="13" t="s">
        <v>84</v>
      </c>
      <c r="AY190" s="184" t="s">
        <v>165</v>
      </c>
    </row>
    <row r="191" spans="1:65" s="2" customFormat="1" ht="16.5" customHeight="1">
      <c r="A191" s="32"/>
      <c r="B191" s="165"/>
      <c r="C191" s="166" t="s">
        <v>335</v>
      </c>
      <c r="D191" s="166" t="s">
        <v>168</v>
      </c>
      <c r="E191" s="167" t="s">
        <v>347</v>
      </c>
      <c r="F191" s="168" t="s">
        <v>348</v>
      </c>
      <c r="G191" s="169" t="s">
        <v>286</v>
      </c>
      <c r="H191" s="170">
        <v>504.42</v>
      </c>
      <c r="I191" s="171"/>
      <c r="J191" s="172">
        <f>ROUND(I191*H191,2)</f>
        <v>0</v>
      </c>
      <c r="K191" s="168" t="s">
        <v>172</v>
      </c>
      <c r="L191" s="33"/>
      <c r="M191" s="173" t="s">
        <v>1</v>
      </c>
      <c r="N191" s="174" t="s">
        <v>41</v>
      </c>
      <c r="O191" s="58"/>
      <c r="P191" s="175">
        <f>O191*H191</f>
        <v>0</v>
      </c>
      <c r="Q191" s="175">
        <v>0</v>
      </c>
      <c r="R191" s="175">
        <f>Q191*H191</f>
        <v>0</v>
      </c>
      <c r="S191" s="175">
        <v>0</v>
      </c>
      <c r="T191" s="17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7" t="s">
        <v>182</v>
      </c>
      <c r="AT191" s="177" t="s">
        <v>168</v>
      </c>
      <c r="AU191" s="177" t="s">
        <v>86</v>
      </c>
      <c r="AY191" s="17" t="s">
        <v>165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7" t="s">
        <v>84</v>
      </c>
      <c r="BK191" s="178">
        <f>ROUND(I191*H191,2)</f>
        <v>0</v>
      </c>
      <c r="BL191" s="17" t="s">
        <v>182</v>
      </c>
      <c r="BM191" s="177" t="s">
        <v>973</v>
      </c>
    </row>
    <row r="192" spans="1:65" s="15" customFormat="1" ht="11.25">
      <c r="B192" s="207"/>
      <c r="D192" s="179" t="s">
        <v>220</v>
      </c>
      <c r="E192" s="208" t="s">
        <v>1</v>
      </c>
      <c r="F192" s="209" t="s">
        <v>948</v>
      </c>
      <c r="H192" s="208" t="s">
        <v>1</v>
      </c>
      <c r="I192" s="210"/>
      <c r="L192" s="207"/>
      <c r="M192" s="211"/>
      <c r="N192" s="212"/>
      <c r="O192" s="212"/>
      <c r="P192" s="212"/>
      <c r="Q192" s="212"/>
      <c r="R192" s="212"/>
      <c r="S192" s="212"/>
      <c r="T192" s="213"/>
      <c r="AT192" s="208" t="s">
        <v>220</v>
      </c>
      <c r="AU192" s="208" t="s">
        <v>86</v>
      </c>
      <c r="AV192" s="15" t="s">
        <v>84</v>
      </c>
      <c r="AW192" s="15" t="s">
        <v>32</v>
      </c>
      <c r="AX192" s="15" t="s">
        <v>76</v>
      </c>
      <c r="AY192" s="208" t="s">
        <v>165</v>
      </c>
    </row>
    <row r="193" spans="1:65" s="13" customFormat="1" ht="11.25">
      <c r="B193" s="183"/>
      <c r="D193" s="179" t="s">
        <v>220</v>
      </c>
      <c r="E193" s="184" t="s">
        <v>1</v>
      </c>
      <c r="F193" s="185" t="s">
        <v>949</v>
      </c>
      <c r="H193" s="186">
        <v>477.12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220</v>
      </c>
      <c r="AU193" s="184" t="s">
        <v>86</v>
      </c>
      <c r="AV193" s="13" t="s">
        <v>86</v>
      </c>
      <c r="AW193" s="13" t="s">
        <v>32</v>
      </c>
      <c r="AX193" s="13" t="s">
        <v>76</v>
      </c>
      <c r="AY193" s="184" t="s">
        <v>165</v>
      </c>
    </row>
    <row r="194" spans="1:65" s="15" customFormat="1" ht="11.25">
      <c r="B194" s="207"/>
      <c r="D194" s="179" t="s">
        <v>220</v>
      </c>
      <c r="E194" s="208" t="s">
        <v>1</v>
      </c>
      <c r="F194" s="209" t="s">
        <v>953</v>
      </c>
      <c r="H194" s="208" t="s">
        <v>1</v>
      </c>
      <c r="I194" s="210"/>
      <c r="L194" s="207"/>
      <c r="M194" s="211"/>
      <c r="N194" s="212"/>
      <c r="O194" s="212"/>
      <c r="P194" s="212"/>
      <c r="Q194" s="212"/>
      <c r="R194" s="212"/>
      <c r="S194" s="212"/>
      <c r="T194" s="213"/>
      <c r="AT194" s="208" t="s">
        <v>220</v>
      </c>
      <c r="AU194" s="208" t="s">
        <v>86</v>
      </c>
      <c r="AV194" s="15" t="s">
        <v>84</v>
      </c>
      <c r="AW194" s="15" t="s">
        <v>32</v>
      </c>
      <c r="AX194" s="15" t="s">
        <v>76</v>
      </c>
      <c r="AY194" s="208" t="s">
        <v>165</v>
      </c>
    </row>
    <row r="195" spans="1:65" s="13" customFormat="1" ht="11.25">
      <c r="B195" s="183"/>
      <c r="D195" s="179" t="s">
        <v>220</v>
      </c>
      <c r="E195" s="184" t="s">
        <v>1</v>
      </c>
      <c r="F195" s="185" t="s">
        <v>954</v>
      </c>
      <c r="H195" s="186">
        <v>27.3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220</v>
      </c>
      <c r="AU195" s="184" t="s">
        <v>86</v>
      </c>
      <c r="AV195" s="13" t="s">
        <v>86</v>
      </c>
      <c r="AW195" s="13" t="s">
        <v>32</v>
      </c>
      <c r="AX195" s="13" t="s">
        <v>76</v>
      </c>
      <c r="AY195" s="184" t="s">
        <v>165</v>
      </c>
    </row>
    <row r="196" spans="1:65" s="14" customFormat="1" ht="11.25">
      <c r="B196" s="194"/>
      <c r="D196" s="179" t="s">
        <v>220</v>
      </c>
      <c r="E196" s="195" t="s">
        <v>1</v>
      </c>
      <c r="F196" s="196" t="s">
        <v>244</v>
      </c>
      <c r="H196" s="197">
        <v>504.42</v>
      </c>
      <c r="I196" s="198"/>
      <c r="L196" s="194"/>
      <c r="M196" s="199"/>
      <c r="N196" s="200"/>
      <c r="O196" s="200"/>
      <c r="P196" s="200"/>
      <c r="Q196" s="200"/>
      <c r="R196" s="200"/>
      <c r="S196" s="200"/>
      <c r="T196" s="201"/>
      <c r="AT196" s="195" t="s">
        <v>220</v>
      </c>
      <c r="AU196" s="195" t="s">
        <v>86</v>
      </c>
      <c r="AV196" s="14" t="s">
        <v>182</v>
      </c>
      <c r="AW196" s="14" t="s">
        <v>32</v>
      </c>
      <c r="AX196" s="14" t="s">
        <v>84</v>
      </c>
      <c r="AY196" s="195" t="s">
        <v>165</v>
      </c>
    </row>
    <row r="197" spans="1:65" s="2" customFormat="1" ht="21.75" customHeight="1">
      <c r="A197" s="32"/>
      <c r="B197" s="165"/>
      <c r="C197" s="166" t="s">
        <v>8</v>
      </c>
      <c r="D197" s="166" t="s">
        <v>168</v>
      </c>
      <c r="E197" s="167" t="s">
        <v>351</v>
      </c>
      <c r="F197" s="168" t="s">
        <v>352</v>
      </c>
      <c r="G197" s="169" t="s">
        <v>231</v>
      </c>
      <c r="H197" s="170">
        <v>443</v>
      </c>
      <c r="I197" s="171"/>
      <c r="J197" s="172">
        <f>ROUND(I197*H197,2)</f>
        <v>0</v>
      </c>
      <c r="K197" s="168" t="s">
        <v>172</v>
      </c>
      <c r="L197" s="33"/>
      <c r="M197" s="173" t="s">
        <v>1</v>
      </c>
      <c r="N197" s="174" t="s">
        <v>41</v>
      </c>
      <c r="O197" s="58"/>
      <c r="P197" s="175">
        <f>O197*H197</f>
        <v>0</v>
      </c>
      <c r="Q197" s="175">
        <v>0</v>
      </c>
      <c r="R197" s="175">
        <f>Q197*H197</f>
        <v>0</v>
      </c>
      <c r="S197" s="175">
        <v>0</v>
      </c>
      <c r="T197" s="17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7" t="s">
        <v>182</v>
      </c>
      <c r="AT197" s="177" t="s">
        <v>168</v>
      </c>
      <c r="AU197" s="177" t="s">
        <v>86</v>
      </c>
      <c r="AY197" s="17" t="s">
        <v>165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7" t="s">
        <v>84</v>
      </c>
      <c r="BK197" s="178">
        <f>ROUND(I197*H197,2)</f>
        <v>0</v>
      </c>
      <c r="BL197" s="17" t="s">
        <v>182</v>
      </c>
      <c r="BM197" s="177" t="s">
        <v>974</v>
      </c>
    </row>
    <row r="198" spans="1:65" s="15" customFormat="1" ht="22.5">
      <c r="B198" s="207"/>
      <c r="D198" s="179" t="s">
        <v>220</v>
      </c>
      <c r="E198" s="208" t="s">
        <v>1</v>
      </c>
      <c r="F198" s="209" t="s">
        <v>975</v>
      </c>
      <c r="H198" s="208" t="s">
        <v>1</v>
      </c>
      <c r="I198" s="210"/>
      <c r="L198" s="207"/>
      <c r="M198" s="211"/>
      <c r="N198" s="212"/>
      <c r="O198" s="212"/>
      <c r="P198" s="212"/>
      <c r="Q198" s="212"/>
      <c r="R198" s="212"/>
      <c r="S198" s="212"/>
      <c r="T198" s="213"/>
      <c r="AT198" s="208" t="s">
        <v>220</v>
      </c>
      <c r="AU198" s="208" t="s">
        <v>86</v>
      </c>
      <c r="AV198" s="15" t="s">
        <v>84</v>
      </c>
      <c r="AW198" s="15" t="s">
        <v>32</v>
      </c>
      <c r="AX198" s="15" t="s">
        <v>76</v>
      </c>
      <c r="AY198" s="208" t="s">
        <v>165</v>
      </c>
    </row>
    <row r="199" spans="1:65" s="15" customFormat="1" ht="11.25">
      <c r="B199" s="207"/>
      <c r="D199" s="179" t="s">
        <v>220</v>
      </c>
      <c r="E199" s="208" t="s">
        <v>1</v>
      </c>
      <c r="F199" s="209" t="s">
        <v>976</v>
      </c>
      <c r="H199" s="208" t="s">
        <v>1</v>
      </c>
      <c r="I199" s="210"/>
      <c r="L199" s="207"/>
      <c r="M199" s="211"/>
      <c r="N199" s="212"/>
      <c r="O199" s="212"/>
      <c r="P199" s="212"/>
      <c r="Q199" s="212"/>
      <c r="R199" s="212"/>
      <c r="S199" s="212"/>
      <c r="T199" s="213"/>
      <c r="AT199" s="208" t="s">
        <v>220</v>
      </c>
      <c r="AU199" s="208" t="s">
        <v>86</v>
      </c>
      <c r="AV199" s="15" t="s">
        <v>84</v>
      </c>
      <c r="AW199" s="15" t="s">
        <v>32</v>
      </c>
      <c r="AX199" s="15" t="s">
        <v>76</v>
      </c>
      <c r="AY199" s="208" t="s">
        <v>165</v>
      </c>
    </row>
    <row r="200" spans="1:65" s="13" customFormat="1" ht="11.25">
      <c r="B200" s="183"/>
      <c r="D200" s="179" t="s">
        <v>220</v>
      </c>
      <c r="E200" s="184" t="s">
        <v>1</v>
      </c>
      <c r="F200" s="185" t="s">
        <v>977</v>
      </c>
      <c r="H200" s="186">
        <v>443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220</v>
      </c>
      <c r="AU200" s="184" t="s">
        <v>86</v>
      </c>
      <c r="AV200" s="13" t="s">
        <v>86</v>
      </c>
      <c r="AW200" s="13" t="s">
        <v>32</v>
      </c>
      <c r="AX200" s="13" t="s">
        <v>84</v>
      </c>
      <c r="AY200" s="184" t="s">
        <v>165</v>
      </c>
    </row>
    <row r="201" spans="1:65" s="2" customFormat="1" ht="21.75" customHeight="1">
      <c r="A201" s="32"/>
      <c r="B201" s="165"/>
      <c r="C201" s="166" t="s">
        <v>346</v>
      </c>
      <c r="D201" s="166" t="s">
        <v>168</v>
      </c>
      <c r="E201" s="167" t="s">
        <v>355</v>
      </c>
      <c r="F201" s="168" t="s">
        <v>356</v>
      </c>
      <c r="G201" s="169" t="s">
        <v>231</v>
      </c>
      <c r="H201" s="170">
        <v>876</v>
      </c>
      <c r="I201" s="171"/>
      <c r="J201" s="172">
        <f>ROUND(I201*H201,2)</f>
        <v>0</v>
      </c>
      <c r="K201" s="168" t="s">
        <v>172</v>
      </c>
      <c r="L201" s="33"/>
      <c r="M201" s="173" t="s">
        <v>1</v>
      </c>
      <c r="N201" s="174" t="s">
        <v>41</v>
      </c>
      <c r="O201" s="58"/>
      <c r="P201" s="175">
        <f>O201*H201</f>
        <v>0</v>
      </c>
      <c r="Q201" s="175">
        <v>0</v>
      </c>
      <c r="R201" s="175">
        <f>Q201*H201</f>
        <v>0</v>
      </c>
      <c r="S201" s="175">
        <v>0</v>
      </c>
      <c r="T201" s="176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7" t="s">
        <v>182</v>
      </c>
      <c r="AT201" s="177" t="s">
        <v>168</v>
      </c>
      <c r="AU201" s="177" t="s">
        <v>86</v>
      </c>
      <c r="AY201" s="17" t="s">
        <v>165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17" t="s">
        <v>84</v>
      </c>
      <c r="BK201" s="178">
        <f>ROUND(I201*H201,2)</f>
        <v>0</v>
      </c>
      <c r="BL201" s="17" t="s">
        <v>182</v>
      </c>
      <c r="BM201" s="177" t="s">
        <v>978</v>
      </c>
    </row>
    <row r="202" spans="1:65" s="13" customFormat="1" ht="11.25">
      <c r="B202" s="183"/>
      <c r="D202" s="179" t="s">
        <v>220</v>
      </c>
      <c r="E202" s="184" t="s">
        <v>1</v>
      </c>
      <c r="F202" s="185" t="s">
        <v>979</v>
      </c>
      <c r="H202" s="186">
        <v>876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220</v>
      </c>
      <c r="AU202" s="184" t="s">
        <v>86</v>
      </c>
      <c r="AV202" s="13" t="s">
        <v>86</v>
      </c>
      <c r="AW202" s="13" t="s">
        <v>32</v>
      </c>
      <c r="AX202" s="13" t="s">
        <v>76</v>
      </c>
      <c r="AY202" s="184" t="s">
        <v>165</v>
      </c>
    </row>
    <row r="203" spans="1:65" s="14" customFormat="1" ht="11.25">
      <c r="B203" s="194"/>
      <c r="D203" s="179" t="s">
        <v>220</v>
      </c>
      <c r="E203" s="195" t="s">
        <v>1</v>
      </c>
      <c r="F203" s="196" t="s">
        <v>244</v>
      </c>
      <c r="H203" s="197">
        <v>876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5" t="s">
        <v>220</v>
      </c>
      <c r="AU203" s="195" t="s">
        <v>86</v>
      </c>
      <c r="AV203" s="14" t="s">
        <v>182</v>
      </c>
      <c r="AW203" s="14" t="s">
        <v>32</v>
      </c>
      <c r="AX203" s="14" t="s">
        <v>84</v>
      </c>
      <c r="AY203" s="195" t="s">
        <v>165</v>
      </c>
    </row>
    <row r="204" spans="1:65" s="2" customFormat="1" ht="21.75" customHeight="1">
      <c r="A204" s="32"/>
      <c r="B204" s="165"/>
      <c r="C204" s="166" t="s">
        <v>350</v>
      </c>
      <c r="D204" s="166" t="s">
        <v>168</v>
      </c>
      <c r="E204" s="167" t="s">
        <v>360</v>
      </c>
      <c r="F204" s="168" t="s">
        <v>361</v>
      </c>
      <c r="G204" s="169" t="s">
        <v>231</v>
      </c>
      <c r="H204" s="170">
        <v>869</v>
      </c>
      <c r="I204" s="171"/>
      <c r="J204" s="172">
        <f>ROUND(I204*H204,2)</f>
        <v>0</v>
      </c>
      <c r="K204" s="168" t="s">
        <v>172</v>
      </c>
      <c r="L204" s="33"/>
      <c r="M204" s="173" t="s">
        <v>1</v>
      </c>
      <c r="N204" s="174" t="s">
        <v>41</v>
      </c>
      <c r="O204" s="58"/>
      <c r="P204" s="175">
        <f>O204*H204</f>
        <v>0</v>
      </c>
      <c r="Q204" s="175">
        <v>0</v>
      </c>
      <c r="R204" s="175">
        <f>Q204*H204</f>
        <v>0</v>
      </c>
      <c r="S204" s="175">
        <v>0</v>
      </c>
      <c r="T204" s="17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7" t="s">
        <v>182</v>
      </c>
      <c r="AT204" s="177" t="s">
        <v>168</v>
      </c>
      <c r="AU204" s="177" t="s">
        <v>86</v>
      </c>
      <c r="AY204" s="17" t="s">
        <v>165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7" t="s">
        <v>84</v>
      </c>
      <c r="BK204" s="178">
        <f>ROUND(I204*H204,2)</f>
        <v>0</v>
      </c>
      <c r="BL204" s="17" t="s">
        <v>182</v>
      </c>
      <c r="BM204" s="177" t="s">
        <v>980</v>
      </c>
    </row>
    <row r="205" spans="1:65" s="15" customFormat="1" ht="22.5">
      <c r="B205" s="207"/>
      <c r="D205" s="179" t="s">
        <v>220</v>
      </c>
      <c r="E205" s="208" t="s">
        <v>1</v>
      </c>
      <c r="F205" s="209" t="s">
        <v>975</v>
      </c>
      <c r="H205" s="208" t="s">
        <v>1</v>
      </c>
      <c r="I205" s="210"/>
      <c r="L205" s="207"/>
      <c r="M205" s="211"/>
      <c r="N205" s="212"/>
      <c r="O205" s="212"/>
      <c r="P205" s="212"/>
      <c r="Q205" s="212"/>
      <c r="R205" s="212"/>
      <c r="S205" s="212"/>
      <c r="T205" s="213"/>
      <c r="AT205" s="208" t="s">
        <v>220</v>
      </c>
      <c r="AU205" s="208" t="s">
        <v>86</v>
      </c>
      <c r="AV205" s="15" t="s">
        <v>84</v>
      </c>
      <c r="AW205" s="15" t="s">
        <v>32</v>
      </c>
      <c r="AX205" s="15" t="s">
        <v>76</v>
      </c>
      <c r="AY205" s="208" t="s">
        <v>165</v>
      </c>
    </row>
    <row r="206" spans="1:65" s="15" customFormat="1" ht="11.25">
      <c r="B206" s="207"/>
      <c r="D206" s="179" t="s">
        <v>220</v>
      </c>
      <c r="E206" s="208" t="s">
        <v>1</v>
      </c>
      <c r="F206" s="209" t="s">
        <v>981</v>
      </c>
      <c r="H206" s="208" t="s">
        <v>1</v>
      </c>
      <c r="I206" s="210"/>
      <c r="L206" s="207"/>
      <c r="M206" s="211"/>
      <c r="N206" s="212"/>
      <c r="O206" s="212"/>
      <c r="P206" s="212"/>
      <c r="Q206" s="212"/>
      <c r="R206" s="212"/>
      <c r="S206" s="212"/>
      <c r="T206" s="213"/>
      <c r="AT206" s="208" t="s">
        <v>220</v>
      </c>
      <c r="AU206" s="208" t="s">
        <v>86</v>
      </c>
      <c r="AV206" s="15" t="s">
        <v>84</v>
      </c>
      <c r="AW206" s="15" t="s">
        <v>32</v>
      </c>
      <c r="AX206" s="15" t="s">
        <v>76</v>
      </c>
      <c r="AY206" s="208" t="s">
        <v>165</v>
      </c>
    </row>
    <row r="207" spans="1:65" s="13" customFormat="1" ht="11.25">
      <c r="B207" s="183"/>
      <c r="D207" s="179" t="s">
        <v>220</v>
      </c>
      <c r="E207" s="184" t="s">
        <v>1</v>
      </c>
      <c r="F207" s="185" t="s">
        <v>982</v>
      </c>
      <c r="H207" s="186">
        <v>869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220</v>
      </c>
      <c r="AU207" s="184" t="s">
        <v>86</v>
      </c>
      <c r="AV207" s="13" t="s">
        <v>86</v>
      </c>
      <c r="AW207" s="13" t="s">
        <v>32</v>
      </c>
      <c r="AX207" s="13" t="s">
        <v>84</v>
      </c>
      <c r="AY207" s="184" t="s">
        <v>165</v>
      </c>
    </row>
    <row r="208" spans="1:65" s="2" customFormat="1" ht="16.5" customHeight="1">
      <c r="A208" s="32"/>
      <c r="B208" s="165"/>
      <c r="C208" s="166" t="s">
        <v>354</v>
      </c>
      <c r="D208" s="166" t="s">
        <v>168</v>
      </c>
      <c r="E208" s="167" t="s">
        <v>364</v>
      </c>
      <c r="F208" s="168" t="s">
        <v>365</v>
      </c>
      <c r="G208" s="169" t="s">
        <v>231</v>
      </c>
      <c r="H208" s="170">
        <v>869</v>
      </c>
      <c r="I208" s="171"/>
      <c r="J208" s="172">
        <f>ROUND(I208*H208,2)</f>
        <v>0</v>
      </c>
      <c r="K208" s="168" t="s">
        <v>172</v>
      </c>
      <c r="L208" s="33"/>
      <c r="M208" s="173" t="s">
        <v>1</v>
      </c>
      <c r="N208" s="174" t="s">
        <v>41</v>
      </c>
      <c r="O208" s="58"/>
      <c r="P208" s="175">
        <f>O208*H208</f>
        <v>0</v>
      </c>
      <c r="Q208" s="175">
        <v>1.2700000000000001E-3</v>
      </c>
      <c r="R208" s="175">
        <f>Q208*H208</f>
        <v>1.1036300000000001</v>
      </c>
      <c r="S208" s="175">
        <v>0</v>
      </c>
      <c r="T208" s="17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7" t="s">
        <v>182</v>
      </c>
      <c r="AT208" s="177" t="s">
        <v>168</v>
      </c>
      <c r="AU208" s="177" t="s">
        <v>86</v>
      </c>
      <c r="AY208" s="17" t="s">
        <v>165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17" t="s">
        <v>84</v>
      </c>
      <c r="BK208" s="178">
        <f>ROUND(I208*H208,2)</f>
        <v>0</v>
      </c>
      <c r="BL208" s="17" t="s">
        <v>182</v>
      </c>
      <c r="BM208" s="177" t="s">
        <v>983</v>
      </c>
    </row>
    <row r="209" spans="1:65" s="15" customFormat="1" ht="22.5">
      <c r="B209" s="207"/>
      <c r="D209" s="179" t="s">
        <v>220</v>
      </c>
      <c r="E209" s="208" t="s">
        <v>1</v>
      </c>
      <c r="F209" s="209" t="s">
        <v>984</v>
      </c>
      <c r="H209" s="208" t="s">
        <v>1</v>
      </c>
      <c r="I209" s="210"/>
      <c r="L209" s="207"/>
      <c r="M209" s="211"/>
      <c r="N209" s="212"/>
      <c r="O209" s="212"/>
      <c r="P209" s="212"/>
      <c r="Q209" s="212"/>
      <c r="R209" s="212"/>
      <c r="S209" s="212"/>
      <c r="T209" s="213"/>
      <c r="AT209" s="208" t="s">
        <v>220</v>
      </c>
      <c r="AU209" s="208" t="s">
        <v>86</v>
      </c>
      <c r="AV209" s="15" t="s">
        <v>84</v>
      </c>
      <c r="AW209" s="15" t="s">
        <v>32</v>
      </c>
      <c r="AX209" s="15" t="s">
        <v>76</v>
      </c>
      <c r="AY209" s="208" t="s">
        <v>165</v>
      </c>
    </row>
    <row r="210" spans="1:65" s="15" customFormat="1" ht="11.25">
      <c r="B210" s="207"/>
      <c r="D210" s="179" t="s">
        <v>220</v>
      </c>
      <c r="E210" s="208" t="s">
        <v>1</v>
      </c>
      <c r="F210" s="209" t="s">
        <v>934</v>
      </c>
      <c r="H210" s="208" t="s">
        <v>1</v>
      </c>
      <c r="I210" s="210"/>
      <c r="L210" s="207"/>
      <c r="M210" s="211"/>
      <c r="N210" s="212"/>
      <c r="O210" s="212"/>
      <c r="P210" s="212"/>
      <c r="Q210" s="212"/>
      <c r="R210" s="212"/>
      <c r="S210" s="212"/>
      <c r="T210" s="213"/>
      <c r="AT210" s="208" t="s">
        <v>220</v>
      </c>
      <c r="AU210" s="208" t="s">
        <v>86</v>
      </c>
      <c r="AV210" s="15" t="s">
        <v>84</v>
      </c>
      <c r="AW210" s="15" t="s">
        <v>32</v>
      </c>
      <c r="AX210" s="15" t="s">
        <v>76</v>
      </c>
      <c r="AY210" s="208" t="s">
        <v>165</v>
      </c>
    </row>
    <row r="211" spans="1:65" s="15" customFormat="1" ht="11.25">
      <c r="B211" s="207"/>
      <c r="D211" s="179" t="s">
        <v>220</v>
      </c>
      <c r="E211" s="208" t="s">
        <v>1</v>
      </c>
      <c r="F211" s="209" t="s">
        <v>985</v>
      </c>
      <c r="H211" s="208" t="s">
        <v>1</v>
      </c>
      <c r="I211" s="210"/>
      <c r="L211" s="207"/>
      <c r="M211" s="211"/>
      <c r="N211" s="212"/>
      <c r="O211" s="212"/>
      <c r="P211" s="212"/>
      <c r="Q211" s="212"/>
      <c r="R211" s="212"/>
      <c r="S211" s="212"/>
      <c r="T211" s="213"/>
      <c r="AT211" s="208" t="s">
        <v>220</v>
      </c>
      <c r="AU211" s="208" t="s">
        <v>86</v>
      </c>
      <c r="AV211" s="15" t="s">
        <v>84</v>
      </c>
      <c r="AW211" s="15" t="s">
        <v>32</v>
      </c>
      <c r="AX211" s="15" t="s">
        <v>76</v>
      </c>
      <c r="AY211" s="208" t="s">
        <v>165</v>
      </c>
    </row>
    <row r="212" spans="1:65" s="13" customFormat="1" ht="11.25">
      <c r="B212" s="183"/>
      <c r="D212" s="179" t="s">
        <v>220</v>
      </c>
      <c r="E212" s="184" t="s">
        <v>1</v>
      </c>
      <c r="F212" s="185" t="s">
        <v>982</v>
      </c>
      <c r="H212" s="186">
        <v>869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220</v>
      </c>
      <c r="AU212" s="184" t="s">
        <v>86</v>
      </c>
      <c r="AV212" s="13" t="s">
        <v>86</v>
      </c>
      <c r="AW212" s="13" t="s">
        <v>32</v>
      </c>
      <c r="AX212" s="13" t="s">
        <v>84</v>
      </c>
      <c r="AY212" s="184" t="s">
        <v>165</v>
      </c>
    </row>
    <row r="213" spans="1:65" s="2" customFormat="1" ht="16.5" customHeight="1">
      <c r="A213" s="32"/>
      <c r="B213" s="165"/>
      <c r="C213" s="214" t="s">
        <v>359</v>
      </c>
      <c r="D213" s="214" t="s">
        <v>336</v>
      </c>
      <c r="E213" s="215" t="s">
        <v>367</v>
      </c>
      <c r="F213" s="216" t="s">
        <v>368</v>
      </c>
      <c r="G213" s="217" t="s">
        <v>369</v>
      </c>
      <c r="H213" s="218">
        <v>21.725000000000001</v>
      </c>
      <c r="I213" s="219"/>
      <c r="J213" s="220">
        <f>ROUND(I213*H213,2)</f>
        <v>0</v>
      </c>
      <c r="K213" s="216" t="s">
        <v>172</v>
      </c>
      <c r="L213" s="221"/>
      <c r="M213" s="222" t="s">
        <v>1</v>
      </c>
      <c r="N213" s="223" t="s">
        <v>41</v>
      </c>
      <c r="O213" s="58"/>
      <c r="P213" s="175">
        <f>O213*H213</f>
        <v>0</v>
      </c>
      <c r="Q213" s="175">
        <v>1E-3</v>
      </c>
      <c r="R213" s="175">
        <f>Q213*H213</f>
        <v>2.1725000000000001E-2</v>
      </c>
      <c r="S213" s="175">
        <v>0</v>
      </c>
      <c r="T213" s="176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7" t="s">
        <v>202</v>
      </c>
      <c r="AT213" s="177" t="s">
        <v>336</v>
      </c>
      <c r="AU213" s="177" t="s">
        <v>86</v>
      </c>
      <c r="AY213" s="17" t="s">
        <v>165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17" t="s">
        <v>84</v>
      </c>
      <c r="BK213" s="178">
        <f>ROUND(I213*H213,2)</f>
        <v>0</v>
      </c>
      <c r="BL213" s="17" t="s">
        <v>182</v>
      </c>
      <c r="BM213" s="177" t="s">
        <v>986</v>
      </c>
    </row>
    <row r="214" spans="1:65" s="13" customFormat="1" ht="11.25">
      <c r="B214" s="183"/>
      <c r="D214" s="179" t="s">
        <v>220</v>
      </c>
      <c r="F214" s="185" t="s">
        <v>987</v>
      </c>
      <c r="H214" s="186">
        <v>21.725000000000001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220</v>
      </c>
      <c r="AU214" s="184" t="s">
        <v>86</v>
      </c>
      <c r="AV214" s="13" t="s">
        <v>86</v>
      </c>
      <c r="AW214" s="13" t="s">
        <v>3</v>
      </c>
      <c r="AX214" s="13" t="s">
        <v>84</v>
      </c>
      <c r="AY214" s="184" t="s">
        <v>165</v>
      </c>
    </row>
    <row r="215" spans="1:65" s="2" customFormat="1" ht="16.5" customHeight="1">
      <c r="A215" s="32"/>
      <c r="B215" s="165"/>
      <c r="C215" s="166" t="s">
        <v>363</v>
      </c>
      <c r="D215" s="166" t="s">
        <v>168</v>
      </c>
      <c r="E215" s="167" t="s">
        <v>373</v>
      </c>
      <c r="F215" s="168" t="s">
        <v>374</v>
      </c>
      <c r="G215" s="169" t="s">
        <v>231</v>
      </c>
      <c r="H215" s="170">
        <v>869</v>
      </c>
      <c r="I215" s="171"/>
      <c r="J215" s="172">
        <f>ROUND(I215*H215,2)</f>
        <v>0</v>
      </c>
      <c r="K215" s="168" t="s">
        <v>172</v>
      </c>
      <c r="L215" s="33"/>
      <c r="M215" s="173" t="s">
        <v>1</v>
      </c>
      <c r="N215" s="174" t="s">
        <v>41</v>
      </c>
      <c r="O215" s="58"/>
      <c r="P215" s="175">
        <f>O215*H215</f>
        <v>0</v>
      </c>
      <c r="Q215" s="175">
        <v>0</v>
      </c>
      <c r="R215" s="175">
        <f>Q215*H215</f>
        <v>0</v>
      </c>
      <c r="S215" s="175">
        <v>0</v>
      </c>
      <c r="T215" s="17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7" t="s">
        <v>182</v>
      </c>
      <c r="AT215" s="177" t="s">
        <v>168</v>
      </c>
      <c r="AU215" s="177" t="s">
        <v>86</v>
      </c>
      <c r="AY215" s="17" t="s">
        <v>165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17" t="s">
        <v>84</v>
      </c>
      <c r="BK215" s="178">
        <f>ROUND(I215*H215,2)</f>
        <v>0</v>
      </c>
      <c r="BL215" s="17" t="s">
        <v>182</v>
      </c>
      <c r="BM215" s="177" t="s">
        <v>988</v>
      </c>
    </row>
    <row r="216" spans="1:65" s="15" customFormat="1" ht="22.5">
      <c r="B216" s="207"/>
      <c r="D216" s="179" t="s">
        <v>220</v>
      </c>
      <c r="E216" s="208" t="s">
        <v>1</v>
      </c>
      <c r="F216" s="209" t="s">
        <v>984</v>
      </c>
      <c r="H216" s="208" t="s">
        <v>1</v>
      </c>
      <c r="I216" s="210"/>
      <c r="L216" s="207"/>
      <c r="M216" s="211"/>
      <c r="N216" s="212"/>
      <c r="O216" s="212"/>
      <c r="P216" s="212"/>
      <c r="Q216" s="212"/>
      <c r="R216" s="212"/>
      <c r="S216" s="212"/>
      <c r="T216" s="213"/>
      <c r="AT216" s="208" t="s">
        <v>220</v>
      </c>
      <c r="AU216" s="208" t="s">
        <v>86</v>
      </c>
      <c r="AV216" s="15" t="s">
        <v>84</v>
      </c>
      <c r="AW216" s="15" t="s">
        <v>32</v>
      </c>
      <c r="AX216" s="15" t="s">
        <v>76</v>
      </c>
      <c r="AY216" s="208" t="s">
        <v>165</v>
      </c>
    </row>
    <row r="217" spans="1:65" s="15" customFormat="1" ht="11.25">
      <c r="B217" s="207"/>
      <c r="D217" s="179" t="s">
        <v>220</v>
      </c>
      <c r="E217" s="208" t="s">
        <v>1</v>
      </c>
      <c r="F217" s="209" t="s">
        <v>934</v>
      </c>
      <c r="H217" s="208" t="s">
        <v>1</v>
      </c>
      <c r="I217" s="210"/>
      <c r="L217" s="207"/>
      <c r="M217" s="211"/>
      <c r="N217" s="212"/>
      <c r="O217" s="212"/>
      <c r="P217" s="212"/>
      <c r="Q217" s="212"/>
      <c r="R217" s="212"/>
      <c r="S217" s="212"/>
      <c r="T217" s="213"/>
      <c r="AT217" s="208" t="s">
        <v>220</v>
      </c>
      <c r="AU217" s="208" t="s">
        <v>86</v>
      </c>
      <c r="AV217" s="15" t="s">
        <v>84</v>
      </c>
      <c r="AW217" s="15" t="s">
        <v>32</v>
      </c>
      <c r="AX217" s="15" t="s">
        <v>76</v>
      </c>
      <c r="AY217" s="208" t="s">
        <v>165</v>
      </c>
    </row>
    <row r="218" spans="1:65" s="15" customFormat="1" ht="11.25">
      <c r="B218" s="207"/>
      <c r="D218" s="179" t="s">
        <v>220</v>
      </c>
      <c r="E218" s="208" t="s">
        <v>1</v>
      </c>
      <c r="F218" s="209" t="s">
        <v>985</v>
      </c>
      <c r="H218" s="208" t="s">
        <v>1</v>
      </c>
      <c r="I218" s="210"/>
      <c r="L218" s="207"/>
      <c r="M218" s="211"/>
      <c r="N218" s="212"/>
      <c r="O218" s="212"/>
      <c r="P218" s="212"/>
      <c r="Q218" s="212"/>
      <c r="R218" s="212"/>
      <c r="S218" s="212"/>
      <c r="T218" s="213"/>
      <c r="AT218" s="208" t="s">
        <v>220</v>
      </c>
      <c r="AU218" s="208" t="s">
        <v>86</v>
      </c>
      <c r="AV218" s="15" t="s">
        <v>84</v>
      </c>
      <c r="AW218" s="15" t="s">
        <v>32</v>
      </c>
      <c r="AX218" s="15" t="s">
        <v>76</v>
      </c>
      <c r="AY218" s="208" t="s">
        <v>165</v>
      </c>
    </row>
    <row r="219" spans="1:65" s="13" customFormat="1" ht="11.25">
      <c r="B219" s="183"/>
      <c r="D219" s="179" t="s">
        <v>220</v>
      </c>
      <c r="E219" s="184" t="s">
        <v>1</v>
      </c>
      <c r="F219" s="185" t="s">
        <v>982</v>
      </c>
      <c r="H219" s="186">
        <v>869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220</v>
      </c>
      <c r="AU219" s="184" t="s">
        <v>86</v>
      </c>
      <c r="AV219" s="13" t="s">
        <v>86</v>
      </c>
      <c r="AW219" s="13" t="s">
        <v>32</v>
      </c>
      <c r="AX219" s="13" t="s">
        <v>84</v>
      </c>
      <c r="AY219" s="184" t="s">
        <v>165</v>
      </c>
    </row>
    <row r="220" spans="1:65" s="12" customFormat="1" ht="22.9" customHeight="1">
      <c r="B220" s="152"/>
      <c r="D220" s="153" t="s">
        <v>75</v>
      </c>
      <c r="E220" s="163" t="s">
        <v>164</v>
      </c>
      <c r="F220" s="163" t="s">
        <v>400</v>
      </c>
      <c r="I220" s="155"/>
      <c r="J220" s="164">
        <f>BK220</f>
        <v>0</v>
      </c>
      <c r="L220" s="152"/>
      <c r="M220" s="157"/>
      <c r="N220" s="158"/>
      <c r="O220" s="158"/>
      <c r="P220" s="159">
        <f>SUM(P221:P307)</f>
        <v>0</v>
      </c>
      <c r="Q220" s="158"/>
      <c r="R220" s="159">
        <f>SUM(R221:R307)</f>
        <v>4.0916499999999996</v>
      </c>
      <c r="S220" s="158"/>
      <c r="T220" s="160">
        <f>SUM(T221:T307)</f>
        <v>0</v>
      </c>
      <c r="AR220" s="153" t="s">
        <v>84</v>
      </c>
      <c r="AT220" s="161" t="s">
        <v>75</v>
      </c>
      <c r="AU220" s="161" t="s">
        <v>84</v>
      </c>
      <c r="AY220" s="153" t="s">
        <v>165</v>
      </c>
      <c r="BK220" s="162">
        <f>SUM(BK221:BK307)</f>
        <v>0</v>
      </c>
    </row>
    <row r="221" spans="1:65" s="2" customFormat="1" ht="16.5" customHeight="1">
      <c r="A221" s="32"/>
      <c r="B221" s="165"/>
      <c r="C221" s="166" t="s">
        <v>7</v>
      </c>
      <c r="D221" s="166" t="s">
        <v>168</v>
      </c>
      <c r="E221" s="167" t="s">
        <v>402</v>
      </c>
      <c r="F221" s="168" t="s">
        <v>403</v>
      </c>
      <c r="G221" s="169" t="s">
        <v>231</v>
      </c>
      <c r="H221" s="170">
        <v>187</v>
      </c>
      <c r="I221" s="171"/>
      <c r="J221" s="172">
        <f>ROUND(I221*H221,2)</f>
        <v>0</v>
      </c>
      <c r="K221" s="168" t="s">
        <v>172</v>
      </c>
      <c r="L221" s="33"/>
      <c r="M221" s="173" t="s">
        <v>1</v>
      </c>
      <c r="N221" s="174" t="s">
        <v>41</v>
      </c>
      <c r="O221" s="58"/>
      <c r="P221" s="175">
        <f>O221*H221</f>
        <v>0</v>
      </c>
      <c r="Q221" s="175">
        <v>0</v>
      </c>
      <c r="R221" s="175">
        <f>Q221*H221</f>
        <v>0</v>
      </c>
      <c r="S221" s="175">
        <v>0</v>
      </c>
      <c r="T221" s="17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7" t="s">
        <v>182</v>
      </c>
      <c r="AT221" s="177" t="s">
        <v>168</v>
      </c>
      <c r="AU221" s="177" t="s">
        <v>86</v>
      </c>
      <c r="AY221" s="17" t="s">
        <v>165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17" t="s">
        <v>84</v>
      </c>
      <c r="BK221" s="178">
        <f>ROUND(I221*H221,2)</f>
        <v>0</v>
      </c>
      <c r="BL221" s="17" t="s">
        <v>182</v>
      </c>
      <c r="BM221" s="177" t="s">
        <v>989</v>
      </c>
    </row>
    <row r="222" spans="1:65" s="15" customFormat="1" ht="11.25">
      <c r="B222" s="207"/>
      <c r="D222" s="179" t="s">
        <v>220</v>
      </c>
      <c r="E222" s="208" t="s">
        <v>1</v>
      </c>
      <c r="F222" s="209" t="s">
        <v>405</v>
      </c>
      <c r="H222" s="208" t="s">
        <v>1</v>
      </c>
      <c r="I222" s="210"/>
      <c r="L222" s="207"/>
      <c r="M222" s="211"/>
      <c r="N222" s="212"/>
      <c r="O222" s="212"/>
      <c r="P222" s="212"/>
      <c r="Q222" s="212"/>
      <c r="R222" s="212"/>
      <c r="S222" s="212"/>
      <c r="T222" s="213"/>
      <c r="AT222" s="208" t="s">
        <v>220</v>
      </c>
      <c r="AU222" s="208" t="s">
        <v>86</v>
      </c>
      <c r="AV222" s="15" t="s">
        <v>84</v>
      </c>
      <c r="AW222" s="15" t="s">
        <v>32</v>
      </c>
      <c r="AX222" s="15" t="s">
        <v>76</v>
      </c>
      <c r="AY222" s="208" t="s">
        <v>165</v>
      </c>
    </row>
    <row r="223" spans="1:65" s="15" customFormat="1" ht="11.25">
      <c r="B223" s="207"/>
      <c r="D223" s="179" t="s">
        <v>220</v>
      </c>
      <c r="E223" s="208" t="s">
        <v>1</v>
      </c>
      <c r="F223" s="209" t="s">
        <v>406</v>
      </c>
      <c r="H223" s="208" t="s">
        <v>1</v>
      </c>
      <c r="I223" s="210"/>
      <c r="L223" s="207"/>
      <c r="M223" s="211"/>
      <c r="N223" s="212"/>
      <c r="O223" s="212"/>
      <c r="P223" s="212"/>
      <c r="Q223" s="212"/>
      <c r="R223" s="212"/>
      <c r="S223" s="212"/>
      <c r="T223" s="213"/>
      <c r="AT223" s="208" t="s">
        <v>220</v>
      </c>
      <c r="AU223" s="208" t="s">
        <v>86</v>
      </c>
      <c r="AV223" s="15" t="s">
        <v>84</v>
      </c>
      <c r="AW223" s="15" t="s">
        <v>32</v>
      </c>
      <c r="AX223" s="15" t="s">
        <v>76</v>
      </c>
      <c r="AY223" s="208" t="s">
        <v>165</v>
      </c>
    </row>
    <row r="224" spans="1:65" s="15" customFormat="1" ht="11.25">
      <c r="B224" s="207"/>
      <c r="D224" s="179" t="s">
        <v>220</v>
      </c>
      <c r="E224" s="208" t="s">
        <v>1</v>
      </c>
      <c r="F224" s="209" t="s">
        <v>990</v>
      </c>
      <c r="H224" s="208" t="s">
        <v>1</v>
      </c>
      <c r="I224" s="210"/>
      <c r="L224" s="207"/>
      <c r="M224" s="211"/>
      <c r="N224" s="212"/>
      <c r="O224" s="212"/>
      <c r="P224" s="212"/>
      <c r="Q224" s="212"/>
      <c r="R224" s="212"/>
      <c r="S224" s="212"/>
      <c r="T224" s="213"/>
      <c r="AT224" s="208" t="s">
        <v>220</v>
      </c>
      <c r="AU224" s="208" t="s">
        <v>86</v>
      </c>
      <c r="AV224" s="15" t="s">
        <v>84</v>
      </c>
      <c r="AW224" s="15" t="s">
        <v>32</v>
      </c>
      <c r="AX224" s="15" t="s">
        <v>76</v>
      </c>
      <c r="AY224" s="208" t="s">
        <v>165</v>
      </c>
    </row>
    <row r="225" spans="1:65" s="13" customFormat="1" ht="11.25">
      <c r="B225" s="183"/>
      <c r="D225" s="179" t="s">
        <v>220</v>
      </c>
      <c r="E225" s="184" t="s">
        <v>1</v>
      </c>
      <c r="F225" s="185" t="s">
        <v>991</v>
      </c>
      <c r="H225" s="186">
        <v>187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220</v>
      </c>
      <c r="AU225" s="184" t="s">
        <v>86</v>
      </c>
      <c r="AV225" s="13" t="s">
        <v>86</v>
      </c>
      <c r="AW225" s="13" t="s">
        <v>32</v>
      </c>
      <c r="AX225" s="13" t="s">
        <v>84</v>
      </c>
      <c r="AY225" s="184" t="s">
        <v>165</v>
      </c>
    </row>
    <row r="226" spans="1:65" s="2" customFormat="1" ht="16.5" customHeight="1">
      <c r="A226" s="32"/>
      <c r="B226" s="165"/>
      <c r="C226" s="166" t="s">
        <v>372</v>
      </c>
      <c r="D226" s="166" t="s">
        <v>168</v>
      </c>
      <c r="E226" s="167" t="s">
        <v>410</v>
      </c>
      <c r="F226" s="168" t="s">
        <v>411</v>
      </c>
      <c r="G226" s="169" t="s">
        <v>231</v>
      </c>
      <c r="H226" s="170">
        <v>876</v>
      </c>
      <c r="I226" s="171"/>
      <c r="J226" s="172">
        <f>ROUND(I226*H226,2)</f>
        <v>0</v>
      </c>
      <c r="K226" s="168" t="s">
        <v>172</v>
      </c>
      <c r="L226" s="33"/>
      <c r="M226" s="173" t="s">
        <v>1</v>
      </c>
      <c r="N226" s="174" t="s">
        <v>41</v>
      </c>
      <c r="O226" s="58"/>
      <c r="P226" s="175">
        <f>O226*H226</f>
        <v>0</v>
      </c>
      <c r="Q226" s="175">
        <v>0</v>
      </c>
      <c r="R226" s="175">
        <f>Q226*H226</f>
        <v>0</v>
      </c>
      <c r="S226" s="175">
        <v>0</v>
      </c>
      <c r="T226" s="176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7" t="s">
        <v>182</v>
      </c>
      <c r="AT226" s="177" t="s">
        <v>168</v>
      </c>
      <c r="AU226" s="177" t="s">
        <v>86</v>
      </c>
      <c r="AY226" s="17" t="s">
        <v>165</v>
      </c>
      <c r="BE226" s="178">
        <f>IF(N226="základní",J226,0)</f>
        <v>0</v>
      </c>
      <c r="BF226" s="178">
        <f>IF(N226="snížená",J226,0)</f>
        <v>0</v>
      </c>
      <c r="BG226" s="178">
        <f>IF(N226="zákl. přenesená",J226,0)</f>
        <v>0</v>
      </c>
      <c r="BH226" s="178">
        <f>IF(N226="sníž. přenesená",J226,0)</f>
        <v>0</v>
      </c>
      <c r="BI226" s="178">
        <f>IF(N226="nulová",J226,0)</f>
        <v>0</v>
      </c>
      <c r="BJ226" s="17" t="s">
        <v>84</v>
      </c>
      <c r="BK226" s="178">
        <f>ROUND(I226*H226,2)</f>
        <v>0</v>
      </c>
      <c r="BL226" s="17" t="s">
        <v>182</v>
      </c>
      <c r="BM226" s="177" t="s">
        <v>992</v>
      </c>
    </row>
    <row r="227" spans="1:65" s="15" customFormat="1" ht="22.5">
      <c r="B227" s="207"/>
      <c r="D227" s="179" t="s">
        <v>220</v>
      </c>
      <c r="E227" s="208" t="s">
        <v>1</v>
      </c>
      <c r="F227" s="209" t="s">
        <v>413</v>
      </c>
      <c r="H227" s="208" t="s">
        <v>1</v>
      </c>
      <c r="I227" s="210"/>
      <c r="L227" s="207"/>
      <c r="M227" s="211"/>
      <c r="N227" s="212"/>
      <c r="O227" s="212"/>
      <c r="P227" s="212"/>
      <c r="Q227" s="212"/>
      <c r="R227" s="212"/>
      <c r="S227" s="212"/>
      <c r="T227" s="213"/>
      <c r="AT227" s="208" t="s">
        <v>220</v>
      </c>
      <c r="AU227" s="208" t="s">
        <v>86</v>
      </c>
      <c r="AV227" s="15" t="s">
        <v>84</v>
      </c>
      <c r="AW227" s="15" t="s">
        <v>32</v>
      </c>
      <c r="AX227" s="15" t="s">
        <v>76</v>
      </c>
      <c r="AY227" s="208" t="s">
        <v>165</v>
      </c>
    </row>
    <row r="228" spans="1:65" s="15" customFormat="1" ht="11.25">
      <c r="B228" s="207"/>
      <c r="D228" s="179" t="s">
        <v>220</v>
      </c>
      <c r="E228" s="208" t="s">
        <v>1</v>
      </c>
      <c r="F228" s="209" t="s">
        <v>993</v>
      </c>
      <c r="H228" s="208" t="s">
        <v>1</v>
      </c>
      <c r="I228" s="210"/>
      <c r="L228" s="207"/>
      <c r="M228" s="211"/>
      <c r="N228" s="212"/>
      <c r="O228" s="212"/>
      <c r="P228" s="212"/>
      <c r="Q228" s="212"/>
      <c r="R228" s="212"/>
      <c r="S228" s="212"/>
      <c r="T228" s="213"/>
      <c r="AT228" s="208" t="s">
        <v>220</v>
      </c>
      <c r="AU228" s="208" t="s">
        <v>86</v>
      </c>
      <c r="AV228" s="15" t="s">
        <v>84</v>
      </c>
      <c r="AW228" s="15" t="s">
        <v>32</v>
      </c>
      <c r="AX228" s="15" t="s">
        <v>76</v>
      </c>
      <c r="AY228" s="208" t="s">
        <v>165</v>
      </c>
    </row>
    <row r="229" spans="1:65" s="13" customFormat="1" ht="11.25">
      <c r="B229" s="183"/>
      <c r="D229" s="179" t="s">
        <v>220</v>
      </c>
      <c r="E229" s="184" t="s">
        <v>1</v>
      </c>
      <c r="F229" s="185" t="s">
        <v>979</v>
      </c>
      <c r="H229" s="186">
        <v>876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220</v>
      </c>
      <c r="AU229" s="184" t="s">
        <v>86</v>
      </c>
      <c r="AV229" s="13" t="s">
        <v>86</v>
      </c>
      <c r="AW229" s="13" t="s">
        <v>32</v>
      </c>
      <c r="AX229" s="13" t="s">
        <v>76</v>
      </c>
      <c r="AY229" s="184" t="s">
        <v>165</v>
      </c>
    </row>
    <row r="230" spans="1:65" s="14" customFormat="1" ht="11.25">
      <c r="B230" s="194"/>
      <c r="D230" s="179" t="s">
        <v>220</v>
      </c>
      <c r="E230" s="195" t="s">
        <v>1</v>
      </c>
      <c r="F230" s="196" t="s">
        <v>244</v>
      </c>
      <c r="H230" s="197">
        <v>876</v>
      </c>
      <c r="I230" s="198"/>
      <c r="L230" s="194"/>
      <c r="M230" s="199"/>
      <c r="N230" s="200"/>
      <c r="O230" s="200"/>
      <c r="P230" s="200"/>
      <c r="Q230" s="200"/>
      <c r="R230" s="200"/>
      <c r="S230" s="200"/>
      <c r="T230" s="201"/>
      <c r="AT230" s="195" t="s">
        <v>220</v>
      </c>
      <c r="AU230" s="195" t="s">
        <v>86</v>
      </c>
      <c r="AV230" s="14" t="s">
        <v>182</v>
      </c>
      <c r="AW230" s="14" t="s">
        <v>32</v>
      </c>
      <c r="AX230" s="14" t="s">
        <v>84</v>
      </c>
      <c r="AY230" s="195" t="s">
        <v>165</v>
      </c>
    </row>
    <row r="231" spans="1:65" s="2" customFormat="1" ht="21.75" customHeight="1">
      <c r="A231" s="32"/>
      <c r="B231" s="165"/>
      <c r="C231" s="166" t="s">
        <v>377</v>
      </c>
      <c r="D231" s="166" t="s">
        <v>168</v>
      </c>
      <c r="E231" s="167" t="s">
        <v>417</v>
      </c>
      <c r="F231" s="168" t="s">
        <v>418</v>
      </c>
      <c r="G231" s="169" t="s">
        <v>231</v>
      </c>
      <c r="H231" s="170">
        <v>848</v>
      </c>
      <c r="I231" s="171"/>
      <c r="J231" s="172">
        <f>ROUND(I231*H231,2)</f>
        <v>0</v>
      </c>
      <c r="K231" s="168" t="s">
        <v>172</v>
      </c>
      <c r="L231" s="33"/>
      <c r="M231" s="173" t="s">
        <v>1</v>
      </c>
      <c r="N231" s="174" t="s">
        <v>41</v>
      </c>
      <c r="O231" s="58"/>
      <c r="P231" s="175">
        <f>O231*H231</f>
        <v>0</v>
      </c>
      <c r="Q231" s="175">
        <v>0</v>
      </c>
      <c r="R231" s="175">
        <f>Q231*H231</f>
        <v>0</v>
      </c>
      <c r="S231" s="175">
        <v>0</v>
      </c>
      <c r="T231" s="17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7" t="s">
        <v>182</v>
      </c>
      <c r="AT231" s="177" t="s">
        <v>168</v>
      </c>
      <c r="AU231" s="177" t="s">
        <v>86</v>
      </c>
      <c r="AY231" s="17" t="s">
        <v>165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17" t="s">
        <v>84</v>
      </c>
      <c r="BK231" s="178">
        <f>ROUND(I231*H231,2)</f>
        <v>0</v>
      </c>
      <c r="BL231" s="17" t="s">
        <v>182</v>
      </c>
      <c r="BM231" s="177" t="s">
        <v>994</v>
      </c>
    </row>
    <row r="232" spans="1:65" s="15" customFormat="1" ht="22.5">
      <c r="B232" s="207"/>
      <c r="D232" s="179" t="s">
        <v>220</v>
      </c>
      <c r="E232" s="208" t="s">
        <v>1</v>
      </c>
      <c r="F232" s="209" t="s">
        <v>420</v>
      </c>
      <c r="H232" s="208" t="s">
        <v>1</v>
      </c>
      <c r="I232" s="210"/>
      <c r="L232" s="207"/>
      <c r="M232" s="211"/>
      <c r="N232" s="212"/>
      <c r="O232" s="212"/>
      <c r="P232" s="212"/>
      <c r="Q232" s="212"/>
      <c r="R232" s="212"/>
      <c r="S232" s="212"/>
      <c r="T232" s="213"/>
      <c r="AT232" s="208" t="s">
        <v>220</v>
      </c>
      <c r="AU232" s="208" t="s">
        <v>86</v>
      </c>
      <c r="AV232" s="15" t="s">
        <v>84</v>
      </c>
      <c r="AW232" s="15" t="s">
        <v>32</v>
      </c>
      <c r="AX232" s="15" t="s">
        <v>76</v>
      </c>
      <c r="AY232" s="208" t="s">
        <v>165</v>
      </c>
    </row>
    <row r="233" spans="1:65" s="15" customFormat="1" ht="11.25">
      <c r="B233" s="207"/>
      <c r="D233" s="179" t="s">
        <v>220</v>
      </c>
      <c r="E233" s="208" t="s">
        <v>1</v>
      </c>
      <c r="F233" s="209" t="s">
        <v>995</v>
      </c>
      <c r="H233" s="208" t="s">
        <v>1</v>
      </c>
      <c r="I233" s="210"/>
      <c r="L233" s="207"/>
      <c r="M233" s="211"/>
      <c r="N233" s="212"/>
      <c r="O233" s="212"/>
      <c r="P233" s="212"/>
      <c r="Q233" s="212"/>
      <c r="R233" s="212"/>
      <c r="S233" s="212"/>
      <c r="T233" s="213"/>
      <c r="AT233" s="208" t="s">
        <v>220</v>
      </c>
      <c r="AU233" s="208" t="s">
        <v>86</v>
      </c>
      <c r="AV233" s="15" t="s">
        <v>84</v>
      </c>
      <c r="AW233" s="15" t="s">
        <v>32</v>
      </c>
      <c r="AX233" s="15" t="s">
        <v>76</v>
      </c>
      <c r="AY233" s="208" t="s">
        <v>165</v>
      </c>
    </row>
    <row r="234" spans="1:65" s="13" customFormat="1" ht="11.25">
      <c r="B234" s="183"/>
      <c r="D234" s="179" t="s">
        <v>220</v>
      </c>
      <c r="E234" s="184" t="s">
        <v>1</v>
      </c>
      <c r="F234" s="185" t="s">
        <v>996</v>
      </c>
      <c r="H234" s="186">
        <v>848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220</v>
      </c>
      <c r="AU234" s="184" t="s">
        <v>86</v>
      </c>
      <c r="AV234" s="13" t="s">
        <v>86</v>
      </c>
      <c r="AW234" s="13" t="s">
        <v>32</v>
      </c>
      <c r="AX234" s="13" t="s">
        <v>76</v>
      </c>
      <c r="AY234" s="184" t="s">
        <v>165</v>
      </c>
    </row>
    <row r="235" spans="1:65" s="14" customFormat="1" ht="11.25">
      <c r="B235" s="194"/>
      <c r="D235" s="179" t="s">
        <v>220</v>
      </c>
      <c r="E235" s="195" t="s">
        <v>1</v>
      </c>
      <c r="F235" s="196" t="s">
        <v>244</v>
      </c>
      <c r="H235" s="197">
        <v>848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5" t="s">
        <v>220</v>
      </c>
      <c r="AU235" s="195" t="s">
        <v>86</v>
      </c>
      <c r="AV235" s="14" t="s">
        <v>182</v>
      </c>
      <c r="AW235" s="14" t="s">
        <v>32</v>
      </c>
      <c r="AX235" s="14" t="s">
        <v>84</v>
      </c>
      <c r="AY235" s="195" t="s">
        <v>165</v>
      </c>
    </row>
    <row r="236" spans="1:65" s="2" customFormat="1" ht="21.75" customHeight="1">
      <c r="A236" s="32"/>
      <c r="B236" s="165"/>
      <c r="C236" s="166" t="s">
        <v>382</v>
      </c>
      <c r="D236" s="166" t="s">
        <v>168</v>
      </c>
      <c r="E236" s="167" t="s">
        <v>424</v>
      </c>
      <c r="F236" s="168" t="s">
        <v>425</v>
      </c>
      <c r="G236" s="169" t="s">
        <v>231</v>
      </c>
      <c r="H236" s="170">
        <v>820</v>
      </c>
      <c r="I236" s="171"/>
      <c r="J236" s="172">
        <f>ROUND(I236*H236,2)</f>
        <v>0</v>
      </c>
      <c r="K236" s="168" t="s">
        <v>172</v>
      </c>
      <c r="L236" s="33"/>
      <c r="M236" s="173" t="s">
        <v>1</v>
      </c>
      <c r="N236" s="174" t="s">
        <v>41</v>
      </c>
      <c r="O236" s="58"/>
      <c r="P236" s="175">
        <f>O236*H236</f>
        <v>0</v>
      </c>
      <c r="Q236" s="175">
        <v>0</v>
      </c>
      <c r="R236" s="175">
        <f>Q236*H236</f>
        <v>0</v>
      </c>
      <c r="S236" s="175">
        <v>0</v>
      </c>
      <c r="T236" s="176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7" t="s">
        <v>182</v>
      </c>
      <c r="AT236" s="177" t="s">
        <v>168</v>
      </c>
      <c r="AU236" s="177" t="s">
        <v>86</v>
      </c>
      <c r="AY236" s="17" t="s">
        <v>165</v>
      </c>
      <c r="BE236" s="178">
        <f>IF(N236="základní",J236,0)</f>
        <v>0</v>
      </c>
      <c r="BF236" s="178">
        <f>IF(N236="snížená",J236,0)</f>
        <v>0</v>
      </c>
      <c r="BG236" s="178">
        <f>IF(N236="zákl. přenesená",J236,0)</f>
        <v>0</v>
      </c>
      <c r="BH236" s="178">
        <f>IF(N236="sníž. přenesená",J236,0)</f>
        <v>0</v>
      </c>
      <c r="BI236" s="178">
        <f>IF(N236="nulová",J236,0)</f>
        <v>0</v>
      </c>
      <c r="BJ236" s="17" t="s">
        <v>84</v>
      </c>
      <c r="BK236" s="178">
        <f>ROUND(I236*H236,2)</f>
        <v>0</v>
      </c>
      <c r="BL236" s="17" t="s">
        <v>182</v>
      </c>
      <c r="BM236" s="177" t="s">
        <v>997</v>
      </c>
    </row>
    <row r="237" spans="1:65" s="15" customFormat="1" ht="22.5">
      <c r="B237" s="207"/>
      <c r="D237" s="179" t="s">
        <v>220</v>
      </c>
      <c r="E237" s="208" t="s">
        <v>1</v>
      </c>
      <c r="F237" s="209" t="s">
        <v>427</v>
      </c>
      <c r="H237" s="208" t="s">
        <v>1</v>
      </c>
      <c r="I237" s="210"/>
      <c r="L237" s="207"/>
      <c r="M237" s="211"/>
      <c r="N237" s="212"/>
      <c r="O237" s="212"/>
      <c r="P237" s="212"/>
      <c r="Q237" s="212"/>
      <c r="R237" s="212"/>
      <c r="S237" s="212"/>
      <c r="T237" s="213"/>
      <c r="AT237" s="208" t="s">
        <v>220</v>
      </c>
      <c r="AU237" s="208" t="s">
        <v>86</v>
      </c>
      <c r="AV237" s="15" t="s">
        <v>84</v>
      </c>
      <c r="AW237" s="15" t="s">
        <v>32</v>
      </c>
      <c r="AX237" s="15" t="s">
        <v>76</v>
      </c>
      <c r="AY237" s="208" t="s">
        <v>165</v>
      </c>
    </row>
    <row r="238" spans="1:65" s="15" customFormat="1" ht="11.25">
      <c r="B238" s="207"/>
      <c r="D238" s="179" t="s">
        <v>220</v>
      </c>
      <c r="E238" s="208" t="s">
        <v>1</v>
      </c>
      <c r="F238" s="209" t="s">
        <v>998</v>
      </c>
      <c r="H238" s="208" t="s">
        <v>1</v>
      </c>
      <c r="I238" s="210"/>
      <c r="L238" s="207"/>
      <c r="M238" s="211"/>
      <c r="N238" s="212"/>
      <c r="O238" s="212"/>
      <c r="P238" s="212"/>
      <c r="Q238" s="212"/>
      <c r="R238" s="212"/>
      <c r="S238" s="212"/>
      <c r="T238" s="213"/>
      <c r="AT238" s="208" t="s">
        <v>220</v>
      </c>
      <c r="AU238" s="208" t="s">
        <v>86</v>
      </c>
      <c r="AV238" s="15" t="s">
        <v>84</v>
      </c>
      <c r="AW238" s="15" t="s">
        <v>32</v>
      </c>
      <c r="AX238" s="15" t="s">
        <v>76</v>
      </c>
      <c r="AY238" s="208" t="s">
        <v>165</v>
      </c>
    </row>
    <row r="239" spans="1:65" s="13" customFormat="1" ht="11.25">
      <c r="B239" s="183"/>
      <c r="D239" s="179" t="s">
        <v>220</v>
      </c>
      <c r="E239" s="184" t="s">
        <v>1</v>
      </c>
      <c r="F239" s="185" t="s">
        <v>999</v>
      </c>
      <c r="H239" s="186">
        <v>820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220</v>
      </c>
      <c r="AU239" s="184" t="s">
        <v>86</v>
      </c>
      <c r="AV239" s="13" t="s">
        <v>86</v>
      </c>
      <c r="AW239" s="13" t="s">
        <v>32</v>
      </c>
      <c r="AX239" s="13" t="s">
        <v>84</v>
      </c>
      <c r="AY239" s="184" t="s">
        <v>165</v>
      </c>
    </row>
    <row r="240" spans="1:65" s="2" customFormat="1" ht="21.75" customHeight="1">
      <c r="A240" s="32"/>
      <c r="B240" s="165"/>
      <c r="C240" s="166" t="s">
        <v>387</v>
      </c>
      <c r="D240" s="166" t="s">
        <v>168</v>
      </c>
      <c r="E240" s="167" t="s">
        <v>431</v>
      </c>
      <c r="F240" s="168" t="s">
        <v>432</v>
      </c>
      <c r="G240" s="169" t="s">
        <v>231</v>
      </c>
      <c r="H240" s="170">
        <v>13.2</v>
      </c>
      <c r="I240" s="171"/>
      <c r="J240" s="172">
        <f>ROUND(I240*H240,2)</f>
        <v>0</v>
      </c>
      <c r="K240" s="168" t="s">
        <v>172</v>
      </c>
      <c r="L240" s="33"/>
      <c r="M240" s="173" t="s">
        <v>1</v>
      </c>
      <c r="N240" s="174" t="s">
        <v>41</v>
      </c>
      <c r="O240" s="58"/>
      <c r="P240" s="175">
        <f>O240*H240</f>
        <v>0</v>
      </c>
      <c r="Q240" s="175">
        <v>0.23</v>
      </c>
      <c r="R240" s="175">
        <f>Q240*H240</f>
        <v>3.036</v>
      </c>
      <c r="S240" s="175">
        <v>0</v>
      </c>
      <c r="T240" s="176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7" t="s">
        <v>182</v>
      </c>
      <c r="AT240" s="177" t="s">
        <v>168</v>
      </c>
      <c r="AU240" s="177" t="s">
        <v>86</v>
      </c>
      <c r="AY240" s="17" t="s">
        <v>165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17" t="s">
        <v>84</v>
      </c>
      <c r="BK240" s="178">
        <f>ROUND(I240*H240,2)</f>
        <v>0</v>
      </c>
      <c r="BL240" s="17" t="s">
        <v>182</v>
      </c>
      <c r="BM240" s="177" t="s">
        <v>1000</v>
      </c>
    </row>
    <row r="241" spans="1:65" s="15" customFormat="1" ht="11.25">
      <c r="B241" s="207"/>
      <c r="D241" s="179" t="s">
        <v>220</v>
      </c>
      <c r="E241" s="208" t="s">
        <v>1</v>
      </c>
      <c r="F241" s="209" t="s">
        <v>434</v>
      </c>
      <c r="H241" s="208" t="s">
        <v>1</v>
      </c>
      <c r="I241" s="210"/>
      <c r="L241" s="207"/>
      <c r="M241" s="211"/>
      <c r="N241" s="212"/>
      <c r="O241" s="212"/>
      <c r="P241" s="212"/>
      <c r="Q241" s="212"/>
      <c r="R241" s="212"/>
      <c r="S241" s="212"/>
      <c r="T241" s="213"/>
      <c r="AT241" s="208" t="s">
        <v>220</v>
      </c>
      <c r="AU241" s="208" t="s">
        <v>86</v>
      </c>
      <c r="AV241" s="15" t="s">
        <v>84</v>
      </c>
      <c r="AW241" s="15" t="s">
        <v>32</v>
      </c>
      <c r="AX241" s="15" t="s">
        <v>76</v>
      </c>
      <c r="AY241" s="208" t="s">
        <v>165</v>
      </c>
    </row>
    <row r="242" spans="1:65" s="15" customFormat="1" ht="11.25">
      <c r="B242" s="207"/>
      <c r="D242" s="179" t="s">
        <v>220</v>
      </c>
      <c r="E242" s="208" t="s">
        <v>1</v>
      </c>
      <c r="F242" s="209" t="s">
        <v>435</v>
      </c>
      <c r="H242" s="208" t="s">
        <v>1</v>
      </c>
      <c r="I242" s="210"/>
      <c r="L242" s="207"/>
      <c r="M242" s="211"/>
      <c r="N242" s="212"/>
      <c r="O242" s="212"/>
      <c r="P242" s="212"/>
      <c r="Q242" s="212"/>
      <c r="R242" s="212"/>
      <c r="S242" s="212"/>
      <c r="T242" s="213"/>
      <c r="AT242" s="208" t="s">
        <v>220</v>
      </c>
      <c r="AU242" s="208" t="s">
        <v>86</v>
      </c>
      <c r="AV242" s="15" t="s">
        <v>84</v>
      </c>
      <c r="AW242" s="15" t="s">
        <v>32</v>
      </c>
      <c r="AX242" s="15" t="s">
        <v>76</v>
      </c>
      <c r="AY242" s="208" t="s">
        <v>165</v>
      </c>
    </row>
    <row r="243" spans="1:65" s="15" customFormat="1" ht="22.5">
      <c r="B243" s="207"/>
      <c r="D243" s="179" t="s">
        <v>220</v>
      </c>
      <c r="E243" s="208" t="s">
        <v>1</v>
      </c>
      <c r="F243" s="209" t="s">
        <v>436</v>
      </c>
      <c r="H243" s="208" t="s">
        <v>1</v>
      </c>
      <c r="I243" s="210"/>
      <c r="L243" s="207"/>
      <c r="M243" s="211"/>
      <c r="N243" s="212"/>
      <c r="O243" s="212"/>
      <c r="P243" s="212"/>
      <c r="Q243" s="212"/>
      <c r="R243" s="212"/>
      <c r="S243" s="212"/>
      <c r="T243" s="213"/>
      <c r="AT243" s="208" t="s">
        <v>220</v>
      </c>
      <c r="AU243" s="208" t="s">
        <v>86</v>
      </c>
      <c r="AV243" s="15" t="s">
        <v>84</v>
      </c>
      <c r="AW243" s="15" t="s">
        <v>32</v>
      </c>
      <c r="AX243" s="15" t="s">
        <v>76</v>
      </c>
      <c r="AY243" s="208" t="s">
        <v>165</v>
      </c>
    </row>
    <row r="244" spans="1:65" s="15" customFormat="1" ht="11.25">
      <c r="B244" s="207"/>
      <c r="D244" s="179" t="s">
        <v>220</v>
      </c>
      <c r="E244" s="208" t="s">
        <v>1</v>
      </c>
      <c r="F244" s="209" t="s">
        <v>1001</v>
      </c>
      <c r="H244" s="208" t="s">
        <v>1</v>
      </c>
      <c r="I244" s="210"/>
      <c r="L244" s="207"/>
      <c r="M244" s="211"/>
      <c r="N244" s="212"/>
      <c r="O244" s="212"/>
      <c r="P244" s="212"/>
      <c r="Q244" s="212"/>
      <c r="R244" s="212"/>
      <c r="S244" s="212"/>
      <c r="T244" s="213"/>
      <c r="AT244" s="208" t="s">
        <v>220</v>
      </c>
      <c r="AU244" s="208" t="s">
        <v>86</v>
      </c>
      <c r="AV244" s="15" t="s">
        <v>84</v>
      </c>
      <c r="AW244" s="15" t="s">
        <v>32</v>
      </c>
      <c r="AX244" s="15" t="s">
        <v>76</v>
      </c>
      <c r="AY244" s="208" t="s">
        <v>165</v>
      </c>
    </row>
    <row r="245" spans="1:65" s="13" customFormat="1" ht="11.25">
      <c r="B245" s="183"/>
      <c r="D245" s="179" t="s">
        <v>220</v>
      </c>
      <c r="E245" s="184" t="s">
        <v>1</v>
      </c>
      <c r="F245" s="185" t="s">
        <v>1002</v>
      </c>
      <c r="H245" s="186">
        <v>13.2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220</v>
      </c>
      <c r="AU245" s="184" t="s">
        <v>86</v>
      </c>
      <c r="AV245" s="13" t="s">
        <v>86</v>
      </c>
      <c r="AW245" s="13" t="s">
        <v>32</v>
      </c>
      <c r="AX245" s="13" t="s">
        <v>84</v>
      </c>
      <c r="AY245" s="184" t="s">
        <v>165</v>
      </c>
    </row>
    <row r="246" spans="1:65" s="2" customFormat="1" ht="21.75" customHeight="1">
      <c r="A246" s="32"/>
      <c r="B246" s="165"/>
      <c r="C246" s="166" t="s">
        <v>401</v>
      </c>
      <c r="D246" s="166" t="s">
        <v>168</v>
      </c>
      <c r="E246" s="167" t="s">
        <v>440</v>
      </c>
      <c r="F246" s="168" t="s">
        <v>441</v>
      </c>
      <c r="G246" s="169" t="s">
        <v>231</v>
      </c>
      <c r="H246" s="170">
        <v>848</v>
      </c>
      <c r="I246" s="171"/>
      <c r="J246" s="172">
        <f>ROUND(I246*H246,2)</f>
        <v>0</v>
      </c>
      <c r="K246" s="168" t="s">
        <v>172</v>
      </c>
      <c r="L246" s="33"/>
      <c r="M246" s="173" t="s">
        <v>1</v>
      </c>
      <c r="N246" s="174" t="s">
        <v>41</v>
      </c>
      <c r="O246" s="58"/>
      <c r="P246" s="175">
        <f>O246*H246</f>
        <v>0</v>
      </c>
      <c r="Q246" s="175">
        <v>0</v>
      </c>
      <c r="R246" s="175">
        <f>Q246*H246</f>
        <v>0</v>
      </c>
      <c r="S246" s="175">
        <v>0</v>
      </c>
      <c r="T246" s="17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7" t="s">
        <v>182</v>
      </c>
      <c r="AT246" s="177" t="s">
        <v>168</v>
      </c>
      <c r="AU246" s="177" t="s">
        <v>86</v>
      </c>
      <c r="AY246" s="17" t="s">
        <v>165</v>
      </c>
      <c r="BE246" s="178">
        <f>IF(N246="základní",J246,0)</f>
        <v>0</v>
      </c>
      <c r="BF246" s="178">
        <f>IF(N246="snížená",J246,0)</f>
        <v>0</v>
      </c>
      <c r="BG246" s="178">
        <f>IF(N246="zákl. přenesená",J246,0)</f>
        <v>0</v>
      </c>
      <c r="BH246" s="178">
        <f>IF(N246="sníž. přenesená",J246,0)</f>
        <v>0</v>
      </c>
      <c r="BI246" s="178">
        <f>IF(N246="nulová",J246,0)</f>
        <v>0</v>
      </c>
      <c r="BJ246" s="17" t="s">
        <v>84</v>
      </c>
      <c r="BK246" s="178">
        <f>ROUND(I246*H246,2)</f>
        <v>0</v>
      </c>
      <c r="BL246" s="17" t="s">
        <v>182</v>
      </c>
      <c r="BM246" s="177" t="s">
        <v>1003</v>
      </c>
    </row>
    <row r="247" spans="1:65" s="15" customFormat="1" ht="11.25">
      <c r="B247" s="207"/>
      <c r="D247" s="179" t="s">
        <v>220</v>
      </c>
      <c r="E247" s="208" t="s">
        <v>1</v>
      </c>
      <c r="F247" s="209" t="s">
        <v>443</v>
      </c>
      <c r="H247" s="208" t="s">
        <v>1</v>
      </c>
      <c r="I247" s="210"/>
      <c r="L247" s="207"/>
      <c r="M247" s="211"/>
      <c r="N247" s="212"/>
      <c r="O247" s="212"/>
      <c r="P247" s="212"/>
      <c r="Q247" s="212"/>
      <c r="R247" s="212"/>
      <c r="S247" s="212"/>
      <c r="T247" s="213"/>
      <c r="AT247" s="208" t="s">
        <v>220</v>
      </c>
      <c r="AU247" s="208" t="s">
        <v>86</v>
      </c>
      <c r="AV247" s="15" t="s">
        <v>84</v>
      </c>
      <c r="AW247" s="15" t="s">
        <v>32</v>
      </c>
      <c r="AX247" s="15" t="s">
        <v>76</v>
      </c>
      <c r="AY247" s="208" t="s">
        <v>165</v>
      </c>
    </row>
    <row r="248" spans="1:65" s="15" customFormat="1" ht="11.25">
      <c r="B248" s="207"/>
      <c r="D248" s="179" t="s">
        <v>220</v>
      </c>
      <c r="E248" s="208" t="s">
        <v>1</v>
      </c>
      <c r="F248" s="209" t="s">
        <v>444</v>
      </c>
      <c r="H248" s="208" t="s">
        <v>1</v>
      </c>
      <c r="I248" s="210"/>
      <c r="L248" s="207"/>
      <c r="M248" s="211"/>
      <c r="N248" s="212"/>
      <c r="O248" s="212"/>
      <c r="P248" s="212"/>
      <c r="Q248" s="212"/>
      <c r="R248" s="212"/>
      <c r="S248" s="212"/>
      <c r="T248" s="213"/>
      <c r="AT248" s="208" t="s">
        <v>220</v>
      </c>
      <c r="AU248" s="208" t="s">
        <v>86</v>
      </c>
      <c r="AV248" s="15" t="s">
        <v>84</v>
      </c>
      <c r="AW248" s="15" t="s">
        <v>32</v>
      </c>
      <c r="AX248" s="15" t="s">
        <v>76</v>
      </c>
      <c r="AY248" s="208" t="s">
        <v>165</v>
      </c>
    </row>
    <row r="249" spans="1:65" s="15" customFormat="1" ht="11.25">
      <c r="B249" s="207"/>
      <c r="D249" s="179" t="s">
        <v>220</v>
      </c>
      <c r="E249" s="208" t="s">
        <v>1</v>
      </c>
      <c r="F249" s="209" t="s">
        <v>1004</v>
      </c>
      <c r="H249" s="208" t="s">
        <v>1</v>
      </c>
      <c r="I249" s="210"/>
      <c r="L249" s="207"/>
      <c r="M249" s="211"/>
      <c r="N249" s="212"/>
      <c r="O249" s="212"/>
      <c r="P249" s="212"/>
      <c r="Q249" s="212"/>
      <c r="R249" s="212"/>
      <c r="S249" s="212"/>
      <c r="T249" s="213"/>
      <c r="AT249" s="208" t="s">
        <v>220</v>
      </c>
      <c r="AU249" s="208" t="s">
        <v>86</v>
      </c>
      <c r="AV249" s="15" t="s">
        <v>84</v>
      </c>
      <c r="AW249" s="15" t="s">
        <v>32</v>
      </c>
      <c r="AX249" s="15" t="s">
        <v>76</v>
      </c>
      <c r="AY249" s="208" t="s">
        <v>165</v>
      </c>
    </row>
    <row r="250" spans="1:65" s="13" customFormat="1" ht="11.25">
      <c r="B250" s="183"/>
      <c r="D250" s="179" t="s">
        <v>220</v>
      </c>
      <c r="E250" s="184" t="s">
        <v>1</v>
      </c>
      <c r="F250" s="185" t="s">
        <v>996</v>
      </c>
      <c r="H250" s="186">
        <v>848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220</v>
      </c>
      <c r="AU250" s="184" t="s">
        <v>86</v>
      </c>
      <c r="AV250" s="13" t="s">
        <v>86</v>
      </c>
      <c r="AW250" s="13" t="s">
        <v>32</v>
      </c>
      <c r="AX250" s="13" t="s">
        <v>76</v>
      </c>
      <c r="AY250" s="184" t="s">
        <v>165</v>
      </c>
    </row>
    <row r="251" spans="1:65" s="14" customFormat="1" ht="11.25">
      <c r="B251" s="194"/>
      <c r="D251" s="179" t="s">
        <v>220</v>
      </c>
      <c r="E251" s="195" t="s">
        <v>1</v>
      </c>
      <c r="F251" s="196" t="s">
        <v>244</v>
      </c>
      <c r="H251" s="197">
        <v>848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5" t="s">
        <v>220</v>
      </c>
      <c r="AU251" s="195" t="s">
        <v>86</v>
      </c>
      <c r="AV251" s="14" t="s">
        <v>182</v>
      </c>
      <c r="AW251" s="14" t="s">
        <v>32</v>
      </c>
      <c r="AX251" s="14" t="s">
        <v>84</v>
      </c>
      <c r="AY251" s="195" t="s">
        <v>165</v>
      </c>
    </row>
    <row r="252" spans="1:65" s="2" customFormat="1" ht="16.5" customHeight="1">
      <c r="A252" s="32"/>
      <c r="B252" s="165"/>
      <c r="C252" s="166" t="s">
        <v>409</v>
      </c>
      <c r="D252" s="166" t="s">
        <v>168</v>
      </c>
      <c r="E252" s="167" t="s">
        <v>447</v>
      </c>
      <c r="F252" s="168" t="s">
        <v>448</v>
      </c>
      <c r="G252" s="169" t="s">
        <v>231</v>
      </c>
      <c r="H252" s="170">
        <v>1626</v>
      </c>
      <c r="I252" s="171"/>
      <c r="J252" s="172">
        <f>ROUND(I252*H252,2)</f>
        <v>0</v>
      </c>
      <c r="K252" s="168" t="s">
        <v>172</v>
      </c>
      <c r="L252" s="33"/>
      <c r="M252" s="173" t="s">
        <v>1</v>
      </c>
      <c r="N252" s="174" t="s">
        <v>41</v>
      </c>
      <c r="O252" s="58"/>
      <c r="P252" s="175">
        <f>O252*H252</f>
        <v>0</v>
      </c>
      <c r="Q252" s="175">
        <v>0</v>
      </c>
      <c r="R252" s="175">
        <f>Q252*H252</f>
        <v>0</v>
      </c>
      <c r="S252" s="175">
        <v>0</v>
      </c>
      <c r="T252" s="176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7" t="s">
        <v>182</v>
      </c>
      <c r="AT252" s="177" t="s">
        <v>168</v>
      </c>
      <c r="AU252" s="177" t="s">
        <v>86</v>
      </c>
      <c r="AY252" s="17" t="s">
        <v>165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17" t="s">
        <v>84</v>
      </c>
      <c r="BK252" s="178">
        <f>ROUND(I252*H252,2)</f>
        <v>0</v>
      </c>
      <c r="BL252" s="17" t="s">
        <v>182</v>
      </c>
      <c r="BM252" s="177" t="s">
        <v>1005</v>
      </c>
    </row>
    <row r="253" spans="1:65" s="15" customFormat="1" ht="11.25">
      <c r="B253" s="207"/>
      <c r="D253" s="179" t="s">
        <v>220</v>
      </c>
      <c r="E253" s="208" t="s">
        <v>1</v>
      </c>
      <c r="F253" s="209" t="s">
        <v>450</v>
      </c>
      <c r="H253" s="208" t="s">
        <v>1</v>
      </c>
      <c r="I253" s="210"/>
      <c r="L253" s="207"/>
      <c r="M253" s="211"/>
      <c r="N253" s="212"/>
      <c r="O253" s="212"/>
      <c r="P253" s="212"/>
      <c r="Q253" s="212"/>
      <c r="R253" s="212"/>
      <c r="S253" s="212"/>
      <c r="T253" s="213"/>
      <c r="AT253" s="208" t="s">
        <v>220</v>
      </c>
      <c r="AU253" s="208" t="s">
        <v>86</v>
      </c>
      <c r="AV253" s="15" t="s">
        <v>84</v>
      </c>
      <c r="AW253" s="15" t="s">
        <v>32</v>
      </c>
      <c r="AX253" s="15" t="s">
        <v>76</v>
      </c>
      <c r="AY253" s="208" t="s">
        <v>165</v>
      </c>
    </row>
    <row r="254" spans="1:65" s="15" customFormat="1" ht="11.25">
      <c r="B254" s="207"/>
      <c r="D254" s="179" t="s">
        <v>220</v>
      </c>
      <c r="E254" s="208" t="s">
        <v>1</v>
      </c>
      <c r="F254" s="209" t="s">
        <v>451</v>
      </c>
      <c r="H254" s="208" t="s">
        <v>1</v>
      </c>
      <c r="I254" s="210"/>
      <c r="L254" s="207"/>
      <c r="M254" s="211"/>
      <c r="N254" s="212"/>
      <c r="O254" s="212"/>
      <c r="P254" s="212"/>
      <c r="Q254" s="212"/>
      <c r="R254" s="212"/>
      <c r="S254" s="212"/>
      <c r="T254" s="213"/>
      <c r="AT254" s="208" t="s">
        <v>220</v>
      </c>
      <c r="AU254" s="208" t="s">
        <v>86</v>
      </c>
      <c r="AV254" s="15" t="s">
        <v>84</v>
      </c>
      <c r="AW254" s="15" t="s">
        <v>32</v>
      </c>
      <c r="AX254" s="15" t="s">
        <v>76</v>
      </c>
      <c r="AY254" s="208" t="s">
        <v>165</v>
      </c>
    </row>
    <row r="255" spans="1:65" s="15" customFormat="1" ht="11.25">
      <c r="B255" s="207"/>
      <c r="D255" s="179" t="s">
        <v>220</v>
      </c>
      <c r="E255" s="208" t="s">
        <v>1</v>
      </c>
      <c r="F255" s="209" t="s">
        <v>1006</v>
      </c>
      <c r="H255" s="208" t="s">
        <v>1</v>
      </c>
      <c r="I255" s="210"/>
      <c r="L255" s="207"/>
      <c r="M255" s="211"/>
      <c r="N255" s="212"/>
      <c r="O255" s="212"/>
      <c r="P255" s="212"/>
      <c r="Q255" s="212"/>
      <c r="R255" s="212"/>
      <c r="S255" s="212"/>
      <c r="T255" s="213"/>
      <c r="AT255" s="208" t="s">
        <v>220</v>
      </c>
      <c r="AU255" s="208" t="s">
        <v>86</v>
      </c>
      <c r="AV255" s="15" t="s">
        <v>84</v>
      </c>
      <c r="AW255" s="15" t="s">
        <v>32</v>
      </c>
      <c r="AX255" s="15" t="s">
        <v>76</v>
      </c>
      <c r="AY255" s="208" t="s">
        <v>165</v>
      </c>
    </row>
    <row r="256" spans="1:65" s="15" customFormat="1" ht="11.25">
      <c r="B256" s="207"/>
      <c r="D256" s="179" t="s">
        <v>220</v>
      </c>
      <c r="E256" s="208" t="s">
        <v>1</v>
      </c>
      <c r="F256" s="209" t="s">
        <v>395</v>
      </c>
      <c r="H256" s="208" t="s">
        <v>1</v>
      </c>
      <c r="I256" s="210"/>
      <c r="L256" s="207"/>
      <c r="M256" s="211"/>
      <c r="N256" s="212"/>
      <c r="O256" s="212"/>
      <c r="P256" s="212"/>
      <c r="Q256" s="212"/>
      <c r="R256" s="212"/>
      <c r="S256" s="212"/>
      <c r="T256" s="213"/>
      <c r="AT256" s="208" t="s">
        <v>220</v>
      </c>
      <c r="AU256" s="208" t="s">
        <v>86</v>
      </c>
      <c r="AV256" s="15" t="s">
        <v>84</v>
      </c>
      <c r="AW256" s="15" t="s">
        <v>32</v>
      </c>
      <c r="AX256" s="15" t="s">
        <v>76</v>
      </c>
      <c r="AY256" s="208" t="s">
        <v>165</v>
      </c>
    </row>
    <row r="257" spans="1:65" s="15" customFormat="1" ht="11.25">
      <c r="B257" s="207"/>
      <c r="D257" s="179" t="s">
        <v>220</v>
      </c>
      <c r="E257" s="208" t="s">
        <v>1</v>
      </c>
      <c r="F257" s="209" t="s">
        <v>453</v>
      </c>
      <c r="H257" s="208" t="s">
        <v>1</v>
      </c>
      <c r="I257" s="210"/>
      <c r="L257" s="207"/>
      <c r="M257" s="211"/>
      <c r="N257" s="212"/>
      <c r="O257" s="212"/>
      <c r="P257" s="212"/>
      <c r="Q257" s="212"/>
      <c r="R257" s="212"/>
      <c r="S257" s="212"/>
      <c r="T257" s="213"/>
      <c r="AT257" s="208" t="s">
        <v>220</v>
      </c>
      <c r="AU257" s="208" t="s">
        <v>86</v>
      </c>
      <c r="AV257" s="15" t="s">
        <v>84</v>
      </c>
      <c r="AW257" s="15" t="s">
        <v>32</v>
      </c>
      <c r="AX257" s="15" t="s">
        <v>76</v>
      </c>
      <c r="AY257" s="208" t="s">
        <v>165</v>
      </c>
    </row>
    <row r="258" spans="1:65" s="15" customFormat="1" ht="11.25">
      <c r="B258" s="207"/>
      <c r="D258" s="179" t="s">
        <v>220</v>
      </c>
      <c r="E258" s="208" t="s">
        <v>1</v>
      </c>
      <c r="F258" s="209" t="s">
        <v>454</v>
      </c>
      <c r="H258" s="208" t="s">
        <v>1</v>
      </c>
      <c r="I258" s="210"/>
      <c r="L258" s="207"/>
      <c r="M258" s="211"/>
      <c r="N258" s="212"/>
      <c r="O258" s="212"/>
      <c r="P258" s="212"/>
      <c r="Q258" s="212"/>
      <c r="R258" s="212"/>
      <c r="S258" s="212"/>
      <c r="T258" s="213"/>
      <c r="AT258" s="208" t="s">
        <v>220</v>
      </c>
      <c r="AU258" s="208" t="s">
        <v>86</v>
      </c>
      <c r="AV258" s="15" t="s">
        <v>84</v>
      </c>
      <c r="AW258" s="15" t="s">
        <v>32</v>
      </c>
      <c r="AX258" s="15" t="s">
        <v>76</v>
      </c>
      <c r="AY258" s="208" t="s">
        <v>165</v>
      </c>
    </row>
    <row r="259" spans="1:65" s="15" customFormat="1" ht="11.25">
      <c r="B259" s="207"/>
      <c r="D259" s="179" t="s">
        <v>220</v>
      </c>
      <c r="E259" s="208" t="s">
        <v>1</v>
      </c>
      <c r="F259" s="209" t="s">
        <v>1007</v>
      </c>
      <c r="H259" s="208" t="s">
        <v>1</v>
      </c>
      <c r="I259" s="210"/>
      <c r="L259" s="207"/>
      <c r="M259" s="211"/>
      <c r="N259" s="212"/>
      <c r="O259" s="212"/>
      <c r="P259" s="212"/>
      <c r="Q259" s="212"/>
      <c r="R259" s="212"/>
      <c r="S259" s="212"/>
      <c r="T259" s="213"/>
      <c r="AT259" s="208" t="s">
        <v>220</v>
      </c>
      <c r="AU259" s="208" t="s">
        <v>86</v>
      </c>
      <c r="AV259" s="15" t="s">
        <v>84</v>
      </c>
      <c r="AW259" s="15" t="s">
        <v>32</v>
      </c>
      <c r="AX259" s="15" t="s">
        <v>76</v>
      </c>
      <c r="AY259" s="208" t="s">
        <v>165</v>
      </c>
    </row>
    <row r="260" spans="1:65" s="15" customFormat="1" ht="11.25">
      <c r="B260" s="207"/>
      <c r="D260" s="179" t="s">
        <v>220</v>
      </c>
      <c r="E260" s="208" t="s">
        <v>1</v>
      </c>
      <c r="F260" s="209" t="s">
        <v>395</v>
      </c>
      <c r="H260" s="208" t="s">
        <v>1</v>
      </c>
      <c r="I260" s="210"/>
      <c r="L260" s="207"/>
      <c r="M260" s="211"/>
      <c r="N260" s="212"/>
      <c r="O260" s="212"/>
      <c r="P260" s="212"/>
      <c r="Q260" s="212"/>
      <c r="R260" s="212"/>
      <c r="S260" s="212"/>
      <c r="T260" s="213"/>
      <c r="AT260" s="208" t="s">
        <v>220</v>
      </c>
      <c r="AU260" s="208" t="s">
        <v>86</v>
      </c>
      <c r="AV260" s="15" t="s">
        <v>84</v>
      </c>
      <c r="AW260" s="15" t="s">
        <v>32</v>
      </c>
      <c r="AX260" s="15" t="s">
        <v>76</v>
      </c>
      <c r="AY260" s="208" t="s">
        <v>165</v>
      </c>
    </row>
    <row r="261" spans="1:65" s="15" customFormat="1" ht="11.25">
      <c r="B261" s="207"/>
      <c r="D261" s="179" t="s">
        <v>220</v>
      </c>
      <c r="E261" s="208" t="s">
        <v>1</v>
      </c>
      <c r="F261" s="209" t="s">
        <v>1008</v>
      </c>
      <c r="H261" s="208" t="s">
        <v>1</v>
      </c>
      <c r="I261" s="210"/>
      <c r="L261" s="207"/>
      <c r="M261" s="211"/>
      <c r="N261" s="212"/>
      <c r="O261" s="212"/>
      <c r="P261" s="212"/>
      <c r="Q261" s="212"/>
      <c r="R261" s="212"/>
      <c r="S261" s="212"/>
      <c r="T261" s="213"/>
      <c r="AT261" s="208" t="s">
        <v>220</v>
      </c>
      <c r="AU261" s="208" t="s">
        <v>86</v>
      </c>
      <c r="AV261" s="15" t="s">
        <v>84</v>
      </c>
      <c r="AW261" s="15" t="s">
        <v>32</v>
      </c>
      <c r="AX261" s="15" t="s">
        <v>76</v>
      </c>
      <c r="AY261" s="208" t="s">
        <v>165</v>
      </c>
    </row>
    <row r="262" spans="1:65" s="13" customFormat="1" ht="11.25">
      <c r="B262" s="183"/>
      <c r="D262" s="179" t="s">
        <v>220</v>
      </c>
      <c r="E262" s="184" t="s">
        <v>1</v>
      </c>
      <c r="F262" s="185" t="s">
        <v>1009</v>
      </c>
      <c r="H262" s="186">
        <v>1626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220</v>
      </c>
      <c r="AU262" s="184" t="s">
        <v>86</v>
      </c>
      <c r="AV262" s="13" t="s">
        <v>86</v>
      </c>
      <c r="AW262" s="13" t="s">
        <v>32</v>
      </c>
      <c r="AX262" s="13" t="s">
        <v>84</v>
      </c>
      <c r="AY262" s="184" t="s">
        <v>165</v>
      </c>
    </row>
    <row r="263" spans="1:65" s="2" customFormat="1" ht="21.75" customHeight="1">
      <c r="A263" s="32"/>
      <c r="B263" s="165"/>
      <c r="C263" s="166" t="s">
        <v>416</v>
      </c>
      <c r="D263" s="166" t="s">
        <v>168</v>
      </c>
      <c r="E263" s="167" t="s">
        <v>459</v>
      </c>
      <c r="F263" s="168" t="s">
        <v>460</v>
      </c>
      <c r="G263" s="169" t="s">
        <v>231</v>
      </c>
      <c r="H263" s="170">
        <v>792</v>
      </c>
      <c r="I263" s="171"/>
      <c r="J263" s="172">
        <f>ROUND(I263*H263,2)</f>
        <v>0</v>
      </c>
      <c r="K263" s="168" t="s">
        <v>172</v>
      </c>
      <c r="L263" s="33"/>
      <c r="M263" s="173" t="s">
        <v>1</v>
      </c>
      <c r="N263" s="174" t="s">
        <v>41</v>
      </c>
      <c r="O263" s="58"/>
      <c r="P263" s="175">
        <f>O263*H263</f>
        <v>0</v>
      </c>
      <c r="Q263" s="175">
        <v>0</v>
      </c>
      <c r="R263" s="175">
        <f>Q263*H263</f>
        <v>0</v>
      </c>
      <c r="S263" s="175">
        <v>0</v>
      </c>
      <c r="T263" s="176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7" t="s">
        <v>182</v>
      </c>
      <c r="AT263" s="177" t="s">
        <v>168</v>
      </c>
      <c r="AU263" s="177" t="s">
        <v>86</v>
      </c>
      <c r="AY263" s="17" t="s">
        <v>165</v>
      </c>
      <c r="BE263" s="178">
        <f>IF(N263="základní",J263,0)</f>
        <v>0</v>
      </c>
      <c r="BF263" s="178">
        <f>IF(N263="snížená",J263,0)</f>
        <v>0</v>
      </c>
      <c r="BG263" s="178">
        <f>IF(N263="zákl. přenesená",J263,0)</f>
        <v>0</v>
      </c>
      <c r="BH263" s="178">
        <f>IF(N263="sníž. přenesená",J263,0)</f>
        <v>0</v>
      </c>
      <c r="BI263" s="178">
        <f>IF(N263="nulová",J263,0)</f>
        <v>0</v>
      </c>
      <c r="BJ263" s="17" t="s">
        <v>84</v>
      </c>
      <c r="BK263" s="178">
        <f>ROUND(I263*H263,2)</f>
        <v>0</v>
      </c>
      <c r="BL263" s="17" t="s">
        <v>182</v>
      </c>
      <c r="BM263" s="177" t="s">
        <v>1010</v>
      </c>
    </row>
    <row r="264" spans="1:65" s="15" customFormat="1" ht="22.5">
      <c r="B264" s="207"/>
      <c r="D264" s="179" t="s">
        <v>220</v>
      </c>
      <c r="E264" s="208" t="s">
        <v>1</v>
      </c>
      <c r="F264" s="209" t="s">
        <v>462</v>
      </c>
      <c r="H264" s="208" t="s">
        <v>1</v>
      </c>
      <c r="I264" s="210"/>
      <c r="L264" s="207"/>
      <c r="M264" s="211"/>
      <c r="N264" s="212"/>
      <c r="O264" s="212"/>
      <c r="P264" s="212"/>
      <c r="Q264" s="212"/>
      <c r="R264" s="212"/>
      <c r="S264" s="212"/>
      <c r="T264" s="213"/>
      <c r="AT264" s="208" t="s">
        <v>220</v>
      </c>
      <c r="AU264" s="208" t="s">
        <v>86</v>
      </c>
      <c r="AV264" s="15" t="s">
        <v>84</v>
      </c>
      <c r="AW264" s="15" t="s">
        <v>32</v>
      </c>
      <c r="AX264" s="15" t="s">
        <v>76</v>
      </c>
      <c r="AY264" s="208" t="s">
        <v>165</v>
      </c>
    </row>
    <row r="265" spans="1:65" s="15" customFormat="1" ht="11.25">
      <c r="B265" s="207"/>
      <c r="D265" s="179" t="s">
        <v>220</v>
      </c>
      <c r="E265" s="208" t="s">
        <v>1</v>
      </c>
      <c r="F265" s="209" t="s">
        <v>1011</v>
      </c>
      <c r="H265" s="208" t="s">
        <v>1</v>
      </c>
      <c r="I265" s="210"/>
      <c r="L265" s="207"/>
      <c r="M265" s="211"/>
      <c r="N265" s="212"/>
      <c r="O265" s="212"/>
      <c r="P265" s="212"/>
      <c r="Q265" s="212"/>
      <c r="R265" s="212"/>
      <c r="S265" s="212"/>
      <c r="T265" s="213"/>
      <c r="AT265" s="208" t="s">
        <v>220</v>
      </c>
      <c r="AU265" s="208" t="s">
        <v>86</v>
      </c>
      <c r="AV265" s="15" t="s">
        <v>84</v>
      </c>
      <c r="AW265" s="15" t="s">
        <v>32</v>
      </c>
      <c r="AX265" s="15" t="s">
        <v>76</v>
      </c>
      <c r="AY265" s="208" t="s">
        <v>165</v>
      </c>
    </row>
    <row r="266" spans="1:65" s="13" customFormat="1" ht="11.25">
      <c r="B266" s="183"/>
      <c r="D266" s="179" t="s">
        <v>220</v>
      </c>
      <c r="E266" s="184" t="s">
        <v>1</v>
      </c>
      <c r="F266" s="185" t="s">
        <v>1012</v>
      </c>
      <c r="H266" s="186">
        <v>792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220</v>
      </c>
      <c r="AU266" s="184" t="s">
        <v>86</v>
      </c>
      <c r="AV266" s="13" t="s">
        <v>86</v>
      </c>
      <c r="AW266" s="13" t="s">
        <v>32</v>
      </c>
      <c r="AX266" s="13" t="s">
        <v>84</v>
      </c>
      <c r="AY266" s="184" t="s">
        <v>165</v>
      </c>
    </row>
    <row r="267" spans="1:65" s="2" customFormat="1" ht="21.75" customHeight="1">
      <c r="A267" s="32"/>
      <c r="B267" s="165"/>
      <c r="C267" s="166" t="s">
        <v>423</v>
      </c>
      <c r="D267" s="166" t="s">
        <v>168</v>
      </c>
      <c r="E267" s="167" t="s">
        <v>466</v>
      </c>
      <c r="F267" s="168" t="s">
        <v>467</v>
      </c>
      <c r="G267" s="169" t="s">
        <v>231</v>
      </c>
      <c r="H267" s="170">
        <v>806</v>
      </c>
      <c r="I267" s="171"/>
      <c r="J267" s="172">
        <f>ROUND(I267*H267,2)</f>
        <v>0</v>
      </c>
      <c r="K267" s="168" t="s">
        <v>172</v>
      </c>
      <c r="L267" s="33"/>
      <c r="M267" s="173" t="s">
        <v>1</v>
      </c>
      <c r="N267" s="174" t="s">
        <v>41</v>
      </c>
      <c r="O267" s="58"/>
      <c r="P267" s="175">
        <f>O267*H267</f>
        <v>0</v>
      </c>
      <c r="Q267" s="175">
        <v>0</v>
      </c>
      <c r="R267" s="175">
        <f>Q267*H267</f>
        <v>0</v>
      </c>
      <c r="S267" s="175">
        <v>0</v>
      </c>
      <c r="T267" s="176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7" t="s">
        <v>182</v>
      </c>
      <c r="AT267" s="177" t="s">
        <v>168</v>
      </c>
      <c r="AU267" s="177" t="s">
        <v>86</v>
      </c>
      <c r="AY267" s="17" t="s">
        <v>165</v>
      </c>
      <c r="BE267" s="178">
        <f>IF(N267="základní",J267,0)</f>
        <v>0</v>
      </c>
      <c r="BF267" s="178">
        <f>IF(N267="snížená",J267,0)</f>
        <v>0</v>
      </c>
      <c r="BG267" s="178">
        <f>IF(N267="zákl. přenesená",J267,0)</f>
        <v>0</v>
      </c>
      <c r="BH267" s="178">
        <f>IF(N267="sníž. přenesená",J267,0)</f>
        <v>0</v>
      </c>
      <c r="BI267" s="178">
        <f>IF(N267="nulová",J267,0)</f>
        <v>0</v>
      </c>
      <c r="BJ267" s="17" t="s">
        <v>84</v>
      </c>
      <c r="BK267" s="178">
        <f>ROUND(I267*H267,2)</f>
        <v>0</v>
      </c>
      <c r="BL267" s="17" t="s">
        <v>182</v>
      </c>
      <c r="BM267" s="177" t="s">
        <v>1013</v>
      </c>
    </row>
    <row r="268" spans="1:65" s="15" customFormat="1" ht="22.5">
      <c r="B268" s="207"/>
      <c r="D268" s="179" t="s">
        <v>220</v>
      </c>
      <c r="E268" s="208" t="s">
        <v>1</v>
      </c>
      <c r="F268" s="209" t="s">
        <v>469</v>
      </c>
      <c r="H268" s="208" t="s">
        <v>1</v>
      </c>
      <c r="I268" s="210"/>
      <c r="L268" s="207"/>
      <c r="M268" s="211"/>
      <c r="N268" s="212"/>
      <c r="O268" s="212"/>
      <c r="P268" s="212"/>
      <c r="Q268" s="212"/>
      <c r="R268" s="212"/>
      <c r="S268" s="212"/>
      <c r="T268" s="213"/>
      <c r="AT268" s="208" t="s">
        <v>220</v>
      </c>
      <c r="AU268" s="208" t="s">
        <v>86</v>
      </c>
      <c r="AV268" s="15" t="s">
        <v>84</v>
      </c>
      <c r="AW268" s="15" t="s">
        <v>32</v>
      </c>
      <c r="AX268" s="15" t="s">
        <v>76</v>
      </c>
      <c r="AY268" s="208" t="s">
        <v>165</v>
      </c>
    </row>
    <row r="269" spans="1:65" s="15" customFormat="1" ht="11.25">
      <c r="B269" s="207"/>
      <c r="D269" s="179" t="s">
        <v>220</v>
      </c>
      <c r="E269" s="208" t="s">
        <v>1</v>
      </c>
      <c r="F269" s="209" t="s">
        <v>1014</v>
      </c>
      <c r="H269" s="208" t="s">
        <v>1</v>
      </c>
      <c r="I269" s="210"/>
      <c r="L269" s="207"/>
      <c r="M269" s="211"/>
      <c r="N269" s="212"/>
      <c r="O269" s="212"/>
      <c r="P269" s="212"/>
      <c r="Q269" s="212"/>
      <c r="R269" s="212"/>
      <c r="S269" s="212"/>
      <c r="T269" s="213"/>
      <c r="AT269" s="208" t="s">
        <v>220</v>
      </c>
      <c r="AU269" s="208" t="s">
        <v>86</v>
      </c>
      <c r="AV269" s="15" t="s">
        <v>84</v>
      </c>
      <c r="AW269" s="15" t="s">
        <v>32</v>
      </c>
      <c r="AX269" s="15" t="s">
        <v>76</v>
      </c>
      <c r="AY269" s="208" t="s">
        <v>165</v>
      </c>
    </row>
    <row r="270" spans="1:65" s="13" customFormat="1" ht="11.25">
      <c r="B270" s="183"/>
      <c r="D270" s="179" t="s">
        <v>220</v>
      </c>
      <c r="E270" s="184" t="s">
        <v>1</v>
      </c>
      <c r="F270" s="185" t="s">
        <v>1015</v>
      </c>
      <c r="H270" s="186">
        <v>806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220</v>
      </c>
      <c r="AU270" s="184" t="s">
        <v>86</v>
      </c>
      <c r="AV270" s="13" t="s">
        <v>86</v>
      </c>
      <c r="AW270" s="13" t="s">
        <v>32</v>
      </c>
      <c r="AX270" s="13" t="s">
        <v>84</v>
      </c>
      <c r="AY270" s="184" t="s">
        <v>165</v>
      </c>
    </row>
    <row r="271" spans="1:65" s="2" customFormat="1" ht="21.75" customHeight="1">
      <c r="A271" s="32"/>
      <c r="B271" s="165"/>
      <c r="C271" s="166" t="s">
        <v>430</v>
      </c>
      <c r="D271" s="166" t="s">
        <v>168</v>
      </c>
      <c r="E271" s="167" t="s">
        <v>558</v>
      </c>
      <c r="F271" s="168" t="s">
        <v>559</v>
      </c>
      <c r="G271" s="169" t="s">
        <v>380</v>
      </c>
      <c r="H271" s="170">
        <v>245.5</v>
      </c>
      <c r="I271" s="171"/>
      <c r="J271" s="172">
        <f>ROUND(I271*H271,2)</f>
        <v>0</v>
      </c>
      <c r="K271" s="168" t="s">
        <v>172</v>
      </c>
      <c r="L271" s="33"/>
      <c r="M271" s="173" t="s">
        <v>1</v>
      </c>
      <c r="N271" s="174" t="s">
        <v>41</v>
      </c>
      <c r="O271" s="58"/>
      <c r="P271" s="175">
        <f>O271*H271</f>
        <v>0</v>
      </c>
      <c r="Q271" s="175">
        <v>4.3E-3</v>
      </c>
      <c r="R271" s="175">
        <f>Q271*H271</f>
        <v>1.05565</v>
      </c>
      <c r="S271" s="175">
        <v>0</v>
      </c>
      <c r="T271" s="176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7" t="s">
        <v>182</v>
      </c>
      <c r="AT271" s="177" t="s">
        <v>168</v>
      </c>
      <c r="AU271" s="177" t="s">
        <v>86</v>
      </c>
      <c r="AY271" s="17" t="s">
        <v>165</v>
      </c>
      <c r="BE271" s="178">
        <f>IF(N271="základní",J271,0)</f>
        <v>0</v>
      </c>
      <c r="BF271" s="178">
        <f>IF(N271="snížená",J271,0)</f>
        <v>0</v>
      </c>
      <c r="BG271" s="178">
        <f>IF(N271="zákl. přenesená",J271,0)</f>
        <v>0</v>
      </c>
      <c r="BH271" s="178">
        <f>IF(N271="sníž. přenesená",J271,0)</f>
        <v>0</v>
      </c>
      <c r="BI271" s="178">
        <f>IF(N271="nulová",J271,0)</f>
        <v>0</v>
      </c>
      <c r="BJ271" s="17" t="s">
        <v>84</v>
      </c>
      <c r="BK271" s="178">
        <f>ROUND(I271*H271,2)</f>
        <v>0</v>
      </c>
      <c r="BL271" s="17" t="s">
        <v>182</v>
      </c>
      <c r="BM271" s="177" t="s">
        <v>1016</v>
      </c>
    </row>
    <row r="272" spans="1:65" s="15" customFormat="1" ht="11.25">
      <c r="B272" s="207"/>
      <c r="D272" s="179" t="s">
        <v>220</v>
      </c>
      <c r="E272" s="208" t="s">
        <v>1</v>
      </c>
      <c r="F272" s="209" t="s">
        <v>561</v>
      </c>
      <c r="H272" s="208" t="s">
        <v>1</v>
      </c>
      <c r="I272" s="210"/>
      <c r="L272" s="207"/>
      <c r="M272" s="211"/>
      <c r="N272" s="212"/>
      <c r="O272" s="212"/>
      <c r="P272" s="212"/>
      <c r="Q272" s="212"/>
      <c r="R272" s="212"/>
      <c r="S272" s="212"/>
      <c r="T272" s="213"/>
      <c r="AT272" s="208" t="s">
        <v>220</v>
      </c>
      <c r="AU272" s="208" t="s">
        <v>86</v>
      </c>
      <c r="AV272" s="15" t="s">
        <v>84</v>
      </c>
      <c r="AW272" s="15" t="s">
        <v>32</v>
      </c>
      <c r="AX272" s="15" t="s">
        <v>76</v>
      </c>
      <c r="AY272" s="208" t="s">
        <v>165</v>
      </c>
    </row>
    <row r="273" spans="1:65" s="15" customFormat="1" ht="22.5">
      <c r="B273" s="207"/>
      <c r="D273" s="179" t="s">
        <v>220</v>
      </c>
      <c r="E273" s="208" t="s">
        <v>1</v>
      </c>
      <c r="F273" s="209" t="s">
        <v>392</v>
      </c>
      <c r="H273" s="208" t="s">
        <v>1</v>
      </c>
      <c r="I273" s="210"/>
      <c r="L273" s="207"/>
      <c r="M273" s="211"/>
      <c r="N273" s="212"/>
      <c r="O273" s="212"/>
      <c r="P273" s="212"/>
      <c r="Q273" s="212"/>
      <c r="R273" s="212"/>
      <c r="S273" s="212"/>
      <c r="T273" s="213"/>
      <c r="AT273" s="208" t="s">
        <v>220</v>
      </c>
      <c r="AU273" s="208" t="s">
        <v>86</v>
      </c>
      <c r="AV273" s="15" t="s">
        <v>84</v>
      </c>
      <c r="AW273" s="15" t="s">
        <v>32</v>
      </c>
      <c r="AX273" s="15" t="s">
        <v>76</v>
      </c>
      <c r="AY273" s="208" t="s">
        <v>165</v>
      </c>
    </row>
    <row r="274" spans="1:65" s="15" customFormat="1" ht="11.25">
      <c r="B274" s="207"/>
      <c r="D274" s="179" t="s">
        <v>220</v>
      </c>
      <c r="E274" s="208" t="s">
        <v>1</v>
      </c>
      <c r="F274" s="209" t="s">
        <v>1017</v>
      </c>
      <c r="H274" s="208" t="s">
        <v>1</v>
      </c>
      <c r="I274" s="210"/>
      <c r="L274" s="207"/>
      <c r="M274" s="211"/>
      <c r="N274" s="212"/>
      <c r="O274" s="212"/>
      <c r="P274" s="212"/>
      <c r="Q274" s="212"/>
      <c r="R274" s="212"/>
      <c r="S274" s="212"/>
      <c r="T274" s="213"/>
      <c r="AT274" s="208" t="s">
        <v>220</v>
      </c>
      <c r="AU274" s="208" t="s">
        <v>86</v>
      </c>
      <c r="AV274" s="15" t="s">
        <v>84</v>
      </c>
      <c r="AW274" s="15" t="s">
        <v>32</v>
      </c>
      <c r="AX274" s="15" t="s">
        <v>76</v>
      </c>
      <c r="AY274" s="208" t="s">
        <v>165</v>
      </c>
    </row>
    <row r="275" spans="1:65" s="15" customFormat="1" ht="11.25">
      <c r="B275" s="207"/>
      <c r="D275" s="179" t="s">
        <v>220</v>
      </c>
      <c r="E275" s="208" t="s">
        <v>1</v>
      </c>
      <c r="F275" s="209" t="s">
        <v>1018</v>
      </c>
      <c r="H275" s="208" t="s">
        <v>1</v>
      </c>
      <c r="I275" s="210"/>
      <c r="L275" s="207"/>
      <c r="M275" s="211"/>
      <c r="N275" s="212"/>
      <c r="O275" s="212"/>
      <c r="P275" s="212"/>
      <c r="Q275" s="212"/>
      <c r="R275" s="212"/>
      <c r="S275" s="212"/>
      <c r="T275" s="213"/>
      <c r="AT275" s="208" t="s">
        <v>220</v>
      </c>
      <c r="AU275" s="208" t="s">
        <v>86</v>
      </c>
      <c r="AV275" s="15" t="s">
        <v>84</v>
      </c>
      <c r="AW275" s="15" t="s">
        <v>32</v>
      </c>
      <c r="AX275" s="15" t="s">
        <v>76</v>
      </c>
      <c r="AY275" s="208" t="s">
        <v>165</v>
      </c>
    </row>
    <row r="276" spans="1:65" s="15" customFormat="1" ht="11.25">
      <c r="B276" s="207"/>
      <c r="D276" s="179" t="s">
        <v>220</v>
      </c>
      <c r="E276" s="208" t="s">
        <v>1</v>
      </c>
      <c r="F276" s="209" t="s">
        <v>395</v>
      </c>
      <c r="H276" s="208" t="s">
        <v>1</v>
      </c>
      <c r="I276" s="210"/>
      <c r="L276" s="207"/>
      <c r="M276" s="211"/>
      <c r="N276" s="212"/>
      <c r="O276" s="212"/>
      <c r="P276" s="212"/>
      <c r="Q276" s="212"/>
      <c r="R276" s="212"/>
      <c r="S276" s="212"/>
      <c r="T276" s="213"/>
      <c r="AT276" s="208" t="s">
        <v>220</v>
      </c>
      <c r="AU276" s="208" t="s">
        <v>86</v>
      </c>
      <c r="AV276" s="15" t="s">
        <v>84</v>
      </c>
      <c r="AW276" s="15" t="s">
        <v>32</v>
      </c>
      <c r="AX276" s="15" t="s">
        <v>76</v>
      </c>
      <c r="AY276" s="208" t="s">
        <v>165</v>
      </c>
    </row>
    <row r="277" spans="1:65" s="15" customFormat="1" ht="22.5">
      <c r="B277" s="207"/>
      <c r="D277" s="179" t="s">
        <v>220</v>
      </c>
      <c r="E277" s="208" t="s">
        <v>1</v>
      </c>
      <c r="F277" s="209" t="s">
        <v>1019</v>
      </c>
      <c r="H277" s="208" t="s">
        <v>1</v>
      </c>
      <c r="I277" s="210"/>
      <c r="L277" s="207"/>
      <c r="M277" s="211"/>
      <c r="N277" s="212"/>
      <c r="O277" s="212"/>
      <c r="P277" s="212"/>
      <c r="Q277" s="212"/>
      <c r="R277" s="212"/>
      <c r="S277" s="212"/>
      <c r="T277" s="213"/>
      <c r="AT277" s="208" t="s">
        <v>220</v>
      </c>
      <c r="AU277" s="208" t="s">
        <v>86</v>
      </c>
      <c r="AV277" s="15" t="s">
        <v>84</v>
      </c>
      <c r="AW277" s="15" t="s">
        <v>32</v>
      </c>
      <c r="AX277" s="15" t="s">
        <v>76</v>
      </c>
      <c r="AY277" s="208" t="s">
        <v>165</v>
      </c>
    </row>
    <row r="278" spans="1:65" s="15" customFormat="1" ht="11.25">
      <c r="B278" s="207"/>
      <c r="D278" s="179" t="s">
        <v>220</v>
      </c>
      <c r="E278" s="208" t="s">
        <v>1</v>
      </c>
      <c r="F278" s="209" t="s">
        <v>571</v>
      </c>
      <c r="H278" s="208" t="s">
        <v>1</v>
      </c>
      <c r="I278" s="210"/>
      <c r="L278" s="207"/>
      <c r="M278" s="211"/>
      <c r="N278" s="212"/>
      <c r="O278" s="212"/>
      <c r="P278" s="212"/>
      <c r="Q278" s="212"/>
      <c r="R278" s="212"/>
      <c r="S278" s="212"/>
      <c r="T278" s="213"/>
      <c r="AT278" s="208" t="s">
        <v>220</v>
      </c>
      <c r="AU278" s="208" t="s">
        <v>86</v>
      </c>
      <c r="AV278" s="15" t="s">
        <v>84</v>
      </c>
      <c r="AW278" s="15" t="s">
        <v>32</v>
      </c>
      <c r="AX278" s="15" t="s">
        <v>76</v>
      </c>
      <c r="AY278" s="208" t="s">
        <v>165</v>
      </c>
    </row>
    <row r="279" spans="1:65" s="15" customFormat="1" ht="11.25">
      <c r="B279" s="207"/>
      <c r="D279" s="179" t="s">
        <v>220</v>
      </c>
      <c r="E279" s="208" t="s">
        <v>1</v>
      </c>
      <c r="F279" s="209" t="s">
        <v>395</v>
      </c>
      <c r="H279" s="208" t="s">
        <v>1</v>
      </c>
      <c r="I279" s="210"/>
      <c r="L279" s="207"/>
      <c r="M279" s="211"/>
      <c r="N279" s="212"/>
      <c r="O279" s="212"/>
      <c r="P279" s="212"/>
      <c r="Q279" s="212"/>
      <c r="R279" s="212"/>
      <c r="S279" s="212"/>
      <c r="T279" s="213"/>
      <c r="AT279" s="208" t="s">
        <v>220</v>
      </c>
      <c r="AU279" s="208" t="s">
        <v>86</v>
      </c>
      <c r="AV279" s="15" t="s">
        <v>84</v>
      </c>
      <c r="AW279" s="15" t="s">
        <v>32</v>
      </c>
      <c r="AX279" s="15" t="s">
        <v>76</v>
      </c>
      <c r="AY279" s="208" t="s">
        <v>165</v>
      </c>
    </row>
    <row r="280" spans="1:65" s="15" customFormat="1" ht="11.25">
      <c r="B280" s="207"/>
      <c r="D280" s="179" t="s">
        <v>220</v>
      </c>
      <c r="E280" s="208" t="s">
        <v>1</v>
      </c>
      <c r="F280" s="209" t="s">
        <v>1020</v>
      </c>
      <c r="H280" s="208" t="s">
        <v>1</v>
      </c>
      <c r="I280" s="210"/>
      <c r="L280" s="207"/>
      <c r="M280" s="211"/>
      <c r="N280" s="212"/>
      <c r="O280" s="212"/>
      <c r="P280" s="212"/>
      <c r="Q280" s="212"/>
      <c r="R280" s="212"/>
      <c r="S280" s="212"/>
      <c r="T280" s="213"/>
      <c r="AT280" s="208" t="s">
        <v>220</v>
      </c>
      <c r="AU280" s="208" t="s">
        <v>86</v>
      </c>
      <c r="AV280" s="15" t="s">
        <v>84</v>
      </c>
      <c r="AW280" s="15" t="s">
        <v>32</v>
      </c>
      <c r="AX280" s="15" t="s">
        <v>76</v>
      </c>
      <c r="AY280" s="208" t="s">
        <v>165</v>
      </c>
    </row>
    <row r="281" spans="1:65" s="15" customFormat="1" ht="11.25">
      <c r="B281" s="207"/>
      <c r="D281" s="179" t="s">
        <v>220</v>
      </c>
      <c r="E281" s="208" t="s">
        <v>1</v>
      </c>
      <c r="F281" s="209" t="s">
        <v>1021</v>
      </c>
      <c r="H281" s="208" t="s">
        <v>1</v>
      </c>
      <c r="I281" s="210"/>
      <c r="L281" s="207"/>
      <c r="M281" s="211"/>
      <c r="N281" s="212"/>
      <c r="O281" s="212"/>
      <c r="P281" s="212"/>
      <c r="Q281" s="212"/>
      <c r="R281" s="212"/>
      <c r="S281" s="212"/>
      <c r="T281" s="213"/>
      <c r="AT281" s="208" t="s">
        <v>220</v>
      </c>
      <c r="AU281" s="208" t="s">
        <v>86</v>
      </c>
      <c r="AV281" s="15" t="s">
        <v>84</v>
      </c>
      <c r="AW281" s="15" t="s">
        <v>32</v>
      </c>
      <c r="AX281" s="15" t="s">
        <v>76</v>
      </c>
      <c r="AY281" s="208" t="s">
        <v>165</v>
      </c>
    </row>
    <row r="282" spans="1:65" s="15" customFormat="1" ht="11.25">
      <c r="B282" s="207"/>
      <c r="D282" s="179" t="s">
        <v>220</v>
      </c>
      <c r="E282" s="208" t="s">
        <v>1</v>
      </c>
      <c r="F282" s="209" t="s">
        <v>395</v>
      </c>
      <c r="H282" s="208" t="s">
        <v>1</v>
      </c>
      <c r="I282" s="210"/>
      <c r="L282" s="207"/>
      <c r="M282" s="211"/>
      <c r="N282" s="212"/>
      <c r="O282" s="212"/>
      <c r="P282" s="212"/>
      <c r="Q282" s="212"/>
      <c r="R282" s="212"/>
      <c r="S282" s="212"/>
      <c r="T282" s="213"/>
      <c r="AT282" s="208" t="s">
        <v>220</v>
      </c>
      <c r="AU282" s="208" t="s">
        <v>86</v>
      </c>
      <c r="AV282" s="15" t="s">
        <v>84</v>
      </c>
      <c r="AW282" s="15" t="s">
        <v>32</v>
      </c>
      <c r="AX282" s="15" t="s">
        <v>76</v>
      </c>
      <c r="AY282" s="208" t="s">
        <v>165</v>
      </c>
    </row>
    <row r="283" spans="1:65" s="15" customFormat="1" ht="11.25">
      <c r="B283" s="207"/>
      <c r="D283" s="179" t="s">
        <v>220</v>
      </c>
      <c r="E283" s="208" t="s">
        <v>1</v>
      </c>
      <c r="F283" s="209" t="s">
        <v>1022</v>
      </c>
      <c r="H283" s="208" t="s">
        <v>1</v>
      </c>
      <c r="I283" s="210"/>
      <c r="L283" s="207"/>
      <c r="M283" s="211"/>
      <c r="N283" s="212"/>
      <c r="O283" s="212"/>
      <c r="P283" s="212"/>
      <c r="Q283" s="212"/>
      <c r="R283" s="212"/>
      <c r="S283" s="212"/>
      <c r="T283" s="213"/>
      <c r="AT283" s="208" t="s">
        <v>220</v>
      </c>
      <c r="AU283" s="208" t="s">
        <v>86</v>
      </c>
      <c r="AV283" s="15" t="s">
        <v>84</v>
      </c>
      <c r="AW283" s="15" t="s">
        <v>32</v>
      </c>
      <c r="AX283" s="15" t="s">
        <v>76</v>
      </c>
      <c r="AY283" s="208" t="s">
        <v>165</v>
      </c>
    </row>
    <row r="284" spans="1:65" s="13" customFormat="1" ht="11.25">
      <c r="B284" s="183"/>
      <c r="D284" s="179" t="s">
        <v>220</v>
      </c>
      <c r="E284" s="184" t="s">
        <v>1</v>
      </c>
      <c r="F284" s="185" t="s">
        <v>1023</v>
      </c>
      <c r="H284" s="186">
        <v>245.5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220</v>
      </c>
      <c r="AU284" s="184" t="s">
        <v>86</v>
      </c>
      <c r="AV284" s="13" t="s">
        <v>86</v>
      </c>
      <c r="AW284" s="13" t="s">
        <v>32</v>
      </c>
      <c r="AX284" s="13" t="s">
        <v>76</v>
      </c>
      <c r="AY284" s="184" t="s">
        <v>165</v>
      </c>
    </row>
    <row r="285" spans="1:65" s="14" customFormat="1" ht="11.25">
      <c r="B285" s="194"/>
      <c r="D285" s="179" t="s">
        <v>220</v>
      </c>
      <c r="E285" s="195" t="s">
        <v>1</v>
      </c>
      <c r="F285" s="196" t="s">
        <v>244</v>
      </c>
      <c r="H285" s="197">
        <v>245.5</v>
      </c>
      <c r="I285" s="198"/>
      <c r="L285" s="194"/>
      <c r="M285" s="199"/>
      <c r="N285" s="200"/>
      <c r="O285" s="200"/>
      <c r="P285" s="200"/>
      <c r="Q285" s="200"/>
      <c r="R285" s="200"/>
      <c r="S285" s="200"/>
      <c r="T285" s="201"/>
      <c r="AT285" s="195" t="s">
        <v>220</v>
      </c>
      <c r="AU285" s="195" t="s">
        <v>86</v>
      </c>
      <c r="AV285" s="14" t="s">
        <v>182</v>
      </c>
      <c r="AW285" s="14" t="s">
        <v>32</v>
      </c>
      <c r="AX285" s="14" t="s">
        <v>84</v>
      </c>
      <c r="AY285" s="195" t="s">
        <v>165</v>
      </c>
    </row>
    <row r="286" spans="1:65" s="2" customFormat="1" ht="16.5" customHeight="1">
      <c r="A286" s="32"/>
      <c r="B286" s="165"/>
      <c r="C286" s="166" t="s">
        <v>439</v>
      </c>
      <c r="D286" s="166" t="s">
        <v>168</v>
      </c>
      <c r="E286" s="167" t="s">
        <v>575</v>
      </c>
      <c r="F286" s="168" t="s">
        <v>576</v>
      </c>
      <c r="G286" s="169" t="s">
        <v>380</v>
      </c>
      <c r="H286" s="170">
        <v>127.9</v>
      </c>
      <c r="I286" s="171"/>
      <c r="J286" s="172">
        <f>ROUND(I286*H286,2)</f>
        <v>0</v>
      </c>
      <c r="K286" s="168" t="s">
        <v>172</v>
      </c>
      <c r="L286" s="33"/>
      <c r="M286" s="173" t="s">
        <v>1</v>
      </c>
      <c r="N286" s="174" t="s">
        <v>41</v>
      </c>
      <c r="O286" s="58"/>
      <c r="P286" s="175">
        <f>O286*H286</f>
        <v>0</v>
      </c>
      <c r="Q286" s="175">
        <v>0</v>
      </c>
      <c r="R286" s="175">
        <f>Q286*H286</f>
        <v>0</v>
      </c>
      <c r="S286" s="175">
        <v>0</v>
      </c>
      <c r="T286" s="176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7" t="s">
        <v>182</v>
      </c>
      <c r="AT286" s="177" t="s">
        <v>168</v>
      </c>
      <c r="AU286" s="177" t="s">
        <v>86</v>
      </c>
      <c r="AY286" s="17" t="s">
        <v>165</v>
      </c>
      <c r="BE286" s="178">
        <f>IF(N286="základní",J286,0)</f>
        <v>0</v>
      </c>
      <c r="BF286" s="178">
        <f>IF(N286="snížená",J286,0)</f>
        <v>0</v>
      </c>
      <c r="BG286" s="178">
        <f>IF(N286="zákl. přenesená",J286,0)</f>
        <v>0</v>
      </c>
      <c r="BH286" s="178">
        <f>IF(N286="sníž. přenesená",J286,0)</f>
        <v>0</v>
      </c>
      <c r="BI286" s="178">
        <f>IF(N286="nulová",J286,0)</f>
        <v>0</v>
      </c>
      <c r="BJ286" s="17" t="s">
        <v>84</v>
      </c>
      <c r="BK286" s="178">
        <f>ROUND(I286*H286,2)</f>
        <v>0</v>
      </c>
      <c r="BL286" s="17" t="s">
        <v>182</v>
      </c>
      <c r="BM286" s="177" t="s">
        <v>1024</v>
      </c>
    </row>
    <row r="287" spans="1:65" s="15" customFormat="1" ht="11.25">
      <c r="B287" s="207"/>
      <c r="D287" s="179" t="s">
        <v>220</v>
      </c>
      <c r="E287" s="208" t="s">
        <v>1</v>
      </c>
      <c r="F287" s="209" t="s">
        <v>1025</v>
      </c>
      <c r="H287" s="208" t="s">
        <v>1</v>
      </c>
      <c r="I287" s="210"/>
      <c r="L287" s="207"/>
      <c r="M287" s="211"/>
      <c r="N287" s="212"/>
      <c r="O287" s="212"/>
      <c r="P287" s="212"/>
      <c r="Q287" s="212"/>
      <c r="R287" s="212"/>
      <c r="S287" s="212"/>
      <c r="T287" s="213"/>
      <c r="AT287" s="208" t="s">
        <v>220</v>
      </c>
      <c r="AU287" s="208" t="s">
        <v>86</v>
      </c>
      <c r="AV287" s="15" t="s">
        <v>84</v>
      </c>
      <c r="AW287" s="15" t="s">
        <v>32</v>
      </c>
      <c r="AX287" s="15" t="s">
        <v>76</v>
      </c>
      <c r="AY287" s="208" t="s">
        <v>165</v>
      </c>
    </row>
    <row r="288" spans="1:65" s="15" customFormat="1" ht="22.5">
      <c r="B288" s="207"/>
      <c r="D288" s="179" t="s">
        <v>220</v>
      </c>
      <c r="E288" s="208" t="s">
        <v>1</v>
      </c>
      <c r="F288" s="209" t="s">
        <v>392</v>
      </c>
      <c r="H288" s="208" t="s">
        <v>1</v>
      </c>
      <c r="I288" s="210"/>
      <c r="L288" s="207"/>
      <c r="M288" s="211"/>
      <c r="N288" s="212"/>
      <c r="O288" s="212"/>
      <c r="P288" s="212"/>
      <c r="Q288" s="212"/>
      <c r="R288" s="212"/>
      <c r="S288" s="212"/>
      <c r="T288" s="213"/>
      <c r="AT288" s="208" t="s">
        <v>220</v>
      </c>
      <c r="AU288" s="208" t="s">
        <v>86</v>
      </c>
      <c r="AV288" s="15" t="s">
        <v>84</v>
      </c>
      <c r="AW288" s="15" t="s">
        <v>32</v>
      </c>
      <c r="AX288" s="15" t="s">
        <v>76</v>
      </c>
      <c r="AY288" s="208" t="s">
        <v>165</v>
      </c>
    </row>
    <row r="289" spans="1:65" s="15" customFormat="1" ht="11.25">
      <c r="B289" s="207"/>
      <c r="D289" s="179" t="s">
        <v>220</v>
      </c>
      <c r="E289" s="208" t="s">
        <v>1</v>
      </c>
      <c r="F289" s="209" t="s">
        <v>1017</v>
      </c>
      <c r="H289" s="208" t="s">
        <v>1</v>
      </c>
      <c r="I289" s="210"/>
      <c r="L289" s="207"/>
      <c r="M289" s="211"/>
      <c r="N289" s="212"/>
      <c r="O289" s="212"/>
      <c r="P289" s="212"/>
      <c r="Q289" s="212"/>
      <c r="R289" s="212"/>
      <c r="S289" s="212"/>
      <c r="T289" s="213"/>
      <c r="AT289" s="208" t="s">
        <v>220</v>
      </c>
      <c r="AU289" s="208" t="s">
        <v>86</v>
      </c>
      <c r="AV289" s="15" t="s">
        <v>84</v>
      </c>
      <c r="AW289" s="15" t="s">
        <v>32</v>
      </c>
      <c r="AX289" s="15" t="s">
        <v>76</v>
      </c>
      <c r="AY289" s="208" t="s">
        <v>165</v>
      </c>
    </row>
    <row r="290" spans="1:65" s="15" customFormat="1" ht="11.25">
      <c r="B290" s="207"/>
      <c r="D290" s="179" t="s">
        <v>220</v>
      </c>
      <c r="E290" s="208" t="s">
        <v>1</v>
      </c>
      <c r="F290" s="209" t="s">
        <v>1018</v>
      </c>
      <c r="H290" s="208" t="s">
        <v>1</v>
      </c>
      <c r="I290" s="210"/>
      <c r="L290" s="207"/>
      <c r="M290" s="211"/>
      <c r="N290" s="212"/>
      <c r="O290" s="212"/>
      <c r="P290" s="212"/>
      <c r="Q290" s="212"/>
      <c r="R290" s="212"/>
      <c r="S290" s="212"/>
      <c r="T290" s="213"/>
      <c r="AT290" s="208" t="s">
        <v>220</v>
      </c>
      <c r="AU290" s="208" t="s">
        <v>86</v>
      </c>
      <c r="AV290" s="15" t="s">
        <v>84</v>
      </c>
      <c r="AW290" s="15" t="s">
        <v>32</v>
      </c>
      <c r="AX290" s="15" t="s">
        <v>76</v>
      </c>
      <c r="AY290" s="208" t="s">
        <v>165</v>
      </c>
    </row>
    <row r="291" spans="1:65" s="15" customFormat="1" ht="11.25">
      <c r="B291" s="207"/>
      <c r="D291" s="179" t="s">
        <v>220</v>
      </c>
      <c r="E291" s="208" t="s">
        <v>1</v>
      </c>
      <c r="F291" s="209" t="s">
        <v>395</v>
      </c>
      <c r="H291" s="208" t="s">
        <v>1</v>
      </c>
      <c r="I291" s="210"/>
      <c r="L291" s="207"/>
      <c r="M291" s="211"/>
      <c r="N291" s="212"/>
      <c r="O291" s="212"/>
      <c r="P291" s="212"/>
      <c r="Q291" s="212"/>
      <c r="R291" s="212"/>
      <c r="S291" s="212"/>
      <c r="T291" s="213"/>
      <c r="AT291" s="208" t="s">
        <v>220</v>
      </c>
      <c r="AU291" s="208" t="s">
        <v>86</v>
      </c>
      <c r="AV291" s="15" t="s">
        <v>84</v>
      </c>
      <c r="AW291" s="15" t="s">
        <v>32</v>
      </c>
      <c r="AX291" s="15" t="s">
        <v>76</v>
      </c>
      <c r="AY291" s="208" t="s">
        <v>165</v>
      </c>
    </row>
    <row r="292" spans="1:65" s="15" customFormat="1" ht="22.5">
      <c r="B292" s="207"/>
      <c r="D292" s="179" t="s">
        <v>220</v>
      </c>
      <c r="E292" s="208" t="s">
        <v>1</v>
      </c>
      <c r="F292" s="209" t="s">
        <v>1026</v>
      </c>
      <c r="H292" s="208" t="s">
        <v>1</v>
      </c>
      <c r="I292" s="210"/>
      <c r="L292" s="207"/>
      <c r="M292" s="211"/>
      <c r="N292" s="212"/>
      <c r="O292" s="212"/>
      <c r="P292" s="212"/>
      <c r="Q292" s="212"/>
      <c r="R292" s="212"/>
      <c r="S292" s="212"/>
      <c r="T292" s="213"/>
      <c r="AT292" s="208" t="s">
        <v>220</v>
      </c>
      <c r="AU292" s="208" t="s">
        <v>86</v>
      </c>
      <c r="AV292" s="15" t="s">
        <v>84</v>
      </c>
      <c r="AW292" s="15" t="s">
        <v>32</v>
      </c>
      <c r="AX292" s="15" t="s">
        <v>76</v>
      </c>
      <c r="AY292" s="208" t="s">
        <v>165</v>
      </c>
    </row>
    <row r="293" spans="1:65" s="15" customFormat="1" ht="11.25">
      <c r="B293" s="207"/>
      <c r="D293" s="179" t="s">
        <v>220</v>
      </c>
      <c r="E293" s="208" t="s">
        <v>1</v>
      </c>
      <c r="F293" s="209" t="s">
        <v>1021</v>
      </c>
      <c r="H293" s="208" t="s">
        <v>1</v>
      </c>
      <c r="I293" s="210"/>
      <c r="L293" s="207"/>
      <c r="M293" s="211"/>
      <c r="N293" s="212"/>
      <c r="O293" s="212"/>
      <c r="P293" s="212"/>
      <c r="Q293" s="212"/>
      <c r="R293" s="212"/>
      <c r="S293" s="212"/>
      <c r="T293" s="213"/>
      <c r="AT293" s="208" t="s">
        <v>220</v>
      </c>
      <c r="AU293" s="208" t="s">
        <v>86</v>
      </c>
      <c r="AV293" s="15" t="s">
        <v>84</v>
      </c>
      <c r="AW293" s="15" t="s">
        <v>32</v>
      </c>
      <c r="AX293" s="15" t="s">
        <v>76</v>
      </c>
      <c r="AY293" s="208" t="s">
        <v>165</v>
      </c>
    </row>
    <row r="294" spans="1:65" s="15" customFormat="1" ht="11.25">
      <c r="B294" s="207"/>
      <c r="D294" s="179" t="s">
        <v>220</v>
      </c>
      <c r="E294" s="208" t="s">
        <v>1</v>
      </c>
      <c r="F294" s="209" t="s">
        <v>395</v>
      </c>
      <c r="H294" s="208" t="s">
        <v>1</v>
      </c>
      <c r="I294" s="210"/>
      <c r="L294" s="207"/>
      <c r="M294" s="211"/>
      <c r="N294" s="212"/>
      <c r="O294" s="212"/>
      <c r="P294" s="212"/>
      <c r="Q294" s="212"/>
      <c r="R294" s="212"/>
      <c r="S294" s="212"/>
      <c r="T294" s="213"/>
      <c r="AT294" s="208" t="s">
        <v>220</v>
      </c>
      <c r="AU294" s="208" t="s">
        <v>86</v>
      </c>
      <c r="AV294" s="15" t="s">
        <v>84</v>
      </c>
      <c r="AW294" s="15" t="s">
        <v>32</v>
      </c>
      <c r="AX294" s="15" t="s">
        <v>76</v>
      </c>
      <c r="AY294" s="208" t="s">
        <v>165</v>
      </c>
    </row>
    <row r="295" spans="1:65" s="15" customFormat="1" ht="11.25">
      <c r="B295" s="207"/>
      <c r="D295" s="179" t="s">
        <v>220</v>
      </c>
      <c r="E295" s="208" t="s">
        <v>1</v>
      </c>
      <c r="F295" s="209" t="s">
        <v>1027</v>
      </c>
      <c r="H295" s="208" t="s">
        <v>1</v>
      </c>
      <c r="I295" s="210"/>
      <c r="L295" s="207"/>
      <c r="M295" s="211"/>
      <c r="N295" s="212"/>
      <c r="O295" s="212"/>
      <c r="P295" s="212"/>
      <c r="Q295" s="212"/>
      <c r="R295" s="212"/>
      <c r="S295" s="212"/>
      <c r="T295" s="213"/>
      <c r="AT295" s="208" t="s">
        <v>220</v>
      </c>
      <c r="AU295" s="208" t="s">
        <v>86</v>
      </c>
      <c r="AV295" s="15" t="s">
        <v>84</v>
      </c>
      <c r="AW295" s="15" t="s">
        <v>32</v>
      </c>
      <c r="AX295" s="15" t="s">
        <v>76</v>
      </c>
      <c r="AY295" s="208" t="s">
        <v>165</v>
      </c>
    </row>
    <row r="296" spans="1:65" s="13" customFormat="1" ht="11.25">
      <c r="B296" s="183"/>
      <c r="D296" s="179" t="s">
        <v>220</v>
      </c>
      <c r="E296" s="184" t="s">
        <v>1</v>
      </c>
      <c r="F296" s="185" t="s">
        <v>1028</v>
      </c>
      <c r="H296" s="186">
        <v>127.9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220</v>
      </c>
      <c r="AU296" s="184" t="s">
        <v>86</v>
      </c>
      <c r="AV296" s="13" t="s">
        <v>86</v>
      </c>
      <c r="AW296" s="13" t="s">
        <v>32</v>
      </c>
      <c r="AX296" s="13" t="s">
        <v>76</v>
      </c>
      <c r="AY296" s="184" t="s">
        <v>165</v>
      </c>
    </row>
    <row r="297" spans="1:65" s="14" customFormat="1" ht="11.25">
      <c r="B297" s="194"/>
      <c r="D297" s="179" t="s">
        <v>220</v>
      </c>
      <c r="E297" s="195" t="s">
        <v>1</v>
      </c>
      <c r="F297" s="196" t="s">
        <v>244</v>
      </c>
      <c r="H297" s="197">
        <v>127.9</v>
      </c>
      <c r="I297" s="198"/>
      <c r="L297" s="194"/>
      <c r="M297" s="199"/>
      <c r="N297" s="200"/>
      <c r="O297" s="200"/>
      <c r="P297" s="200"/>
      <c r="Q297" s="200"/>
      <c r="R297" s="200"/>
      <c r="S297" s="200"/>
      <c r="T297" s="201"/>
      <c r="AT297" s="195" t="s">
        <v>220</v>
      </c>
      <c r="AU297" s="195" t="s">
        <v>86</v>
      </c>
      <c r="AV297" s="14" t="s">
        <v>182</v>
      </c>
      <c r="AW297" s="14" t="s">
        <v>32</v>
      </c>
      <c r="AX297" s="14" t="s">
        <v>84</v>
      </c>
      <c r="AY297" s="195" t="s">
        <v>165</v>
      </c>
    </row>
    <row r="298" spans="1:65" s="2" customFormat="1" ht="16.5" customHeight="1">
      <c r="A298" s="32"/>
      <c r="B298" s="165"/>
      <c r="C298" s="166" t="s">
        <v>446</v>
      </c>
      <c r="D298" s="166" t="s">
        <v>168</v>
      </c>
      <c r="E298" s="167" t="s">
        <v>582</v>
      </c>
      <c r="F298" s="168" t="s">
        <v>583</v>
      </c>
      <c r="G298" s="169" t="s">
        <v>380</v>
      </c>
      <c r="H298" s="170">
        <v>127.9</v>
      </c>
      <c r="I298" s="171"/>
      <c r="J298" s="172">
        <f>ROUND(I298*H298,2)</f>
        <v>0</v>
      </c>
      <c r="K298" s="168" t="s">
        <v>172</v>
      </c>
      <c r="L298" s="33"/>
      <c r="M298" s="173" t="s">
        <v>1</v>
      </c>
      <c r="N298" s="174" t="s">
        <v>41</v>
      </c>
      <c r="O298" s="58"/>
      <c r="P298" s="175">
        <f>O298*H298</f>
        <v>0</v>
      </c>
      <c r="Q298" s="175">
        <v>0</v>
      </c>
      <c r="R298" s="175">
        <f>Q298*H298</f>
        <v>0</v>
      </c>
      <c r="S298" s="175">
        <v>0</v>
      </c>
      <c r="T298" s="176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7" t="s">
        <v>182</v>
      </c>
      <c r="AT298" s="177" t="s">
        <v>168</v>
      </c>
      <c r="AU298" s="177" t="s">
        <v>86</v>
      </c>
      <c r="AY298" s="17" t="s">
        <v>165</v>
      </c>
      <c r="BE298" s="178">
        <f>IF(N298="základní",J298,0)</f>
        <v>0</v>
      </c>
      <c r="BF298" s="178">
        <f>IF(N298="snížená",J298,0)</f>
        <v>0</v>
      </c>
      <c r="BG298" s="178">
        <f>IF(N298="zákl. přenesená",J298,0)</f>
        <v>0</v>
      </c>
      <c r="BH298" s="178">
        <f>IF(N298="sníž. přenesená",J298,0)</f>
        <v>0</v>
      </c>
      <c r="BI298" s="178">
        <f>IF(N298="nulová",J298,0)</f>
        <v>0</v>
      </c>
      <c r="BJ298" s="17" t="s">
        <v>84</v>
      </c>
      <c r="BK298" s="178">
        <f>ROUND(I298*H298,2)</f>
        <v>0</v>
      </c>
      <c r="BL298" s="17" t="s">
        <v>182</v>
      </c>
      <c r="BM298" s="177" t="s">
        <v>1029</v>
      </c>
    </row>
    <row r="299" spans="1:65" s="15" customFormat="1" ht="22.5">
      <c r="B299" s="207"/>
      <c r="D299" s="179" t="s">
        <v>220</v>
      </c>
      <c r="E299" s="208" t="s">
        <v>1</v>
      </c>
      <c r="F299" s="209" t="s">
        <v>392</v>
      </c>
      <c r="H299" s="208" t="s">
        <v>1</v>
      </c>
      <c r="I299" s="210"/>
      <c r="L299" s="207"/>
      <c r="M299" s="211"/>
      <c r="N299" s="212"/>
      <c r="O299" s="212"/>
      <c r="P299" s="212"/>
      <c r="Q299" s="212"/>
      <c r="R299" s="212"/>
      <c r="S299" s="212"/>
      <c r="T299" s="213"/>
      <c r="AT299" s="208" t="s">
        <v>220</v>
      </c>
      <c r="AU299" s="208" t="s">
        <v>86</v>
      </c>
      <c r="AV299" s="15" t="s">
        <v>84</v>
      </c>
      <c r="AW299" s="15" t="s">
        <v>32</v>
      </c>
      <c r="AX299" s="15" t="s">
        <v>76</v>
      </c>
      <c r="AY299" s="208" t="s">
        <v>165</v>
      </c>
    </row>
    <row r="300" spans="1:65" s="15" customFormat="1" ht="11.25">
      <c r="B300" s="207"/>
      <c r="D300" s="179" t="s">
        <v>220</v>
      </c>
      <c r="E300" s="208" t="s">
        <v>1</v>
      </c>
      <c r="F300" s="209" t="s">
        <v>1017</v>
      </c>
      <c r="H300" s="208" t="s">
        <v>1</v>
      </c>
      <c r="I300" s="210"/>
      <c r="L300" s="207"/>
      <c r="M300" s="211"/>
      <c r="N300" s="212"/>
      <c r="O300" s="212"/>
      <c r="P300" s="212"/>
      <c r="Q300" s="212"/>
      <c r="R300" s="212"/>
      <c r="S300" s="212"/>
      <c r="T300" s="213"/>
      <c r="AT300" s="208" t="s">
        <v>220</v>
      </c>
      <c r="AU300" s="208" t="s">
        <v>86</v>
      </c>
      <c r="AV300" s="15" t="s">
        <v>84</v>
      </c>
      <c r="AW300" s="15" t="s">
        <v>32</v>
      </c>
      <c r="AX300" s="15" t="s">
        <v>76</v>
      </c>
      <c r="AY300" s="208" t="s">
        <v>165</v>
      </c>
    </row>
    <row r="301" spans="1:65" s="15" customFormat="1" ht="11.25">
      <c r="B301" s="207"/>
      <c r="D301" s="179" t="s">
        <v>220</v>
      </c>
      <c r="E301" s="208" t="s">
        <v>1</v>
      </c>
      <c r="F301" s="209" t="s">
        <v>1018</v>
      </c>
      <c r="H301" s="208" t="s">
        <v>1</v>
      </c>
      <c r="I301" s="210"/>
      <c r="L301" s="207"/>
      <c r="M301" s="211"/>
      <c r="N301" s="212"/>
      <c r="O301" s="212"/>
      <c r="P301" s="212"/>
      <c r="Q301" s="212"/>
      <c r="R301" s="212"/>
      <c r="S301" s="212"/>
      <c r="T301" s="213"/>
      <c r="AT301" s="208" t="s">
        <v>220</v>
      </c>
      <c r="AU301" s="208" t="s">
        <v>86</v>
      </c>
      <c r="AV301" s="15" t="s">
        <v>84</v>
      </c>
      <c r="AW301" s="15" t="s">
        <v>32</v>
      </c>
      <c r="AX301" s="15" t="s">
        <v>76</v>
      </c>
      <c r="AY301" s="208" t="s">
        <v>165</v>
      </c>
    </row>
    <row r="302" spans="1:65" s="15" customFormat="1" ht="11.25">
      <c r="B302" s="207"/>
      <c r="D302" s="179" t="s">
        <v>220</v>
      </c>
      <c r="E302" s="208" t="s">
        <v>1</v>
      </c>
      <c r="F302" s="209" t="s">
        <v>395</v>
      </c>
      <c r="H302" s="208" t="s">
        <v>1</v>
      </c>
      <c r="I302" s="210"/>
      <c r="L302" s="207"/>
      <c r="M302" s="211"/>
      <c r="N302" s="212"/>
      <c r="O302" s="212"/>
      <c r="P302" s="212"/>
      <c r="Q302" s="212"/>
      <c r="R302" s="212"/>
      <c r="S302" s="212"/>
      <c r="T302" s="213"/>
      <c r="AT302" s="208" t="s">
        <v>220</v>
      </c>
      <c r="AU302" s="208" t="s">
        <v>86</v>
      </c>
      <c r="AV302" s="15" t="s">
        <v>84</v>
      </c>
      <c r="AW302" s="15" t="s">
        <v>32</v>
      </c>
      <c r="AX302" s="15" t="s">
        <v>76</v>
      </c>
      <c r="AY302" s="208" t="s">
        <v>165</v>
      </c>
    </row>
    <row r="303" spans="1:65" s="15" customFormat="1" ht="11.25">
      <c r="B303" s="207"/>
      <c r="D303" s="179" t="s">
        <v>220</v>
      </c>
      <c r="E303" s="208" t="s">
        <v>1</v>
      </c>
      <c r="F303" s="209" t="s">
        <v>1020</v>
      </c>
      <c r="H303" s="208" t="s">
        <v>1</v>
      </c>
      <c r="I303" s="210"/>
      <c r="L303" s="207"/>
      <c r="M303" s="211"/>
      <c r="N303" s="212"/>
      <c r="O303" s="212"/>
      <c r="P303" s="212"/>
      <c r="Q303" s="212"/>
      <c r="R303" s="212"/>
      <c r="S303" s="212"/>
      <c r="T303" s="213"/>
      <c r="AT303" s="208" t="s">
        <v>220</v>
      </c>
      <c r="AU303" s="208" t="s">
        <v>86</v>
      </c>
      <c r="AV303" s="15" t="s">
        <v>84</v>
      </c>
      <c r="AW303" s="15" t="s">
        <v>32</v>
      </c>
      <c r="AX303" s="15" t="s">
        <v>76</v>
      </c>
      <c r="AY303" s="208" t="s">
        <v>165</v>
      </c>
    </row>
    <row r="304" spans="1:65" s="15" customFormat="1" ht="11.25">
      <c r="B304" s="207"/>
      <c r="D304" s="179" t="s">
        <v>220</v>
      </c>
      <c r="E304" s="208" t="s">
        <v>1</v>
      </c>
      <c r="F304" s="209" t="s">
        <v>1021</v>
      </c>
      <c r="H304" s="208" t="s">
        <v>1</v>
      </c>
      <c r="I304" s="210"/>
      <c r="L304" s="207"/>
      <c r="M304" s="211"/>
      <c r="N304" s="212"/>
      <c r="O304" s="212"/>
      <c r="P304" s="212"/>
      <c r="Q304" s="212"/>
      <c r="R304" s="212"/>
      <c r="S304" s="212"/>
      <c r="T304" s="213"/>
      <c r="AT304" s="208" t="s">
        <v>220</v>
      </c>
      <c r="AU304" s="208" t="s">
        <v>86</v>
      </c>
      <c r="AV304" s="15" t="s">
        <v>84</v>
      </c>
      <c r="AW304" s="15" t="s">
        <v>32</v>
      </c>
      <c r="AX304" s="15" t="s">
        <v>76</v>
      </c>
      <c r="AY304" s="208" t="s">
        <v>165</v>
      </c>
    </row>
    <row r="305" spans="1:65" s="15" customFormat="1" ht="11.25">
      <c r="B305" s="207"/>
      <c r="D305" s="179" t="s">
        <v>220</v>
      </c>
      <c r="E305" s="208" t="s">
        <v>1</v>
      </c>
      <c r="F305" s="209" t="s">
        <v>395</v>
      </c>
      <c r="H305" s="208" t="s">
        <v>1</v>
      </c>
      <c r="I305" s="210"/>
      <c r="L305" s="207"/>
      <c r="M305" s="211"/>
      <c r="N305" s="212"/>
      <c r="O305" s="212"/>
      <c r="P305" s="212"/>
      <c r="Q305" s="212"/>
      <c r="R305" s="212"/>
      <c r="S305" s="212"/>
      <c r="T305" s="213"/>
      <c r="AT305" s="208" t="s">
        <v>220</v>
      </c>
      <c r="AU305" s="208" t="s">
        <v>86</v>
      </c>
      <c r="AV305" s="15" t="s">
        <v>84</v>
      </c>
      <c r="AW305" s="15" t="s">
        <v>32</v>
      </c>
      <c r="AX305" s="15" t="s">
        <v>76</v>
      </c>
      <c r="AY305" s="208" t="s">
        <v>165</v>
      </c>
    </row>
    <row r="306" spans="1:65" s="15" customFormat="1" ht="11.25">
      <c r="B306" s="207"/>
      <c r="D306" s="179" t="s">
        <v>220</v>
      </c>
      <c r="E306" s="208" t="s">
        <v>1</v>
      </c>
      <c r="F306" s="209" t="s">
        <v>1030</v>
      </c>
      <c r="H306" s="208" t="s">
        <v>1</v>
      </c>
      <c r="I306" s="210"/>
      <c r="L306" s="207"/>
      <c r="M306" s="211"/>
      <c r="N306" s="212"/>
      <c r="O306" s="212"/>
      <c r="P306" s="212"/>
      <c r="Q306" s="212"/>
      <c r="R306" s="212"/>
      <c r="S306" s="212"/>
      <c r="T306" s="213"/>
      <c r="AT306" s="208" t="s">
        <v>220</v>
      </c>
      <c r="AU306" s="208" t="s">
        <v>86</v>
      </c>
      <c r="AV306" s="15" t="s">
        <v>84</v>
      </c>
      <c r="AW306" s="15" t="s">
        <v>32</v>
      </c>
      <c r="AX306" s="15" t="s">
        <v>76</v>
      </c>
      <c r="AY306" s="208" t="s">
        <v>165</v>
      </c>
    </row>
    <row r="307" spans="1:65" s="13" customFormat="1" ht="11.25">
      <c r="B307" s="183"/>
      <c r="D307" s="179" t="s">
        <v>220</v>
      </c>
      <c r="E307" s="184" t="s">
        <v>1</v>
      </c>
      <c r="F307" s="185" t="s">
        <v>1028</v>
      </c>
      <c r="H307" s="186">
        <v>127.9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220</v>
      </c>
      <c r="AU307" s="184" t="s">
        <v>86</v>
      </c>
      <c r="AV307" s="13" t="s">
        <v>86</v>
      </c>
      <c r="AW307" s="13" t="s">
        <v>32</v>
      </c>
      <c r="AX307" s="13" t="s">
        <v>84</v>
      </c>
      <c r="AY307" s="184" t="s">
        <v>165</v>
      </c>
    </row>
    <row r="308" spans="1:65" s="12" customFormat="1" ht="22.9" customHeight="1">
      <c r="B308" s="152"/>
      <c r="D308" s="153" t="s">
        <v>75</v>
      </c>
      <c r="E308" s="163" t="s">
        <v>178</v>
      </c>
      <c r="F308" s="163" t="s">
        <v>376</v>
      </c>
      <c r="I308" s="155"/>
      <c r="J308" s="164">
        <f>BK308</f>
        <v>0</v>
      </c>
      <c r="L308" s="152"/>
      <c r="M308" s="157"/>
      <c r="N308" s="158"/>
      <c r="O308" s="158"/>
      <c r="P308" s="159">
        <v>0</v>
      </c>
      <c r="Q308" s="158"/>
      <c r="R308" s="159">
        <v>0</v>
      </c>
      <c r="S308" s="158"/>
      <c r="T308" s="160">
        <v>0</v>
      </c>
      <c r="AR308" s="153" t="s">
        <v>84</v>
      </c>
      <c r="AT308" s="161" t="s">
        <v>75</v>
      </c>
      <c r="AU308" s="161" t="s">
        <v>84</v>
      </c>
      <c r="AY308" s="153" t="s">
        <v>165</v>
      </c>
      <c r="BK308" s="162">
        <v>0</v>
      </c>
    </row>
    <row r="309" spans="1:65" s="12" customFormat="1" ht="22.9" customHeight="1">
      <c r="B309" s="152"/>
      <c r="D309" s="153" t="s">
        <v>75</v>
      </c>
      <c r="E309" s="163" t="s">
        <v>607</v>
      </c>
      <c r="F309" s="163" t="s">
        <v>608</v>
      </c>
      <c r="I309" s="155"/>
      <c r="J309" s="164">
        <f>BK309</f>
        <v>0</v>
      </c>
      <c r="L309" s="152"/>
      <c r="M309" s="157"/>
      <c r="N309" s="158"/>
      <c r="O309" s="158"/>
      <c r="P309" s="159">
        <f>SUM(P310:P339)</f>
        <v>0</v>
      </c>
      <c r="Q309" s="158"/>
      <c r="R309" s="159">
        <f>SUM(R310:R339)</f>
        <v>0</v>
      </c>
      <c r="S309" s="158"/>
      <c r="T309" s="160">
        <f>SUM(T310:T339)</f>
        <v>0</v>
      </c>
      <c r="AR309" s="153" t="s">
        <v>84</v>
      </c>
      <c r="AT309" s="161" t="s">
        <v>75</v>
      </c>
      <c r="AU309" s="161" t="s">
        <v>84</v>
      </c>
      <c r="AY309" s="153" t="s">
        <v>165</v>
      </c>
      <c r="BK309" s="162">
        <f>SUM(BK310:BK339)</f>
        <v>0</v>
      </c>
    </row>
    <row r="310" spans="1:65" s="2" customFormat="1" ht="16.5" customHeight="1">
      <c r="A310" s="32"/>
      <c r="B310" s="165"/>
      <c r="C310" s="166" t="s">
        <v>458</v>
      </c>
      <c r="D310" s="166" t="s">
        <v>168</v>
      </c>
      <c r="E310" s="167" t="s">
        <v>610</v>
      </c>
      <c r="F310" s="168" t="s">
        <v>611</v>
      </c>
      <c r="G310" s="169" t="s">
        <v>339</v>
      </c>
      <c r="H310" s="170">
        <v>758.33100000000002</v>
      </c>
      <c r="I310" s="171"/>
      <c r="J310" s="172">
        <f>ROUND(I310*H310,2)</f>
        <v>0</v>
      </c>
      <c r="K310" s="168" t="s">
        <v>172</v>
      </c>
      <c r="L310" s="33"/>
      <c r="M310" s="173" t="s">
        <v>1</v>
      </c>
      <c r="N310" s="174" t="s">
        <v>41</v>
      </c>
      <c r="O310" s="58"/>
      <c r="P310" s="175">
        <f>O310*H310</f>
        <v>0</v>
      </c>
      <c r="Q310" s="175">
        <v>0</v>
      </c>
      <c r="R310" s="175">
        <f>Q310*H310</f>
        <v>0</v>
      </c>
      <c r="S310" s="175">
        <v>0</v>
      </c>
      <c r="T310" s="176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7" t="s">
        <v>182</v>
      </c>
      <c r="AT310" s="177" t="s">
        <v>168</v>
      </c>
      <c r="AU310" s="177" t="s">
        <v>86</v>
      </c>
      <c r="AY310" s="17" t="s">
        <v>165</v>
      </c>
      <c r="BE310" s="178">
        <f>IF(N310="základní",J310,0)</f>
        <v>0</v>
      </c>
      <c r="BF310" s="178">
        <f>IF(N310="snížená",J310,0)</f>
        <v>0</v>
      </c>
      <c r="BG310" s="178">
        <f>IF(N310="zákl. přenesená",J310,0)</f>
        <v>0</v>
      </c>
      <c r="BH310" s="178">
        <f>IF(N310="sníž. přenesená",J310,0)</f>
        <v>0</v>
      </c>
      <c r="BI310" s="178">
        <f>IF(N310="nulová",J310,0)</f>
        <v>0</v>
      </c>
      <c r="BJ310" s="17" t="s">
        <v>84</v>
      </c>
      <c r="BK310" s="178">
        <f>ROUND(I310*H310,2)</f>
        <v>0</v>
      </c>
      <c r="BL310" s="17" t="s">
        <v>182</v>
      </c>
      <c r="BM310" s="177" t="s">
        <v>1031</v>
      </c>
    </row>
    <row r="311" spans="1:65" s="13" customFormat="1" ht="11.25">
      <c r="B311" s="183"/>
      <c r="D311" s="179" t="s">
        <v>220</v>
      </c>
      <c r="E311" s="184" t="s">
        <v>1</v>
      </c>
      <c r="F311" s="185" t="s">
        <v>1032</v>
      </c>
      <c r="H311" s="186">
        <v>543.03499999999997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220</v>
      </c>
      <c r="AU311" s="184" t="s">
        <v>86</v>
      </c>
      <c r="AV311" s="13" t="s">
        <v>86</v>
      </c>
      <c r="AW311" s="13" t="s">
        <v>32</v>
      </c>
      <c r="AX311" s="13" t="s">
        <v>76</v>
      </c>
      <c r="AY311" s="184" t="s">
        <v>165</v>
      </c>
    </row>
    <row r="312" spans="1:65" s="13" customFormat="1" ht="11.25">
      <c r="B312" s="183"/>
      <c r="D312" s="179" t="s">
        <v>220</v>
      </c>
      <c r="E312" s="184" t="s">
        <v>1</v>
      </c>
      <c r="F312" s="185" t="s">
        <v>1033</v>
      </c>
      <c r="H312" s="186">
        <v>215.29599999999999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220</v>
      </c>
      <c r="AU312" s="184" t="s">
        <v>86</v>
      </c>
      <c r="AV312" s="13" t="s">
        <v>86</v>
      </c>
      <c r="AW312" s="13" t="s">
        <v>32</v>
      </c>
      <c r="AX312" s="13" t="s">
        <v>76</v>
      </c>
      <c r="AY312" s="184" t="s">
        <v>165</v>
      </c>
    </row>
    <row r="313" spans="1:65" s="14" customFormat="1" ht="11.25">
      <c r="B313" s="194"/>
      <c r="D313" s="179" t="s">
        <v>220</v>
      </c>
      <c r="E313" s="195" t="s">
        <v>1</v>
      </c>
      <c r="F313" s="196" t="s">
        <v>244</v>
      </c>
      <c r="H313" s="197">
        <v>758.33100000000002</v>
      </c>
      <c r="I313" s="198"/>
      <c r="L313" s="194"/>
      <c r="M313" s="199"/>
      <c r="N313" s="200"/>
      <c r="O313" s="200"/>
      <c r="P313" s="200"/>
      <c r="Q313" s="200"/>
      <c r="R313" s="200"/>
      <c r="S313" s="200"/>
      <c r="T313" s="201"/>
      <c r="AT313" s="195" t="s">
        <v>220</v>
      </c>
      <c r="AU313" s="195" t="s">
        <v>86</v>
      </c>
      <c r="AV313" s="14" t="s">
        <v>182</v>
      </c>
      <c r="AW313" s="14" t="s">
        <v>32</v>
      </c>
      <c r="AX313" s="14" t="s">
        <v>84</v>
      </c>
      <c r="AY313" s="195" t="s">
        <v>165</v>
      </c>
    </row>
    <row r="314" spans="1:65" s="2" customFormat="1" ht="21.75" customHeight="1">
      <c r="A314" s="32"/>
      <c r="B314" s="165"/>
      <c r="C314" s="166" t="s">
        <v>465</v>
      </c>
      <c r="D314" s="166" t="s">
        <v>168</v>
      </c>
      <c r="E314" s="167" t="s">
        <v>616</v>
      </c>
      <c r="F314" s="168" t="s">
        <v>617</v>
      </c>
      <c r="G314" s="169" t="s">
        <v>339</v>
      </c>
      <c r="H314" s="170">
        <v>14408.289000000001</v>
      </c>
      <c r="I314" s="171"/>
      <c r="J314" s="172">
        <f>ROUND(I314*H314,2)</f>
        <v>0</v>
      </c>
      <c r="K314" s="168" t="s">
        <v>172</v>
      </c>
      <c r="L314" s="33"/>
      <c r="M314" s="173" t="s">
        <v>1</v>
      </c>
      <c r="N314" s="174" t="s">
        <v>41</v>
      </c>
      <c r="O314" s="58"/>
      <c r="P314" s="175">
        <f>O314*H314</f>
        <v>0</v>
      </c>
      <c r="Q314" s="175">
        <v>0</v>
      </c>
      <c r="R314" s="175">
        <f>Q314*H314</f>
        <v>0</v>
      </c>
      <c r="S314" s="175">
        <v>0</v>
      </c>
      <c r="T314" s="176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7" t="s">
        <v>182</v>
      </c>
      <c r="AT314" s="177" t="s">
        <v>168</v>
      </c>
      <c r="AU314" s="177" t="s">
        <v>86</v>
      </c>
      <c r="AY314" s="17" t="s">
        <v>165</v>
      </c>
      <c r="BE314" s="178">
        <f>IF(N314="základní",J314,0)</f>
        <v>0</v>
      </c>
      <c r="BF314" s="178">
        <f>IF(N314="snížená",J314,0)</f>
        <v>0</v>
      </c>
      <c r="BG314" s="178">
        <f>IF(N314="zákl. přenesená",J314,0)</f>
        <v>0</v>
      </c>
      <c r="BH314" s="178">
        <f>IF(N314="sníž. přenesená",J314,0)</f>
        <v>0</v>
      </c>
      <c r="BI314" s="178">
        <f>IF(N314="nulová",J314,0)</f>
        <v>0</v>
      </c>
      <c r="BJ314" s="17" t="s">
        <v>84</v>
      </c>
      <c r="BK314" s="178">
        <f>ROUND(I314*H314,2)</f>
        <v>0</v>
      </c>
      <c r="BL314" s="17" t="s">
        <v>182</v>
      </c>
      <c r="BM314" s="177" t="s">
        <v>1034</v>
      </c>
    </row>
    <row r="315" spans="1:65" s="13" customFormat="1" ht="11.25">
      <c r="B315" s="183"/>
      <c r="D315" s="179" t="s">
        <v>220</v>
      </c>
      <c r="E315" s="184" t="s">
        <v>1</v>
      </c>
      <c r="F315" s="185" t="s">
        <v>1035</v>
      </c>
      <c r="H315" s="186">
        <v>758.33100000000002</v>
      </c>
      <c r="I315" s="187"/>
      <c r="L315" s="183"/>
      <c r="M315" s="188"/>
      <c r="N315" s="189"/>
      <c r="O315" s="189"/>
      <c r="P315" s="189"/>
      <c r="Q315" s="189"/>
      <c r="R315" s="189"/>
      <c r="S315" s="189"/>
      <c r="T315" s="190"/>
      <c r="AT315" s="184" t="s">
        <v>220</v>
      </c>
      <c r="AU315" s="184" t="s">
        <v>86</v>
      </c>
      <c r="AV315" s="13" t="s">
        <v>86</v>
      </c>
      <c r="AW315" s="13" t="s">
        <v>32</v>
      </c>
      <c r="AX315" s="13" t="s">
        <v>76</v>
      </c>
      <c r="AY315" s="184" t="s">
        <v>165</v>
      </c>
    </row>
    <row r="316" spans="1:65" s="14" customFormat="1" ht="11.25">
      <c r="B316" s="194"/>
      <c r="D316" s="179" t="s">
        <v>220</v>
      </c>
      <c r="E316" s="195" t="s">
        <v>1</v>
      </c>
      <c r="F316" s="196" t="s">
        <v>244</v>
      </c>
      <c r="H316" s="197">
        <v>758.33100000000002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5" t="s">
        <v>220</v>
      </c>
      <c r="AU316" s="195" t="s">
        <v>86</v>
      </c>
      <c r="AV316" s="14" t="s">
        <v>182</v>
      </c>
      <c r="AW316" s="14" t="s">
        <v>32</v>
      </c>
      <c r="AX316" s="14" t="s">
        <v>84</v>
      </c>
      <c r="AY316" s="195" t="s">
        <v>165</v>
      </c>
    </row>
    <row r="317" spans="1:65" s="13" customFormat="1" ht="11.25">
      <c r="B317" s="183"/>
      <c r="D317" s="179" t="s">
        <v>220</v>
      </c>
      <c r="F317" s="185" t="s">
        <v>1036</v>
      </c>
      <c r="H317" s="186">
        <v>14408.289000000001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220</v>
      </c>
      <c r="AU317" s="184" t="s">
        <v>86</v>
      </c>
      <c r="AV317" s="13" t="s">
        <v>86</v>
      </c>
      <c r="AW317" s="13" t="s">
        <v>3</v>
      </c>
      <c r="AX317" s="13" t="s">
        <v>84</v>
      </c>
      <c r="AY317" s="184" t="s">
        <v>165</v>
      </c>
    </row>
    <row r="318" spans="1:65" s="2" customFormat="1" ht="16.5" customHeight="1">
      <c r="A318" s="32"/>
      <c r="B318" s="165"/>
      <c r="C318" s="166" t="s">
        <v>473</v>
      </c>
      <c r="D318" s="166" t="s">
        <v>168</v>
      </c>
      <c r="E318" s="167" t="s">
        <v>622</v>
      </c>
      <c r="F318" s="168" t="s">
        <v>623</v>
      </c>
      <c r="G318" s="169" t="s">
        <v>339</v>
      </c>
      <c r="H318" s="170">
        <v>298.565</v>
      </c>
      <c r="I318" s="171"/>
      <c r="J318" s="172">
        <f>ROUND(I318*H318,2)</f>
        <v>0</v>
      </c>
      <c r="K318" s="168" t="s">
        <v>172</v>
      </c>
      <c r="L318" s="33"/>
      <c r="M318" s="173" t="s">
        <v>1</v>
      </c>
      <c r="N318" s="174" t="s">
        <v>41</v>
      </c>
      <c r="O318" s="58"/>
      <c r="P318" s="175">
        <f>O318*H318</f>
        <v>0</v>
      </c>
      <c r="Q318" s="175">
        <v>0</v>
      </c>
      <c r="R318" s="175">
        <f>Q318*H318</f>
        <v>0</v>
      </c>
      <c r="S318" s="175">
        <v>0</v>
      </c>
      <c r="T318" s="176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7" t="s">
        <v>182</v>
      </c>
      <c r="AT318" s="177" t="s">
        <v>168</v>
      </c>
      <c r="AU318" s="177" t="s">
        <v>86</v>
      </c>
      <c r="AY318" s="17" t="s">
        <v>165</v>
      </c>
      <c r="BE318" s="178">
        <f>IF(N318="základní",J318,0)</f>
        <v>0</v>
      </c>
      <c r="BF318" s="178">
        <f>IF(N318="snížená",J318,0)</f>
        <v>0</v>
      </c>
      <c r="BG318" s="178">
        <f>IF(N318="zákl. přenesená",J318,0)</f>
        <v>0</v>
      </c>
      <c r="BH318" s="178">
        <f>IF(N318="sníž. přenesená",J318,0)</f>
        <v>0</v>
      </c>
      <c r="BI318" s="178">
        <f>IF(N318="nulová",J318,0)</f>
        <v>0</v>
      </c>
      <c r="BJ318" s="17" t="s">
        <v>84</v>
      </c>
      <c r="BK318" s="178">
        <f>ROUND(I318*H318,2)</f>
        <v>0</v>
      </c>
      <c r="BL318" s="17" t="s">
        <v>182</v>
      </c>
      <c r="BM318" s="177" t="s">
        <v>1037</v>
      </c>
    </row>
    <row r="319" spans="1:65" s="13" customFormat="1" ht="11.25">
      <c r="B319" s="183"/>
      <c r="D319" s="179" t="s">
        <v>220</v>
      </c>
      <c r="E319" s="184" t="s">
        <v>1</v>
      </c>
      <c r="F319" s="185" t="s">
        <v>1038</v>
      </c>
      <c r="H319" s="186">
        <v>298.565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220</v>
      </c>
      <c r="AU319" s="184" t="s">
        <v>86</v>
      </c>
      <c r="AV319" s="13" t="s">
        <v>86</v>
      </c>
      <c r="AW319" s="13" t="s">
        <v>32</v>
      </c>
      <c r="AX319" s="13" t="s">
        <v>76</v>
      </c>
      <c r="AY319" s="184" t="s">
        <v>165</v>
      </c>
    </row>
    <row r="320" spans="1:65" s="14" customFormat="1" ht="11.25">
      <c r="B320" s="194"/>
      <c r="D320" s="179" t="s">
        <v>220</v>
      </c>
      <c r="E320" s="195" t="s">
        <v>1</v>
      </c>
      <c r="F320" s="196" t="s">
        <v>244</v>
      </c>
      <c r="H320" s="197">
        <v>298.565</v>
      </c>
      <c r="I320" s="198"/>
      <c r="L320" s="194"/>
      <c r="M320" s="199"/>
      <c r="N320" s="200"/>
      <c r="O320" s="200"/>
      <c r="P320" s="200"/>
      <c r="Q320" s="200"/>
      <c r="R320" s="200"/>
      <c r="S320" s="200"/>
      <c r="T320" s="201"/>
      <c r="AT320" s="195" t="s">
        <v>220</v>
      </c>
      <c r="AU320" s="195" t="s">
        <v>86</v>
      </c>
      <c r="AV320" s="14" t="s">
        <v>182</v>
      </c>
      <c r="AW320" s="14" t="s">
        <v>32</v>
      </c>
      <c r="AX320" s="14" t="s">
        <v>84</v>
      </c>
      <c r="AY320" s="195" t="s">
        <v>165</v>
      </c>
    </row>
    <row r="321" spans="1:65" s="2" customFormat="1" ht="21.75" customHeight="1">
      <c r="A321" s="32"/>
      <c r="B321" s="165"/>
      <c r="C321" s="166" t="s">
        <v>477</v>
      </c>
      <c r="D321" s="166" t="s">
        <v>168</v>
      </c>
      <c r="E321" s="167" t="s">
        <v>627</v>
      </c>
      <c r="F321" s="168" t="s">
        <v>628</v>
      </c>
      <c r="G321" s="169" t="s">
        <v>339</v>
      </c>
      <c r="H321" s="170">
        <v>5667.6239999999998</v>
      </c>
      <c r="I321" s="171"/>
      <c r="J321" s="172">
        <f>ROUND(I321*H321,2)</f>
        <v>0</v>
      </c>
      <c r="K321" s="168" t="s">
        <v>172</v>
      </c>
      <c r="L321" s="33"/>
      <c r="M321" s="173" t="s">
        <v>1</v>
      </c>
      <c r="N321" s="174" t="s">
        <v>41</v>
      </c>
      <c r="O321" s="58"/>
      <c r="P321" s="175">
        <f>O321*H321</f>
        <v>0</v>
      </c>
      <c r="Q321" s="175">
        <v>0</v>
      </c>
      <c r="R321" s="175">
        <f>Q321*H321</f>
        <v>0</v>
      </c>
      <c r="S321" s="175">
        <v>0</v>
      </c>
      <c r="T321" s="176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7" t="s">
        <v>182</v>
      </c>
      <c r="AT321" s="177" t="s">
        <v>168</v>
      </c>
      <c r="AU321" s="177" t="s">
        <v>86</v>
      </c>
      <c r="AY321" s="17" t="s">
        <v>165</v>
      </c>
      <c r="BE321" s="178">
        <f>IF(N321="základní",J321,0)</f>
        <v>0</v>
      </c>
      <c r="BF321" s="178">
        <f>IF(N321="snížená",J321,0)</f>
        <v>0</v>
      </c>
      <c r="BG321" s="178">
        <f>IF(N321="zákl. přenesená",J321,0)</f>
        <v>0</v>
      </c>
      <c r="BH321" s="178">
        <f>IF(N321="sníž. přenesená",J321,0)</f>
        <v>0</v>
      </c>
      <c r="BI321" s="178">
        <f>IF(N321="nulová",J321,0)</f>
        <v>0</v>
      </c>
      <c r="BJ321" s="17" t="s">
        <v>84</v>
      </c>
      <c r="BK321" s="178">
        <f>ROUND(I321*H321,2)</f>
        <v>0</v>
      </c>
      <c r="BL321" s="17" t="s">
        <v>182</v>
      </c>
      <c r="BM321" s="177" t="s">
        <v>1039</v>
      </c>
    </row>
    <row r="322" spans="1:65" s="13" customFormat="1" ht="11.25">
      <c r="B322" s="183"/>
      <c r="D322" s="179" t="s">
        <v>220</v>
      </c>
      <c r="E322" s="184" t="s">
        <v>1</v>
      </c>
      <c r="F322" s="185" t="s">
        <v>1040</v>
      </c>
      <c r="H322" s="186">
        <v>298.29599999999999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220</v>
      </c>
      <c r="AU322" s="184" t="s">
        <v>86</v>
      </c>
      <c r="AV322" s="13" t="s">
        <v>86</v>
      </c>
      <c r="AW322" s="13" t="s">
        <v>32</v>
      </c>
      <c r="AX322" s="13" t="s">
        <v>84</v>
      </c>
      <c r="AY322" s="184" t="s">
        <v>165</v>
      </c>
    </row>
    <row r="323" spans="1:65" s="13" customFormat="1" ht="11.25">
      <c r="B323" s="183"/>
      <c r="D323" s="179" t="s">
        <v>220</v>
      </c>
      <c r="F323" s="185" t="s">
        <v>1041</v>
      </c>
      <c r="H323" s="186">
        <v>5667.6239999999998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220</v>
      </c>
      <c r="AU323" s="184" t="s">
        <v>86</v>
      </c>
      <c r="AV323" s="13" t="s">
        <v>86</v>
      </c>
      <c r="AW323" s="13" t="s">
        <v>3</v>
      </c>
      <c r="AX323" s="13" t="s">
        <v>84</v>
      </c>
      <c r="AY323" s="184" t="s">
        <v>165</v>
      </c>
    </row>
    <row r="324" spans="1:65" s="2" customFormat="1" ht="21.75" customHeight="1">
      <c r="A324" s="32"/>
      <c r="B324" s="165"/>
      <c r="C324" s="166" t="s">
        <v>482</v>
      </c>
      <c r="D324" s="166" t="s">
        <v>168</v>
      </c>
      <c r="E324" s="167" t="s">
        <v>633</v>
      </c>
      <c r="F324" s="168" t="s">
        <v>634</v>
      </c>
      <c r="G324" s="169" t="s">
        <v>339</v>
      </c>
      <c r="H324" s="170">
        <v>758.33100000000002</v>
      </c>
      <c r="I324" s="171"/>
      <c r="J324" s="172">
        <f>ROUND(I324*H324,2)</f>
        <v>0</v>
      </c>
      <c r="K324" s="168" t="s">
        <v>172</v>
      </c>
      <c r="L324" s="33"/>
      <c r="M324" s="173" t="s">
        <v>1</v>
      </c>
      <c r="N324" s="174" t="s">
        <v>41</v>
      </c>
      <c r="O324" s="58"/>
      <c r="P324" s="175">
        <f>O324*H324</f>
        <v>0</v>
      </c>
      <c r="Q324" s="175">
        <v>0</v>
      </c>
      <c r="R324" s="175">
        <f>Q324*H324</f>
        <v>0</v>
      </c>
      <c r="S324" s="175">
        <v>0</v>
      </c>
      <c r="T324" s="176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7" t="s">
        <v>182</v>
      </c>
      <c r="AT324" s="177" t="s">
        <v>168</v>
      </c>
      <c r="AU324" s="177" t="s">
        <v>86</v>
      </c>
      <c r="AY324" s="17" t="s">
        <v>165</v>
      </c>
      <c r="BE324" s="178">
        <f>IF(N324="základní",J324,0)</f>
        <v>0</v>
      </c>
      <c r="BF324" s="178">
        <f>IF(N324="snížená",J324,0)</f>
        <v>0</v>
      </c>
      <c r="BG324" s="178">
        <f>IF(N324="zákl. přenesená",J324,0)</f>
        <v>0</v>
      </c>
      <c r="BH324" s="178">
        <f>IF(N324="sníž. přenesená",J324,0)</f>
        <v>0</v>
      </c>
      <c r="BI324" s="178">
        <f>IF(N324="nulová",J324,0)</f>
        <v>0</v>
      </c>
      <c r="BJ324" s="17" t="s">
        <v>84</v>
      </c>
      <c r="BK324" s="178">
        <f>ROUND(I324*H324,2)</f>
        <v>0</v>
      </c>
      <c r="BL324" s="17" t="s">
        <v>182</v>
      </c>
      <c r="BM324" s="177" t="s">
        <v>1042</v>
      </c>
    </row>
    <row r="325" spans="1:65" s="13" customFormat="1" ht="11.25">
      <c r="B325" s="183"/>
      <c r="D325" s="179" t="s">
        <v>220</v>
      </c>
      <c r="E325" s="184" t="s">
        <v>1</v>
      </c>
      <c r="F325" s="185" t="s">
        <v>1032</v>
      </c>
      <c r="H325" s="186">
        <v>543.03499999999997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220</v>
      </c>
      <c r="AU325" s="184" t="s">
        <v>86</v>
      </c>
      <c r="AV325" s="13" t="s">
        <v>86</v>
      </c>
      <c r="AW325" s="13" t="s">
        <v>32</v>
      </c>
      <c r="AX325" s="13" t="s">
        <v>76</v>
      </c>
      <c r="AY325" s="184" t="s">
        <v>165</v>
      </c>
    </row>
    <row r="326" spans="1:65" s="13" customFormat="1" ht="11.25">
      <c r="B326" s="183"/>
      <c r="D326" s="179" t="s">
        <v>220</v>
      </c>
      <c r="E326" s="184" t="s">
        <v>1</v>
      </c>
      <c r="F326" s="185" t="s">
        <v>1033</v>
      </c>
      <c r="H326" s="186">
        <v>215.29599999999999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220</v>
      </c>
      <c r="AU326" s="184" t="s">
        <v>86</v>
      </c>
      <c r="AV326" s="13" t="s">
        <v>86</v>
      </c>
      <c r="AW326" s="13" t="s">
        <v>32</v>
      </c>
      <c r="AX326" s="13" t="s">
        <v>76</v>
      </c>
      <c r="AY326" s="184" t="s">
        <v>165</v>
      </c>
    </row>
    <row r="327" spans="1:65" s="14" customFormat="1" ht="11.25">
      <c r="B327" s="194"/>
      <c r="D327" s="179" t="s">
        <v>220</v>
      </c>
      <c r="E327" s="195" t="s">
        <v>1</v>
      </c>
      <c r="F327" s="196" t="s">
        <v>244</v>
      </c>
      <c r="H327" s="197">
        <v>758.33100000000002</v>
      </c>
      <c r="I327" s="198"/>
      <c r="L327" s="194"/>
      <c r="M327" s="199"/>
      <c r="N327" s="200"/>
      <c r="O327" s="200"/>
      <c r="P327" s="200"/>
      <c r="Q327" s="200"/>
      <c r="R327" s="200"/>
      <c r="S327" s="200"/>
      <c r="T327" s="201"/>
      <c r="AT327" s="195" t="s">
        <v>220</v>
      </c>
      <c r="AU327" s="195" t="s">
        <v>86</v>
      </c>
      <c r="AV327" s="14" t="s">
        <v>182</v>
      </c>
      <c r="AW327" s="14" t="s">
        <v>32</v>
      </c>
      <c r="AX327" s="14" t="s">
        <v>84</v>
      </c>
      <c r="AY327" s="195" t="s">
        <v>165</v>
      </c>
    </row>
    <row r="328" spans="1:65" s="2" customFormat="1" ht="21.75" customHeight="1">
      <c r="A328" s="32"/>
      <c r="B328" s="165"/>
      <c r="C328" s="166" t="s">
        <v>492</v>
      </c>
      <c r="D328" s="166" t="s">
        <v>168</v>
      </c>
      <c r="E328" s="167" t="s">
        <v>637</v>
      </c>
      <c r="F328" s="168" t="s">
        <v>638</v>
      </c>
      <c r="G328" s="169" t="s">
        <v>339</v>
      </c>
      <c r="H328" s="170">
        <v>298.565</v>
      </c>
      <c r="I328" s="171"/>
      <c r="J328" s="172">
        <f>ROUND(I328*H328,2)</f>
        <v>0</v>
      </c>
      <c r="K328" s="168" t="s">
        <v>172</v>
      </c>
      <c r="L328" s="33"/>
      <c r="M328" s="173" t="s">
        <v>1</v>
      </c>
      <c r="N328" s="174" t="s">
        <v>41</v>
      </c>
      <c r="O328" s="58"/>
      <c r="P328" s="175">
        <f>O328*H328</f>
        <v>0</v>
      </c>
      <c r="Q328" s="175">
        <v>0</v>
      </c>
      <c r="R328" s="175">
        <f>Q328*H328</f>
        <v>0</v>
      </c>
      <c r="S328" s="175">
        <v>0</v>
      </c>
      <c r="T328" s="176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7" t="s">
        <v>182</v>
      </c>
      <c r="AT328" s="177" t="s">
        <v>168</v>
      </c>
      <c r="AU328" s="177" t="s">
        <v>86</v>
      </c>
      <c r="AY328" s="17" t="s">
        <v>165</v>
      </c>
      <c r="BE328" s="178">
        <f>IF(N328="základní",J328,0)</f>
        <v>0</v>
      </c>
      <c r="BF328" s="178">
        <f>IF(N328="snížená",J328,0)</f>
        <v>0</v>
      </c>
      <c r="BG328" s="178">
        <f>IF(N328="zákl. přenesená",J328,0)</f>
        <v>0</v>
      </c>
      <c r="BH328" s="178">
        <f>IF(N328="sníž. přenesená",J328,0)</f>
        <v>0</v>
      </c>
      <c r="BI328" s="178">
        <f>IF(N328="nulová",J328,0)</f>
        <v>0</v>
      </c>
      <c r="BJ328" s="17" t="s">
        <v>84</v>
      </c>
      <c r="BK328" s="178">
        <f>ROUND(I328*H328,2)</f>
        <v>0</v>
      </c>
      <c r="BL328" s="17" t="s">
        <v>182</v>
      </c>
      <c r="BM328" s="177" t="s">
        <v>1043</v>
      </c>
    </row>
    <row r="329" spans="1:65" s="13" customFormat="1" ht="11.25">
      <c r="B329" s="183"/>
      <c r="D329" s="179" t="s">
        <v>220</v>
      </c>
      <c r="E329" s="184" t="s">
        <v>1</v>
      </c>
      <c r="F329" s="185" t="s">
        <v>1044</v>
      </c>
      <c r="H329" s="186">
        <v>298.565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220</v>
      </c>
      <c r="AU329" s="184" t="s">
        <v>86</v>
      </c>
      <c r="AV329" s="13" t="s">
        <v>86</v>
      </c>
      <c r="AW329" s="13" t="s">
        <v>32</v>
      </c>
      <c r="AX329" s="13" t="s">
        <v>76</v>
      </c>
      <c r="AY329" s="184" t="s">
        <v>165</v>
      </c>
    </row>
    <row r="330" spans="1:65" s="14" customFormat="1" ht="11.25">
      <c r="B330" s="194"/>
      <c r="D330" s="179" t="s">
        <v>220</v>
      </c>
      <c r="E330" s="195" t="s">
        <v>1</v>
      </c>
      <c r="F330" s="196" t="s">
        <v>244</v>
      </c>
      <c r="H330" s="197">
        <v>298.565</v>
      </c>
      <c r="I330" s="198"/>
      <c r="L330" s="194"/>
      <c r="M330" s="199"/>
      <c r="N330" s="200"/>
      <c r="O330" s="200"/>
      <c r="P330" s="200"/>
      <c r="Q330" s="200"/>
      <c r="R330" s="200"/>
      <c r="S330" s="200"/>
      <c r="T330" s="201"/>
      <c r="AT330" s="195" t="s">
        <v>220</v>
      </c>
      <c r="AU330" s="195" t="s">
        <v>86</v>
      </c>
      <c r="AV330" s="14" t="s">
        <v>182</v>
      </c>
      <c r="AW330" s="14" t="s">
        <v>32</v>
      </c>
      <c r="AX330" s="14" t="s">
        <v>84</v>
      </c>
      <c r="AY330" s="195" t="s">
        <v>165</v>
      </c>
    </row>
    <row r="331" spans="1:65" s="2" customFormat="1" ht="33" customHeight="1">
      <c r="A331" s="32"/>
      <c r="B331" s="165"/>
      <c r="C331" s="166" t="s">
        <v>497</v>
      </c>
      <c r="D331" s="166" t="s">
        <v>168</v>
      </c>
      <c r="E331" s="167" t="s">
        <v>642</v>
      </c>
      <c r="F331" s="168" t="s">
        <v>643</v>
      </c>
      <c r="G331" s="169" t="s">
        <v>339</v>
      </c>
      <c r="H331" s="170">
        <v>298.565</v>
      </c>
      <c r="I331" s="171"/>
      <c r="J331" s="172">
        <f>ROUND(I331*H331,2)</f>
        <v>0</v>
      </c>
      <c r="K331" s="168" t="s">
        <v>172</v>
      </c>
      <c r="L331" s="33"/>
      <c r="M331" s="173" t="s">
        <v>1</v>
      </c>
      <c r="N331" s="174" t="s">
        <v>41</v>
      </c>
      <c r="O331" s="58"/>
      <c r="P331" s="175">
        <f>O331*H331</f>
        <v>0</v>
      </c>
      <c r="Q331" s="175">
        <v>0</v>
      </c>
      <c r="R331" s="175">
        <f>Q331*H331</f>
        <v>0</v>
      </c>
      <c r="S331" s="175">
        <v>0</v>
      </c>
      <c r="T331" s="176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7" t="s">
        <v>182</v>
      </c>
      <c r="AT331" s="177" t="s">
        <v>168</v>
      </c>
      <c r="AU331" s="177" t="s">
        <v>86</v>
      </c>
      <c r="AY331" s="17" t="s">
        <v>165</v>
      </c>
      <c r="BE331" s="178">
        <f>IF(N331="základní",J331,0)</f>
        <v>0</v>
      </c>
      <c r="BF331" s="178">
        <f>IF(N331="snížená",J331,0)</f>
        <v>0</v>
      </c>
      <c r="BG331" s="178">
        <f>IF(N331="zákl. přenesená",J331,0)</f>
        <v>0</v>
      </c>
      <c r="BH331" s="178">
        <f>IF(N331="sníž. přenesená",J331,0)</f>
        <v>0</v>
      </c>
      <c r="BI331" s="178">
        <f>IF(N331="nulová",J331,0)</f>
        <v>0</v>
      </c>
      <c r="BJ331" s="17" t="s">
        <v>84</v>
      </c>
      <c r="BK331" s="178">
        <f>ROUND(I331*H331,2)</f>
        <v>0</v>
      </c>
      <c r="BL331" s="17" t="s">
        <v>182</v>
      </c>
      <c r="BM331" s="177" t="s">
        <v>1045</v>
      </c>
    </row>
    <row r="332" spans="1:65" s="13" customFormat="1" ht="11.25">
      <c r="B332" s="183"/>
      <c r="D332" s="179" t="s">
        <v>220</v>
      </c>
      <c r="E332" s="184" t="s">
        <v>1</v>
      </c>
      <c r="F332" s="185" t="s">
        <v>1044</v>
      </c>
      <c r="H332" s="186">
        <v>298.565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220</v>
      </c>
      <c r="AU332" s="184" t="s">
        <v>86</v>
      </c>
      <c r="AV332" s="13" t="s">
        <v>86</v>
      </c>
      <c r="AW332" s="13" t="s">
        <v>32</v>
      </c>
      <c r="AX332" s="13" t="s">
        <v>76</v>
      </c>
      <c r="AY332" s="184" t="s">
        <v>165</v>
      </c>
    </row>
    <row r="333" spans="1:65" s="14" customFormat="1" ht="11.25">
      <c r="B333" s="194"/>
      <c r="D333" s="179" t="s">
        <v>220</v>
      </c>
      <c r="E333" s="195" t="s">
        <v>1</v>
      </c>
      <c r="F333" s="196" t="s">
        <v>244</v>
      </c>
      <c r="H333" s="197">
        <v>298.565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5" t="s">
        <v>220</v>
      </c>
      <c r="AU333" s="195" t="s">
        <v>86</v>
      </c>
      <c r="AV333" s="14" t="s">
        <v>182</v>
      </c>
      <c r="AW333" s="14" t="s">
        <v>32</v>
      </c>
      <c r="AX333" s="14" t="s">
        <v>84</v>
      </c>
      <c r="AY333" s="195" t="s">
        <v>165</v>
      </c>
    </row>
    <row r="334" spans="1:65" s="2" customFormat="1" ht="33" customHeight="1">
      <c r="A334" s="32"/>
      <c r="B334" s="165"/>
      <c r="C334" s="166" t="s">
        <v>503</v>
      </c>
      <c r="D334" s="166" t="s">
        <v>168</v>
      </c>
      <c r="E334" s="167" t="s">
        <v>646</v>
      </c>
      <c r="F334" s="168" t="s">
        <v>647</v>
      </c>
      <c r="G334" s="169" t="s">
        <v>339</v>
      </c>
      <c r="H334" s="170">
        <v>543.03499999999997</v>
      </c>
      <c r="I334" s="171"/>
      <c r="J334" s="172">
        <f>ROUND(I334*H334,2)</f>
        <v>0</v>
      </c>
      <c r="K334" s="168" t="s">
        <v>172</v>
      </c>
      <c r="L334" s="33"/>
      <c r="M334" s="173" t="s">
        <v>1</v>
      </c>
      <c r="N334" s="174" t="s">
        <v>41</v>
      </c>
      <c r="O334" s="58"/>
      <c r="P334" s="175">
        <f>O334*H334</f>
        <v>0</v>
      </c>
      <c r="Q334" s="175">
        <v>0</v>
      </c>
      <c r="R334" s="175">
        <f>Q334*H334</f>
        <v>0</v>
      </c>
      <c r="S334" s="175">
        <v>0</v>
      </c>
      <c r="T334" s="176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7" t="s">
        <v>182</v>
      </c>
      <c r="AT334" s="177" t="s">
        <v>168</v>
      </c>
      <c r="AU334" s="177" t="s">
        <v>86</v>
      </c>
      <c r="AY334" s="17" t="s">
        <v>165</v>
      </c>
      <c r="BE334" s="178">
        <f>IF(N334="základní",J334,0)</f>
        <v>0</v>
      </c>
      <c r="BF334" s="178">
        <f>IF(N334="snížená",J334,0)</f>
        <v>0</v>
      </c>
      <c r="BG334" s="178">
        <f>IF(N334="zákl. přenesená",J334,0)</f>
        <v>0</v>
      </c>
      <c r="BH334" s="178">
        <f>IF(N334="sníž. přenesená",J334,0)</f>
        <v>0</v>
      </c>
      <c r="BI334" s="178">
        <f>IF(N334="nulová",J334,0)</f>
        <v>0</v>
      </c>
      <c r="BJ334" s="17" t="s">
        <v>84</v>
      </c>
      <c r="BK334" s="178">
        <f>ROUND(I334*H334,2)</f>
        <v>0</v>
      </c>
      <c r="BL334" s="17" t="s">
        <v>182</v>
      </c>
      <c r="BM334" s="177" t="s">
        <v>1046</v>
      </c>
    </row>
    <row r="335" spans="1:65" s="13" customFormat="1" ht="11.25">
      <c r="B335" s="183"/>
      <c r="D335" s="179" t="s">
        <v>220</v>
      </c>
      <c r="E335" s="184" t="s">
        <v>1</v>
      </c>
      <c r="F335" s="185" t="s">
        <v>1032</v>
      </c>
      <c r="H335" s="186">
        <v>543.03499999999997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220</v>
      </c>
      <c r="AU335" s="184" t="s">
        <v>86</v>
      </c>
      <c r="AV335" s="13" t="s">
        <v>86</v>
      </c>
      <c r="AW335" s="13" t="s">
        <v>32</v>
      </c>
      <c r="AX335" s="13" t="s">
        <v>76</v>
      </c>
      <c r="AY335" s="184" t="s">
        <v>165</v>
      </c>
    </row>
    <row r="336" spans="1:65" s="14" customFormat="1" ht="11.25">
      <c r="B336" s="194"/>
      <c r="D336" s="179" t="s">
        <v>220</v>
      </c>
      <c r="E336" s="195" t="s">
        <v>1</v>
      </c>
      <c r="F336" s="196" t="s">
        <v>244</v>
      </c>
      <c r="H336" s="197">
        <v>543.03499999999997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5" t="s">
        <v>220</v>
      </c>
      <c r="AU336" s="195" t="s">
        <v>86</v>
      </c>
      <c r="AV336" s="14" t="s">
        <v>182</v>
      </c>
      <c r="AW336" s="14" t="s">
        <v>32</v>
      </c>
      <c r="AX336" s="14" t="s">
        <v>84</v>
      </c>
      <c r="AY336" s="195" t="s">
        <v>165</v>
      </c>
    </row>
    <row r="337" spans="1:65" s="2" customFormat="1" ht="33" customHeight="1">
      <c r="A337" s="32"/>
      <c r="B337" s="165"/>
      <c r="C337" s="166" t="s">
        <v>507</v>
      </c>
      <c r="D337" s="166" t="s">
        <v>168</v>
      </c>
      <c r="E337" s="167" t="s">
        <v>650</v>
      </c>
      <c r="F337" s="168" t="s">
        <v>651</v>
      </c>
      <c r="G337" s="169" t="s">
        <v>339</v>
      </c>
      <c r="H337" s="170">
        <v>215.29599999999999</v>
      </c>
      <c r="I337" s="171"/>
      <c r="J337" s="172">
        <f>ROUND(I337*H337,2)</f>
        <v>0</v>
      </c>
      <c r="K337" s="168" t="s">
        <v>172</v>
      </c>
      <c r="L337" s="33"/>
      <c r="M337" s="173" t="s">
        <v>1</v>
      </c>
      <c r="N337" s="174" t="s">
        <v>41</v>
      </c>
      <c r="O337" s="58"/>
      <c r="P337" s="175">
        <f>O337*H337</f>
        <v>0</v>
      </c>
      <c r="Q337" s="175">
        <v>0</v>
      </c>
      <c r="R337" s="175">
        <f>Q337*H337</f>
        <v>0</v>
      </c>
      <c r="S337" s="175">
        <v>0</v>
      </c>
      <c r="T337" s="176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7" t="s">
        <v>182</v>
      </c>
      <c r="AT337" s="177" t="s">
        <v>168</v>
      </c>
      <c r="AU337" s="177" t="s">
        <v>86</v>
      </c>
      <c r="AY337" s="17" t="s">
        <v>165</v>
      </c>
      <c r="BE337" s="178">
        <f>IF(N337="základní",J337,0)</f>
        <v>0</v>
      </c>
      <c r="BF337" s="178">
        <f>IF(N337="snížená",J337,0)</f>
        <v>0</v>
      </c>
      <c r="BG337" s="178">
        <f>IF(N337="zákl. přenesená",J337,0)</f>
        <v>0</v>
      </c>
      <c r="BH337" s="178">
        <f>IF(N337="sníž. přenesená",J337,0)</f>
        <v>0</v>
      </c>
      <c r="BI337" s="178">
        <f>IF(N337="nulová",J337,0)</f>
        <v>0</v>
      </c>
      <c r="BJ337" s="17" t="s">
        <v>84</v>
      </c>
      <c r="BK337" s="178">
        <f>ROUND(I337*H337,2)</f>
        <v>0</v>
      </c>
      <c r="BL337" s="17" t="s">
        <v>182</v>
      </c>
      <c r="BM337" s="177" t="s">
        <v>1047</v>
      </c>
    </row>
    <row r="338" spans="1:65" s="13" customFormat="1" ht="11.25">
      <c r="B338" s="183"/>
      <c r="D338" s="179" t="s">
        <v>220</v>
      </c>
      <c r="E338" s="184" t="s">
        <v>1</v>
      </c>
      <c r="F338" s="185" t="s">
        <v>1033</v>
      </c>
      <c r="H338" s="186">
        <v>215.29599999999999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220</v>
      </c>
      <c r="AU338" s="184" t="s">
        <v>86</v>
      </c>
      <c r="AV338" s="13" t="s">
        <v>86</v>
      </c>
      <c r="AW338" s="13" t="s">
        <v>32</v>
      </c>
      <c r="AX338" s="13" t="s">
        <v>76</v>
      </c>
      <c r="AY338" s="184" t="s">
        <v>165</v>
      </c>
    </row>
    <row r="339" spans="1:65" s="14" customFormat="1" ht="11.25">
      <c r="B339" s="194"/>
      <c r="D339" s="179" t="s">
        <v>220</v>
      </c>
      <c r="E339" s="195" t="s">
        <v>1</v>
      </c>
      <c r="F339" s="196" t="s">
        <v>244</v>
      </c>
      <c r="H339" s="197">
        <v>215.29599999999999</v>
      </c>
      <c r="I339" s="198"/>
      <c r="L339" s="194"/>
      <c r="M339" s="199"/>
      <c r="N339" s="200"/>
      <c r="O339" s="200"/>
      <c r="P339" s="200"/>
      <c r="Q339" s="200"/>
      <c r="R339" s="200"/>
      <c r="S339" s="200"/>
      <c r="T339" s="201"/>
      <c r="AT339" s="195" t="s">
        <v>220</v>
      </c>
      <c r="AU339" s="195" t="s">
        <v>86</v>
      </c>
      <c r="AV339" s="14" t="s">
        <v>182</v>
      </c>
      <c r="AW339" s="14" t="s">
        <v>32</v>
      </c>
      <c r="AX339" s="14" t="s">
        <v>84</v>
      </c>
      <c r="AY339" s="195" t="s">
        <v>165</v>
      </c>
    </row>
    <row r="340" spans="1:65" s="12" customFormat="1" ht="22.9" customHeight="1">
      <c r="B340" s="152"/>
      <c r="D340" s="153" t="s">
        <v>75</v>
      </c>
      <c r="E340" s="163" t="s">
        <v>653</v>
      </c>
      <c r="F340" s="163" t="s">
        <v>654</v>
      </c>
      <c r="I340" s="155"/>
      <c r="J340" s="164">
        <f>BK340</f>
        <v>0</v>
      </c>
      <c r="L340" s="152"/>
      <c r="M340" s="157"/>
      <c r="N340" s="158"/>
      <c r="O340" s="158"/>
      <c r="P340" s="159">
        <f>SUM(P341:P342)</f>
        <v>0</v>
      </c>
      <c r="Q340" s="158"/>
      <c r="R340" s="159">
        <f>SUM(R341:R342)</f>
        <v>0</v>
      </c>
      <c r="S340" s="158"/>
      <c r="T340" s="160">
        <f>SUM(T341:T342)</f>
        <v>0</v>
      </c>
      <c r="AR340" s="153" t="s">
        <v>84</v>
      </c>
      <c r="AT340" s="161" t="s">
        <v>75</v>
      </c>
      <c r="AU340" s="161" t="s">
        <v>84</v>
      </c>
      <c r="AY340" s="153" t="s">
        <v>165</v>
      </c>
      <c r="BK340" s="162">
        <f>SUM(BK341:BK342)</f>
        <v>0</v>
      </c>
    </row>
    <row r="341" spans="1:65" s="2" customFormat="1" ht="21.75" customHeight="1">
      <c r="A341" s="32"/>
      <c r="B341" s="165"/>
      <c r="C341" s="166" t="s">
        <v>516</v>
      </c>
      <c r="D341" s="166" t="s">
        <v>168</v>
      </c>
      <c r="E341" s="167" t="s">
        <v>656</v>
      </c>
      <c r="F341" s="168" t="s">
        <v>657</v>
      </c>
      <c r="G341" s="169" t="s">
        <v>339</v>
      </c>
      <c r="H341" s="170">
        <v>336.661</v>
      </c>
      <c r="I341" s="171"/>
      <c r="J341" s="172">
        <f>ROUND(I341*H341,2)</f>
        <v>0</v>
      </c>
      <c r="K341" s="168" t="s">
        <v>172</v>
      </c>
      <c r="L341" s="33"/>
      <c r="M341" s="173" t="s">
        <v>1</v>
      </c>
      <c r="N341" s="174" t="s">
        <v>41</v>
      </c>
      <c r="O341" s="58"/>
      <c r="P341" s="175">
        <f>O341*H341</f>
        <v>0</v>
      </c>
      <c r="Q341" s="175">
        <v>0</v>
      </c>
      <c r="R341" s="175">
        <f>Q341*H341</f>
        <v>0</v>
      </c>
      <c r="S341" s="175">
        <v>0</v>
      </c>
      <c r="T341" s="176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7" t="s">
        <v>182</v>
      </c>
      <c r="AT341" s="177" t="s">
        <v>168</v>
      </c>
      <c r="AU341" s="177" t="s">
        <v>86</v>
      </c>
      <c r="AY341" s="17" t="s">
        <v>165</v>
      </c>
      <c r="BE341" s="178">
        <f>IF(N341="základní",J341,0)</f>
        <v>0</v>
      </c>
      <c r="BF341" s="178">
        <f>IF(N341="snížená",J341,0)</f>
        <v>0</v>
      </c>
      <c r="BG341" s="178">
        <f>IF(N341="zákl. přenesená",J341,0)</f>
        <v>0</v>
      </c>
      <c r="BH341" s="178">
        <f>IF(N341="sníž. přenesená",J341,0)</f>
        <v>0</v>
      </c>
      <c r="BI341" s="178">
        <f>IF(N341="nulová",J341,0)</f>
        <v>0</v>
      </c>
      <c r="BJ341" s="17" t="s">
        <v>84</v>
      </c>
      <c r="BK341" s="178">
        <f>ROUND(I341*H341,2)</f>
        <v>0</v>
      </c>
      <c r="BL341" s="17" t="s">
        <v>182</v>
      </c>
      <c r="BM341" s="177" t="s">
        <v>1048</v>
      </c>
    </row>
    <row r="342" spans="1:65" s="2" customFormat="1" ht="21.75" customHeight="1">
      <c r="A342" s="32"/>
      <c r="B342" s="165"/>
      <c r="C342" s="166" t="s">
        <v>521</v>
      </c>
      <c r="D342" s="166" t="s">
        <v>168</v>
      </c>
      <c r="E342" s="167" t="s">
        <v>660</v>
      </c>
      <c r="F342" s="168" t="s">
        <v>661</v>
      </c>
      <c r="G342" s="169" t="s">
        <v>339</v>
      </c>
      <c r="H342" s="170">
        <v>336.661</v>
      </c>
      <c r="I342" s="171"/>
      <c r="J342" s="172">
        <f>ROUND(I342*H342,2)</f>
        <v>0</v>
      </c>
      <c r="K342" s="168" t="s">
        <v>172</v>
      </c>
      <c r="L342" s="33"/>
      <c r="M342" s="202" t="s">
        <v>1</v>
      </c>
      <c r="N342" s="203" t="s">
        <v>41</v>
      </c>
      <c r="O342" s="204"/>
      <c r="P342" s="205">
        <f>O342*H342</f>
        <v>0</v>
      </c>
      <c r="Q342" s="205">
        <v>0</v>
      </c>
      <c r="R342" s="205">
        <f>Q342*H342</f>
        <v>0</v>
      </c>
      <c r="S342" s="205">
        <v>0</v>
      </c>
      <c r="T342" s="206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7" t="s">
        <v>182</v>
      </c>
      <c r="AT342" s="177" t="s">
        <v>168</v>
      </c>
      <c r="AU342" s="177" t="s">
        <v>86</v>
      </c>
      <c r="AY342" s="17" t="s">
        <v>165</v>
      </c>
      <c r="BE342" s="178">
        <f>IF(N342="základní",J342,0)</f>
        <v>0</v>
      </c>
      <c r="BF342" s="178">
        <f>IF(N342="snížená",J342,0)</f>
        <v>0</v>
      </c>
      <c r="BG342" s="178">
        <f>IF(N342="zákl. přenesená",J342,0)</f>
        <v>0</v>
      </c>
      <c r="BH342" s="178">
        <f>IF(N342="sníž. přenesená",J342,0)</f>
        <v>0</v>
      </c>
      <c r="BI342" s="178">
        <f>IF(N342="nulová",J342,0)</f>
        <v>0</v>
      </c>
      <c r="BJ342" s="17" t="s">
        <v>84</v>
      </c>
      <c r="BK342" s="178">
        <f>ROUND(I342*H342,2)</f>
        <v>0</v>
      </c>
      <c r="BL342" s="17" t="s">
        <v>182</v>
      </c>
      <c r="BM342" s="177" t="s">
        <v>1049</v>
      </c>
    </row>
    <row r="343" spans="1:65" s="2" customFormat="1" ht="6.95" customHeight="1">
      <c r="A343" s="32"/>
      <c r="B343" s="47"/>
      <c r="C343" s="48"/>
      <c r="D343" s="48"/>
      <c r="E343" s="48"/>
      <c r="F343" s="48"/>
      <c r="G343" s="48"/>
      <c r="H343" s="48"/>
      <c r="I343" s="125"/>
      <c r="J343" s="48"/>
      <c r="K343" s="48"/>
      <c r="L343" s="33"/>
      <c r="M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</row>
  </sheetData>
  <autoFilter ref="C125:K34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116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1" customFormat="1" ht="12" customHeight="1">
      <c r="B8" s="20"/>
      <c r="D8" s="27" t="s">
        <v>138</v>
      </c>
      <c r="I8" s="98"/>
      <c r="L8" s="20"/>
    </row>
    <row r="9" spans="1:46" s="2" customFormat="1" ht="16.5" customHeight="1">
      <c r="A9" s="32"/>
      <c r="B9" s="33"/>
      <c r="C9" s="32"/>
      <c r="D9" s="32"/>
      <c r="E9" s="270" t="s">
        <v>929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258</v>
      </c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1050</v>
      </c>
      <c r="F11" s="272"/>
      <c r="G11" s="272"/>
      <c r="H11" s="272"/>
      <c r="I11" s="10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101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102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102" t="s">
        <v>22</v>
      </c>
      <c r="J14" s="55" t="str">
        <f>'Rekapitulace stavby'!AN8</f>
        <v>30. 6. 2020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101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102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102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101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102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3" t="str">
        <f>'Rekapitulace stavby'!E14</f>
        <v>Vyplň údaj</v>
      </c>
      <c r="F20" s="238"/>
      <c r="G20" s="238"/>
      <c r="H20" s="238"/>
      <c r="I20" s="102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101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102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102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10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102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102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101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5"/>
      <c r="J29" s="103"/>
      <c r="K29" s="103"/>
      <c r="L29" s="106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101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8" t="s">
        <v>36</v>
      </c>
      <c r="E32" s="32"/>
      <c r="F32" s="32"/>
      <c r="G32" s="32"/>
      <c r="H32" s="32"/>
      <c r="I32" s="101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107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109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10" t="s">
        <v>40</v>
      </c>
      <c r="E35" s="27" t="s">
        <v>41</v>
      </c>
      <c r="F35" s="111">
        <f>ROUND((SUM(BE125:BE193)),  2)</f>
        <v>0</v>
      </c>
      <c r="G35" s="32"/>
      <c r="H35" s="32"/>
      <c r="I35" s="112">
        <v>0.21</v>
      </c>
      <c r="J35" s="111">
        <f>ROUND(((SUM(BE125:BE193))*I35),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11">
        <f>ROUND((SUM(BF125:BF193)),  2)</f>
        <v>0</v>
      </c>
      <c r="G36" s="32"/>
      <c r="H36" s="32"/>
      <c r="I36" s="112">
        <v>0.15</v>
      </c>
      <c r="J36" s="111">
        <f>ROUND(((SUM(BF125:BF193))*I36),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11">
        <f>ROUND((SUM(BG125:BG193)),  2)</f>
        <v>0</v>
      </c>
      <c r="G37" s="32"/>
      <c r="H37" s="32"/>
      <c r="I37" s="112">
        <v>0.21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11">
        <f>ROUND((SUM(BH125:BH193)),  2)</f>
        <v>0</v>
      </c>
      <c r="G38" s="32"/>
      <c r="H38" s="32"/>
      <c r="I38" s="112">
        <v>0.15</v>
      </c>
      <c r="J38" s="111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11">
        <f>ROUND((SUM(BI125:BI193)),  2)</f>
        <v>0</v>
      </c>
      <c r="G39" s="32"/>
      <c r="H39" s="32"/>
      <c r="I39" s="112">
        <v>0</v>
      </c>
      <c r="J39" s="111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46</v>
      </c>
      <c r="E41" s="60"/>
      <c r="F41" s="60"/>
      <c r="G41" s="115" t="s">
        <v>47</v>
      </c>
      <c r="H41" s="116" t="s">
        <v>48</v>
      </c>
      <c r="I41" s="117"/>
      <c r="J41" s="118">
        <f>SUM(J32:J39)</f>
        <v>0</v>
      </c>
      <c r="K41" s="119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101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138</v>
      </c>
      <c r="I86" s="98"/>
      <c r="L86" s="20"/>
    </row>
    <row r="87" spans="1:31" s="2" customFormat="1" ht="16.5" customHeight="1">
      <c r="A87" s="32"/>
      <c r="B87" s="33"/>
      <c r="C87" s="32"/>
      <c r="D87" s="32"/>
      <c r="E87" s="270" t="s">
        <v>929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258</v>
      </c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32" t="str">
        <f>E11</f>
        <v>SO 101.2.ZV - Odvodnění (trativody, drenáže a žlaby)</v>
      </c>
      <c r="F89" s="272"/>
      <c r="G89" s="272"/>
      <c r="H89" s="272"/>
      <c r="I89" s="101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Tábor</v>
      </c>
      <c r="G91" s="32"/>
      <c r="H91" s="32"/>
      <c r="I91" s="102" t="s">
        <v>22</v>
      </c>
      <c r="J91" s="55" t="str">
        <f>IF(J14="","",J14)</f>
        <v>30. 6. 2020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101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Správa a údržba silnic Plzeňského kraje</v>
      </c>
      <c r="G93" s="32"/>
      <c r="H93" s="32"/>
      <c r="I93" s="102" t="s">
        <v>30</v>
      </c>
      <c r="J93" s="30" t="str">
        <f>E23</f>
        <v>Ing. Miloš Burianec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102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7" t="s">
        <v>141</v>
      </c>
      <c r="D96" s="113"/>
      <c r="E96" s="113"/>
      <c r="F96" s="113"/>
      <c r="G96" s="113"/>
      <c r="H96" s="113"/>
      <c r="I96" s="128"/>
      <c r="J96" s="129" t="s">
        <v>142</v>
      </c>
      <c r="K96" s="113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101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30" t="s">
        <v>143</v>
      </c>
      <c r="D98" s="32"/>
      <c r="E98" s="32"/>
      <c r="F98" s="32"/>
      <c r="G98" s="32"/>
      <c r="H98" s="32"/>
      <c r="I98" s="101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90</v>
      </c>
    </row>
    <row r="99" spans="1:47" s="9" customFormat="1" ht="24.95" customHeight="1">
      <c r="B99" s="131"/>
      <c r="D99" s="132" t="s">
        <v>260</v>
      </c>
      <c r="E99" s="133"/>
      <c r="F99" s="133"/>
      <c r="G99" s="133"/>
      <c r="H99" s="133"/>
      <c r="I99" s="134"/>
      <c r="J99" s="135">
        <f>J126</f>
        <v>0</v>
      </c>
      <c r="L99" s="131"/>
    </row>
    <row r="100" spans="1:47" s="10" customFormat="1" ht="19.899999999999999" customHeight="1">
      <c r="B100" s="136"/>
      <c r="D100" s="137" t="s">
        <v>261</v>
      </c>
      <c r="E100" s="138"/>
      <c r="F100" s="138"/>
      <c r="G100" s="138"/>
      <c r="H100" s="138"/>
      <c r="I100" s="139"/>
      <c r="J100" s="140">
        <f>J127</f>
        <v>0</v>
      </c>
      <c r="L100" s="136"/>
    </row>
    <row r="101" spans="1:47" s="10" customFormat="1" ht="19.899999999999999" customHeight="1">
      <c r="B101" s="136"/>
      <c r="D101" s="137" t="s">
        <v>664</v>
      </c>
      <c r="E101" s="138"/>
      <c r="F101" s="138"/>
      <c r="G101" s="138"/>
      <c r="H101" s="138"/>
      <c r="I101" s="139"/>
      <c r="J101" s="140">
        <f>J159</f>
        <v>0</v>
      </c>
      <c r="L101" s="136"/>
    </row>
    <row r="102" spans="1:47" s="10" customFormat="1" ht="19.899999999999999" customHeight="1">
      <c r="B102" s="136"/>
      <c r="D102" s="137" t="s">
        <v>264</v>
      </c>
      <c r="E102" s="138"/>
      <c r="F102" s="138"/>
      <c r="G102" s="138"/>
      <c r="H102" s="138"/>
      <c r="I102" s="139"/>
      <c r="J102" s="140">
        <f>J174</f>
        <v>0</v>
      </c>
      <c r="L102" s="136"/>
    </row>
    <row r="103" spans="1:47" s="10" customFormat="1" ht="19.899999999999999" customHeight="1">
      <c r="B103" s="136"/>
      <c r="D103" s="137" t="s">
        <v>266</v>
      </c>
      <c r="E103" s="138"/>
      <c r="F103" s="138"/>
      <c r="G103" s="138"/>
      <c r="H103" s="138"/>
      <c r="I103" s="139"/>
      <c r="J103" s="140">
        <f>J191</f>
        <v>0</v>
      </c>
      <c r="L103" s="136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101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125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126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149</v>
      </c>
      <c r="D110" s="32"/>
      <c r="E110" s="32"/>
      <c r="F110" s="32"/>
      <c r="G110" s="32"/>
      <c r="H110" s="32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101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70" t="str">
        <f>E7</f>
        <v>II/231 - Rekonstrukce ul. 28. října III. část</v>
      </c>
      <c r="F113" s="271"/>
      <c r="G113" s="271"/>
      <c r="H113" s="271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138</v>
      </c>
      <c r="I114" s="98"/>
      <c r="L114" s="20"/>
    </row>
    <row r="115" spans="1:65" s="2" customFormat="1" ht="16.5" customHeight="1">
      <c r="A115" s="32"/>
      <c r="B115" s="33"/>
      <c r="C115" s="32"/>
      <c r="D115" s="32"/>
      <c r="E115" s="270" t="s">
        <v>929</v>
      </c>
      <c r="F115" s="272"/>
      <c r="G115" s="272"/>
      <c r="H115" s="272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258</v>
      </c>
      <c r="D116" s="32"/>
      <c r="E116" s="32"/>
      <c r="F116" s="32"/>
      <c r="G116" s="32"/>
      <c r="H116" s="32"/>
      <c r="I116" s="101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32" t="str">
        <f>E11</f>
        <v>SO 101.2.ZV - Odvodnění (trativody, drenáže a žlaby)</v>
      </c>
      <c r="F117" s="272"/>
      <c r="G117" s="272"/>
      <c r="H117" s="27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101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Tábor</v>
      </c>
      <c r="G119" s="32"/>
      <c r="H119" s="32"/>
      <c r="I119" s="102" t="s">
        <v>22</v>
      </c>
      <c r="J119" s="55" t="str">
        <f>IF(J14="","",J14)</f>
        <v>30. 6. 2020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101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24</v>
      </c>
      <c r="D121" s="32"/>
      <c r="E121" s="32"/>
      <c r="F121" s="25" t="str">
        <f>E17</f>
        <v>Správa a údržba silnic Plzeňského kraje</v>
      </c>
      <c r="G121" s="32"/>
      <c r="H121" s="32"/>
      <c r="I121" s="102" t="s">
        <v>30</v>
      </c>
      <c r="J121" s="30" t="str">
        <f>E23</f>
        <v>Ing. Miloš Burianec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28</v>
      </c>
      <c r="D122" s="32"/>
      <c r="E122" s="32"/>
      <c r="F122" s="25" t="str">
        <f>IF(E20="","",E20)</f>
        <v>Vyplň údaj</v>
      </c>
      <c r="G122" s="32"/>
      <c r="H122" s="32"/>
      <c r="I122" s="102" t="s">
        <v>33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101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41"/>
      <c r="B124" s="142"/>
      <c r="C124" s="143" t="s">
        <v>150</v>
      </c>
      <c r="D124" s="144" t="s">
        <v>61</v>
      </c>
      <c r="E124" s="144" t="s">
        <v>57</v>
      </c>
      <c r="F124" s="144" t="s">
        <v>58</v>
      </c>
      <c r="G124" s="144" t="s">
        <v>151</v>
      </c>
      <c r="H124" s="144" t="s">
        <v>152</v>
      </c>
      <c r="I124" s="145" t="s">
        <v>153</v>
      </c>
      <c r="J124" s="144" t="s">
        <v>142</v>
      </c>
      <c r="K124" s="146" t="s">
        <v>154</v>
      </c>
      <c r="L124" s="147"/>
      <c r="M124" s="62" t="s">
        <v>1</v>
      </c>
      <c r="N124" s="63" t="s">
        <v>40</v>
      </c>
      <c r="O124" s="63" t="s">
        <v>155</v>
      </c>
      <c r="P124" s="63" t="s">
        <v>156</v>
      </c>
      <c r="Q124" s="63" t="s">
        <v>157</v>
      </c>
      <c r="R124" s="63" t="s">
        <v>158</v>
      </c>
      <c r="S124" s="63" t="s">
        <v>159</v>
      </c>
      <c r="T124" s="64" t="s">
        <v>160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</row>
    <row r="125" spans="1:65" s="2" customFormat="1" ht="22.9" customHeight="1">
      <c r="A125" s="32"/>
      <c r="B125" s="33"/>
      <c r="C125" s="69" t="s">
        <v>161</v>
      </c>
      <c r="D125" s="32"/>
      <c r="E125" s="32"/>
      <c r="F125" s="32"/>
      <c r="G125" s="32"/>
      <c r="H125" s="32"/>
      <c r="I125" s="101"/>
      <c r="J125" s="148">
        <f>BK125</f>
        <v>0</v>
      </c>
      <c r="K125" s="32"/>
      <c r="L125" s="33"/>
      <c r="M125" s="65"/>
      <c r="N125" s="56"/>
      <c r="O125" s="66"/>
      <c r="P125" s="149">
        <f>P126</f>
        <v>0</v>
      </c>
      <c r="Q125" s="66"/>
      <c r="R125" s="149">
        <f>R126</f>
        <v>270.22547750000001</v>
      </c>
      <c r="S125" s="66"/>
      <c r="T125" s="150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75</v>
      </c>
      <c r="AU125" s="17" t="s">
        <v>90</v>
      </c>
      <c r="BK125" s="151">
        <f>BK126</f>
        <v>0</v>
      </c>
    </row>
    <row r="126" spans="1:65" s="12" customFormat="1" ht="25.9" customHeight="1">
      <c r="B126" s="152"/>
      <c r="D126" s="153" t="s">
        <v>75</v>
      </c>
      <c r="E126" s="154" t="s">
        <v>267</v>
      </c>
      <c r="F126" s="154" t="s">
        <v>268</v>
      </c>
      <c r="I126" s="155"/>
      <c r="J126" s="156">
        <f>BK126</f>
        <v>0</v>
      </c>
      <c r="L126" s="152"/>
      <c r="M126" s="157"/>
      <c r="N126" s="158"/>
      <c r="O126" s="158"/>
      <c r="P126" s="159">
        <f>P127+P159+P174+P191</f>
        <v>0</v>
      </c>
      <c r="Q126" s="158"/>
      <c r="R126" s="159">
        <f>R127+R159+R174+R191</f>
        <v>270.22547750000001</v>
      </c>
      <c r="S126" s="158"/>
      <c r="T126" s="160">
        <f>T127+T159+T174+T191</f>
        <v>0</v>
      </c>
      <c r="AR126" s="153" t="s">
        <v>84</v>
      </c>
      <c r="AT126" s="161" t="s">
        <v>75</v>
      </c>
      <c r="AU126" s="161" t="s">
        <v>76</v>
      </c>
      <c r="AY126" s="153" t="s">
        <v>165</v>
      </c>
      <c r="BK126" s="162">
        <f>BK127+BK159+BK174+BK191</f>
        <v>0</v>
      </c>
    </row>
    <row r="127" spans="1:65" s="12" customFormat="1" ht="22.9" customHeight="1">
      <c r="B127" s="152"/>
      <c r="D127" s="153" t="s">
        <v>75</v>
      </c>
      <c r="E127" s="163" t="s">
        <v>84</v>
      </c>
      <c r="F127" s="163" t="s">
        <v>228</v>
      </c>
      <c r="I127" s="155"/>
      <c r="J127" s="164">
        <f>BK127</f>
        <v>0</v>
      </c>
      <c r="L127" s="152"/>
      <c r="M127" s="157"/>
      <c r="N127" s="158"/>
      <c r="O127" s="158"/>
      <c r="P127" s="159">
        <f>SUM(P128:P158)</f>
        <v>0</v>
      </c>
      <c r="Q127" s="158"/>
      <c r="R127" s="159">
        <f>SUM(R128:R158)</f>
        <v>8.8000000000000007</v>
      </c>
      <c r="S127" s="158"/>
      <c r="T127" s="160">
        <f>SUM(T128:T158)</f>
        <v>0</v>
      </c>
      <c r="AR127" s="153" t="s">
        <v>84</v>
      </c>
      <c r="AT127" s="161" t="s">
        <v>75</v>
      </c>
      <c r="AU127" s="161" t="s">
        <v>84</v>
      </c>
      <c r="AY127" s="153" t="s">
        <v>165</v>
      </c>
      <c r="BK127" s="162">
        <f>SUM(BK128:BK158)</f>
        <v>0</v>
      </c>
    </row>
    <row r="128" spans="1:65" s="2" customFormat="1" ht="21.75" customHeight="1">
      <c r="A128" s="32"/>
      <c r="B128" s="165"/>
      <c r="C128" s="166" t="s">
        <v>84</v>
      </c>
      <c r="D128" s="166" t="s">
        <v>168</v>
      </c>
      <c r="E128" s="167" t="s">
        <v>295</v>
      </c>
      <c r="F128" s="168" t="s">
        <v>296</v>
      </c>
      <c r="G128" s="169" t="s">
        <v>286</v>
      </c>
      <c r="H128" s="170">
        <v>216.095</v>
      </c>
      <c r="I128" s="171"/>
      <c r="J128" s="172">
        <f>ROUND(I128*H128,2)</f>
        <v>0</v>
      </c>
      <c r="K128" s="168" t="s">
        <v>172</v>
      </c>
      <c r="L128" s="33"/>
      <c r="M128" s="173" t="s">
        <v>1</v>
      </c>
      <c r="N128" s="174" t="s">
        <v>41</v>
      </c>
      <c r="O128" s="58"/>
      <c r="P128" s="175">
        <f>O128*H128</f>
        <v>0</v>
      </c>
      <c r="Q128" s="175">
        <v>0</v>
      </c>
      <c r="R128" s="175">
        <f>Q128*H128</f>
        <v>0</v>
      </c>
      <c r="S128" s="175">
        <v>0</v>
      </c>
      <c r="T128" s="17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7" t="s">
        <v>182</v>
      </c>
      <c r="AT128" s="177" t="s">
        <v>168</v>
      </c>
      <c r="AU128" s="177" t="s">
        <v>86</v>
      </c>
      <c r="AY128" s="17" t="s">
        <v>165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7" t="s">
        <v>84</v>
      </c>
      <c r="BK128" s="178">
        <f>ROUND(I128*H128,2)</f>
        <v>0</v>
      </c>
      <c r="BL128" s="17" t="s">
        <v>182</v>
      </c>
      <c r="BM128" s="177" t="s">
        <v>1051</v>
      </c>
    </row>
    <row r="129" spans="1:65" s="15" customFormat="1" ht="11.25">
      <c r="B129" s="207"/>
      <c r="D129" s="179" t="s">
        <v>220</v>
      </c>
      <c r="E129" s="208" t="s">
        <v>1</v>
      </c>
      <c r="F129" s="209" t="s">
        <v>666</v>
      </c>
      <c r="H129" s="208" t="s">
        <v>1</v>
      </c>
      <c r="I129" s="210"/>
      <c r="L129" s="207"/>
      <c r="M129" s="211"/>
      <c r="N129" s="212"/>
      <c r="O129" s="212"/>
      <c r="P129" s="212"/>
      <c r="Q129" s="212"/>
      <c r="R129" s="212"/>
      <c r="S129" s="212"/>
      <c r="T129" s="213"/>
      <c r="AT129" s="208" t="s">
        <v>220</v>
      </c>
      <c r="AU129" s="208" t="s">
        <v>86</v>
      </c>
      <c r="AV129" s="15" t="s">
        <v>84</v>
      </c>
      <c r="AW129" s="15" t="s">
        <v>32</v>
      </c>
      <c r="AX129" s="15" t="s">
        <v>76</v>
      </c>
      <c r="AY129" s="208" t="s">
        <v>165</v>
      </c>
    </row>
    <row r="130" spans="1:65" s="13" customFormat="1" ht="11.25">
      <c r="B130" s="183"/>
      <c r="D130" s="179" t="s">
        <v>220</v>
      </c>
      <c r="E130" s="184" t="s">
        <v>1</v>
      </c>
      <c r="F130" s="185" t="s">
        <v>1052</v>
      </c>
      <c r="H130" s="186">
        <v>60.5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220</v>
      </c>
      <c r="AU130" s="184" t="s">
        <v>86</v>
      </c>
      <c r="AV130" s="13" t="s">
        <v>86</v>
      </c>
      <c r="AW130" s="13" t="s">
        <v>32</v>
      </c>
      <c r="AX130" s="13" t="s">
        <v>76</v>
      </c>
      <c r="AY130" s="184" t="s">
        <v>165</v>
      </c>
    </row>
    <row r="131" spans="1:65" s="13" customFormat="1" ht="11.25">
      <c r="B131" s="183"/>
      <c r="D131" s="179" t="s">
        <v>220</v>
      </c>
      <c r="E131" s="184" t="s">
        <v>1</v>
      </c>
      <c r="F131" s="185" t="s">
        <v>1053</v>
      </c>
      <c r="H131" s="186">
        <v>109.395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220</v>
      </c>
      <c r="AU131" s="184" t="s">
        <v>86</v>
      </c>
      <c r="AV131" s="13" t="s">
        <v>86</v>
      </c>
      <c r="AW131" s="13" t="s">
        <v>32</v>
      </c>
      <c r="AX131" s="13" t="s">
        <v>76</v>
      </c>
      <c r="AY131" s="184" t="s">
        <v>165</v>
      </c>
    </row>
    <row r="132" spans="1:65" s="13" customFormat="1" ht="11.25">
      <c r="B132" s="183"/>
      <c r="D132" s="179" t="s">
        <v>220</v>
      </c>
      <c r="E132" s="184" t="s">
        <v>1</v>
      </c>
      <c r="F132" s="185" t="s">
        <v>1054</v>
      </c>
      <c r="H132" s="186">
        <v>46.2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220</v>
      </c>
      <c r="AU132" s="184" t="s">
        <v>86</v>
      </c>
      <c r="AV132" s="13" t="s">
        <v>86</v>
      </c>
      <c r="AW132" s="13" t="s">
        <v>32</v>
      </c>
      <c r="AX132" s="13" t="s">
        <v>76</v>
      </c>
      <c r="AY132" s="184" t="s">
        <v>165</v>
      </c>
    </row>
    <row r="133" spans="1:65" s="14" customFormat="1" ht="11.25">
      <c r="B133" s="194"/>
      <c r="D133" s="179" t="s">
        <v>220</v>
      </c>
      <c r="E133" s="195" t="s">
        <v>1</v>
      </c>
      <c r="F133" s="196" t="s">
        <v>244</v>
      </c>
      <c r="H133" s="197">
        <v>216.095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5" t="s">
        <v>220</v>
      </c>
      <c r="AU133" s="195" t="s">
        <v>86</v>
      </c>
      <c r="AV133" s="14" t="s">
        <v>182</v>
      </c>
      <c r="AW133" s="14" t="s">
        <v>32</v>
      </c>
      <c r="AX133" s="14" t="s">
        <v>84</v>
      </c>
      <c r="AY133" s="195" t="s">
        <v>165</v>
      </c>
    </row>
    <row r="134" spans="1:65" s="2" customFormat="1" ht="21.75" customHeight="1">
      <c r="A134" s="32"/>
      <c r="B134" s="165"/>
      <c r="C134" s="166" t="s">
        <v>86</v>
      </c>
      <c r="D134" s="166" t="s">
        <v>168</v>
      </c>
      <c r="E134" s="167" t="s">
        <v>306</v>
      </c>
      <c r="F134" s="168" t="s">
        <v>307</v>
      </c>
      <c r="G134" s="169" t="s">
        <v>286</v>
      </c>
      <c r="H134" s="170">
        <v>216.095</v>
      </c>
      <c r="I134" s="171"/>
      <c r="J134" s="172">
        <f>ROUND(I134*H134,2)</f>
        <v>0</v>
      </c>
      <c r="K134" s="168" t="s">
        <v>172</v>
      </c>
      <c r="L134" s="33"/>
      <c r="M134" s="173" t="s">
        <v>1</v>
      </c>
      <c r="N134" s="174" t="s">
        <v>41</v>
      </c>
      <c r="O134" s="58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7" t="s">
        <v>182</v>
      </c>
      <c r="AT134" s="177" t="s">
        <v>168</v>
      </c>
      <c r="AU134" s="177" t="s">
        <v>86</v>
      </c>
      <c r="AY134" s="17" t="s">
        <v>165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7" t="s">
        <v>84</v>
      </c>
      <c r="BK134" s="178">
        <f>ROUND(I134*H134,2)</f>
        <v>0</v>
      </c>
      <c r="BL134" s="17" t="s">
        <v>182</v>
      </c>
      <c r="BM134" s="177" t="s">
        <v>1055</v>
      </c>
    </row>
    <row r="135" spans="1:65" s="13" customFormat="1" ht="11.25">
      <c r="B135" s="183"/>
      <c r="D135" s="179" t="s">
        <v>220</v>
      </c>
      <c r="E135" s="184" t="s">
        <v>1</v>
      </c>
      <c r="F135" s="185" t="s">
        <v>1056</v>
      </c>
      <c r="H135" s="186">
        <v>216.095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220</v>
      </c>
      <c r="AU135" s="184" t="s">
        <v>86</v>
      </c>
      <c r="AV135" s="13" t="s">
        <v>86</v>
      </c>
      <c r="AW135" s="13" t="s">
        <v>32</v>
      </c>
      <c r="AX135" s="13" t="s">
        <v>84</v>
      </c>
      <c r="AY135" s="184" t="s">
        <v>165</v>
      </c>
    </row>
    <row r="136" spans="1:65" s="2" customFormat="1" ht="33" customHeight="1">
      <c r="A136" s="32"/>
      <c r="B136" s="165"/>
      <c r="C136" s="166" t="s">
        <v>178</v>
      </c>
      <c r="D136" s="166" t="s">
        <v>168</v>
      </c>
      <c r="E136" s="167" t="s">
        <v>310</v>
      </c>
      <c r="F136" s="168" t="s">
        <v>311</v>
      </c>
      <c r="G136" s="169" t="s">
        <v>286</v>
      </c>
      <c r="H136" s="170">
        <v>2160.9499999999998</v>
      </c>
      <c r="I136" s="171"/>
      <c r="J136" s="172">
        <f>ROUND(I136*H136,2)</f>
        <v>0</v>
      </c>
      <c r="K136" s="168" t="s">
        <v>172</v>
      </c>
      <c r="L136" s="33"/>
      <c r="M136" s="173" t="s">
        <v>1</v>
      </c>
      <c r="N136" s="174" t="s">
        <v>41</v>
      </c>
      <c r="O136" s="58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7" t="s">
        <v>182</v>
      </c>
      <c r="AT136" s="177" t="s">
        <v>168</v>
      </c>
      <c r="AU136" s="177" t="s">
        <v>86</v>
      </c>
      <c r="AY136" s="17" t="s">
        <v>165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7" t="s">
        <v>84</v>
      </c>
      <c r="BK136" s="178">
        <f>ROUND(I136*H136,2)</f>
        <v>0</v>
      </c>
      <c r="BL136" s="17" t="s">
        <v>182</v>
      </c>
      <c r="BM136" s="177" t="s">
        <v>1057</v>
      </c>
    </row>
    <row r="137" spans="1:65" s="13" customFormat="1" ht="11.25">
      <c r="B137" s="183"/>
      <c r="D137" s="179" t="s">
        <v>220</v>
      </c>
      <c r="F137" s="185" t="s">
        <v>1058</v>
      </c>
      <c r="H137" s="186">
        <v>2160.9499999999998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220</v>
      </c>
      <c r="AU137" s="184" t="s">
        <v>86</v>
      </c>
      <c r="AV137" s="13" t="s">
        <v>86</v>
      </c>
      <c r="AW137" s="13" t="s">
        <v>3</v>
      </c>
      <c r="AX137" s="13" t="s">
        <v>84</v>
      </c>
      <c r="AY137" s="184" t="s">
        <v>165</v>
      </c>
    </row>
    <row r="138" spans="1:65" s="2" customFormat="1" ht="21.75" customHeight="1">
      <c r="A138" s="32"/>
      <c r="B138" s="165"/>
      <c r="C138" s="166" t="s">
        <v>182</v>
      </c>
      <c r="D138" s="166" t="s">
        <v>168</v>
      </c>
      <c r="E138" s="167" t="s">
        <v>328</v>
      </c>
      <c r="F138" s="168" t="s">
        <v>329</v>
      </c>
      <c r="G138" s="169" t="s">
        <v>286</v>
      </c>
      <c r="H138" s="170">
        <v>4.4000000000000004</v>
      </c>
      <c r="I138" s="171"/>
      <c r="J138" s="172">
        <f>ROUND(I138*H138,2)</f>
        <v>0</v>
      </c>
      <c r="K138" s="168" t="s">
        <v>172</v>
      </c>
      <c r="L138" s="33"/>
      <c r="M138" s="173" t="s">
        <v>1</v>
      </c>
      <c r="N138" s="174" t="s">
        <v>41</v>
      </c>
      <c r="O138" s="58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7" t="s">
        <v>182</v>
      </c>
      <c r="AT138" s="177" t="s">
        <v>168</v>
      </c>
      <c r="AU138" s="177" t="s">
        <v>86</v>
      </c>
      <c r="AY138" s="17" t="s">
        <v>165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7" t="s">
        <v>84</v>
      </c>
      <c r="BK138" s="178">
        <f>ROUND(I138*H138,2)</f>
        <v>0</v>
      </c>
      <c r="BL138" s="17" t="s">
        <v>182</v>
      </c>
      <c r="BM138" s="177" t="s">
        <v>1059</v>
      </c>
    </row>
    <row r="139" spans="1:65" s="15" customFormat="1" ht="22.5">
      <c r="B139" s="207"/>
      <c r="D139" s="179" t="s">
        <v>220</v>
      </c>
      <c r="E139" s="208" t="s">
        <v>1</v>
      </c>
      <c r="F139" s="209" t="s">
        <v>675</v>
      </c>
      <c r="H139" s="208" t="s">
        <v>1</v>
      </c>
      <c r="I139" s="210"/>
      <c r="L139" s="207"/>
      <c r="M139" s="211"/>
      <c r="N139" s="212"/>
      <c r="O139" s="212"/>
      <c r="P139" s="212"/>
      <c r="Q139" s="212"/>
      <c r="R139" s="212"/>
      <c r="S139" s="212"/>
      <c r="T139" s="213"/>
      <c r="AT139" s="208" t="s">
        <v>220</v>
      </c>
      <c r="AU139" s="208" t="s">
        <v>86</v>
      </c>
      <c r="AV139" s="15" t="s">
        <v>84</v>
      </c>
      <c r="AW139" s="15" t="s">
        <v>32</v>
      </c>
      <c r="AX139" s="15" t="s">
        <v>76</v>
      </c>
      <c r="AY139" s="208" t="s">
        <v>165</v>
      </c>
    </row>
    <row r="140" spans="1:65" s="15" customFormat="1" ht="22.5">
      <c r="B140" s="207"/>
      <c r="D140" s="179" t="s">
        <v>220</v>
      </c>
      <c r="E140" s="208" t="s">
        <v>1</v>
      </c>
      <c r="F140" s="209" t="s">
        <v>676</v>
      </c>
      <c r="H140" s="208" t="s">
        <v>1</v>
      </c>
      <c r="I140" s="210"/>
      <c r="L140" s="207"/>
      <c r="M140" s="211"/>
      <c r="N140" s="212"/>
      <c r="O140" s="212"/>
      <c r="P140" s="212"/>
      <c r="Q140" s="212"/>
      <c r="R140" s="212"/>
      <c r="S140" s="212"/>
      <c r="T140" s="213"/>
      <c r="AT140" s="208" t="s">
        <v>220</v>
      </c>
      <c r="AU140" s="208" t="s">
        <v>86</v>
      </c>
      <c r="AV140" s="15" t="s">
        <v>84</v>
      </c>
      <c r="AW140" s="15" t="s">
        <v>32</v>
      </c>
      <c r="AX140" s="15" t="s">
        <v>76</v>
      </c>
      <c r="AY140" s="208" t="s">
        <v>165</v>
      </c>
    </row>
    <row r="141" spans="1:65" s="15" customFormat="1" ht="11.25">
      <c r="B141" s="207"/>
      <c r="D141" s="179" t="s">
        <v>220</v>
      </c>
      <c r="E141" s="208" t="s">
        <v>1</v>
      </c>
      <c r="F141" s="209" t="s">
        <v>1060</v>
      </c>
      <c r="H141" s="208" t="s">
        <v>1</v>
      </c>
      <c r="I141" s="210"/>
      <c r="L141" s="207"/>
      <c r="M141" s="211"/>
      <c r="N141" s="212"/>
      <c r="O141" s="212"/>
      <c r="P141" s="212"/>
      <c r="Q141" s="212"/>
      <c r="R141" s="212"/>
      <c r="S141" s="212"/>
      <c r="T141" s="213"/>
      <c r="AT141" s="208" t="s">
        <v>220</v>
      </c>
      <c r="AU141" s="208" t="s">
        <v>86</v>
      </c>
      <c r="AV141" s="15" t="s">
        <v>84</v>
      </c>
      <c r="AW141" s="15" t="s">
        <v>32</v>
      </c>
      <c r="AX141" s="15" t="s">
        <v>76</v>
      </c>
      <c r="AY141" s="208" t="s">
        <v>165</v>
      </c>
    </row>
    <row r="142" spans="1:65" s="15" customFormat="1" ht="11.25">
      <c r="B142" s="207"/>
      <c r="D142" s="179" t="s">
        <v>220</v>
      </c>
      <c r="E142" s="208" t="s">
        <v>1</v>
      </c>
      <c r="F142" s="209" t="s">
        <v>1061</v>
      </c>
      <c r="H142" s="208" t="s">
        <v>1</v>
      </c>
      <c r="I142" s="210"/>
      <c r="L142" s="207"/>
      <c r="M142" s="211"/>
      <c r="N142" s="212"/>
      <c r="O142" s="212"/>
      <c r="P142" s="212"/>
      <c r="Q142" s="212"/>
      <c r="R142" s="212"/>
      <c r="S142" s="212"/>
      <c r="T142" s="213"/>
      <c r="AT142" s="208" t="s">
        <v>220</v>
      </c>
      <c r="AU142" s="208" t="s">
        <v>86</v>
      </c>
      <c r="AV142" s="15" t="s">
        <v>84</v>
      </c>
      <c r="AW142" s="15" t="s">
        <v>32</v>
      </c>
      <c r="AX142" s="15" t="s">
        <v>76</v>
      </c>
      <c r="AY142" s="208" t="s">
        <v>165</v>
      </c>
    </row>
    <row r="143" spans="1:65" s="13" customFormat="1" ht="11.25">
      <c r="B143" s="183"/>
      <c r="D143" s="179" t="s">
        <v>220</v>
      </c>
      <c r="E143" s="184" t="s">
        <v>1</v>
      </c>
      <c r="F143" s="185" t="s">
        <v>1062</v>
      </c>
      <c r="H143" s="186">
        <v>4.4000000000000004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220</v>
      </c>
      <c r="AU143" s="184" t="s">
        <v>86</v>
      </c>
      <c r="AV143" s="13" t="s">
        <v>86</v>
      </c>
      <c r="AW143" s="13" t="s">
        <v>32</v>
      </c>
      <c r="AX143" s="13" t="s">
        <v>84</v>
      </c>
      <c r="AY143" s="184" t="s">
        <v>165</v>
      </c>
    </row>
    <row r="144" spans="1:65" s="2" customFormat="1" ht="16.5" customHeight="1">
      <c r="A144" s="32"/>
      <c r="B144" s="165"/>
      <c r="C144" s="214" t="s">
        <v>164</v>
      </c>
      <c r="D144" s="214" t="s">
        <v>336</v>
      </c>
      <c r="E144" s="215" t="s">
        <v>337</v>
      </c>
      <c r="F144" s="216" t="s">
        <v>338</v>
      </c>
      <c r="G144" s="217" t="s">
        <v>339</v>
      </c>
      <c r="H144" s="218">
        <v>8.8000000000000007</v>
      </c>
      <c r="I144" s="219"/>
      <c r="J144" s="220">
        <f>ROUND(I144*H144,2)</f>
        <v>0</v>
      </c>
      <c r="K144" s="216" t="s">
        <v>172</v>
      </c>
      <c r="L144" s="221"/>
      <c r="M144" s="222" t="s">
        <v>1</v>
      </c>
      <c r="N144" s="223" t="s">
        <v>41</v>
      </c>
      <c r="O144" s="58"/>
      <c r="P144" s="175">
        <f>O144*H144</f>
        <v>0</v>
      </c>
      <c r="Q144" s="175">
        <v>1</v>
      </c>
      <c r="R144" s="175">
        <f>Q144*H144</f>
        <v>8.8000000000000007</v>
      </c>
      <c r="S144" s="175">
        <v>0</v>
      </c>
      <c r="T144" s="17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7" t="s">
        <v>202</v>
      </c>
      <c r="AT144" s="177" t="s">
        <v>336</v>
      </c>
      <c r="AU144" s="177" t="s">
        <v>86</v>
      </c>
      <c r="AY144" s="17" t="s">
        <v>165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7" t="s">
        <v>84</v>
      </c>
      <c r="BK144" s="178">
        <f>ROUND(I144*H144,2)</f>
        <v>0</v>
      </c>
      <c r="BL144" s="17" t="s">
        <v>182</v>
      </c>
      <c r="BM144" s="177" t="s">
        <v>1063</v>
      </c>
    </row>
    <row r="145" spans="1:65" s="13" customFormat="1" ht="11.25">
      <c r="B145" s="183"/>
      <c r="D145" s="179" t="s">
        <v>220</v>
      </c>
      <c r="F145" s="185" t="s">
        <v>1064</v>
      </c>
      <c r="H145" s="186">
        <v>8.8000000000000007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220</v>
      </c>
      <c r="AU145" s="184" t="s">
        <v>86</v>
      </c>
      <c r="AV145" s="13" t="s">
        <v>86</v>
      </c>
      <c r="AW145" s="13" t="s">
        <v>3</v>
      </c>
      <c r="AX145" s="13" t="s">
        <v>84</v>
      </c>
      <c r="AY145" s="184" t="s">
        <v>165</v>
      </c>
    </row>
    <row r="146" spans="1:65" s="2" customFormat="1" ht="21.75" customHeight="1">
      <c r="A146" s="32"/>
      <c r="B146" s="165"/>
      <c r="C146" s="166" t="s">
        <v>189</v>
      </c>
      <c r="D146" s="166" t="s">
        <v>168</v>
      </c>
      <c r="E146" s="167" t="s">
        <v>342</v>
      </c>
      <c r="F146" s="168" t="s">
        <v>343</v>
      </c>
      <c r="G146" s="169" t="s">
        <v>339</v>
      </c>
      <c r="H146" s="170">
        <v>432.19</v>
      </c>
      <c r="I146" s="171"/>
      <c r="J146" s="172">
        <f>ROUND(I146*H146,2)</f>
        <v>0</v>
      </c>
      <c r="K146" s="168" t="s">
        <v>172</v>
      </c>
      <c r="L146" s="33"/>
      <c r="M146" s="173" t="s">
        <v>1</v>
      </c>
      <c r="N146" s="174" t="s">
        <v>41</v>
      </c>
      <c r="O146" s="58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7" t="s">
        <v>182</v>
      </c>
      <c r="AT146" s="177" t="s">
        <v>168</v>
      </c>
      <c r="AU146" s="177" t="s">
        <v>86</v>
      </c>
      <c r="AY146" s="17" t="s">
        <v>165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7" t="s">
        <v>84</v>
      </c>
      <c r="BK146" s="178">
        <f>ROUND(I146*H146,2)</f>
        <v>0</v>
      </c>
      <c r="BL146" s="17" t="s">
        <v>182</v>
      </c>
      <c r="BM146" s="177" t="s">
        <v>1065</v>
      </c>
    </row>
    <row r="147" spans="1:65" s="13" customFormat="1" ht="11.25">
      <c r="B147" s="183"/>
      <c r="D147" s="179" t="s">
        <v>220</v>
      </c>
      <c r="E147" s="184" t="s">
        <v>1</v>
      </c>
      <c r="F147" s="185" t="s">
        <v>1056</v>
      </c>
      <c r="H147" s="186">
        <v>216.095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220</v>
      </c>
      <c r="AU147" s="184" t="s">
        <v>86</v>
      </c>
      <c r="AV147" s="13" t="s">
        <v>86</v>
      </c>
      <c r="AW147" s="13" t="s">
        <v>32</v>
      </c>
      <c r="AX147" s="13" t="s">
        <v>76</v>
      </c>
      <c r="AY147" s="184" t="s">
        <v>165</v>
      </c>
    </row>
    <row r="148" spans="1:65" s="14" customFormat="1" ht="11.25">
      <c r="B148" s="194"/>
      <c r="D148" s="179" t="s">
        <v>220</v>
      </c>
      <c r="E148" s="195" t="s">
        <v>1</v>
      </c>
      <c r="F148" s="196" t="s">
        <v>244</v>
      </c>
      <c r="H148" s="197">
        <v>216.095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5" t="s">
        <v>220</v>
      </c>
      <c r="AU148" s="195" t="s">
        <v>86</v>
      </c>
      <c r="AV148" s="14" t="s">
        <v>182</v>
      </c>
      <c r="AW148" s="14" t="s">
        <v>32</v>
      </c>
      <c r="AX148" s="14" t="s">
        <v>84</v>
      </c>
      <c r="AY148" s="195" t="s">
        <v>165</v>
      </c>
    </row>
    <row r="149" spans="1:65" s="13" customFormat="1" ht="11.25">
      <c r="B149" s="183"/>
      <c r="D149" s="179" t="s">
        <v>220</v>
      </c>
      <c r="F149" s="185" t="s">
        <v>1066</v>
      </c>
      <c r="H149" s="186">
        <v>432.19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220</v>
      </c>
      <c r="AU149" s="184" t="s">
        <v>86</v>
      </c>
      <c r="AV149" s="13" t="s">
        <v>86</v>
      </c>
      <c r="AW149" s="13" t="s">
        <v>3</v>
      </c>
      <c r="AX149" s="13" t="s">
        <v>84</v>
      </c>
      <c r="AY149" s="184" t="s">
        <v>165</v>
      </c>
    </row>
    <row r="150" spans="1:65" s="2" customFormat="1" ht="16.5" customHeight="1">
      <c r="A150" s="32"/>
      <c r="B150" s="165"/>
      <c r="C150" s="166" t="s">
        <v>195</v>
      </c>
      <c r="D150" s="166" t="s">
        <v>168</v>
      </c>
      <c r="E150" s="167" t="s">
        <v>347</v>
      </c>
      <c r="F150" s="168" t="s">
        <v>348</v>
      </c>
      <c r="G150" s="169" t="s">
        <v>286</v>
      </c>
      <c r="H150" s="170">
        <v>216.095</v>
      </c>
      <c r="I150" s="171"/>
      <c r="J150" s="172">
        <f>ROUND(I150*H150,2)</f>
        <v>0</v>
      </c>
      <c r="K150" s="168" t="s">
        <v>172</v>
      </c>
      <c r="L150" s="33"/>
      <c r="M150" s="173" t="s">
        <v>1</v>
      </c>
      <c r="N150" s="174" t="s">
        <v>41</v>
      </c>
      <c r="O150" s="58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7" t="s">
        <v>182</v>
      </c>
      <c r="AT150" s="177" t="s">
        <v>168</v>
      </c>
      <c r="AU150" s="177" t="s">
        <v>86</v>
      </c>
      <c r="AY150" s="17" t="s">
        <v>165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7" t="s">
        <v>84</v>
      </c>
      <c r="BK150" s="178">
        <f>ROUND(I150*H150,2)</f>
        <v>0</v>
      </c>
      <c r="BL150" s="17" t="s">
        <v>182</v>
      </c>
      <c r="BM150" s="177" t="s">
        <v>1067</v>
      </c>
    </row>
    <row r="151" spans="1:65" s="13" customFormat="1" ht="11.25">
      <c r="B151" s="183"/>
      <c r="D151" s="179" t="s">
        <v>220</v>
      </c>
      <c r="E151" s="184" t="s">
        <v>1</v>
      </c>
      <c r="F151" s="185" t="s">
        <v>1056</v>
      </c>
      <c r="H151" s="186">
        <v>216.095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220</v>
      </c>
      <c r="AU151" s="184" t="s">
        <v>86</v>
      </c>
      <c r="AV151" s="13" t="s">
        <v>86</v>
      </c>
      <c r="AW151" s="13" t="s">
        <v>32</v>
      </c>
      <c r="AX151" s="13" t="s">
        <v>76</v>
      </c>
      <c r="AY151" s="184" t="s">
        <v>165</v>
      </c>
    </row>
    <row r="152" spans="1:65" s="14" customFormat="1" ht="11.25">
      <c r="B152" s="194"/>
      <c r="D152" s="179" t="s">
        <v>220</v>
      </c>
      <c r="E152" s="195" t="s">
        <v>1</v>
      </c>
      <c r="F152" s="196" t="s">
        <v>244</v>
      </c>
      <c r="H152" s="197">
        <v>216.095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5" t="s">
        <v>220</v>
      </c>
      <c r="AU152" s="195" t="s">
        <v>86</v>
      </c>
      <c r="AV152" s="14" t="s">
        <v>182</v>
      </c>
      <c r="AW152" s="14" t="s">
        <v>32</v>
      </c>
      <c r="AX152" s="14" t="s">
        <v>84</v>
      </c>
      <c r="AY152" s="195" t="s">
        <v>165</v>
      </c>
    </row>
    <row r="153" spans="1:65" s="2" customFormat="1" ht="21.75" customHeight="1">
      <c r="A153" s="32"/>
      <c r="B153" s="165"/>
      <c r="C153" s="166" t="s">
        <v>202</v>
      </c>
      <c r="D153" s="166" t="s">
        <v>168</v>
      </c>
      <c r="E153" s="167" t="s">
        <v>685</v>
      </c>
      <c r="F153" s="168" t="s">
        <v>686</v>
      </c>
      <c r="G153" s="169" t="s">
        <v>231</v>
      </c>
      <c r="H153" s="170">
        <v>283.25</v>
      </c>
      <c r="I153" s="171"/>
      <c r="J153" s="172">
        <f>ROUND(I153*H153,2)</f>
        <v>0</v>
      </c>
      <c r="K153" s="168" t="s">
        <v>172</v>
      </c>
      <c r="L153" s="33"/>
      <c r="M153" s="173" t="s">
        <v>1</v>
      </c>
      <c r="N153" s="174" t="s">
        <v>41</v>
      </c>
      <c r="O153" s="58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7" t="s">
        <v>182</v>
      </c>
      <c r="AT153" s="177" t="s">
        <v>168</v>
      </c>
      <c r="AU153" s="177" t="s">
        <v>86</v>
      </c>
      <c r="AY153" s="17" t="s">
        <v>165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7" t="s">
        <v>84</v>
      </c>
      <c r="BK153" s="178">
        <f>ROUND(I153*H153,2)</f>
        <v>0</v>
      </c>
      <c r="BL153" s="17" t="s">
        <v>182</v>
      </c>
      <c r="BM153" s="177" t="s">
        <v>1068</v>
      </c>
    </row>
    <row r="154" spans="1:65" s="15" customFormat="1" ht="11.25">
      <c r="B154" s="207"/>
      <c r="D154" s="179" t="s">
        <v>220</v>
      </c>
      <c r="E154" s="208" t="s">
        <v>1</v>
      </c>
      <c r="F154" s="209" t="s">
        <v>666</v>
      </c>
      <c r="H154" s="208" t="s">
        <v>1</v>
      </c>
      <c r="I154" s="210"/>
      <c r="L154" s="207"/>
      <c r="M154" s="211"/>
      <c r="N154" s="212"/>
      <c r="O154" s="212"/>
      <c r="P154" s="212"/>
      <c r="Q154" s="212"/>
      <c r="R154" s="212"/>
      <c r="S154" s="212"/>
      <c r="T154" s="213"/>
      <c r="AT154" s="208" t="s">
        <v>220</v>
      </c>
      <c r="AU154" s="208" t="s">
        <v>86</v>
      </c>
      <c r="AV154" s="15" t="s">
        <v>84</v>
      </c>
      <c r="AW154" s="15" t="s">
        <v>32</v>
      </c>
      <c r="AX154" s="15" t="s">
        <v>76</v>
      </c>
      <c r="AY154" s="208" t="s">
        <v>165</v>
      </c>
    </row>
    <row r="155" spans="1:65" s="13" customFormat="1" ht="11.25">
      <c r="B155" s="183"/>
      <c r="D155" s="179" t="s">
        <v>220</v>
      </c>
      <c r="E155" s="184" t="s">
        <v>1</v>
      </c>
      <c r="F155" s="185" t="s">
        <v>1069</v>
      </c>
      <c r="H155" s="186">
        <v>121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220</v>
      </c>
      <c r="AU155" s="184" t="s">
        <v>86</v>
      </c>
      <c r="AV155" s="13" t="s">
        <v>86</v>
      </c>
      <c r="AW155" s="13" t="s">
        <v>32</v>
      </c>
      <c r="AX155" s="13" t="s">
        <v>76</v>
      </c>
      <c r="AY155" s="184" t="s">
        <v>165</v>
      </c>
    </row>
    <row r="156" spans="1:65" s="13" customFormat="1" ht="11.25">
      <c r="B156" s="183"/>
      <c r="D156" s="179" t="s">
        <v>220</v>
      </c>
      <c r="E156" s="184" t="s">
        <v>1</v>
      </c>
      <c r="F156" s="185" t="s">
        <v>1070</v>
      </c>
      <c r="H156" s="186">
        <v>107.25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220</v>
      </c>
      <c r="AU156" s="184" t="s">
        <v>86</v>
      </c>
      <c r="AV156" s="13" t="s">
        <v>86</v>
      </c>
      <c r="AW156" s="13" t="s">
        <v>32</v>
      </c>
      <c r="AX156" s="13" t="s">
        <v>76</v>
      </c>
      <c r="AY156" s="184" t="s">
        <v>165</v>
      </c>
    </row>
    <row r="157" spans="1:65" s="13" customFormat="1" ht="11.25">
      <c r="B157" s="183"/>
      <c r="D157" s="179" t="s">
        <v>220</v>
      </c>
      <c r="E157" s="184" t="s">
        <v>1</v>
      </c>
      <c r="F157" s="185" t="s">
        <v>1071</v>
      </c>
      <c r="H157" s="186">
        <v>55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220</v>
      </c>
      <c r="AU157" s="184" t="s">
        <v>86</v>
      </c>
      <c r="AV157" s="13" t="s">
        <v>86</v>
      </c>
      <c r="AW157" s="13" t="s">
        <v>32</v>
      </c>
      <c r="AX157" s="13" t="s">
        <v>76</v>
      </c>
      <c r="AY157" s="184" t="s">
        <v>165</v>
      </c>
    </row>
    <row r="158" spans="1:65" s="14" customFormat="1" ht="11.25">
      <c r="B158" s="194"/>
      <c r="D158" s="179" t="s">
        <v>220</v>
      </c>
      <c r="E158" s="195" t="s">
        <v>1</v>
      </c>
      <c r="F158" s="196" t="s">
        <v>244</v>
      </c>
      <c r="H158" s="197">
        <v>283.25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5" t="s">
        <v>220</v>
      </c>
      <c r="AU158" s="195" t="s">
        <v>86</v>
      </c>
      <c r="AV158" s="14" t="s">
        <v>182</v>
      </c>
      <c r="AW158" s="14" t="s">
        <v>32</v>
      </c>
      <c r="AX158" s="14" t="s">
        <v>84</v>
      </c>
      <c r="AY158" s="195" t="s">
        <v>165</v>
      </c>
    </row>
    <row r="159" spans="1:65" s="12" customFormat="1" ht="22.9" customHeight="1">
      <c r="B159" s="152"/>
      <c r="D159" s="153" t="s">
        <v>75</v>
      </c>
      <c r="E159" s="163" t="s">
        <v>86</v>
      </c>
      <c r="F159" s="163" t="s">
        <v>691</v>
      </c>
      <c r="I159" s="155"/>
      <c r="J159" s="164">
        <f>BK159</f>
        <v>0</v>
      </c>
      <c r="L159" s="152"/>
      <c r="M159" s="157"/>
      <c r="N159" s="158"/>
      <c r="O159" s="158"/>
      <c r="P159" s="159">
        <f>SUM(P160:P173)</f>
        <v>0</v>
      </c>
      <c r="Q159" s="158"/>
      <c r="R159" s="159">
        <f>SUM(R160:R173)</f>
        <v>67.742317499999999</v>
      </c>
      <c r="S159" s="158"/>
      <c r="T159" s="160">
        <f>SUM(T160:T173)</f>
        <v>0</v>
      </c>
      <c r="AR159" s="153" t="s">
        <v>84</v>
      </c>
      <c r="AT159" s="161" t="s">
        <v>75</v>
      </c>
      <c r="AU159" s="161" t="s">
        <v>84</v>
      </c>
      <c r="AY159" s="153" t="s">
        <v>165</v>
      </c>
      <c r="BK159" s="162">
        <f>SUM(BK160:BK173)</f>
        <v>0</v>
      </c>
    </row>
    <row r="160" spans="1:65" s="2" customFormat="1" ht="21.75" customHeight="1">
      <c r="A160" s="32"/>
      <c r="B160" s="165"/>
      <c r="C160" s="166" t="s">
        <v>205</v>
      </c>
      <c r="D160" s="166" t="s">
        <v>168</v>
      </c>
      <c r="E160" s="167" t="s">
        <v>692</v>
      </c>
      <c r="F160" s="168" t="s">
        <v>693</v>
      </c>
      <c r="G160" s="169" t="s">
        <v>231</v>
      </c>
      <c r="H160" s="170">
        <v>214.5</v>
      </c>
      <c r="I160" s="171"/>
      <c r="J160" s="172">
        <f>ROUND(I160*H160,2)</f>
        <v>0</v>
      </c>
      <c r="K160" s="168" t="s">
        <v>172</v>
      </c>
      <c r="L160" s="33"/>
      <c r="M160" s="173" t="s">
        <v>1</v>
      </c>
      <c r="N160" s="174" t="s">
        <v>41</v>
      </c>
      <c r="O160" s="58"/>
      <c r="P160" s="175">
        <f>O160*H160</f>
        <v>0</v>
      </c>
      <c r="Q160" s="175">
        <v>1.7000000000000001E-4</v>
      </c>
      <c r="R160" s="175">
        <f>Q160*H160</f>
        <v>3.6465000000000004E-2</v>
      </c>
      <c r="S160" s="175">
        <v>0</v>
      </c>
      <c r="T160" s="17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7" t="s">
        <v>182</v>
      </c>
      <c r="AT160" s="177" t="s">
        <v>168</v>
      </c>
      <c r="AU160" s="177" t="s">
        <v>86</v>
      </c>
      <c r="AY160" s="17" t="s">
        <v>165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7" t="s">
        <v>84</v>
      </c>
      <c r="BK160" s="178">
        <f>ROUND(I160*H160,2)</f>
        <v>0</v>
      </c>
      <c r="BL160" s="17" t="s">
        <v>182</v>
      </c>
      <c r="BM160" s="177" t="s">
        <v>1072</v>
      </c>
    </row>
    <row r="161" spans="1:65" s="15" customFormat="1" ht="22.5">
      <c r="B161" s="207"/>
      <c r="D161" s="179" t="s">
        <v>220</v>
      </c>
      <c r="E161" s="208" t="s">
        <v>1</v>
      </c>
      <c r="F161" s="209" t="s">
        <v>695</v>
      </c>
      <c r="H161" s="208" t="s">
        <v>1</v>
      </c>
      <c r="I161" s="210"/>
      <c r="L161" s="207"/>
      <c r="M161" s="211"/>
      <c r="N161" s="212"/>
      <c r="O161" s="212"/>
      <c r="P161" s="212"/>
      <c r="Q161" s="212"/>
      <c r="R161" s="212"/>
      <c r="S161" s="212"/>
      <c r="T161" s="213"/>
      <c r="AT161" s="208" t="s">
        <v>220</v>
      </c>
      <c r="AU161" s="208" t="s">
        <v>86</v>
      </c>
      <c r="AV161" s="15" t="s">
        <v>84</v>
      </c>
      <c r="AW161" s="15" t="s">
        <v>32</v>
      </c>
      <c r="AX161" s="15" t="s">
        <v>76</v>
      </c>
      <c r="AY161" s="208" t="s">
        <v>165</v>
      </c>
    </row>
    <row r="162" spans="1:65" s="15" customFormat="1" ht="11.25">
      <c r="B162" s="207"/>
      <c r="D162" s="179" t="s">
        <v>220</v>
      </c>
      <c r="E162" s="208" t="s">
        <v>1</v>
      </c>
      <c r="F162" s="209" t="s">
        <v>696</v>
      </c>
      <c r="H162" s="208" t="s">
        <v>1</v>
      </c>
      <c r="I162" s="210"/>
      <c r="L162" s="207"/>
      <c r="M162" s="211"/>
      <c r="N162" s="212"/>
      <c r="O162" s="212"/>
      <c r="P162" s="212"/>
      <c r="Q162" s="212"/>
      <c r="R162" s="212"/>
      <c r="S162" s="212"/>
      <c r="T162" s="213"/>
      <c r="AT162" s="208" t="s">
        <v>220</v>
      </c>
      <c r="AU162" s="208" t="s">
        <v>86</v>
      </c>
      <c r="AV162" s="15" t="s">
        <v>84</v>
      </c>
      <c r="AW162" s="15" t="s">
        <v>32</v>
      </c>
      <c r="AX162" s="15" t="s">
        <v>76</v>
      </c>
      <c r="AY162" s="208" t="s">
        <v>165</v>
      </c>
    </row>
    <row r="163" spans="1:65" s="15" customFormat="1" ht="22.5">
      <c r="B163" s="207"/>
      <c r="D163" s="179" t="s">
        <v>220</v>
      </c>
      <c r="E163" s="208" t="s">
        <v>1</v>
      </c>
      <c r="F163" s="209" t="s">
        <v>1073</v>
      </c>
      <c r="H163" s="208" t="s">
        <v>1</v>
      </c>
      <c r="I163" s="210"/>
      <c r="L163" s="207"/>
      <c r="M163" s="211"/>
      <c r="N163" s="212"/>
      <c r="O163" s="212"/>
      <c r="P163" s="212"/>
      <c r="Q163" s="212"/>
      <c r="R163" s="212"/>
      <c r="S163" s="212"/>
      <c r="T163" s="213"/>
      <c r="AT163" s="208" t="s">
        <v>220</v>
      </c>
      <c r="AU163" s="208" t="s">
        <v>86</v>
      </c>
      <c r="AV163" s="15" t="s">
        <v>84</v>
      </c>
      <c r="AW163" s="15" t="s">
        <v>32</v>
      </c>
      <c r="AX163" s="15" t="s">
        <v>76</v>
      </c>
      <c r="AY163" s="208" t="s">
        <v>165</v>
      </c>
    </row>
    <row r="164" spans="1:65" s="13" customFormat="1" ht="11.25">
      <c r="B164" s="183"/>
      <c r="D164" s="179" t="s">
        <v>220</v>
      </c>
      <c r="E164" s="184" t="s">
        <v>1</v>
      </c>
      <c r="F164" s="185" t="s">
        <v>1074</v>
      </c>
      <c r="H164" s="186">
        <v>214.5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220</v>
      </c>
      <c r="AU164" s="184" t="s">
        <v>86</v>
      </c>
      <c r="AV164" s="13" t="s">
        <v>86</v>
      </c>
      <c r="AW164" s="13" t="s">
        <v>32</v>
      </c>
      <c r="AX164" s="13" t="s">
        <v>76</v>
      </c>
      <c r="AY164" s="184" t="s">
        <v>165</v>
      </c>
    </row>
    <row r="165" spans="1:65" s="14" customFormat="1" ht="11.25">
      <c r="B165" s="194"/>
      <c r="D165" s="179" t="s">
        <v>220</v>
      </c>
      <c r="E165" s="195" t="s">
        <v>1</v>
      </c>
      <c r="F165" s="196" t="s">
        <v>244</v>
      </c>
      <c r="H165" s="197">
        <v>214.5</v>
      </c>
      <c r="I165" s="198"/>
      <c r="L165" s="194"/>
      <c r="M165" s="199"/>
      <c r="N165" s="200"/>
      <c r="O165" s="200"/>
      <c r="P165" s="200"/>
      <c r="Q165" s="200"/>
      <c r="R165" s="200"/>
      <c r="S165" s="200"/>
      <c r="T165" s="201"/>
      <c r="AT165" s="195" t="s">
        <v>220</v>
      </c>
      <c r="AU165" s="195" t="s">
        <v>86</v>
      </c>
      <c r="AV165" s="14" t="s">
        <v>182</v>
      </c>
      <c r="AW165" s="14" t="s">
        <v>32</v>
      </c>
      <c r="AX165" s="14" t="s">
        <v>84</v>
      </c>
      <c r="AY165" s="195" t="s">
        <v>165</v>
      </c>
    </row>
    <row r="166" spans="1:65" s="2" customFormat="1" ht="21.75" customHeight="1">
      <c r="A166" s="32"/>
      <c r="B166" s="165"/>
      <c r="C166" s="214" t="s">
        <v>209</v>
      </c>
      <c r="D166" s="214" t="s">
        <v>336</v>
      </c>
      <c r="E166" s="215" t="s">
        <v>705</v>
      </c>
      <c r="F166" s="216" t="s">
        <v>706</v>
      </c>
      <c r="G166" s="217" t="s">
        <v>231</v>
      </c>
      <c r="H166" s="218">
        <v>246.67500000000001</v>
      </c>
      <c r="I166" s="219"/>
      <c r="J166" s="220">
        <f>ROUND(I166*H166,2)</f>
        <v>0</v>
      </c>
      <c r="K166" s="216" t="s">
        <v>172</v>
      </c>
      <c r="L166" s="221"/>
      <c r="M166" s="222" t="s">
        <v>1</v>
      </c>
      <c r="N166" s="223" t="s">
        <v>41</v>
      </c>
      <c r="O166" s="58"/>
      <c r="P166" s="175">
        <f>O166*H166</f>
        <v>0</v>
      </c>
      <c r="Q166" s="175">
        <v>2.9999999999999997E-4</v>
      </c>
      <c r="R166" s="175">
        <f>Q166*H166</f>
        <v>7.4002499999999999E-2</v>
      </c>
      <c r="S166" s="175">
        <v>0</v>
      </c>
      <c r="T166" s="17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7" t="s">
        <v>202</v>
      </c>
      <c r="AT166" s="177" t="s">
        <v>336</v>
      </c>
      <c r="AU166" s="177" t="s">
        <v>86</v>
      </c>
      <c r="AY166" s="17" t="s">
        <v>165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7" t="s">
        <v>84</v>
      </c>
      <c r="BK166" s="178">
        <f>ROUND(I166*H166,2)</f>
        <v>0</v>
      </c>
      <c r="BL166" s="17" t="s">
        <v>182</v>
      </c>
      <c r="BM166" s="177" t="s">
        <v>1075</v>
      </c>
    </row>
    <row r="167" spans="1:65" s="13" customFormat="1" ht="11.25">
      <c r="B167" s="183"/>
      <c r="D167" s="179" t="s">
        <v>220</v>
      </c>
      <c r="F167" s="185" t="s">
        <v>1076</v>
      </c>
      <c r="H167" s="186">
        <v>246.67500000000001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220</v>
      </c>
      <c r="AU167" s="184" t="s">
        <v>86</v>
      </c>
      <c r="AV167" s="13" t="s">
        <v>86</v>
      </c>
      <c r="AW167" s="13" t="s">
        <v>3</v>
      </c>
      <c r="AX167" s="13" t="s">
        <v>84</v>
      </c>
      <c r="AY167" s="184" t="s">
        <v>165</v>
      </c>
    </row>
    <row r="168" spans="1:65" s="2" customFormat="1" ht="33" customHeight="1">
      <c r="A168" s="32"/>
      <c r="B168" s="165"/>
      <c r="C168" s="166" t="s">
        <v>215</v>
      </c>
      <c r="D168" s="166" t="s">
        <v>168</v>
      </c>
      <c r="E168" s="167" t="s">
        <v>715</v>
      </c>
      <c r="F168" s="168" t="s">
        <v>716</v>
      </c>
      <c r="G168" s="169" t="s">
        <v>380</v>
      </c>
      <c r="H168" s="170">
        <v>214.5</v>
      </c>
      <c r="I168" s="171"/>
      <c r="J168" s="172">
        <f>ROUND(I168*H168,2)</f>
        <v>0</v>
      </c>
      <c r="K168" s="168" t="s">
        <v>172</v>
      </c>
      <c r="L168" s="33"/>
      <c r="M168" s="173" t="s">
        <v>1</v>
      </c>
      <c r="N168" s="174" t="s">
        <v>41</v>
      </c>
      <c r="O168" s="58"/>
      <c r="P168" s="175">
        <f>O168*H168</f>
        <v>0</v>
      </c>
      <c r="Q168" s="175">
        <v>0.31530000000000002</v>
      </c>
      <c r="R168" s="175">
        <f>Q168*H168</f>
        <v>67.63185</v>
      </c>
      <c r="S168" s="175">
        <v>0</v>
      </c>
      <c r="T168" s="17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7" t="s">
        <v>182</v>
      </c>
      <c r="AT168" s="177" t="s">
        <v>168</v>
      </c>
      <c r="AU168" s="177" t="s">
        <v>86</v>
      </c>
      <c r="AY168" s="17" t="s">
        <v>165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7" t="s">
        <v>84</v>
      </c>
      <c r="BK168" s="178">
        <f>ROUND(I168*H168,2)</f>
        <v>0</v>
      </c>
      <c r="BL168" s="17" t="s">
        <v>182</v>
      </c>
      <c r="BM168" s="177" t="s">
        <v>1077</v>
      </c>
    </row>
    <row r="169" spans="1:65" s="15" customFormat="1" ht="22.5">
      <c r="B169" s="207"/>
      <c r="D169" s="179" t="s">
        <v>220</v>
      </c>
      <c r="E169" s="208" t="s">
        <v>1</v>
      </c>
      <c r="F169" s="209" t="s">
        <v>695</v>
      </c>
      <c r="H169" s="208" t="s">
        <v>1</v>
      </c>
      <c r="I169" s="210"/>
      <c r="L169" s="207"/>
      <c r="M169" s="211"/>
      <c r="N169" s="212"/>
      <c r="O169" s="212"/>
      <c r="P169" s="212"/>
      <c r="Q169" s="212"/>
      <c r="R169" s="212"/>
      <c r="S169" s="212"/>
      <c r="T169" s="213"/>
      <c r="AT169" s="208" t="s">
        <v>220</v>
      </c>
      <c r="AU169" s="208" t="s">
        <v>86</v>
      </c>
      <c r="AV169" s="15" t="s">
        <v>84</v>
      </c>
      <c r="AW169" s="15" t="s">
        <v>32</v>
      </c>
      <c r="AX169" s="15" t="s">
        <v>76</v>
      </c>
      <c r="AY169" s="208" t="s">
        <v>165</v>
      </c>
    </row>
    <row r="170" spans="1:65" s="15" customFormat="1" ht="11.25">
      <c r="B170" s="207"/>
      <c r="D170" s="179" t="s">
        <v>220</v>
      </c>
      <c r="E170" s="208" t="s">
        <v>1</v>
      </c>
      <c r="F170" s="209" t="s">
        <v>696</v>
      </c>
      <c r="H170" s="208" t="s">
        <v>1</v>
      </c>
      <c r="I170" s="210"/>
      <c r="L170" s="207"/>
      <c r="M170" s="211"/>
      <c r="N170" s="212"/>
      <c r="O170" s="212"/>
      <c r="P170" s="212"/>
      <c r="Q170" s="212"/>
      <c r="R170" s="212"/>
      <c r="S170" s="212"/>
      <c r="T170" s="213"/>
      <c r="AT170" s="208" t="s">
        <v>220</v>
      </c>
      <c r="AU170" s="208" t="s">
        <v>86</v>
      </c>
      <c r="AV170" s="15" t="s">
        <v>84</v>
      </c>
      <c r="AW170" s="15" t="s">
        <v>32</v>
      </c>
      <c r="AX170" s="15" t="s">
        <v>76</v>
      </c>
      <c r="AY170" s="208" t="s">
        <v>165</v>
      </c>
    </row>
    <row r="171" spans="1:65" s="15" customFormat="1" ht="22.5">
      <c r="B171" s="207"/>
      <c r="D171" s="179" t="s">
        <v>220</v>
      </c>
      <c r="E171" s="208" t="s">
        <v>1</v>
      </c>
      <c r="F171" s="209" t="s">
        <v>1078</v>
      </c>
      <c r="H171" s="208" t="s">
        <v>1</v>
      </c>
      <c r="I171" s="210"/>
      <c r="L171" s="207"/>
      <c r="M171" s="211"/>
      <c r="N171" s="212"/>
      <c r="O171" s="212"/>
      <c r="P171" s="212"/>
      <c r="Q171" s="212"/>
      <c r="R171" s="212"/>
      <c r="S171" s="212"/>
      <c r="T171" s="213"/>
      <c r="AT171" s="208" t="s">
        <v>220</v>
      </c>
      <c r="AU171" s="208" t="s">
        <v>86</v>
      </c>
      <c r="AV171" s="15" t="s">
        <v>84</v>
      </c>
      <c r="AW171" s="15" t="s">
        <v>32</v>
      </c>
      <c r="AX171" s="15" t="s">
        <v>76</v>
      </c>
      <c r="AY171" s="208" t="s">
        <v>165</v>
      </c>
    </row>
    <row r="172" spans="1:65" s="13" customFormat="1" ht="11.25">
      <c r="B172" s="183"/>
      <c r="D172" s="179" t="s">
        <v>220</v>
      </c>
      <c r="E172" s="184" t="s">
        <v>1</v>
      </c>
      <c r="F172" s="185" t="s">
        <v>1074</v>
      </c>
      <c r="H172" s="186">
        <v>214.5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220</v>
      </c>
      <c r="AU172" s="184" t="s">
        <v>86</v>
      </c>
      <c r="AV172" s="13" t="s">
        <v>86</v>
      </c>
      <c r="AW172" s="13" t="s">
        <v>32</v>
      </c>
      <c r="AX172" s="13" t="s">
        <v>76</v>
      </c>
      <c r="AY172" s="184" t="s">
        <v>165</v>
      </c>
    </row>
    <row r="173" spans="1:65" s="14" customFormat="1" ht="11.25">
      <c r="B173" s="194"/>
      <c r="D173" s="179" t="s">
        <v>220</v>
      </c>
      <c r="E173" s="195" t="s">
        <v>1</v>
      </c>
      <c r="F173" s="196" t="s">
        <v>244</v>
      </c>
      <c r="H173" s="197">
        <v>214.5</v>
      </c>
      <c r="I173" s="198"/>
      <c r="L173" s="194"/>
      <c r="M173" s="199"/>
      <c r="N173" s="200"/>
      <c r="O173" s="200"/>
      <c r="P173" s="200"/>
      <c r="Q173" s="200"/>
      <c r="R173" s="200"/>
      <c r="S173" s="200"/>
      <c r="T173" s="201"/>
      <c r="AT173" s="195" t="s">
        <v>220</v>
      </c>
      <c r="AU173" s="195" t="s">
        <v>86</v>
      </c>
      <c r="AV173" s="14" t="s">
        <v>182</v>
      </c>
      <c r="AW173" s="14" t="s">
        <v>32</v>
      </c>
      <c r="AX173" s="14" t="s">
        <v>84</v>
      </c>
      <c r="AY173" s="195" t="s">
        <v>165</v>
      </c>
    </row>
    <row r="174" spans="1:65" s="12" customFormat="1" ht="22.9" customHeight="1">
      <c r="B174" s="152"/>
      <c r="D174" s="153" t="s">
        <v>75</v>
      </c>
      <c r="E174" s="163" t="s">
        <v>205</v>
      </c>
      <c r="F174" s="163" t="s">
        <v>472</v>
      </c>
      <c r="I174" s="155"/>
      <c r="J174" s="164">
        <f>BK174</f>
        <v>0</v>
      </c>
      <c r="L174" s="152"/>
      <c r="M174" s="157"/>
      <c r="N174" s="158"/>
      <c r="O174" s="158"/>
      <c r="P174" s="159">
        <f>SUM(P175:P190)</f>
        <v>0</v>
      </c>
      <c r="Q174" s="158"/>
      <c r="R174" s="159">
        <f>SUM(R175:R190)</f>
        <v>193.68315999999999</v>
      </c>
      <c r="S174" s="158"/>
      <c r="T174" s="160">
        <f>SUM(T175:T190)</f>
        <v>0</v>
      </c>
      <c r="AR174" s="153" t="s">
        <v>84</v>
      </c>
      <c r="AT174" s="161" t="s">
        <v>75</v>
      </c>
      <c r="AU174" s="161" t="s">
        <v>84</v>
      </c>
      <c r="AY174" s="153" t="s">
        <v>165</v>
      </c>
      <c r="BK174" s="162">
        <f>SUM(BK175:BK190)</f>
        <v>0</v>
      </c>
    </row>
    <row r="175" spans="1:65" s="2" customFormat="1" ht="21.75" customHeight="1">
      <c r="A175" s="32"/>
      <c r="B175" s="165"/>
      <c r="C175" s="166" t="s">
        <v>221</v>
      </c>
      <c r="D175" s="166" t="s">
        <v>168</v>
      </c>
      <c r="E175" s="167" t="s">
        <v>727</v>
      </c>
      <c r="F175" s="168" t="s">
        <v>728</v>
      </c>
      <c r="G175" s="169" t="s">
        <v>380</v>
      </c>
      <c r="H175" s="170">
        <v>110</v>
      </c>
      <c r="I175" s="171"/>
      <c r="J175" s="172">
        <f>ROUND(I175*H175,2)</f>
        <v>0</v>
      </c>
      <c r="K175" s="168" t="s">
        <v>172</v>
      </c>
      <c r="L175" s="33"/>
      <c r="M175" s="173" t="s">
        <v>1</v>
      </c>
      <c r="N175" s="174" t="s">
        <v>41</v>
      </c>
      <c r="O175" s="58"/>
      <c r="P175" s="175">
        <f>O175*H175</f>
        <v>0</v>
      </c>
      <c r="Q175" s="175">
        <v>0.13095999999999999</v>
      </c>
      <c r="R175" s="175">
        <f>Q175*H175</f>
        <v>14.4056</v>
      </c>
      <c r="S175" s="175">
        <v>0</v>
      </c>
      <c r="T175" s="17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7" t="s">
        <v>182</v>
      </c>
      <c r="AT175" s="177" t="s">
        <v>168</v>
      </c>
      <c r="AU175" s="177" t="s">
        <v>86</v>
      </c>
      <c r="AY175" s="17" t="s">
        <v>165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7" t="s">
        <v>84</v>
      </c>
      <c r="BK175" s="178">
        <f>ROUND(I175*H175,2)</f>
        <v>0</v>
      </c>
      <c r="BL175" s="17" t="s">
        <v>182</v>
      </c>
      <c r="BM175" s="177" t="s">
        <v>1079</v>
      </c>
    </row>
    <row r="176" spans="1:65" s="15" customFormat="1" ht="22.5">
      <c r="B176" s="207"/>
      <c r="D176" s="179" t="s">
        <v>220</v>
      </c>
      <c r="E176" s="208" t="s">
        <v>1</v>
      </c>
      <c r="F176" s="209" t="s">
        <v>730</v>
      </c>
      <c r="H176" s="208" t="s">
        <v>1</v>
      </c>
      <c r="I176" s="210"/>
      <c r="L176" s="207"/>
      <c r="M176" s="211"/>
      <c r="N176" s="212"/>
      <c r="O176" s="212"/>
      <c r="P176" s="212"/>
      <c r="Q176" s="212"/>
      <c r="R176" s="212"/>
      <c r="S176" s="212"/>
      <c r="T176" s="213"/>
      <c r="AT176" s="208" t="s">
        <v>220</v>
      </c>
      <c r="AU176" s="208" t="s">
        <v>86</v>
      </c>
      <c r="AV176" s="15" t="s">
        <v>84</v>
      </c>
      <c r="AW176" s="15" t="s">
        <v>32</v>
      </c>
      <c r="AX176" s="15" t="s">
        <v>76</v>
      </c>
      <c r="AY176" s="208" t="s">
        <v>165</v>
      </c>
    </row>
    <row r="177" spans="1:65" s="15" customFormat="1" ht="11.25">
      <c r="B177" s="207"/>
      <c r="D177" s="179" t="s">
        <v>220</v>
      </c>
      <c r="E177" s="208" t="s">
        <v>1</v>
      </c>
      <c r="F177" s="209" t="s">
        <v>696</v>
      </c>
      <c r="H177" s="208" t="s">
        <v>1</v>
      </c>
      <c r="I177" s="210"/>
      <c r="L177" s="207"/>
      <c r="M177" s="211"/>
      <c r="N177" s="212"/>
      <c r="O177" s="212"/>
      <c r="P177" s="212"/>
      <c r="Q177" s="212"/>
      <c r="R177" s="212"/>
      <c r="S177" s="212"/>
      <c r="T177" s="213"/>
      <c r="AT177" s="208" t="s">
        <v>220</v>
      </c>
      <c r="AU177" s="208" t="s">
        <v>86</v>
      </c>
      <c r="AV177" s="15" t="s">
        <v>84</v>
      </c>
      <c r="AW177" s="15" t="s">
        <v>32</v>
      </c>
      <c r="AX177" s="15" t="s">
        <v>76</v>
      </c>
      <c r="AY177" s="208" t="s">
        <v>165</v>
      </c>
    </row>
    <row r="178" spans="1:65" s="15" customFormat="1" ht="22.5">
      <c r="B178" s="207"/>
      <c r="D178" s="179" t="s">
        <v>220</v>
      </c>
      <c r="E178" s="208" t="s">
        <v>1</v>
      </c>
      <c r="F178" s="209" t="s">
        <v>1080</v>
      </c>
      <c r="H178" s="208" t="s">
        <v>1</v>
      </c>
      <c r="I178" s="210"/>
      <c r="L178" s="207"/>
      <c r="M178" s="211"/>
      <c r="N178" s="212"/>
      <c r="O178" s="212"/>
      <c r="P178" s="212"/>
      <c r="Q178" s="212"/>
      <c r="R178" s="212"/>
      <c r="S178" s="212"/>
      <c r="T178" s="213"/>
      <c r="AT178" s="208" t="s">
        <v>220</v>
      </c>
      <c r="AU178" s="208" t="s">
        <v>86</v>
      </c>
      <c r="AV178" s="15" t="s">
        <v>84</v>
      </c>
      <c r="AW178" s="15" t="s">
        <v>32</v>
      </c>
      <c r="AX178" s="15" t="s">
        <v>76</v>
      </c>
      <c r="AY178" s="208" t="s">
        <v>165</v>
      </c>
    </row>
    <row r="179" spans="1:65" s="13" customFormat="1" ht="11.25">
      <c r="B179" s="183"/>
      <c r="D179" s="179" t="s">
        <v>220</v>
      </c>
      <c r="E179" s="184" t="s">
        <v>1</v>
      </c>
      <c r="F179" s="185" t="s">
        <v>1081</v>
      </c>
      <c r="H179" s="186">
        <v>110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220</v>
      </c>
      <c r="AU179" s="184" t="s">
        <v>86</v>
      </c>
      <c r="AV179" s="13" t="s">
        <v>86</v>
      </c>
      <c r="AW179" s="13" t="s">
        <v>32</v>
      </c>
      <c r="AX179" s="13" t="s">
        <v>84</v>
      </c>
      <c r="AY179" s="184" t="s">
        <v>165</v>
      </c>
    </row>
    <row r="180" spans="1:65" s="2" customFormat="1" ht="21.75" customHeight="1">
      <c r="A180" s="32"/>
      <c r="B180" s="165"/>
      <c r="C180" s="166" t="s">
        <v>327</v>
      </c>
      <c r="D180" s="166" t="s">
        <v>168</v>
      </c>
      <c r="E180" s="167" t="s">
        <v>737</v>
      </c>
      <c r="F180" s="168" t="s">
        <v>738</v>
      </c>
      <c r="G180" s="169" t="s">
        <v>231</v>
      </c>
      <c r="H180" s="170">
        <v>110</v>
      </c>
      <c r="I180" s="171"/>
      <c r="J180" s="172">
        <f>ROUND(I180*H180,2)</f>
        <v>0</v>
      </c>
      <c r="K180" s="168" t="s">
        <v>172</v>
      </c>
      <c r="L180" s="33"/>
      <c r="M180" s="173" t="s">
        <v>1</v>
      </c>
      <c r="N180" s="174" t="s">
        <v>41</v>
      </c>
      <c r="O180" s="58"/>
      <c r="P180" s="175">
        <f>O180*H180</f>
        <v>0</v>
      </c>
      <c r="Q180" s="175">
        <v>0.28028999999999998</v>
      </c>
      <c r="R180" s="175">
        <f>Q180*H180</f>
        <v>30.831899999999997</v>
      </c>
      <c r="S180" s="175">
        <v>0</v>
      </c>
      <c r="T180" s="17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7" t="s">
        <v>182</v>
      </c>
      <c r="AT180" s="177" t="s">
        <v>168</v>
      </c>
      <c r="AU180" s="177" t="s">
        <v>86</v>
      </c>
      <c r="AY180" s="17" t="s">
        <v>165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7" t="s">
        <v>84</v>
      </c>
      <c r="BK180" s="178">
        <f>ROUND(I180*H180,2)</f>
        <v>0</v>
      </c>
      <c r="BL180" s="17" t="s">
        <v>182</v>
      </c>
      <c r="BM180" s="177" t="s">
        <v>1082</v>
      </c>
    </row>
    <row r="181" spans="1:65" s="15" customFormat="1" ht="22.5">
      <c r="B181" s="207"/>
      <c r="D181" s="179" t="s">
        <v>220</v>
      </c>
      <c r="E181" s="208" t="s">
        <v>1</v>
      </c>
      <c r="F181" s="209" t="s">
        <v>740</v>
      </c>
      <c r="H181" s="208" t="s">
        <v>1</v>
      </c>
      <c r="I181" s="210"/>
      <c r="L181" s="207"/>
      <c r="M181" s="211"/>
      <c r="N181" s="212"/>
      <c r="O181" s="212"/>
      <c r="P181" s="212"/>
      <c r="Q181" s="212"/>
      <c r="R181" s="212"/>
      <c r="S181" s="212"/>
      <c r="T181" s="213"/>
      <c r="AT181" s="208" t="s">
        <v>220</v>
      </c>
      <c r="AU181" s="208" t="s">
        <v>86</v>
      </c>
      <c r="AV181" s="15" t="s">
        <v>84</v>
      </c>
      <c r="AW181" s="15" t="s">
        <v>32</v>
      </c>
      <c r="AX181" s="15" t="s">
        <v>76</v>
      </c>
      <c r="AY181" s="208" t="s">
        <v>165</v>
      </c>
    </row>
    <row r="182" spans="1:65" s="15" customFormat="1" ht="11.25">
      <c r="B182" s="207"/>
      <c r="D182" s="179" t="s">
        <v>220</v>
      </c>
      <c r="E182" s="208" t="s">
        <v>1</v>
      </c>
      <c r="F182" s="209" t="s">
        <v>696</v>
      </c>
      <c r="H182" s="208" t="s">
        <v>1</v>
      </c>
      <c r="I182" s="210"/>
      <c r="L182" s="207"/>
      <c r="M182" s="211"/>
      <c r="N182" s="212"/>
      <c r="O182" s="212"/>
      <c r="P182" s="212"/>
      <c r="Q182" s="212"/>
      <c r="R182" s="212"/>
      <c r="S182" s="212"/>
      <c r="T182" s="213"/>
      <c r="AT182" s="208" t="s">
        <v>220</v>
      </c>
      <c r="AU182" s="208" t="s">
        <v>86</v>
      </c>
      <c r="AV182" s="15" t="s">
        <v>84</v>
      </c>
      <c r="AW182" s="15" t="s">
        <v>32</v>
      </c>
      <c r="AX182" s="15" t="s">
        <v>76</v>
      </c>
      <c r="AY182" s="208" t="s">
        <v>165</v>
      </c>
    </row>
    <row r="183" spans="1:65" s="15" customFormat="1" ht="11.25">
      <c r="B183" s="207"/>
      <c r="D183" s="179" t="s">
        <v>220</v>
      </c>
      <c r="E183" s="208" t="s">
        <v>1</v>
      </c>
      <c r="F183" s="209" t="s">
        <v>1083</v>
      </c>
      <c r="H183" s="208" t="s">
        <v>1</v>
      </c>
      <c r="I183" s="210"/>
      <c r="L183" s="207"/>
      <c r="M183" s="211"/>
      <c r="N183" s="212"/>
      <c r="O183" s="212"/>
      <c r="P183" s="212"/>
      <c r="Q183" s="212"/>
      <c r="R183" s="212"/>
      <c r="S183" s="212"/>
      <c r="T183" s="213"/>
      <c r="AT183" s="208" t="s">
        <v>220</v>
      </c>
      <c r="AU183" s="208" t="s">
        <v>86</v>
      </c>
      <c r="AV183" s="15" t="s">
        <v>84</v>
      </c>
      <c r="AW183" s="15" t="s">
        <v>32</v>
      </c>
      <c r="AX183" s="15" t="s">
        <v>76</v>
      </c>
      <c r="AY183" s="208" t="s">
        <v>165</v>
      </c>
    </row>
    <row r="184" spans="1:65" s="13" customFormat="1" ht="11.25">
      <c r="B184" s="183"/>
      <c r="D184" s="179" t="s">
        <v>220</v>
      </c>
      <c r="E184" s="184" t="s">
        <v>1</v>
      </c>
      <c r="F184" s="185" t="s">
        <v>1081</v>
      </c>
      <c r="H184" s="186">
        <v>110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220</v>
      </c>
      <c r="AU184" s="184" t="s">
        <v>86</v>
      </c>
      <c r="AV184" s="13" t="s">
        <v>86</v>
      </c>
      <c r="AW184" s="13" t="s">
        <v>32</v>
      </c>
      <c r="AX184" s="13" t="s">
        <v>84</v>
      </c>
      <c r="AY184" s="184" t="s">
        <v>165</v>
      </c>
    </row>
    <row r="185" spans="1:65" s="2" customFormat="1" ht="16.5" customHeight="1">
      <c r="A185" s="32"/>
      <c r="B185" s="165"/>
      <c r="C185" s="214" t="s">
        <v>335</v>
      </c>
      <c r="D185" s="214" t="s">
        <v>336</v>
      </c>
      <c r="E185" s="215" t="s">
        <v>742</v>
      </c>
      <c r="F185" s="216" t="s">
        <v>743</v>
      </c>
      <c r="G185" s="217" t="s">
        <v>380</v>
      </c>
      <c r="H185" s="218">
        <v>453.2</v>
      </c>
      <c r="I185" s="219"/>
      <c r="J185" s="220">
        <f>ROUND(I185*H185,2)</f>
        <v>0</v>
      </c>
      <c r="K185" s="216" t="s">
        <v>1</v>
      </c>
      <c r="L185" s="221"/>
      <c r="M185" s="222" t="s">
        <v>1</v>
      </c>
      <c r="N185" s="223" t="s">
        <v>41</v>
      </c>
      <c r="O185" s="58"/>
      <c r="P185" s="175">
        <f>O185*H185</f>
        <v>0</v>
      </c>
      <c r="Q185" s="175">
        <v>0.25755</v>
      </c>
      <c r="R185" s="175">
        <f>Q185*H185</f>
        <v>116.72166</v>
      </c>
      <c r="S185" s="175">
        <v>0</v>
      </c>
      <c r="T185" s="17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7" t="s">
        <v>202</v>
      </c>
      <c r="AT185" s="177" t="s">
        <v>336</v>
      </c>
      <c r="AU185" s="177" t="s">
        <v>86</v>
      </c>
      <c r="AY185" s="17" t="s">
        <v>165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17" t="s">
        <v>84</v>
      </c>
      <c r="BK185" s="178">
        <f>ROUND(I185*H185,2)</f>
        <v>0</v>
      </c>
      <c r="BL185" s="17" t="s">
        <v>182</v>
      </c>
      <c r="BM185" s="177" t="s">
        <v>1084</v>
      </c>
    </row>
    <row r="186" spans="1:65" s="13" customFormat="1" ht="11.25">
      <c r="B186" s="183"/>
      <c r="D186" s="179" t="s">
        <v>220</v>
      </c>
      <c r="E186" s="184" t="s">
        <v>1</v>
      </c>
      <c r="F186" s="185" t="s">
        <v>1085</v>
      </c>
      <c r="H186" s="186">
        <v>220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220</v>
      </c>
      <c r="AU186" s="184" t="s">
        <v>86</v>
      </c>
      <c r="AV186" s="13" t="s">
        <v>86</v>
      </c>
      <c r="AW186" s="13" t="s">
        <v>32</v>
      </c>
      <c r="AX186" s="13" t="s">
        <v>84</v>
      </c>
      <c r="AY186" s="184" t="s">
        <v>165</v>
      </c>
    </row>
    <row r="187" spans="1:65" s="13" customFormat="1" ht="11.25">
      <c r="B187" s="183"/>
      <c r="D187" s="179" t="s">
        <v>220</v>
      </c>
      <c r="F187" s="185" t="s">
        <v>1086</v>
      </c>
      <c r="H187" s="186">
        <v>453.2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220</v>
      </c>
      <c r="AU187" s="184" t="s">
        <v>86</v>
      </c>
      <c r="AV187" s="13" t="s">
        <v>86</v>
      </c>
      <c r="AW187" s="13" t="s">
        <v>3</v>
      </c>
      <c r="AX187" s="13" t="s">
        <v>84</v>
      </c>
      <c r="AY187" s="184" t="s">
        <v>165</v>
      </c>
    </row>
    <row r="188" spans="1:65" s="2" customFormat="1" ht="16.5" customHeight="1">
      <c r="A188" s="32"/>
      <c r="B188" s="165"/>
      <c r="C188" s="214" t="s">
        <v>8</v>
      </c>
      <c r="D188" s="214" t="s">
        <v>336</v>
      </c>
      <c r="E188" s="215" t="s">
        <v>747</v>
      </c>
      <c r="F188" s="216" t="s">
        <v>748</v>
      </c>
      <c r="G188" s="217" t="s">
        <v>380</v>
      </c>
      <c r="H188" s="218">
        <v>453.2</v>
      </c>
      <c r="I188" s="219"/>
      <c r="J188" s="220">
        <f>ROUND(I188*H188,2)</f>
        <v>0</v>
      </c>
      <c r="K188" s="216" t="s">
        <v>1</v>
      </c>
      <c r="L188" s="221"/>
      <c r="M188" s="222" t="s">
        <v>1</v>
      </c>
      <c r="N188" s="223" t="s">
        <v>41</v>
      </c>
      <c r="O188" s="58"/>
      <c r="P188" s="175">
        <f>O188*H188</f>
        <v>0</v>
      </c>
      <c r="Q188" s="175">
        <v>7.0000000000000007E-2</v>
      </c>
      <c r="R188" s="175">
        <f>Q188*H188</f>
        <v>31.724000000000004</v>
      </c>
      <c r="S188" s="175">
        <v>0</v>
      </c>
      <c r="T188" s="176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7" t="s">
        <v>202</v>
      </c>
      <c r="AT188" s="177" t="s">
        <v>336</v>
      </c>
      <c r="AU188" s="177" t="s">
        <v>86</v>
      </c>
      <c r="AY188" s="17" t="s">
        <v>165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7" t="s">
        <v>84</v>
      </c>
      <c r="BK188" s="178">
        <f>ROUND(I188*H188,2)</f>
        <v>0</v>
      </c>
      <c r="BL188" s="17" t="s">
        <v>182</v>
      </c>
      <c r="BM188" s="177" t="s">
        <v>1087</v>
      </c>
    </row>
    <row r="189" spans="1:65" s="13" customFormat="1" ht="11.25">
      <c r="B189" s="183"/>
      <c r="D189" s="179" t="s">
        <v>220</v>
      </c>
      <c r="E189" s="184" t="s">
        <v>1</v>
      </c>
      <c r="F189" s="185" t="s">
        <v>1085</v>
      </c>
      <c r="H189" s="186">
        <v>220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220</v>
      </c>
      <c r="AU189" s="184" t="s">
        <v>86</v>
      </c>
      <c r="AV189" s="13" t="s">
        <v>86</v>
      </c>
      <c r="AW189" s="13" t="s">
        <v>32</v>
      </c>
      <c r="AX189" s="13" t="s">
        <v>84</v>
      </c>
      <c r="AY189" s="184" t="s">
        <v>165</v>
      </c>
    </row>
    <row r="190" spans="1:65" s="13" customFormat="1" ht="11.25">
      <c r="B190" s="183"/>
      <c r="D190" s="179" t="s">
        <v>220</v>
      </c>
      <c r="F190" s="185" t="s">
        <v>1086</v>
      </c>
      <c r="H190" s="186">
        <v>453.2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220</v>
      </c>
      <c r="AU190" s="184" t="s">
        <v>86</v>
      </c>
      <c r="AV190" s="13" t="s">
        <v>86</v>
      </c>
      <c r="AW190" s="13" t="s">
        <v>3</v>
      </c>
      <c r="AX190" s="13" t="s">
        <v>84</v>
      </c>
      <c r="AY190" s="184" t="s">
        <v>165</v>
      </c>
    </row>
    <row r="191" spans="1:65" s="12" customFormat="1" ht="22.9" customHeight="1">
      <c r="B191" s="152"/>
      <c r="D191" s="153" t="s">
        <v>75</v>
      </c>
      <c r="E191" s="163" t="s">
        <v>653</v>
      </c>
      <c r="F191" s="163" t="s">
        <v>654</v>
      </c>
      <c r="I191" s="155"/>
      <c r="J191" s="164">
        <f>BK191</f>
        <v>0</v>
      </c>
      <c r="L191" s="152"/>
      <c r="M191" s="157"/>
      <c r="N191" s="158"/>
      <c r="O191" s="158"/>
      <c r="P191" s="159">
        <f>SUM(P192:P193)</f>
        <v>0</v>
      </c>
      <c r="Q191" s="158"/>
      <c r="R191" s="159">
        <f>SUM(R192:R193)</f>
        <v>0</v>
      </c>
      <c r="S191" s="158"/>
      <c r="T191" s="160">
        <f>SUM(T192:T193)</f>
        <v>0</v>
      </c>
      <c r="AR191" s="153" t="s">
        <v>84</v>
      </c>
      <c r="AT191" s="161" t="s">
        <v>75</v>
      </c>
      <c r="AU191" s="161" t="s">
        <v>84</v>
      </c>
      <c r="AY191" s="153" t="s">
        <v>165</v>
      </c>
      <c r="BK191" s="162">
        <f>SUM(BK192:BK193)</f>
        <v>0</v>
      </c>
    </row>
    <row r="192" spans="1:65" s="2" customFormat="1" ht="21.75" customHeight="1">
      <c r="A192" s="32"/>
      <c r="B192" s="165"/>
      <c r="C192" s="166" t="s">
        <v>346</v>
      </c>
      <c r="D192" s="166" t="s">
        <v>168</v>
      </c>
      <c r="E192" s="167" t="s">
        <v>656</v>
      </c>
      <c r="F192" s="168" t="s">
        <v>657</v>
      </c>
      <c r="G192" s="169" t="s">
        <v>339</v>
      </c>
      <c r="H192" s="170">
        <v>270.22500000000002</v>
      </c>
      <c r="I192" s="171"/>
      <c r="J192" s="172">
        <f>ROUND(I192*H192,2)</f>
        <v>0</v>
      </c>
      <c r="K192" s="168" t="s">
        <v>172</v>
      </c>
      <c r="L192" s="33"/>
      <c r="M192" s="173" t="s">
        <v>1</v>
      </c>
      <c r="N192" s="174" t="s">
        <v>41</v>
      </c>
      <c r="O192" s="58"/>
      <c r="P192" s="175">
        <f>O192*H192</f>
        <v>0</v>
      </c>
      <c r="Q192" s="175">
        <v>0</v>
      </c>
      <c r="R192" s="175">
        <f>Q192*H192</f>
        <v>0</v>
      </c>
      <c r="S192" s="175">
        <v>0</v>
      </c>
      <c r="T192" s="17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7" t="s">
        <v>182</v>
      </c>
      <c r="AT192" s="177" t="s">
        <v>168</v>
      </c>
      <c r="AU192" s="177" t="s">
        <v>86</v>
      </c>
      <c r="AY192" s="17" t="s">
        <v>165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7" t="s">
        <v>84</v>
      </c>
      <c r="BK192" s="178">
        <f>ROUND(I192*H192,2)</f>
        <v>0</v>
      </c>
      <c r="BL192" s="17" t="s">
        <v>182</v>
      </c>
      <c r="BM192" s="177" t="s">
        <v>1088</v>
      </c>
    </row>
    <row r="193" spans="1:65" s="2" customFormat="1" ht="21.75" customHeight="1">
      <c r="A193" s="32"/>
      <c r="B193" s="165"/>
      <c r="C193" s="166" t="s">
        <v>350</v>
      </c>
      <c r="D193" s="166" t="s">
        <v>168</v>
      </c>
      <c r="E193" s="167" t="s">
        <v>660</v>
      </c>
      <c r="F193" s="168" t="s">
        <v>661</v>
      </c>
      <c r="G193" s="169" t="s">
        <v>339</v>
      </c>
      <c r="H193" s="170">
        <v>270.22500000000002</v>
      </c>
      <c r="I193" s="171"/>
      <c r="J193" s="172">
        <f>ROUND(I193*H193,2)</f>
        <v>0</v>
      </c>
      <c r="K193" s="168" t="s">
        <v>172</v>
      </c>
      <c r="L193" s="33"/>
      <c r="M193" s="202" t="s">
        <v>1</v>
      </c>
      <c r="N193" s="203" t="s">
        <v>41</v>
      </c>
      <c r="O193" s="204"/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7" t="s">
        <v>182</v>
      </c>
      <c r="AT193" s="177" t="s">
        <v>168</v>
      </c>
      <c r="AU193" s="177" t="s">
        <v>86</v>
      </c>
      <c r="AY193" s="17" t="s">
        <v>165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7" t="s">
        <v>84</v>
      </c>
      <c r="BK193" s="178">
        <f>ROUND(I193*H193,2)</f>
        <v>0</v>
      </c>
      <c r="BL193" s="17" t="s">
        <v>182</v>
      </c>
      <c r="BM193" s="177" t="s">
        <v>1089</v>
      </c>
    </row>
    <row r="194" spans="1:65" s="2" customFormat="1" ht="6.95" customHeight="1">
      <c r="A194" s="32"/>
      <c r="B194" s="47"/>
      <c r="C194" s="48"/>
      <c r="D194" s="48"/>
      <c r="E194" s="48"/>
      <c r="F194" s="48"/>
      <c r="G194" s="48"/>
      <c r="H194" s="48"/>
      <c r="I194" s="125"/>
      <c r="J194" s="48"/>
      <c r="K194" s="48"/>
      <c r="L194" s="33"/>
      <c r="M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</sheetData>
  <autoFilter ref="C124:K193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119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1" customFormat="1" ht="12" customHeight="1">
      <c r="B8" s="20"/>
      <c r="D8" s="27" t="s">
        <v>138</v>
      </c>
      <c r="I8" s="98"/>
      <c r="L8" s="20"/>
    </row>
    <row r="9" spans="1:46" s="2" customFormat="1" ht="16.5" customHeight="1">
      <c r="A9" s="32"/>
      <c r="B9" s="33"/>
      <c r="C9" s="32"/>
      <c r="D9" s="32"/>
      <c r="E9" s="270" t="s">
        <v>929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258</v>
      </c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1090</v>
      </c>
      <c r="F11" s="272"/>
      <c r="G11" s="272"/>
      <c r="H11" s="272"/>
      <c r="I11" s="10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101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102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102" t="s">
        <v>22</v>
      </c>
      <c r="J14" s="55" t="str">
        <f>'Rekapitulace stavby'!AN8</f>
        <v>30. 6. 2020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101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102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102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101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102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3" t="str">
        <f>'Rekapitulace stavby'!E14</f>
        <v>Vyplň údaj</v>
      </c>
      <c r="F20" s="238"/>
      <c r="G20" s="238"/>
      <c r="H20" s="238"/>
      <c r="I20" s="102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101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102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102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10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102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102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101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5"/>
      <c r="J29" s="103"/>
      <c r="K29" s="103"/>
      <c r="L29" s="106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101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8" t="s">
        <v>36</v>
      </c>
      <c r="E32" s="32"/>
      <c r="F32" s="32"/>
      <c r="G32" s="32"/>
      <c r="H32" s="32"/>
      <c r="I32" s="101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107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109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10" t="s">
        <v>40</v>
      </c>
      <c r="E35" s="27" t="s">
        <v>41</v>
      </c>
      <c r="F35" s="111">
        <f>ROUND((SUM(BE125:BE210)),  2)</f>
        <v>0</v>
      </c>
      <c r="G35" s="32"/>
      <c r="H35" s="32"/>
      <c r="I35" s="112">
        <v>0.21</v>
      </c>
      <c r="J35" s="111">
        <f>ROUND(((SUM(BE125:BE210))*I35),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11">
        <f>ROUND((SUM(BF125:BF210)),  2)</f>
        <v>0</v>
      </c>
      <c r="G36" s="32"/>
      <c r="H36" s="32"/>
      <c r="I36" s="112">
        <v>0.15</v>
      </c>
      <c r="J36" s="111">
        <f>ROUND(((SUM(BF125:BF210))*I36),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11">
        <f>ROUND((SUM(BG125:BG210)),  2)</f>
        <v>0</v>
      </c>
      <c r="G37" s="32"/>
      <c r="H37" s="32"/>
      <c r="I37" s="112">
        <v>0.21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11">
        <f>ROUND((SUM(BH125:BH210)),  2)</f>
        <v>0</v>
      </c>
      <c r="G38" s="32"/>
      <c r="H38" s="32"/>
      <c r="I38" s="112">
        <v>0.15</v>
      </c>
      <c r="J38" s="111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11">
        <f>ROUND((SUM(BI125:BI210)),  2)</f>
        <v>0</v>
      </c>
      <c r="G39" s="32"/>
      <c r="H39" s="32"/>
      <c r="I39" s="112">
        <v>0</v>
      </c>
      <c r="J39" s="111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46</v>
      </c>
      <c r="E41" s="60"/>
      <c r="F41" s="60"/>
      <c r="G41" s="115" t="s">
        <v>47</v>
      </c>
      <c r="H41" s="116" t="s">
        <v>48</v>
      </c>
      <c r="I41" s="117"/>
      <c r="J41" s="118">
        <f>SUM(J32:J39)</f>
        <v>0</v>
      </c>
      <c r="K41" s="119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101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138</v>
      </c>
      <c r="I86" s="98"/>
      <c r="L86" s="20"/>
    </row>
    <row r="87" spans="1:31" s="2" customFormat="1" ht="16.5" customHeight="1">
      <c r="A87" s="32"/>
      <c r="B87" s="33"/>
      <c r="C87" s="32"/>
      <c r="D87" s="32"/>
      <c r="E87" s="270" t="s">
        <v>929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258</v>
      </c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32" t="str">
        <f>E11</f>
        <v>SO 101.3.ZV - Propustek P3 - km 2,700 00</v>
      </c>
      <c r="F89" s="272"/>
      <c r="G89" s="272"/>
      <c r="H89" s="272"/>
      <c r="I89" s="101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Tábor</v>
      </c>
      <c r="G91" s="32"/>
      <c r="H91" s="32"/>
      <c r="I91" s="102" t="s">
        <v>22</v>
      </c>
      <c r="J91" s="55" t="str">
        <f>IF(J14="","",J14)</f>
        <v>30. 6. 2020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101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Správa a údržba silnic Plzeňského kraje</v>
      </c>
      <c r="G93" s="32"/>
      <c r="H93" s="32"/>
      <c r="I93" s="102" t="s">
        <v>30</v>
      </c>
      <c r="J93" s="30" t="str">
        <f>E23</f>
        <v>Ing. Miloš Burianec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102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7" t="s">
        <v>141</v>
      </c>
      <c r="D96" s="113"/>
      <c r="E96" s="113"/>
      <c r="F96" s="113"/>
      <c r="G96" s="113"/>
      <c r="H96" s="113"/>
      <c r="I96" s="128"/>
      <c r="J96" s="129" t="s">
        <v>142</v>
      </c>
      <c r="K96" s="113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101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30" t="s">
        <v>143</v>
      </c>
      <c r="D98" s="32"/>
      <c r="E98" s="32"/>
      <c r="F98" s="32"/>
      <c r="G98" s="32"/>
      <c r="H98" s="32"/>
      <c r="I98" s="101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90</v>
      </c>
    </row>
    <row r="99" spans="1:47" s="9" customFormat="1" ht="24.95" customHeight="1">
      <c r="B99" s="131"/>
      <c r="D99" s="132" t="s">
        <v>260</v>
      </c>
      <c r="E99" s="133"/>
      <c r="F99" s="133"/>
      <c r="G99" s="133"/>
      <c r="H99" s="133"/>
      <c r="I99" s="134"/>
      <c r="J99" s="135">
        <f>J126</f>
        <v>0</v>
      </c>
      <c r="L99" s="131"/>
    </row>
    <row r="100" spans="1:47" s="10" customFormat="1" ht="19.899999999999999" customHeight="1">
      <c r="B100" s="136"/>
      <c r="D100" s="137" t="s">
        <v>261</v>
      </c>
      <c r="E100" s="138"/>
      <c r="F100" s="138"/>
      <c r="G100" s="138"/>
      <c r="H100" s="138"/>
      <c r="I100" s="139"/>
      <c r="J100" s="140">
        <f>J127</f>
        <v>0</v>
      </c>
      <c r="L100" s="136"/>
    </row>
    <row r="101" spans="1:47" s="10" customFormat="1" ht="19.899999999999999" customHeight="1">
      <c r="B101" s="136"/>
      <c r="D101" s="137" t="s">
        <v>754</v>
      </c>
      <c r="E101" s="138"/>
      <c r="F101" s="138"/>
      <c r="G101" s="138"/>
      <c r="H101" s="138"/>
      <c r="I101" s="139"/>
      <c r="J101" s="140">
        <f>J145</f>
        <v>0</v>
      </c>
      <c r="L101" s="136"/>
    </row>
    <row r="102" spans="1:47" s="10" customFormat="1" ht="19.899999999999999" customHeight="1">
      <c r="B102" s="136"/>
      <c r="D102" s="137" t="s">
        <v>264</v>
      </c>
      <c r="E102" s="138"/>
      <c r="F102" s="138"/>
      <c r="G102" s="138"/>
      <c r="H102" s="138"/>
      <c r="I102" s="139"/>
      <c r="J102" s="140">
        <f>J176</f>
        <v>0</v>
      </c>
      <c r="L102" s="136"/>
    </row>
    <row r="103" spans="1:47" s="10" customFormat="1" ht="19.899999999999999" customHeight="1">
      <c r="B103" s="136"/>
      <c r="D103" s="137" t="s">
        <v>266</v>
      </c>
      <c r="E103" s="138"/>
      <c r="F103" s="138"/>
      <c r="G103" s="138"/>
      <c r="H103" s="138"/>
      <c r="I103" s="139"/>
      <c r="J103" s="140">
        <f>J209</f>
        <v>0</v>
      </c>
      <c r="L103" s="136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101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125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126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149</v>
      </c>
      <c r="D110" s="32"/>
      <c r="E110" s="32"/>
      <c r="F110" s="32"/>
      <c r="G110" s="32"/>
      <c r="H110" s="32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101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70" t="str">
        <f>E7</f>
        <v>II/231 - Rekonstrukce ul. 28. října III. část</v>
      </c>
      <c r="F113" s="271"/>
      <c r="G113" s="271"/>
      <c r="H113" s="271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138</v>
      </c>
      <c r="I114" s="98"/>
      <c r="L114" s="20"/>
    </row>
    <row r="115" spans="1:65" s="2" customFormat="1" ht="16.5" customHeight="1">
      <c r="A115" s="32"/>
      <c r="B115" s="33"/>
      <c r="C115" s="32"/>
      <c r="D115" s="32"/>
      <c r="E115" s="270" t="s">
        <v>929</v>
      </c>
      <c r="F115" s="272"/>
      <c r="G115" s="272"/>
      <c r="H115" s="272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258</v>
      </c>
      <c r="D116" s="32"/>
      <c r="E116" s="32"/>
      <c r="F116" s="32"/>
      <c r="G116" s="32"/>
      <c r="H116" s="32"/>
      <c r="I116" s="101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32" t="str">
        <f>E11</f>
        <v>SO 101.3.ZV - Propustek P3 - km 2,700 00</v>
      </c>
      <c r="F117" s="272"/>
      <c r="G117" s="272"/>
      <c r="H117" s="27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101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Tábor</v>
      </c>
      <c r="G119" s="32"/>
      <c r="H119" s="32"/>
      <c r="I119" s="102" t="s">
        <v>22</v>
      </c>
      <c r="J119" s="55" t="str">
        <f>IF(J14="","",J14)</f>
        <v>30. 6. 2020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101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24</v>
      </c>
      <c r="D121" s="32"/>
      <c r="E121" s="32"/>
      <c r="F121" s="25" t="str">
        <f>E17</f>
        <v>Správa a údržba silnic Plzeňského kraje</v>
      </c>
      <c r="G121" s="32"/>
      <c r="H121" s="32"/>
      <c r="I121" s="102" t="s">
        <v>30</v>
      </c>
      <c r="J121" s="30" t="str">
        <f>E23</f>
        <v>Ing. Miloš Burianec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28</v>
      </c>
      <c r="D122" s="32"/>
      <c r="E122" s="32"/>
      <c r="F122" s="25" t="str">
        <f>IF(E20="","",E20)</f>
        <v>Vyplň údaj</v>
      </c>
      <c r="G122" s="32"/>
      <c r="H122" s="32"/>
      <c r="I122" s="102" t="s">
        <v>33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101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41"/>
      <c r="B124" s="142"/>
      <c r="C124" s="143" t="s">
        <v>150</v>
      </c>
      <c r="D124" s="144" t="s">
        <v>61</v>
      </c>
      <c r="E124" s="144" t="s">
        <v>57</v>
      </c>
      <c r="F124" s="144" t="s">
        <v>58</v>
      </c>
      <c r="G124" s="144" t="s">
        <v>151</v>
      </c>
      <c r="H124" s="144" t="s">
        <v>152</v>
      </c>
      <c r="I124" s="145" t="s">
        <v>153</v>
      </c>
      <c r="J124" s="144" t="s">
        <v>142</v>
      </c>
      <c r="K124" s="146" t="s">
        <v>154</v>
      </c>
      <c r="L124" s="147"/>
      <c r="M124" s="62" t="s">
        <v>1</v>
      </c>
      <c r="N124" s="63" t="s">
        <v>40</v>
      </c>
      <c r="O124" s="63" t="s">
        <v>155</v>
      </c>
      <c r="P124" s="63" t="s">
        <v>156</v>
      </c>
      <c r="Q124" s="63" t="s">
        <v>157</v>
      </c>
      <c r="R124" s="63" t="s">
        <v>158</v>
      </c>
      <c r="S124" s="63" t="s">
        <v>159</v>
      </c>
      <c r="T124" s="64" t="s">
        <v>160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</row>
    <row r="125" spans="1:65" s="2" customFormat="1" ht="22.9" customHeight="1">
      <c r="A125" s="32"/>
      <c r="B125" s="33"/>
      <c r="C125" s="69" t="s">
        <v>161</v>
      </c>
      <c r="D125" s="32"/>
      <c r="E125" s="32"/>
      <c r="F125" s="32"/>
      <c r="G125" s="32"/>
      <c r="H125" s="32"/>
      <c r="I125" s="101"/>
      <c r="J125" s="148">
        <f>BK125</f>
        <v>0</v>
      </c>
      <c r="K125" s="32"/>
      <c r="L125" s="33"/>
      <c r="M125" s="65"/>
      <c r="N125" s="56"/>
      <c r="O125" s="66"/>
      <c r="P125" s="149">
        <f>P126</f>
        <v>0</v>
      </c>
      <c r="Q125" s="66"/>
      <c r="R125" s="149">
        <f>R126</f>
        <v>109.18065301999999</v>
      </c>
      <c r="S125" s="66"/>
      <c r="T125" s="150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75</v>
      </c>
      <c r="AU125" s="17" t="s">
        <v>90</v>
      </c>
      <c r="BK125" s="151">
        <f>BK126</f>
        <v>0</v>
      </c>
    </row>
    <row r="126" spans="1:65" s="12" customFormat="1" ht="25.9" customHeight="1">
      <c r="B126" s="152"/>
      <c r="D126" s="153" t="s">
        <v>75</v>
      </c>
      <c r="E126" s="154" t="s">
        <v>267</v>
      </c>
      <c r="F126" s="154" t="s">
        <v>268</v>
      </c>
      <c r="I126" s="155"/>
      <c r="J126" s="156">
        <f>BK126</f>
        <v>0</v>
      </c>
      <c r="L126" s="152"/>
      <c r="M126" s="157"/>
      <c r="N126" s="158"/>
      <c r="O126" s="158"/>
      <c r="P126" s="159">
        <f>P127+P145+P176+P209</f>
        <v>0</v>
      </c>
      <c r="Q126" s="158"/>
      <c r="R126" s="159">
        <f>R127+R145+R176+R209</f>
        <v>109.18065301999999</v>
      </c>
      <c r="S126" s="158"/>
      <c r="T126" s="160">
        <f>T127+T145+T176+T209</f>
        <v>0</v>
      </c>
      <c r="AR126" s="153" t="s">
        <v>84</v>
      </c>
      <c r="AT126" s="161" t="s">
        <v>75</v>
      </c>
      <c r="AU126" s="161" t="s">
        <v>76</v>
      </c>
      <c r="AY126" s="153" t="s">
        <v>165</v>
      </c>
      <c r="BK126" s="162">
        <f>BK127+BK145+BK176+BK209</f>
        <v>0</v>
      </c>
    </row>
    <row r="127" spans="1:65" s="12" customFormat="1" ht="22.9" customHeight="1">
      <c r="B127" s="152"/>
      <c r="D127" s="153" t="s">
        <v>75</v>
      </c>
      <c r="E127" s="163" t="s">
        <v>84</v>
      </c>
      <c r="F127" s="163" t="s">
        <v>228</v>
      </c>
      <c r="I127" s="155"/>
      <c r="J127" s="164">
        <f>BK127</f>
        <v>0</v>
      </c>
      <c r="L127" s="152"/>
      <c r="M127" s="157"/>
      <c r="N127" s="158"/>
      <c r="O127" s="158"/>
      <c r="P127" s="159">
        <f>SUM(P128:P144)</f>
        <v>0</v>
      </c>
      <c r="Q127" s="158"/>
      <c r="R127" s="159">
        <f>SUM(R128:R144)</f>
        <v>0</v>
      </c>
      <c r="S127" s="158"/>
      <c r="T127" s="160">
        <f>SUM(T128:T144)</f>
        <v>0</v>
      </c>
      <c r="AR127" s="153" t="s">
        <v>84</v>
      </c>
      <c r="AT127" s="161" t="s">
        <v>75</v>
      </c>
      <c r="AU127" s="161" t="s">
        <v>84</v>
      </c>
      <c r="AY127" s="153" t="s">
        <v>165</v>
      </c>
      <c r="BK127" s="162">
        <f>SUM(BK128:BK144)</f>
        <v>0</v>
      </c>
    </row>
    <row r="128" spans="1:65" s="2" customFormat="1" ht="21.75" customHeight="1">
      <c r="A128" s="32"/>
      <c r="B128" s="165"/>
      <c r="C128" s="166" t="s">
        <v>84</v>
      </c>
      <c r="D128" s="166" t="s">
        <v>168</v>
      </c>
      <c r="E128" s="167" t="s">
        <v>757</v>
      </c>
      <c r="F128" s="168" t="s">
        <v>758</v>
      </c>
      <c r="G128" s="169" t="s">
        <v>286</v>
      </c>
      <c r="H128" s="170">
        <v>39.68</v>
      </c>
      <c r="I128" s="171"/>
      <c r="J128" s="172">
        <f>ROUND(I128*H128,2)</f>
        <v>0</v>
      </c>
      <c r="K128" s="168" t="s">
        <v>172</v>
      </c>
      <c r="L128" s="33"/>
      <c r="M128" s="173" t="s">
        <v>1</v>
      </c>
      <c r="N128" s="174" t="s">
        <v>41</v>
      </c>
      <c r="O128" s="58"/>
      <c r="P128" s="175">
        <f>O128*H128</f>
        <v>0</v>
      </c>
      <c r="Q128" s="175">
        <v>0</v>
      </c>
      <c r="R128" s="175">
        <f>Q128*H128</f>
        <v>0</v>
      </c>
      <c r="S128" s="175">
        <v>0</v>
      </c>
      <c r="T128" s="17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7" t="s">
        <v>182</v>
      </c>
      <c r="AT128" s="177" t="s">
        <v>168</v>
      </c>
      <c r="AU128" s="177" t="s">
        <v>86</v>
      </c>
      <c r="AY128" s="17" t="s">
        <v>165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7" t="s">
        <v>84</v>
      </c>
      <c r="BK128" s="178">
        <f>ROUND(I128*H128,2)</f>
        <v>0</v>
      </c>
      <c r="BL128" s="17" t="s">
        <v>182</v>
      </c>
      <c r="BM128" s="177" t="s">
        <v>1091</v>
      </c>
    </row>
    <row r="129" spans="1:65" s="13" customFormat="1" ht="11.25">
      <c r="B129" s="183"/>
      <c r="D129" s="179" t="s">
        <v>220</v>
      </c>
      <c r="E129" s="184" t="s">
        <v>1</v>
      </c>
      <c r="F129" s="185" t="s">
        <v>1092</v>
      </c>
      <c r="H129" s="186">
        <v>34.200000000000003</v>
      </c>
      <c r="I129" s="187"/>
      <c r="L129" s="183"/>
      <c r="M129" s="188"/>
      <c r="N129" s="189"/>
      <c r="O129" s="189"/>
      <c r="P129" s="189"/>
      <c r="Q129" s="189"/>
      <c r="R129" s="189"/>
      <c r="S129" s="189"/>
      <c r="T129" s="190"/>
      <c r="AT129" s="184" t="s">
        <v>220</v>
      </c>
      <c r="AU129" s="184" t="s">
        <v>86</v>
      </c>
      <c r="AV129" s="13" t="s">
        <v>86</v>
      </c>
      <c r="AW129" s="13" t="s">
        <v>32</v>
      </c>
      <c r="AX129" s="13" t="s">
        <v>76</v>
      </c>
      <c r="AY129" s="184" t="s">
        <v>165</v>
      </c>
    </row>
    <row r="130" spans="1:65" s="13" customFormat="1" ht="11.25">
      <c r="B130" s="183"/>
      <c r="D130" s="179" t="s">
        <v>220</v>
      </c>
      <c r="E130" s="184" t="s">
        <v>1</v>
      </c>
      <c r="F130" s="185" t="s">
        <v>1093</v>
      </c>
      <c r="H130" s="186">
        <v>4.68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220</v>
      </c>
      <c r="AU130" s="184" t="s">
        <v>86</v>
      </c>
      <c r="AV130" s="13" t="s">
        <v>86</v>
      </c>
      <c r="AW130" s="13" t="s">
        <v>32</v>
      </c>
      <c r="AX130" s="13" t="s">
        <v>76</v>
      </c>
      <c r="AY130" s="184" t="s">
        <v>165</v>
      </c>
    </row>
    <row r="131" spans="1:65" s="13" customFormat="1" ht="11.25">
      <c r="B131" s="183"/>
      <c r="D131" s="179" t="s">
        <v>220</v>
      </c>
      <c r="E131" s="184" t="s">
        <v>1</v>
      </c>
      <c r="F131" s="185" t="s">
        <v>1094</v>
      </c>
      <c r="H131" s="186">
        <v>0.8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220</v>
      </c>
      <c r="AU131" s="184" t="s">
        <v>86</v>
      </c>
      <c r="AV131" s="13" t="s">
        <v>86</v>
      </c>
      <c r="AW131" s="13" t="s">
        <v>32</v>
      </c>
      <c r="AX131" s="13" t="s">
        <v>76</v>
      </c>
      <c r="AY131" s="184" t="s">
        <v>165</v>
      </c>
    </row>
    <row r="132" spans="1:65" s="14" customFormat="1" ht="11.25">
      <c r="B132" s="194"/>
      <c r="D132" s="179" t="s">
        <v>220</v>
      </c>
      <c r="E132" s="195" t="s">
        <v>1</v>
      </c>
      <c r="F132" s="196" t="s">
        <v>244</v>
      </c>
      <c r="H132" s="197">
        <v>39.68</v>
      </c>
      <c r="I132" s="198"/>
      <c r="L132" s="194"/>
      <c r="M132" s="199"/>
      <c r="N132" s="200"/>
      <c r="O132" s="200"/>
      <c r="P132" s="200"/>
      <c r="Q132" s="200"/>
      <c r="R132" s="200"/>
      <c r="S132" s="200"/>
      <c r="T132" s="201"/>
      <c r="AT132" s="195" t="s">
        <v>220</v>
      </c>
      <c r="AU132" s="195" t="s">
        <v>86</v>
      </c>
      <c r="AV132" s="14" t="s">
        <v>182</v>
      </c>
      <c r="AW132" s="14" t="s">
        <v>32</v>
      </c>
      <c r="AX132" s="14" t="s">
        <v>84</v>
      </c>
      <c r="AY132" s="195" t="s">
        <v>165</v>
      </c>
    </row>
    <row r="133" spans="1:65" s="2" customFormat="1" ht="21.75" customHeight="1">
      <c r="A133" s="32"/>
      <c r="B133" s="165"/>
      <c r="C133" s="166" t="s">
        <v>86</v>
      </c>
      <c r="D133" s="166" t="s">
        <v>168</v>
      </c>
      <c r="E133" s="167" t="s">
        <v>763</v>
      </c>
      <c r="F133" s="168" t="s">
        <v>764</v>
      </c>
      <c r="G133" s="169" t="s">
        <v>286</v>
      </c>
      <c r="H133" s="170">
        <v>39.68</v>
      </c>
      <c r="I133" s="171"/>
      <c r="J133" s="172">
        <f>ROUND(I133*H133,2)</f>
        <v>0</v>
      </c>
      <c r="K133" s="168" t="s">
        <v>172</v>
      </c>
      <c r="L133" s="33"/>
      <c r="M133" s="173" t="s">
        <v>1</v>
      </c>
      <c r="N133" s="174" t="s">
        <v>41</v>
      </c>
      <c r="O133" s="58"/>
      <c r="P133" s="175">
        <f>O133*H133</f>
        <v>0</v>
      </c>
      <c r="Q133" s="175">
        <v>0</v>
      </c>
      <c r="R133" s="175">
        <f>Q133*H133</f>
        <v>0</v>
      </c>
      <c r="S133" s="175">
        <v>0</v>
      </c>
      <c r="T133" s="17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7" t="s">
        <v>182</v>
      </c>
      <c r="AT133" s="177" t="s">
        <v>168</v>
      </c>
      <c r="AU133" s="177" t="s">
        <v>86</v>
      </c>
      <c r="AY133" s="17" t="s">
        <v>165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7" t="s">
        <v>84</v>
      </c>
      <c r="BK133" s="178">
        <f>ROUND(I133*H133,2)</f>
        <v>0</v>
      </c>
      <c r="BL133" s="17" t="s">
        <v>182</v>
      </c>
      <c r="BM133" s="177" t="s">
        <v>1095</v>
      </c>
    </row>
    <row r="134" spans="1:65" s="13" customFormat="1" ht="11.25">
      <c r="B134" s="183"/>
      <c r="D134" s="179" t="s">
        <v>220</v>
      </c>
      <c r="E134" s="184" t="s">
        <v>1</v>
      </c>
      <c r="F134" s="185" t="s">
        <v>1096</v>
      </c>
      <c r="H134" s="186">
        <v>39.68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220</v>
      </c>
      <c r="AU134" s="184" t="s">
        <v>86</v>
      </c>
      <c r="AV134" s="13" t="s">
        <v>86</v>
      </c>
      <c r="AW134" s="13" t="s">
        <v>32</v>
      </c>
      <c r="AX134" s="13" t="s">
        <v>76</v>
      </c>
      <c r="AY134" s="184" t="s">
        <v>165</v>
      </c>
    </row>
    <row r="135" spans="1:65" s="14" customFormat="1" ht="11.25">
      <c r="B135" s="194"/>
      <c r="D135" s="179" t="s">
        <v>220</v>
      </c>
      <c r="E135" s="195" t="s">
        <v>1</v>
      </c>
      <c r="F135" s="196" t="s">
        <v>244</v>
      </c>
      <c r="H135" s="197">
        <v>39.68</v>
      </c>
      <c r="I135" s="198"/>
      <c r="L135" s="194"/>
      <c r="M135" s="199"/>
      <c r="N135" s="200"/>
      <c r="O135" s="200"/>
      <c r="P135" s="200"/>
      <c r="Q135" s="200"/>
      <c r="R135" s="200"/>
      <c r="S135" s="200"/>
      <c r="T135" s="201"/>
      <c r="AT135" s="195" t="s">
        <v>220</v>
      </c>
      <c r="AU135" s="195" t="s">
        <v>86</v>
      </c>
      <c r="AV135" s="14" t="s">
        <v>182</v>
      </c>
      <c r="AW135" s="14" t="s">
        <v>32</v>
      </c>
      <c r="AX135" s="14" t="s">
        <v>84</v>
      </c>
      <c r="AY135" s="195" t="s">
        <v>165</v>
      </c>
    </row>
    <row r="136" spans="1:65" s="2" customFormat="1" ht="33" customHeight="1">
      <c r="A136" s="32"/>
      <c r="B136" s="165"/>
      <c r="C136" s="166" t="s">
        <v>178</v>
      </c>
      <c r="D136" s="166" t="s">
        <v>168</v>
      </c>
      <c r="E136" s="167" t="s">
        <v>767</v>
      </c>
      <c r="F136" s="168" t="s">
        <v>768</v>
      </c>
      <c r="G136" s="169" t="s">
        <v>286</v>
      </c>
      <c r="H136" s="170">
        <v>396.8</v>
      </c>
      <c r="I136" s="171"/>
      <c r="J136" s="172">
        <f>ROUND(I136*H136,2)</f>
        <v>0</v>
      </c>
      <c r="K136" s="168" t="s">
        <v>172</v>
      </c>
      <c r="L136" s="33"/>
      <c r="M136" s="173" t="s">
        <v>1</v>
      </c>
      <c r="N136" s="174" t="s">
        <v>41</v>
      </c>
      <c r="O136" s="58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7" t="s">
        <v>182</v>
      </c>
      <c r="AT136" s="177" t="s">
        <v>168</v>
      </c>
      <c r="AU136" s="177" t="s">
        <v>86</v>
      </c>
      <c r="AY136" s="17" t="s">
        <v>165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7" t="s">
        <v>84</v>
      </c>
      <c r="BK136" s="178">
        <f>ROUND(I136*H136,2)</f>
        <v>0</v>
      </c>
      <c r="BL136" s="17" t="s">
        <v>182</v>
      </c>
      <c r="BM136" s="177" t="s">
        <v>1097</v>
      </c>
    </row>
    <row r="137" spans="1:65" s="13" customFormat="1" ht="11.25">
      <c r="B137" s="183"/>
      <c r="D137" s="179" t="s">
        <v>220</v>
      </c>
      <c r="E137" s="184" t="s">
        <v>1</v>
      </c>
      <c r="F137" s="185" t="s">
        <v>1096</v>
      </c>
      <c r="H137" s="186">
        <v>39.68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220</v>
      </c>
      <c r="AU137" s="184" t="s">
        <v>86</v>
      </c>
      <c r="AV137" s="13" t="s">
        <v>86</v>
      </c>
      <c r="AW137" s="13" t="s">
        <v>32</v>
      </c>
      <c r="AX137" s="13" t="s">
        <v>84</v>
      </c>
      <c r="AY137" s="184" t="s">
        <v>165</v>
      </c>
    </row>
    <row r="138" spans="1:65" s="13" customFormat="1" ht="11.25">
      <c r="B138" s="183"/>
      <c r="D138" s="179" t="s">
        <v>220</v>
      </c>
      <c r="F138" s="185" t="s">
        <v>1098</v>
      </c>
      <c r="H138" s="186">
        <v>396.8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220</v>
      </c>
      <c r="AU138" s="184" t="s">
        <v>86</v>
      </c>
      <c r="AV138" s="13" t="s">
        <v>86</v>
      </c>
      <c r="AW138" s="13" t="s">
        <v>3</v>
      </c>
      <c r="AX138" s="13" t="s">
        <v>84</v>
      </c>
      <c r="AY138" s="184" t="s">
        <v>165</v>
      </c>
    </row>
    <row r="139" spans="1:65" s="2" customFormat="1" ht="21.75" customHeight="1">
      <c r="A139" s="32"/>
      <c r="B139" s="165"/>
      <c r="C139" s="166" t="s">
        <v>182</v>
      </c>
      <c r="D139" s="166" t="s">
        <v>168</v>
      </c>
      <c r="E139" s="167" t="s">
        <v>342</v>
      </c>
      <c r="F139" s="168" t="s">
        <v>343</v>
      </c>
      <c r="G139" s="169" t="s">
        <v>339</v>
      </c>
      <c r="H139" s="170">
        <v>79.36</v>
      </c>
      <c r="I139" s="171"/>
      <c r="J139" s="172">
        <f>ROUND(I139*H139,2)</f>
        <v>0</v>
      </c>
      <c r="K139" s="168" t="s">
        <v>172</v>
      </c>
      <c r="L139" s="33"/>
      <c r="M139" s="173" t="s">
        <v>1</v>
      </c>
      <c r="N139" s="174" t="s">
        <v>41</v>
      </c>
      <c r="O139" s="58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7" t="s">
        <v>182</v>
      </c>
      <c r="AT139" s="177" t="s">
        <v>168</v>
      </c>
      <c r="AU139" s="177" t="s">
        <v>86</v>
      </c>
      <c r="AY139" s="17" t="s">
        <v>165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7" t="s">
        <v>84</v>
      </c>
      <c r="BK139" s="178">
        <f>ROUND(I139*H139,2)</f>
        <v>0</v>
      </c>
      <c r="BL139" s="17" t="s">
        <v>182</v>
      </c>
      <c r="BM139" s="177" t="s">
        <v>1099</v>
      </c>
    </row>
    <row r="140" spans="1:65" s="13" customFormat="1" ht="11.25">
      <c r="B140" s="183"/>
      <c r="D140" s="179" t="s">
        <v>220</v>
      </c>
      <c r="E140" s="184" t="s">
        <v>1</v>
      </c>
      <c r="F140" s="185" t="s">
        <v>1096</v>
      </c>
      <c r="H140" s="186">
        <v>39.68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220</v>
      </c>
      <c r="AU140" s="184" t="s">
        <v>86</v>
      </c>
      <c r="AV140" s="13" t="s">
        <v>86</v>
      </c>
      <c r="AW140" s="13" t="s">
        <v>32</v>
      </c>
      <c r="AX140" s="13" t="s">
        <v>84</v>
      </c>
      <c r="AY140" s="184" t="s">
        <v>165</v>
      </c>
    </row>
    <row r="141" spans="1:65" s="13" customFormat="1" ht="11.25">
      <c r="B141" s="183"/>
      <c r="D141" s="179" t="s">
        <v>220</v>
      </c>
      <c r="F141" s="185" t="s">
        <v>1100</v>
      </c>
      <c r="H141" s="186">
        <v>79.36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220</v>
      </c>
      <c r="AU141" s="184" t="s">
        <v>86</v>
      </c>
      <c r="AV141" s="13" t="s">
        <v>86</v>
      </c>
      <c r="AW141" s="13" t="s">
        <v>3</v>
      </c>
      <c r="AX141" s="13" t="s">
        <v>84</v>
      </c>
      <c r="AY141" s="184" t="s">
        <v>165</v>
      </c>
    </row>
    <row r="142" spans="1:65" s="2" customFormat="1" ht="16.5" customHeight="1">
      <c r="A142" s="32"/>
      <c r="B142" s="165"/>
      <c r="C142" s="166" t="s">
        <v>164</v>
      </c>
      <c r="D142" s="166" t="s">
        <v>168</v>
      </c>
      <c r="E142" s="167" t="s">
        <v>347</v>
      </c>
      <c r="F142" s="168" t="s">
        <v>348</v>
      </c>
      <c r="G142" s="169" t="s">
        <v>286</v>
      </c>
      <c r="H142" s="170">
        <v>39.68</v>
      </c>
      <c r="I142" s="171"/>
      <c r="J142" s="172">
        <f>ROUND(I142*H142,2)</f>
        <v>0</v>
      </c>
      <c r="K142" s="168" t="s">
        <v>172</v>
      </c>
      <c r="L142" s="33"/>
      <c r="M142" s="173" t="s">
        <v>1</v>
      </c>
      <c r="N142" s="174" t="s">
        <v>41</v>
      </c>
      <c r="O142" s="58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7" t="s">
        <v>182</v>
      </c>
      <c r="AT142" s="177" t="s">
        <v>168</v>
      </c>
      <c r="AU142" s="177" t="s">
        <v>86</v>
      </c>
      <c r="AY142" s="17" t="s">
        <v>165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7" t="s">
        <v>84</v>
      </c>
      <c r="BK142" s="178">
        <f>ROUND(I142*H142,2)</f>
        <v>0</v>
      </c>
      <c r="BL142" s="17" t="s">
        <v>182</v>
      </c>
      <c r="BM142" s="177" t="s">
        <v>1101</v>
      </c>
    </row>
    <row r="143" spans="1:65" s="13" customFormat="1" ht="11.25">
      <c r="B143" s="183"/>
      <c r="D143" s="179" t="s">
        <v>220</v>
      </c>
      <c r="E143" s="184" t="s">
        <v>1</v>
      </c>
      <c r="F143" s="185" t="s">
        <v>1096</v>
      </c>
      <c r="H143" s="186">
        <v>39.68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220</v>
      </c>
      <c r="AU143" s="184" t="s">
        <v>86</v>
      </c>
      <c r="AV143" s="13" t="s">
        <v>86</v>
      </c>
      <c r="AW143" s="13" t="s">
        <v>32</v>
      </c>
      <c r="AX143" s="13" t="s">
        <v>76</v>
      </c>
      <c r="AY143" s="184" t="s">
        <v>165</v>
      </c>
    </row>
    <row r="144" spans="1:65" s="14" customFormat="1" ht="11.25">
      <c r="B144" s="194"/>
      <c r="D144" s="179" t="s">
        <v>220</v>
      </c>
      <c r="E144" s="195" t="s">
        <v>1</v>
      </c>
      <c r="F144" s="196" t="s">
        <v>244</v>
      </c>
      <c r="H144" s="197">
        <v>39.68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195" t="s">
        <v>220</v>
      </c>
      <c r="AU144" s="195" t="s">
        <v>86</v>
      </c>
      <c r="AV144" s="14" t="s">
        <v>182</v>
      </c>
      <c r="AW144" s="14" t="s">
        <v>32</v>
      </c>
      <c r="AX144" s="14" t="s">
        <v>84</v>
      </c>
      <c r="AY144" s="195" t="s">
        <v>165</v>
      </c>
    </row>
    <row r="145" spans="1:65" s="12" customFormat="1" ht="22.9" customHeight="1">
      <c r="B145" s="152"/>
      <c r="D145" s="153" t="s">
        <v>75</v>
      </c>
      <c r="E145" s="163" t="s">
        <v>182</v>
      </c>
      <c r="F145" s="163" t="s">
        <v>779</v>
      </c>
      <c r="I145" s="155"/>
      <c r="J145" s="164">
        <f>BK145</f>
        <v>0</v>
      </c>
      <c r="L145" s="152"/>
      <c r="M145" s="157"/>
      <c r="N145" s="158"/>
      <c r="O145" s="158"/>
      <c r="P145" s="159">
        <f>SUM(P146:P175)</f>
        <v>0</v>
      </c>
      <c r="Q145" s="158"/>
      <c r="R145" s="159">
        <f>SUM(R146:R175)</f>
        <v>14.7512648</v>
      </c>
      <c r="S145" s="158"/>
      <c r="T145" s="160">
        <f>SUM(T146:T175)</f>
        <v>0</v>
      </c>
      <c r="AR145" s="153" t="s">
        <v>84</v>
      </c>
      <c r="AT145" s="161" t="s">
        <v>75</v>
      </c>
      <c r="AU145" s="161" t="s">
        <v>84</v>
      </c>
      <c r="AY145" s="153" t="s">
        <v>165</v>
      </c>
      <c r="BK145" s="162">
        <f>SUM(BK146:BK175)</f>
        <v>0</v>
      </c>
    </row>
    <row r="146" spans="1:65" s="2" customFormat="1" ht="16.5" customHeight="1">
      <c r="A146" s="32"/>
      <c r="B146" s="165"/>
      <c r="C146" s="166" t="s">
        <v>189</v>
      </c>
      <c r="D146" s="166" t="s">
        <v>168</v>
      </c>
      <c r="E146" s="167" t="s">
        <v>780</v>
      </c>
      <c r="F146" s="168" t="s">
        <v>781</v>
      </c>
      <c r="G146" s="169" t="s">
        <v>286</v>
      </c>
      <c r="H146" s="170">
        <v>1.462</v>
      </c>
      <c r="I146" s="171"/>
      <c r="J146" s="172">
        <f>ROUND(I146*H146,2)</f>
        <v>0</v>
      </c>
      <c r="K146" s="168" t="s">
        <v>172</v>
      </c>
      <c r="L146" s="33"/>
      <c r="M146" s="173" t="s">
        <v>1</v>
      </c>
      <c r="N146" s="174" t="s">
        <v>41</v>
      </c>
      <c r="O146" s="58"/>
      <c r="P146" s="175">
        <f>O146*H146</f>
        <v>0</v>
      </c>
      <c r="Q146" s="175">
        <v>1.7034</v>
      </c>
      <c r="R146" s="175">
        <f>Q146*H146</f>
        <v>2.4903708</v>
      </c>
      <c r="S146" s="175">
        <v>0</v>
      </c>
      <c r="T146" s="17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7" t="s">
        <v>182</v>
      </c>
      <c r="AT146" s="177" t="s">
        <v>168</v>
      </c>
      <c r="AU146" s="177" t="s">
        <v>86</v>
      </c>
      <c r="AY146" s="17" t="s">
        <v>165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7" t="s">
        <v>84</v>
      </c>
      <c r="BK146" s="178">
        <f>ROUND(I146*H146,2)</f>
        <v>0</v>
      </c>
      <c r="BL146" s="17" t="s">
        <v>182</v>
      </c>
      <c r="BM146" s="177" t="s">
        <v>1102</v>
      </c>
    </row>
    <row r="147" spans="1:65" s="15" customFormat="1" ht="11.25">
      <c r="B147" s="207"/>
      <c r="D147" s="179" t="s">
        <v>220</v>
      </c>
      <c r="E147" s="208" t="s">
        <v>1</v>
      </c>
      <c r="F147" s="209" t="s">
        <v>1103</v>
      </c>
      <c r="H147" s="208" t="s">
        <v>1</v>
      </c>
      <c r="I147" s="210"/>
      <c r="L147" s="207"/>
      <c r="M147" s="211"/>
      <c r="N147" s="212"/>
      <c r="O147" s="212"/>
      <c r="P147" s="212"/>
      <c r="Q147" s="212"/>
      <c r="R147" s="212"/>
      <c r="S147" s="212"/>
      <c r="T147" s="213"/>
      <c r="AT147" s="208" t="s">
        <v>220</v>
      </c>
      <c r="AU147" s="208" t="s">
        <v>86</v>
      </c>
      <c r="AV147" s="15" t="s">
        <v>84</v>
      </c>
      <c r="AW147" s="15" t="s">
        <v>32</v>
      </c>
      <c r="AX147" s="15" t="s">
        <v>76</v>
      </c>
      <c r="AY147" s="208" t="s">
        <v>165</v>
      </c>
    </row>
    <row r="148" spans="1:65" s="15" customFormat="1" ht="11.25">
      <c r="B148" s="207"/>
      <c r="D148" s="179" t="s">
        <v>220</v>
      </c>
      <c r="E148" s="208" t="s">
        <v>1</v>
      </c>
      <c r="F148" s="209" t="s">
        <v>784</v>
      </c>
      <c r="H148" s="208" t="s">
        <v>1</v>
      </c>
      <c r="I148" s="210"/>
      <c r="L148" s="207"/>
      <c r="M148" s="211"/>
      <c r="N148" s="212"/>
      <c r="O148" s="212"/>
      <c r="P148" s="212"/>
      <c r="Q148" s="212"/>
      <c r="R148" s="212"/>
      <c r="S148" s="212"/>
      <c r="T148" s="213"/>
      <c r="AT148" s="208" t="s">
        <v>220</v>
      </c>
      <c r="AU148" s="208" t="s">
        <v>86</v>
      </c>
      <c r="AV148" s="15" t="s">
        <v>84</v>
      </c>
      <c r="AW148" s="15" t="s">
        <v>32</v>
      </c>
      <c r="AX148" s="15" t="s">
        <v>76</v>
      </c>
      <c r="AY148" s="208" t="s">
        <v>165</v>
      </c>
    </row>
    <row r="149" spans="1:65" s="15" customFormat="1" ht="11.25">
      <c r="B149" s="207"/>
      <c r="D149" s="179" t="s">
        <v>220</v>
      </c>
      <c r="E149" s="208" t="s">
        <v>1</v>
      </c>
      <c r="F149" s="209" t="s">
        <v>785</v>
      </c>
      <c r="H149" s="208" t="s">
        <v>1</v>
      </c>
      <c r="I149" s="210"/>
      <c r="L149" s="207"/>
      <c r="M149" s="211"/>
      <c r="N149" s="212"/>
      <c r="O149" s="212"/>
      <c r="P149" s="212"/>
      <c r="Q149" s="212"/>
      <c r="R149" s="212"/>
      <c r="S149" s="212"/>
      <c r="T149" s="213"/>
      <c r="AT149" s="208" t="s">
        <v>220</v>
      </c>
      <c r="AU149" s="208" t="s">
        <v>86</v>
      </c>
      <c r="AV149" s="15" t="s">
        <v>84</v>
      </c>
      <c r="AW149" s="15" t="s">
        <v>32</v>
      </c>
      <c r="AX149" s="15" t="s">
        <v>76</v>
      </c>
      <c r="AY149" s="208" t="s">
        <v>165</v>
      </c>
    </row>
    <row r="150" spans="1:65" s="15" customFormat="1" ht="11.25">
      <c r="B150" s="207"/>
      <c r="D150" s="179" t="s">
        <v>220</v>
      </c>
      <c r="E150" s="208" t="s">
        <v>1</v>
      </c>
      <c r="F150" s="209" t="s">
        <v>1104</v>
      </c>
      <c r="H150" s="208" t="s">
        <v>1</v>
      </c>
      <c r="I150" s="210"/>
      <c r="L150" s="207"/>
      <c r="M150" s="211"/>
      <c r="N150" s="212"/>
      <c r="O150" s="212"/>
      <c r="P150" s="212"/>
      <c r="Q150" s="212"/>
      <c r="R150" s="212"/>
      <c r="S150" s="212"/>
      <c r="T150" s="213"/>
      <c r="AT150" s="208" t="s">
        <v>220</v>
      </c>
      <c r="AU150" s="208" t="s">
        <v>86</v>
      </c>
      <c r="AV150" s="15" t="s">
        <v>84</v>
      </c>
      <c r="AW150" s="15" t="s">
        <v>32</v>
      </c>
      <c r="AX150" s="15" t="s">
        <v>76</v>
      </c>
      <c r="AY150" s="208" t="s">
        <v>165</v>
      </c>
    </row>
    <row r="151" spans="1:65" s="15" customFormat="1" ht="11.25">
      <c r="B151" s="207"/>
      <c r="D151" s="179" t="s">
        <v>220</v>
      </c>
      <c r="E151" s="208" t="s">
        <v>1</v>
      </c>
      <c r="F151" s="209" t="s">
        <v>787</v>
      </c>
      <c r="H151" s="208" t="s">
        <v>1</v>
      </c>
      <c r="I151" s="210"/>
      <c r="L151" s="207"/>
      <c r="M151" s="211"/>
      <c r="N151" s="212"/>
      <c r="O151" s="212"/>
      <c r="P151" s="212"/>
      <c r="Q151" s="212"/>
      <c r="R151" s="212"/>
      <c r="S151" s="212"/>
      <c r="T151" s="213"/>
      <c r="AT151" s="208" t="s">
        <v>220</v>
      </c>
      <c r="AU151" s="208" t="s">
        <v>86</v>
      </c>
      <c r="AV151" s="15" t="s">
        <v>84</v>
      </c>
      <c r="AW151" s="15" t="s">
        <v>32</v>
      </c>
      <c r="AX151" s="15" t="s">
        <v>76</v>
      </c>
      <c r="AY151" s="208" t="s">
        <v>165</v>
      </c>
    </row>
    <row r="152" spans="1:65" s="15" customFormat="1" ht="11.25">
      <c r="B152" s="207"/>
      <c r="D152" s="179" t="s">
        <v>220</v>
      </c>
      <c r="E152" s="208" t="s">
        <v>1</v>
      </c>
      <c r="F152" s="209" t="s">
        <v>788</v>
      </c>
      <c r="H152" s="208" t="s">
        <v>1</v>
      </c>
      <c r="I152" s="210"/>
      <c r="L152" s="207"/>
      <c r="M152" s="211"/>
      <c r="N152" s="212"/>
      <c r="O152" s="212"/>
      <c r="P152" s="212"/>
      <c r="Q152" s="212"/>
      <c r="R152" s="212"/>
      <c r="S152" s="212"/>
      <c r="T152" s="213"/>
      <c r="AT152" s="208" t="s">
        <v>220</v>
      </c>
      <c r="AU152" s="208" t="s">
        <v>86</v>
      </c>
      <c r="AV152" s="15" t="s">
        <v>84</v>
      </c>
      <c r="AW152" s="15" t="s">
        <v>32</v>
      </c>
      <c r="AX152" s="15" t="s">
        <v>76</v>
      </c>
      <c r="AY152" s="208" t="s">
        <v>165</v>
      </c>
    </row>
    <row r="153" spans="1:65" s="15" customFormat="1" ht="11.25">
      <c r="B153" s="207"/>
      <c r="D153" s="179" t="s">
        <v>220</v>
      </c>
      <c r="E153" s="208" t="s">
        <v>1</v>
      </c>
      <c r="F153" s="209" t="s">
        <v>1105</v>
      </c>
      <c r="H153" s="208" t="s">
        <v>1</v>
      </c>
      <c r="I153" s="210"/>
      <c r="L153" s="207"/>
      <c r="M153" s="211"/>
      <c r="N153" s="212"/>
      <c r="O153" s="212"/>
      <c r="P153" s="212"/>
      <c r="Q153" s="212"/>
      <c r="R153" s="212"/>
      <c r="S153" s="212"/>
      <c r="T153" s="213"/>
      <c r="AT153" s="208" t="s">
        <v>220</v>
      </c>
      <c r="AU153" s="208" t="s">
        <v>86</v>
      </c>
      <c r="AV153" s="15" t="s">
        <v>84</v>
      </c>
      <c r="AW153" s="15" t="s">
        <v>32</v>
      </c>
      <c r="AX153" s="15" t="s">
        <v>76</v>
      </c>
      <c r="AY153" s="208" t="s">
        <v>165</v>
      </c>
    </row>
    <row r="154" spans="1:65" s="13" customFormat="1" ht="11.25">
      <c r="B154" s="183"/>
      <c r="D154" s="179" t="s">
        <v>220</v>
      </c>
      <c r="E154" s="184" t="s">
        <v>1</v>
      </c>
      <c r="F154" s="185" t="s">
        <v>1106</v>
      </c>
      <c r="H154" s="186">
        <v>1.462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220</v>
      </c>
      <c r="AU154" s="184" t="s">
        <v>86</v>
      </c>
      <c r="AV154" s="13" t="s">
        <v>86</v>
      </c>
      <c r="AW154" s="13" t="s">
        <v>32</v>
      </c>
      <c r="AX154" s="13" t="s">
        <v>76</v>
      </c>
      <c r="AY154" s="184" t="s">
        <v>165</v>
      </c>
    </row>
    <row r="155" spans="1:65" s="14" customFormat="1" ht="11.25">
      <c r="B155" s="194"/>
      <c r="D155" s="179" t="s">
        <v>220</v>
      </c>
      <c r="E155" s="195" t="s">
        <v>1</v>
      </c>
      <c r="F155" s="196" t="s">
        <v>244</v>
      </c>
      <c r="H155" s="197">
        <v>1.462</v>
      </c>
      <c r="I155" s="198"/>
      <c r="L155" s="194"/>
      <c r="M155" s="199"/>
      <c r="N155" s="200"/>
      <c r="O155" s="200"/>
      <c r="P155" s="200"/>
      <c r="Q155" s="200"/>
      <c r="R155" s="200"/>
      <c r="S155" s="200"/>
      <c r="T155" s="201"/>
      <c r="AT155" s="195" t="s">
        <v>220</v>
      </c>
      <c r="AU155" s="195" t="s">
        <v>86</v>
      </c>
      <c r="AV155" s="14" t="s">
        <v>182</v>
      </c>
      <c r="AW155" s="14" t="s">
        <v>32</v>
      </c>
      <c r="AX155" s="14" t="s">
        <v>84</v>
      </c>
      <c r="AY155" s="195" t="s">
        <v>165</v>
      </c>
    </row>
    <row r="156" spans="1:65" s="2" customFormat="1" ht="21.75" customHeight="1">
      <c r="A156" s="32"/>
      <c r="B156" s="165"/>
      <c r="C156" s="166" t="s">
        <v>195</v>
      </c>
      <c r="D156" s="166" t="s">
        <v>168</v>
      </c>
      <c r="E156" s="167" t="s">
        <v>792</v>
      </c>
      <c r="F156" s="168" t="s">
        <v>793</v>
      </c>
      <c r="G156" s="169" t="s">
        <v>235</v>
      </c>
      <c r="H156" s="170">
        <v>2</v>
      </c>
      <c r="I156" s="171"/>
      <c r="J156" s="172">
        <f>ROUND(I156*H156,2)</f>
        <v>0</v>
      </c>
      <c r="K156" s="168" t="s">
        <v>172</v>
      </c>
      <c r="L156" s="33"/>
      <c r="M156" s="173" t="s">
        <v>1</v>
      </c>
      <c r="N156" s="174" t="s">
        <v>41</v>
      </c>
      <c r="O156" s="58"/>
      <c r="P156" s="175">
        <f>O156*H156</f>
        <v>0</v>
      </c>
      <c r="Q156" s="175">
        <v>6.6E-3</v>
      </c>
      <c r="R156" s="175">
        <f>Q156*H156</f>
        <v>1.32E-2</v>
      </c>
      <c r="S156" s="175">
        <v>0</v>
      </c>
      <c r="T156" s="17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7" t="s">
        <v>182</v>
      </c>
      <c r="AT156" s="177" t="s">
        <v>168</v>
      </c>
      <c r="AU156" s="177" t="s">
        <v>86</v>
      </c>
      <c r="AY156" s="17" t="s">
        <v>165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7" t="s">
        <v>84</v>
      </c>
      <c r="BK156" s="178">
        <f>ROUND(I156*H156,2)</f>
        <v>0</v>
      </c>
      <c r="BL156" s="17" t="s">
        <v>182</v>
      </c>
      <c r="BM156" s="177" t="s">
        <v>1107</v>
      </c>
    </row>
    <row r="157" spans="1:65" s="2" customFormat="1" ht="21.75" customHeight="1">
      <c r="A157" s="32"/>
      <c r="B157" s="165"/>
      <c r="C157" s="214" t="s">
        <v>202</v>
      </c>
      <c r="D157" s="214" t="s">
        <v>336</v>
      </c>
      <c r="E157" s="215" t="s">
        <v>795</v>
      </c>
      <c r="F157" s="216" t="s">
        <v>796</v>
      </c>
      <c r="G157" s="217" t="s">
        <v>235</v>
      </c>
      <c r="H157" s="218">
        <v>1</v>
      </c>
      <c r="I157" s="219"/>
      <c r="J157" s="220">
        <f>ROUND(I157*H157,2)</f>
        <v>0</v>
      </c>
      <c r="K157" s="216" t="s">
        <v>172</v>
      </c>
      <c r="L157" s="221"/>
      <c r="M157" s="222" t="s">
        <v>1</v>
      </c>
      <c r="N157" s="223" t="s">
        <v>41</v>
      </c>
      <c r="O157" s="58"/>
      <c r="P157" s="175">
        <f>O157*H157</f>
        <v>0</v>
      </c>
      <c r="Q157" s="175">
        <v>8.1000000000000003E-2</v>
      </c>
      <c r="R157" s="175">
        <f>Q157*H157</f>
        <v>8.1000000000000003E-2</v>
      </c>
      <c r="S157" s="175">
        <v>0</v>
      </c>
      <c r="T157" s="17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7" t="s">
        <v>202</v>
      </c>
      <c r="AT157" s="177" t="s">
        <v>336</v>
      </c>
      <c r="AU157" s="177" t="s">
        <v>86</v>
      </c>
      <c r="AY157" s="17" t="s">
        <v>165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7" t="s">
        <v>84</v>
      </c>
      <c r="BK157" s="178">
        <f>ROUND(I157*H157,2)</f>
        <v>0</v>
      </c>
      <c r="BL157" s="17" t="s">
        <v>182</v>
      </c>
      <c r="BM157" s="177" t="s">
        <v>1108</v>
      </c>
    </row>
    <row r="158" spans="1:65" s="2" customFormat="1" ht="21.75" customHeight="1">
      <c r="A158" s="32"/>
      <c r="B158" s="165"/>
      <c r="C158" s="214" t="s">
        <v>205</v>
      </c>
      <c r="D158" s="214" t="s">
        <v>336</v>
      </c>
      <c r="E158" s="215" t="s">
        <v>798</v>
      </c>
      <c r="F158" s="216" t="s">
        <v>799</v>
      </c>
      <c r="G158" s="217" t="s">
        <v>235</v>
      </c>
      <c r="H158" s="218">
        <v>1</v>
      </c>
      <c r="I158" s="219"/>
      <c r="J158" s="220">
        <f>ROUND(I158*H158,2)</f>
        <v>0</v>
      </c>
      <c r="K158" s="216" t="s">
        <v>172</v>
      </c>
      <c r="L158" s="221"/>
      <c r="M158" s="222" t="s">
        <v>1</v>
      </c>
      <c r="N158" s="223" t="s">
        <v>41</v>
      </c>
      <c r="O158" s="58"/>
      <c r="P158" s="175">
        <f>O158*H158</f>
        <v>0</v>
      </c>
      <c r="Q158" s="175">
        <v>0.56999999999999995</v>
      </c>
      <c r="R158" s="175">
        <f>Q158*H158</f>
        <v>0.56999999999999995</v>
      </c>
      <c r="S158" s="175">
        <v>0</v>
      </c>
      <c r="T158" s="17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7" t="s">
        <v>202</v>
      </c>
      <c r="AT158" s="177" t="s">
        <v>336</v>
      </c>
      <c r="AU158" s="177" t="s">
        <v>86</v>
      </c>
      <c r="AY158" s="17" t="s">
        <v>165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7" t="s">
        <v>84</v>
      </c>
      <c r="BK158" s="178">
        <f>ROUND(I158*H158,2)</f>
        <v>0</v>
      </c>
      <c r="BL158" s="17" t="s">
        <v>182</v>
      </c>
      <c r="BM158" s="177" t="s">
        <v>1109</v>
      </c>
    </row>
    <row r="159" spans="1:65" s="2" customFormat="1" ht="21.75" customHeight="1">
      <c r="A159" s="32"/>
      <c r="B159" s="165"/>
      <c r="C159" s="166" t="s">
        <v>209</v>
      </c>
      <c r="D159" s="166" t="s">
        <v>168</v>
      </c>
      <c r="E159" s="167" t="s">
        <v>801</v>
      </c>
      <c r="F159" s="168" t="s">
        <v>802</v>
      </c>
      <c r="G159" s="169" t="s">
        <v>286</v>
      </c>
      <c r="H159" s="170">
        <v>5.1909999999999998</v>
      </c>
      <c r="I159" s="171"/>
      <c r="J159" s="172">
        <f>ROUND(I159*H159,2)</f>
        <v>0</v>
      </c>
      <c r="K159" s="168" t="s">
        <v>172</v>
      </c>
      <c r="L159" s="33"/>
      <c r="M159" s="173" t="s">
        <v>1</v>
      </c>
      <c r="N159" s="174" t="s">
        <v>41</v>
      </c>
      <c r="O159" s="58"/>
      <c r="P159" s="175">
        <f>O159*H159</f>
        <v>0</v>
      </c>
      <c r="Q159" s="175">
        <v>2.234</v>
      </c>
      <c r="R159" s="175">
        <f>Q159*H159</f>
        <v>11.596693999999999</v>
      </c>
      <c r="S159" s="175">
        <v>0</v>
      </c>
      <c r="T159" s="17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7" t="s">
        <v>182</v>
      </c>
      <c r="AT159" s="177" t="s">
        <v>168</v>
      </c>
      <c r="AU159" s="177" t="s">
        <v>86</v>
      </c>
      <c r="AY159" s="17" t="s">
        <v>165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7" t="s">
        <v>84</v>
      </c>
      <c r="BK159" s="178">
        <f>ROUND(I159*H159,2)</f>
        <v>0</v>
      </c>
      <c r="BL159" s="17" t="s">
        <v>182</v>
      </c>
      <c r="BM159" s="177" t="s">
        <v>1110</v>
      </c>
    </row>
    <row r="160" spans="1:65" s="15" customFormat="1" ht="11.25">
      <c r="B160" s="207"/>
      <c r="D160" s="179" t="s">
        <v>220</v>
      </c>
      <c r="E160" s="208" t="s">
        <v>1</v>
      </c>
      <c r="F160" s="209" t="s">
        <v>1103</v>
      </c>
      <c r="H160" s="208" t="s">
        <v>1</v>
      </c>
      <c r="I160" s="210"/>
      <c r="L160" s="207"/>
      <c r="M160" s="211"/>
      <c r="N160" s="212"/>
      <c r="O160" s="212"/>
      <c r="P160" s="212"/>
      <c r="Q160" s="212"/>
      <c r="R160" s="212"/>
      <c r="S160" s="212"/>
      <c r="T160" s="213"/>
      <c r="AT160" s="208" t="s">
        <v>220</v>
      </c>
      <c r="AU160" s="208" t="s">
        <v>86</v>
      </c>
      <c r="AV160" s="15" t="s">
        <v>84</v>
      </c>
      <c r="AW160" s="15" t="s">
        <v>32</v>
      </c>
      <c r="AX160" s="15" t="s">
        <v>76</v>
      </c>
      <c r="AY160" s="208" t="s">
        <v>165</v>
      </c>
    </row>
    <row r="161" spans="2:63" s="15" customFormat="1" ht="11.25">
      <c r="B161" s="207"/>
      <c r="D161" s="179" t="s">
        <v>220</v>
      </c>
      <c r="E161" s="208" t="s">
        <v>1</v>
      </c>
      <c r="F161" s="209" t="s">
        <v>784</v>
      </c>
      <c r="H161" s="208" t="s">
        <v>1</v>
      </c>
      <c r="I161" s="210"/>
      <c r="L161" s="207"/>
      <c r="M161" s="211"/>
      <c r="N161" s="212"/>
      <c r="O161" s="212"/>
      <c r="P161" s="212"/>
      <c r="Q161" s="212"/>
      <c r="R161" s="212"/>
      <c r="S161" s="212"/>
      <c r="T161" s="213"/>
      <c r="AT161" s="208" t="s">
        <v>220</v>
      </c>
      <c r="AU161" s="208" t="s">
        <v>86</v>
      </c>
      <c r="AV161" s="15" t="s">
        <v>84</v>
      </c>
      <c r="AW161" s="15" t="s">
        <v>32</v>
      </c>
      <c r="AX161" s="15" t="s">
        <v>76</v>
      </c>
      <c r="AY161" s="208" t="s">
        <v>165</v>
      </c>
    </row>
    <row r="162" spans="2:63" s="15" customFormat="1" ht="11.25">
      <c r="B162" s="207"/>
      <c r="D162" s="179" t="s">
        <v>220</v>
      </c>
      <c r="E162" s="208" t="s">
        <v>1</v>
      </c>
      <c r="F162" s="209" t="s">
        <v>785</v>
      </c>
      <c r="H162" s="208" t="s">
        <v>1</v>
      </c>
      <c r="I162" s="210"/>
      <c r="L162" s="207"/>
      <c r="M162" s="211"/>
      <c r="N162" s="212"/>
      <c r="O162" s="212"/>
      <c r="P162" s="212"/>
      <c r="Q162" s="212"/>
      <c r="R162" s="212"/>
      <c r="S162" s="212"/>
      <c r="T162" s="213"/>
      <c r="AT162" s="208" t="s">
        <v>220</v>
      </c>
      <c r="AU162" s="208" t="s">
        <v>86</v>
      </c>
      <c r="AV162" s="15" t="s">
        <v>84</v>
      </c>
      <c r="AW162" s="15" t="s">
        <v>32</v>
      </c>
      <c r="AX162" s="15" t="s">
        <v>76</v>
      </c>
      <c r="AY162" s="208" t="s">
        <v>165</v>
      </c>
    </row>
    <row r="163" spans="2:63" s="15" customFormat="1" ht="11.25">
      <c r="B163" s="207"/>
      <c r="D163" s="179" t="s">
        <v>220</v>
      </c>
      <c r="E163" s="208" t="s">
        <v>1</v>
      </c>
      <c r="F163" s="209" t="s">
        <v>1104</v>
      </c>
      <c r="H163" s="208" t="s">
        <v>1</v>
      </c>
      <c r="I163" s="210"/>
      <c r="L163" s="207"/>
      <c r="M163" s="211"/>
      <c r="N163" s="212"/>
      <c r="O163" s="212"/>
      <c r="P163" s="212"/>
      <c r="Q163" s="212"/>
      <c r="R163" s="212"/>
      <c r="S163" s="212"/>
      <c r="T163" s="213"/>
      <c r="AT163" s="208" t="s">
        <v>220</v>
      </c>
      <c r="AU163" s="208" t="s">
        <v>86</v>
      </c>
      <c r="AV163" s="15" t="s">
        <v>84</v>
      </c>
      <c r="AW163" s="15" t="s">
        <v>32</v>
      </c>
      <c r="AX163" s="15" t="s">
        <v>76</v>
      </c>
      <c r="AY163" s="208" t="s">
        <v>165</v>
      </c>
    </row>
    <row r="164" spans="2:63" s="15" customFormat="1" ht="11.25">
      <c r="B164" s="207"/>
      <c r="D164" s="179" t="s">
        <v>220</v>
      </c>
      <c r="E164" s="208" t="s">
        <v>1</v>
      </c>
      <c r="F164" s="209" t="s">
        <v>395</v>
      </c>
      <c r="H164" s="208" t="s">
        <v>1</v>
      </c>
      <c r="I164" s="210"/>
      <c r="L164" s="207"/>
      <c r="M164" s="211"/>
      <c r="N164" s="212"/>
      <c r="O164" s="212"/>
      <c r="P164" s="212"/>
      <c r="Q164" s="212"/>
      <c r="R164" s="212"/>
      <c r="S164" s="212"/>
      <c r="T164" s="213"/>
      <c r="AT164" s="208" t="s">
        <v>220</v>
      </c>
      <c r="AU164" s="208" t="s">
        <v>86</v>
      </c>
      <c r="AV164" s="15" t="s">
        <v>84</v>
      </c>
      <c r="AW164" s="15" t="s">
        <v>32</v>
      </c>
      <c r="AX164" s="15" t="s">
        <v>76</v>
      </c>
      <c r="AY164" s="208" t="s">
        <v>165</v>
      </c>
    </row>
    <row r="165" spans="2:63" s="15" customFormat="1" ht="11.25">
      <c r="B165" s="207"/>
      <c r="D165" s="179" t="s">
        <v>220</v>
      </c>
      <c r="E165" s="208" t="s">
        <v>1</v>
      </c>
      <c r="F165" s="209" t="s">
        <v>1103</v>
      </c>
      <c r="H165" s="208" t="s">
        <v>1</v>
      </c>
      <c r="I165" s="210"/>
      <c r="L165" s="207"/>
      <c r="M165" s="211"/>
      <c r="N165" s="212"/>
      <c r="O165" s="212"/>
      <c r="P165" s="212"/>
      <c r="Q165" s="212"/>
      <c r="R165" s="212"/>
      <c r="S165" s="212"/>
      <c r="T165" s="213"/>
      <c r="AT165" s="208" t="s">
        <v>220</v>
      </c>
      <c r="AU165" s="208" t="s">
        <v>86</v>
      </c>
      <c r="AV165" s="15" t="s">
        <v>84</v>
      </c>
      <c r="AW165" s="15" t="s">
        <v>32</v>
      </c>
      <c r="AX165" s="15" t="s">
        <v>76</v>
      </c>
      <c r="AY165" s="208" t="s">
        <v>165</v>
      </c>
    </row>
    <row r="166" spans="2:63" s="15" customFormat="1" ht="11.25">
      <c r="B166" s="207"/>
      <c r="D166" s="179" t="s">
        <v>220</v>
      </c>
      <c r="E166" s="208" t="s">
        <v>1</v>
      </c>
      <c r="F166" s="209" t="s">
        <v>784</v>
      </c>
      <c r="H166" s="208" t="s">
        <v>1</v>
      </c>
      <c r="I166" s="210"/>
      <c r="L166" s="207"/>
      <c r="M166" s="211"/>
      <c r="N166" s="212"/>
      <c r="O166" s="212"/>
      <c r="P166" s="212"/>
      <c r="Q166" s="212"/>
      <c r="R166" s="212"/>
      <c r="S166" s="212"/>
      <c r="T166" s="213"/>
      <c r="AT166" s="208" t="s">
        <v>220</v>
      </c>
      <c r="AU166" s="208" t="s">
        <v>86</v>
      </c>
      <c r="AV166" s="15" t="s">
        <v>84</v>
      </c>
      <c r="AW166" s="15" t="s">
        <v>32</v>
      </c>
      <c r="AX166" s="15" t="s">
        <v>76</v>
      </c>
      <c r="AY166" s="208" t="s">
        <v>165</v>
      </c>
    </row>
    <row r="167" spans="2:63" s="15" customFormat="1" ht="11.25">
      <c r="B167" s="207"/>
      <c r="D167" s="179" t="s">
        <v>220</v>
      </c>
      <c r="E167" s="208" t="s">
        <v>1</v>
      </c>
      <c r="F167" s="209" t="s">
        <v>804</v>
      </c>
      <c r="H167" s="208" t="s">
        <v>1</v>
      </c>
      <c r="I167" s="210"/>
      <c r="L167" s="207"/>
      <c r="M167" s="211"/>
      <c r="N167" s="212"/>
      <c r="O167" s="212"/>
      <c r="P167" s="212"/>
      <c r="Q167" s="212"/>
      <c r="R167" s="212"/>
      <c r="S167" s="212"/>
      <c r="T167" s="213"/>
      <c r="AT167" s="208" t="s">
        <v>220</v>
      </c>
      <c r="AU167" s="208" t="s">
        <v>86</v>
      </c>
      <c r="AV167" s="15" t="s">
        <v>84</v>
      </c>
      <c r="AW167" s="15" t="s">
        <v>32</v>
      </c>
      <c r="AX167" s="15" t="s">
        <v>76</v>
      </c>
      <c r="AY167" s="208" t="s">
        <v>165</v>
      </c>
    </row>
    <row r="168" spans="2:63" s="15" customFormat="1" ht="11.25">
      <c r="B168" s="207"/>
      <c r="D168" s="179" t="s">
        <v>220</v>
      </c>
      <c r="E168" s="208" t="s">
        <v>1</v>
      </c>
      <c r="F168" s="209" t="s">
        <v>1111</v>
      </c>
      <c r="H168" s="208" t="s">
        <v>1</v>
      </c>
      <c r="I168" s="210"/>
      <c r="L168" s="207"/>
      <c r="M168" s="211"/>
      <c r="N168" s="212"/>
      <c r="O168" s="212"/>
      <c r="P168" s="212"/>
      <c r="Q168" s="212"/>
      <c r="R168" s="212"/>
      <c r="S168" s="212"/>
      <c r="T168" s="213"/>
      <c r="AT168" s="208" t="s">
        <v>220</v>
      </c>
      <c r="AU168" s="208" t="s">
        <v>86</v>
      </c>
      <c r="AV168" s="15" t="s">
        <v>84</v>
      </c>
      <c r="AW168" s="15" t="s">
        <v>32</v>
      </c>
      <c r="AX168" s="15" t="s">
        <v>76</v>
      </c>
      <c r="AY168" s="208" t="s">
        <v>165</v>
      </c>
    </row>
    <row r="169" spans="2:63" s="15" customFormat="1" ht="11.25">
      <c r="B169" s="207"/>
      <c r="D169" s="179" t="s">
        <v>220</v>
      </c>
      <c r="E169" s="208" t="s">
        <v>1</v>
      </c>
      <c r="F169" s="209" t="s">
        <v>395</v>
      </c>
      <c r="H169" s="208" t="s">
        <v>1</v>
      </c>
      <c r="I169" s="210"/>
      <c r="L169" s="207"/>
      <c r="M169" s="211"/>
      <c r="N169" s="212"/>
      <c r="O169" s="212"/>
      <c r="P169" s="212"/>
      <c r="Q169" s="212"/>
      <c r="R169" s="212"/>
      <c r="S169" s="212"/>
      <c r="T169" s="213"/>
      <c r="AT169" s="208" t="s">
        <v>220</v>
      </c>
      <c r="AU169" s="208" t="s">
        <v>86</v>
      </c>
      <c r="AV169" s="15" t="s">
        <v>84</v>
      </c>
      <c r="AW169" s="15" t="s">
        <v>32</v>
      </c>
      <c r="AX169" s="15" t="s">
        <v>76</v>
      </c>
      <c r="AY169" s="208" t="s">
        <v>165</v>
      </c>
    </row>
    <row r="170" spans="2:63" s="15" customFormat="1" ht="11.25">
      <c r="B170" s="207"/>
      <c r="D170" s="179" t="s">
        <v>220</v>
      </c>
      <c r="E170" s="208" t="s">
        <v>1</v>
      </c>
      <c r="F170" s="209" t="s">
        <v>787</v>
      </c>
      <c r="H170" s="208" t="s">
        <v>1</v>
      </c>
      <c r="I170" s="210"/>
      <c r="L170" s="207"/>
      <c r="M170" s="211"/>
      <c r="N170" s="212"/>
      <c r="O170" s="212"/>
      <c r="P170" s="212"/>
      <c r="Q170" s="212"/>
      <c r="R170" s="212"/>
      <c r="S170" s="212"/>
      <c r="T170" s="213"/>
      <c r="AT170" s="208" t="s">
        <v>220</v>
      </c>
      <c r="AU170" s="208" t="s">
        <v>86</v>
      </c>
      <c r="AV170" s="15" t="s">
        <v>84</v>
      </c>
      <c r="AW170" s="15" t="s">
        <v>32</v>
      </c>
      <c r="AX170" s="15" t="s">
        <v>76</v>
      </c>
      <c r="AY170" s="208" t="s">
        <v>165</v>
      </c>
    </row>
    <row r="171" spans="2:63" s="15" customFormat="1" ht="11.25">
      <c r="B171" s="207"/>
      <c r="D171" s="179" t="s">
        <v>220</v>
      </c>
      <c r="E171" s="208" t="s">
        <v>1</v>
      </c>
      <c r="F171" s="209" t="s">
        <v>788</v>
      </c>
      <c r="H171" s="208" t="s">
        <v>1</v>
      </c>
      <c r="I171" s="210"/>
      <c r="L171" s="207"/>
      <c r="M171" s="211"/>
      <c r="N171" s="212"/>
      <c r="O171" s="212"/>
      <c r="P171" s="212"/>
      <c r="Q171" s="212"/>
      <c r="R171" s="212"/>
      <c r="S171" s="212"/>
      <c r="T171" s="213"/>
      <c r="AT171" s="208" t="s">
        <v>220</v>
      </c>
      <c r="AU171" s="208" t="s">
        <v>86</v>
      </c>
      <c r="AV171" s="15" t="s">
        <v>84</v>
      </c>
      <c r="AW171" s="15" t="s">
        <v>32</v>
      </c>
      <c r="AX171" s="15" t="s">
        <v>76</v>
      </c>
      <c r="AY171" s="208" t="s">
        <v>165</v>
      </c>
    </row>
    <row r="172" spans="2:63" s="15" customFormat="1" ht="11.25">
      <c r="B172" s="207"/>
      <c r="D172" s="179" t="s">
        <v>220</v>
      </c>
      <c r="E172" s="208" t="s">
        <v>1</v>
      </c>
      <c r="F172" s="209" t="s">
        <v>1105</v>
      </c>
      <c r="H172" s="208" t="s">
        <v>1</v>
      </c>
      <c r="I172" s="210"/>
      <c r="L172" s="207"/>
      <c r="M172" s="211"/>
      <c r="N172" s="212"/>
      <c r="O172" s="212"/>
      <c r="P172" s="212"/>
      <c r="Q172" s="212"/>
      <c r="R172" s="212"/>
      <c r="S172" s="212"/>
      <c r="T172" s="213"/>
      <c r="AT172" s="208" t="s">
        <v>220</v>
      </c>
      <c r="AU172" s="208" t="s">
        <v>86</v>
      </c>
      <c r="AV172" s="15" t="s">
        <v>84</v>
      </c>
      <c r="AW172" s="15" t="s">
        <v>32</v>
      </c>
      <c r="AX172" s="15" t="s">
        <v>76</v>
      </c>
      <c r="AY172" s="208" t="s">
        <v>165</v>
      </c>
    </row>
    <row r="173" spans="2:63" s="15" customFormat="1" ht="11.25">
      <c r="B173" s="207"/>
      <c r="D173" s="179" t="s">
        <v>220</v>
      </c>
      <c r="E173" s="208" t="s">
        <v>1</v>
      </c>
      <c r="F173" s="209" t="s">
        <v>395</v>
      </c>
      <c r="H173" s="208" t="s">
        <v>1</v>
      </c>
      <c r="I173" s="210"/>
      <c r="L173" s="207"/>
      <c r="M173" s="211"/>
      <c r="N173" s="212"/>
      <c r="O173" s="212"/>
      <c r="P173" s="212"/>
      <c r="Q173" s="212"/>
      <c r="R173" s="212"/>
      <c r="S173" s="212"/>
      <c r="T173" s="213"/>
      <c r="AT173" s="208" t="s">
        <v>220</v>
      </c>
      <c r="AU173" s="208" t="s">
        <v>86</v>
      </c>
      <c r="AV173" s="15" t="s">
        <v>84</v>
      </c>
      <c r="AW173" s="15" t="s">
        <v>32</v>
      </c>
      <c r="AX173" s="15" t="s">
        <v>76</v>
      </c>
      <c r="AY173" s="208" t="s">
        <v>165</v>
      </c>
    </row>
    <row r="174" spans="2:63" s="15" customFormat="1" ht="11.25">
      <c r="B174" s="207"/>
      <c r="D174" s="179" t="s">
        <v>220</v>
      </c>
      <c r="E174" s="208" t="s">
        <v>1</v>
      </c>
      <c r="F174" s="209" t="s">
        <v>1112</v>
      </c>
      <c r="H174" s="208" t="s">
        <v>1</v>
      </c>
      <c r="I174" s="210"/>
      <c r="L174" s="207"/>
      <c r="M174" s="211"/>
      <c r="N174" s="212"/>
      <c r="O174" s="212"/>
      <c r="P174" s="212"/>
      <c r="Q174" s="212"/>
      <c r="R174" s="212"/>
      <c r="S174" s="212"/>
      <c r="T174" s="213"/>
      <c r="AT174" s="208" t="s">
        <v>220</v>
      </c>
      <c r="AU174" s="208" t="s">
        <v>86</v>
      </c>
      <c r="AV174" s="15" t="s">
        <v>84</v>
      </c>
      <c r="AW174" s="15" t="s">
        <v>32</v>
      </c>
      <c r="AX174" s="15" t="s">
        <v>76</v>
      </c>
      <c r="AY174" s="208" t="s">
        <v>165</v>
      </c>
    </row>
    <row r="175" spans="2:63" s="13" customFormat="1" ht="11.25">
      <c r="B175" s="183"/>
      <c r="D175" s="179" t="s">
        <v>220</v>
      </c>
      <c r="E175" s="184" t="s">
        <v>1</v>
      </c>
      <c r="F175" s="185" t="s">
        <v>1113</v>
      </c>
      <c r="H175" s="186">
        <v>5.1909999999999998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220</v>
      </c>
      <c r="AU175" s="184" t="s">
        <v>86</v>
      </c>
      <c r="AV175" s="13" t="s">
        <v>86</v>
      </c>
      <c r="AW175" s="13" t="s">
        <v>32</v>
      </c>
      <c r="AX175" s="13" t="s">
        <v>84</v>
      </c>
      <c r="AY175" s="184" t="s">
        <v>165</v>
      </c>
    </row>
    <row r="176" spans="2:63" s="12" customFormat="1" ht="22.9" customHeight="1">
      <c r="B176" s="152"/>
      <c r="D176" s="153" t="s">
        <v>75</v>
      </c>
      <c r="E176" s="163" t="s">
        <v>205</v>
      </c>
      <c r="F176" s="163" t="s">
        <v>472</v>
      </c>
      <c r="I176" s="155"/>
      <c r="J176" s="164">
        <f>BK176</f>
        <v>0</v>
      </c>
      <c r="L176" s="152"/>
      <c r="M176" s="157"/>
      <c r="N176" s="158"/>
      <c r="O176" s="158"/>
      <c r="P176" s="159">
        <f>SUM(P177:P208)</f>
        <v>0</v>
      </c>
      <c r="Q176" s="158"/>
      <c r="R176" s="159">
        <f>SUM(R177:R208)</f>
        <v>94.429388219999993</v>
      </c>
      <c r="S176" s="158"/>
      <c r="T176" s="160">
        <f>SUM(T177:T208)</f>
        <v>0</v>
      </c>
      <c r="AR176" s="153" t="s">
        <v>84</v>
      </c>
      <c r="AT176" s="161" t="s">
        <v>75</v>
      </c>
      <c r="AU176" s="161" t="s">
        <v>84</v>
      </c>
      <c r="AY176" s="153" t="s">
        <v>165</v>
      </c>
      <c r="BK176" s="162">
        <f>SUM(BK177:BK208)</f>
        <v>0</v>
      </c>
    </row>
    <row r="177" spans="1:65" s="2" customFormat="1" ht="21.75" customHeight="1">
      <c r="A177" s="32"/>
      <c r="B177" s="165"/>
      <c r="C177" s="166" t="s">
        <v>215</v>
      </c>
      <c r="D177" s="166" t="s">
        <v>168</v>
      </c>
      <c r="E177" s="167" t="s">
        <v>816</v>
      </c>
      <c r="F177" s="168" t="s">
        <v>817</v>
      </c>
      <c r="G177" s="169" t="s">
        <v>235</v>
      </c>
      <c r="H177" s="170">
        <v>2</v>
      </c>
      <c r="I177" s="171"/>
      <c r="J177" s="172">
        <f>ROUND(I177*H177,2)</f>
        <v>0</v>
      </c>
      <c r="K177" s="168" t="s">
        <v>172</v>
      </c>
      <c r="L177" s="33"/>
      <c r="M177" s="173" t="s">
        <v>1</v>
      </c>
      <c r="N177" s="174" t="s">
        <v>41</v>
      </c>
      <c r="O177" s="58"/>
      <c r="P177" s="175">
        <f>O177*H177</f>
        <v>0</v>
      </c>
      <c r="Q177" s="175">
        <v>16.75142</v>
      </c>
      <c r="R177" s="175">
        <f>Q177*H177</f>
        <v>33.502839999999999</v>
      </c>
      <c r="S177" s="175">
        <v>0</v>
      </c>
      <c r="T177" s="17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7" t="s">
        <v>182</v>
      </c>
      <c r="AT177" s="177" t="s">
        <v>168</v>
      </c>
      <c r="AU177" s="177" t="s">
        <v>86</v>
      </c>
      <c r="AY177" s="17" t="s">
        <v>165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7" t="s">
        <v>84</v>
      </c>
      <c r="BK177" s="178">
        <f>ROUND(I177*H177,2)</f>
        <v>0</v>
      </c>
      <c r="BL177" s="17" t="s">
        <v>182</v>
      </c>
      <c r="BM177" s="177" t="s">
        <v>1114</v>
      </c>
    </row>
    <row r="178" spans="1:65" s="15" customFormat="1" ht="11.25">
      <c r="B178" s="207"/>
      <c r="D178" s="179" t="s">
        <v>220</v>
      </c>
      <c r="E178" s="208" t="s">
        <v>1</v>
      </c>
      <c r="F178" s="209" t="s">
        <v>1103</v>
      </c>
      <c r="H178" s="208" t="s">
        <v>1</v>
      </c>
      <c r="I178" s="210"/>
      <c r="L178" s="207"/>
      <c r="M178" s="211"/>
      <c r="N178" s="212"/>
      <c r="O178" s="212"/>
      <c r="P178" s="212"/>
      <c r="Q178" s="212"/>
      <c r="R178" s="212"/>
      <c r="S178" s="212"/>
      <c r="T178" s="213"/>
      <c r="AT178" s="208" t="s">
        <v>220</v>
      </c>
      <c r="AU178" s="208" t="s">
        <v>86</v>
      </c>
      <c r="AV178" s="15" t="s">
        <v>84</v>
      </c>
      <c r="AW178" s="15" t="s">
        <v>32</v>
      </c>
      <c r="AX178" s="15" t="s">
        <v>76</v>
      </c>
      <c r="AY178" s="208" t="s">
        <v>165</v>
      </c>
    </row>
    <row r="179" spans="1:65" s="15" customFormat="1" ht="11.25">
      <c r="B179" s="207"/>
      <c r="D179" s="179" t="s">
        <v>220</v>
      </c>
      <c r="E179" s="208" t="s">
        <v>1</v>
      </c>
      <c r="F179" s="209" t="s">
        <v>784</v>
      </c>
      <c r="H179" s="208" t="s">
        <v>1</v>
      </c>
      <c r="I179" s="210"/>
      <c r="L179" s="207"/>
      <c r="M179" s="211"/>
      <c r="N179" s="212"/>
      <c r="O179" s="212"/>
      <c r="P179" s="212"/>
      <c r="Q179" s="212"/>
      <c r="R179" s="212"/>
      <c r="S179" s="212"/>
      <c r="T179" s="213"/>
      <c r="AT179" s="208" t="s">
        <v>220</v>
      </c>
      <c r="AU179" s="208" t="s">
        <v>86</v>
      </c>
      <c r="AV179" s="15" t="s">
        <v>84</v>
      </c>
      <c r="AW179" s="15" t="s">
        <v>32</v>
      </c>
      <c r="AX179" s="15" t="s">
        <v>76</v>
      </c>
      <c r="AY179" s="208" t="s">
        <v>165</v>
      </c>
    </row>
    <row r="180" spans="1:65" s="15" customFormat="1" ht="11.25">
      <c r="B180" s="207"/>
      <c r="D180" s="179" t="s">
        <v>220</v>
      </c>
      <c r="E180" s="208" t="s">
        <v>1</v>
      </c>
      <c r="F180" s="209" t="s">
        <v>1115</v>
      </c>
      <c r="H180" s="208" t="s">
        <v>1</v>
      </c>
      <c r="I180" s="210"/>
      <c r="L180" s="207"/>
      <c r="M180" s="211"/>
      <c r="N180" s="212"/>
      <c r="O180" s="212"/>
      <c r="P180" s="212"/>
      <c r="Q180" s="212"/>
      <c r="R180" s="212"/>
      <c r="S180" s="212"/>
      <c r="T180" s="213"/>
      <c r="AT180" s="208" t="s">
        <v>220</v>
      </c>
      <c r="AU180" s="208" t="s">
        <v>86</v>
      </c>
      <c r="AV180" s="15" t="s">
        <v>84</v>
      </c>
      <c r="AW180" s="15" t="s">
        <v>32</v>
      </c>
      <c r="AX180" s="15" t="s">
        <v>76</v>
      </c>
      <c r="AY180" s="208" t="s">
        <v>165</v>
      </c>
    </row>
    <row r="181" spans="1:65" s="13" customFormat="1" ht="11.25">
      <c r="B181" s="183"/>
      <c r="D181" s="179" t="s">
        <v>220</v>
      </c>
      <c r="E181" s="184" t="s">
        <v>1</v>
      </c>
      <c r="F181" s="185" t="s">
        <v>86</v>
      </c>
      <c r="H181" s="186">
        <v>2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220</v>
      </c>
      <c r="AU181" s="184" t="s">
        <v>86</v>
      </c>
      <c r="AV181" s="13" t="s">
        <v>86</v>
      </c>
      <c r="AW181" s="13" t="s">
        <v>32</v>
      </c>
      <c r="AX181" s="13" t="s">
        <v>84</v>
      </c>
      <c r="AY181" s="184" t="s">
        <v>165</v>
      </c>
    </row>
    <row r="182" spans="1:65" s="2" customFormat="1" ht="21.75" customHeight="1">
      <c r="A182" s="32"/>
      <c r="B182" s="165"/>
      <c r="C182" s="166" t="s">
        <v>221</v>
      </c>
      <c r="D182" s="166" t="s">
        <v>168</v>
      </c>
      <c r="E182" s="167" t="s">
        <v>820</v>
      </c>
      <c r="F182" s="168" t="s">
        <v>821</v>
      </c>
      <c r="G182" s="169" t="s">
        <v>235</v>
      </c>
      <c r="H182" s="170">
        <v>2</v>
      </c>
      <c r="I182" s="171"/>
      <c r="J182" s="172">
        <f>ROUND(I182*H182,2)</f>
        <v>0</v>
      </c>
      <c r="K182" s="168" t="s">
        <v>172</v>
      </c>
      <c r="L182" s="33"/>
      <c r="M182" s="173" t="s">
        <v>1</v>
      </c>
      <c r="N182" s="174" t="s">
        <v>41</v>
      </c>
      <c r="O182" s="58"/>
      <c r="P182" s="175">
        <f>O182*H182</f>
        <v>0</v>
      </c>
      <c r="Q182" s="175">
        <v>16.035990000000002</v>
      </c>
      <c r="R182" s="175">
        <f>Q182*H182</f>
        <v>32.071980000000003</v>
      </c>
      <c r="S182" s="175">
        <v>0</v>
      </c>
      <c r="T182" s="17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7" t="s">
        <v>182</v>
      </c>
      <c r="AT182" s="177" t="s">
        <v>168</v>
      </c>
      <c r="AU182" s="177" t="s">
        <v>86</v>
      </c>
      <c r="AY182" s="17" t="s">
        <v>165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7" t="s">
        <v>84</v>
      </c>
      <c r="BK182" s="178">
        <f>ROUND(I182*H182,2)</f>
        <v>0</v>
      </c>
      <c r="BL182" s="17" t="s">
        <v>182</v>
      </c>
      <c r="BM182" s="177" t="s">
        <v>1116</v>
      </c>
    </row>
    <row r="183" spans="1:65" s="15" customFormat="1" ht="11.25">
      <c r="B183" s="207"/>
      <c r="D183" s="179" t="s">
        <v>220</v>
      </c>
      <c r="E183" s="208" t="s">
        <v>1</v>
      </c>
      <c r="F183" s="209" t="s">
        <v>1103</v>
      </c>
      <c r="H183" s="208" t="s">
        <v>1</v>
      </c>
      <c r="I183" s="210"/>
      <c r="L183" s="207"/>
      <c r="M183" s="211"/>
      <c r="N183" s="212"/>
      <c r="O183" s="212"/>
      <c r="P183" s="212"/>
      <c r="Q183" s="212"/>
      <c r="R183" s="212"/>
      <c r="S183" s="212"/>
      <c r="T183" s="213"/>
      <c r="AT183" s="208" t="s">
        <v>220</v>
      </c>
      <c r="AU183" s="208" t="s">
        <v>86</v>
      </c>
      <c r="AV183" s="15" t="s">
        <v>84</v>
      </c>
      <c r="AW183" s="15" t="s">
        <v>32</v>
      </c>
      <c r="AX183" s="15" t="s">
        <v>76</v>
      </c>
      <c r="AY183" s="208" t="s">
        <v>165</v>
      </c>
    </row>
    <row r="184" spans="1:65" s="15" customFormat="1" ht="11.25">
      <c r="B184" s="207"/>
      <c r="D184" s="179" t="s">
        <v>220</v>
      </c>
      <c r="E184" s="208" t="s">
        <v>1</v>
      </c>
      <c r="F184" s="209" t="s">
        <v>784</v>
      </c>
      <c r="H184" s="208" t="s">
        <v>1</v>
      </c>
      <c r="I184" s="210"/>
      <c r="L184" s="207"/>
      <c r="M184" s="211"/>
      <c r="N184" s="212"/>
      <c r="O184" s="212"/>
      <c r="P184" s="212"/>
      <c r="Q184" s="212"/>
      <c r="R184" s="212"/>
      <c r="S184" s="212"/>
      <c r="T184" s="213"/>
      <c r="AT184" s="208" t="s">
        <v>220</v>
      </c>
      <c r="AU184" s="208" t="s">
        <v>86</v>
      </c>
      <c r="AV184" s="15" t="s">
        <v>84</v>
      </c>
      <c r="AW184" s="15" t="s">
        <v>32</v>
      </c>
      <c r="AX184" s="15" t="s">
        <v>76</v>
      </c>
      <c r="AY184" s="208" t="s">
        <v>165</v>
      </c>
    </row>
    <row r="185" spans="1:65" s="15" customFormat="1" ht="11.25">
      <c r="B185" s="207"/>
      <c r="D185" s="179" t="s">
        <v>220</v>
      </c>
      <c r="E185" s="208" t="s">
        <v>1</v>
      </c>
      <c r="F185" s="209" t="s">
        <v>823</v>
      </c>
      <c r="H185" s="208" t="s">
        <v>1</v>
      </c>
      <c r="I185" s="210"/>
      <c r="L185" s="207"/>
      <c r="M185" s="211"/>
      <c r="N185" s="212"/>
      <c r="O185" s="212"/>
      <c r="P185" s="212"/>
      <c r="Q185" s="212"/>
      <c r="R185" s="212"/>
      <c r="S185" s="212"/>
      <c r="T185" s="213"/>
      <c r="AT185" s="208" t="s">
        <v>220</v>
      </c>
      <c r="AU185" s="208" t="s">
        <v>86</v>
      </c>
      <c r="AV185" s="15" t="s">
        <v>84</v>
      </c>
      <c r="AW185" s="15" t="s">
        <v>32</v>
      </c>
      <c r="AX185" s="15" t="s">
        <v>76</v>
      </c>
      <c r="AY185" s="208" t="s">
        <v>165</v>
      </c>
    </row>
    <row r="186" spans="1:65" s="15" customFormat="1" ht="11.25">
      <c r="B186" s="207"/>
      <c r="D186" s="179" t="s">
        <v>220</v>
      </c>
      <c r="E186" s="208" t="s">
        <v>1</v>
      </c>
      <c r="F186" s="209" t="s">
        <v>1117</v>
      </c>
      <c r="H186" s="208" t="s">
        <v>1</v>
      </c>
      <c r="I186" s="210"/>
      <c r="L186" s="207"/>
      <c r="M186" s="211"/>
      <c r="N186" s="212"/>
      <c r="O186" s="212"/>
      <c r="P186" s="212"/>
      <c r="Q186" s="212"/>
      <c r="R186" s="212"/>
      <c r="S186" s="212"/>
      <c r="T186" s="213"/>
      <c r="AT186" s="208" t="s">
        <v>220</v>
      </c>
      <c r="AU186" s="208" t="s">
        <v>86</v>
      </c>
      <c r="AV186" s="15" t="s">
        <v>84</v>
      </c>
      <c r="AW186" s="15" t="s">
        <v>32</v>
      </c>
      <c r="AX186" s="15" t="s">
        <v>76</v>
      </c>
      <c r="AY186" s="208" t="s">
        <v>165</v>
      </c>
    </row>
    <row r="187" spans="1:65" s="13" customFormat="1" ht="11.25">
      <c r="B187" s="183"/>
      <c r="D187" s="179" t="s">
        <v>220</v>
      </c>
      <c r="E187" s="184" t="s">
        <v>1</v>
      </c>
      <c r="F187" s="185" t="s">
        <v>86</v>
      </c>
      <c r="H187" s="186">
        <v>2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220</v>
      </c>
      <c r="AU187" s="184" t="s">
        <v>86</v>
      </c>
      <c r="AV187" s="13" t="s">
        <v>86</v>
      </c>
      <c r="AW187" s="13" t="s">
        <v>32</v>
      </c>
      <c r="AX187" s="13" t="s">
        <v>84</v>
      </c>
      <c r="AY187" s="184" t="s">
        <v>165</v>
      </c>
    </row>
    <row r="188" spans="1:65" s="2" customFormat="1" ht="21.75" customHeight="1">
      <c r="A188" s="32"/>
      <c r="B188" s="165"/>
      <c r="C188" s="166" t="s">
        <v>327</v>
      </c>
      <c r="D188" s="166" t="s">
        <v>168</v>
      </c>
      <c r="E188" s="167" t="s">
        <v>1118</v>
      </c>
      <c r="F188" s="168" t="s">
        <v>1119</v>
      </c>
      <c r="G188" s="169" t="s">
        <v>380</v>
      </c>
      <c r="H188" s="170">
        <v>9.98</v>
      </c>
      <c r="I188" s="171"/>
      <c r="J188" s="172">
        <f>ROUND(I188*H188,2)</f>
        <v>0</v>
      </c>
      <c r="K188" s="168" t="s">
        <v>172</v>
      </c>
      <c r="L188" s="33"/>
      <c r="M188" s="173" t="s">
        <v>1</v>
      </c>
      <c r="N188" s="174" t="s">
        <v>41</v>
      </c>
      <c r="O188" s="58"/>
      <c r="P188" s="175">
        <f>O188*H188</f>
        <v>0</v>
      </c>
      <c r="Q188" s="175">
        <v>0.88534999999999997</v>
      </c>
      <c r="R188" s="175">
        <f>Q188*H188</f>
        <v>8.8357930000000007</v>
      </c>
      <c r="S188" s="175">
        <v>0</v>
      </c>
      <c r="T188" s="176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7" t="s">
        <v>182</v>
      </c>
      <c r="AT188" s="177" t="s">
        <v>168</v>
      </c>
      <c r="AU188" s="177" t="s">
        <v>86</v>
      </c>
      <c r="AY188" s="17" t="s">
        <v>165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7" t="s">
        <v>84</v>
      </c>
      <c r="BK188" s="178">
        <f>ROUND(I188*H188,2)</f>
        <v>0</v>
      </c>
      <c r="BL188" s="17" t="s">
        <v>182</v>
      </c>
      <c r="BM188" s="177" t="s">
        <v>1120</v>
      </c>
    </row>
    <row r="189" spans="1:65" s="15" customFormat="1" ht="11.25">
      <c r="B189" s="207"/>
      <c r="D189" s="179" t="s">
        <v>220</v>
      </c>
      <c r="E189" s="208" t="s">
        <v>1</v>
      </c>
      <c r="F189" s="209" t="s">
        <v>1103</v>
      </c>
      <c r="H189" s="208" t="s">
        <v>1</v>
      </c>
      <c r="I189" s="210"/>
      <c r="L189" s="207"/>
      <c r="M189" s="211"/>
      <c r="N189" s="212"/>
      <c r="O189" s="212"/>
      <c r="P189" s="212"/>
      <c r="Q189" s="212"/>
      <c r="R189" s="212"/>
      <c r="S189" s="212"/>
      <c r="T189" s="213"/>
      <c r="AT189" s="208" t="s">
        <v>220</v>
      </c>
      <c r="AU189" s="208" t="s">
        <v>86</v>
      </c>
      <c r="AV189" s="15" t="s">
        <v>84</v>
      </c>
      <c r="AW189" s="15" t="s">
        <v>32</v>
      </c>
      <c r="AX189" s="15" t="s">
        <v>76</v>
      </c>
      <c r="AY189" s="208" t="s">
        <v>165</v>
      </c>
    </row>
    <row r="190" spans="1:65" s="15" customFormat="1" ht="11.25">
      <c r="B190" s="207"/>
      <c r="D190" s="179" t="s">
        <v>220</v>
      </c>
      <c r="E190" s="208" t="s">
        <v>1</v>
      </c>
      <c r="F190" s="209" t="s">
        <v>784</v>
      </c>
      <c r="H190" s="208" t="s">
        <v>1</v>
      </c>
      <c r="I190" s="210"/>
      <c r="L190" s="207"/>
      <c r="M190" s="211"/>
      <c r="N190" s="212"/>
      <c r="O190" s="212"/>
      <c r="P190" s="212"/>
      <c r="Q190" s="212"/>
      <c r="R190" s="212"/>
      <c r="S190" s="212"/>
      <c r="T190" s="213"/>
      <c r="AT190" s="208" t="s">
        <v>220</v>
      </c>
      <c r="AU190" s="208" t="s">
        <v>86</v>
      </c>
      <c r="AV190" s="15" t="s">
        <v>84</v>
      </c>
      <c r="AW190" s="15" t="s">
        <v>32</v>
      </c>
      <c r="AX190" s="15" t="s">
        <v>76</v>
      </c>
      <c r="AY190" s="208" t="s">
        <v>165</v>
      </c>
    </row>
    <row r="191" spans="1:65" s="15" customFormat="1" ht="11.25">
      <c r="B191" s="207"/>
      <c r="D191" s="179" t="s">
        <v>220</v>
      </c>
      <c r="E191" s="208" t="s">
        <v>1</v>
      </c>
      <c r="F191" s="209" t="s">
        <v>828</v>
      </c>
      <c r="H191" s="208" t="s">
        <v>1</v>
      </c>
      <c r="I191" s="210"/>
      <c r="L191" s="207"/>
      <c r="M191" s="211"/>
      <c r="N191" s="212"/>
      <c r="O191" s="212"/>
      <c r="P191" s="212"/>
      <c r="Q191" s="212"/>
      <c r="R191" s="212"/>
      <c r="S191" s="212"/>
      <c r="T191" s="213"/>
      <c r="AT191" s="208" t="s">
        <v>220</v>
      </c>
      <c r="AU191" s="208" t="s">
        <v>86</v>
      </c>
      <c r="AV191" s="15" t="s">
        <v>84</v>
      </c>
      <c r="AW191" s="15" t="s">
        <v>32</v>
      </c>
      <c r="AX191" s="15" t="s">
        <v>76</v>
      </c>
      <c r="AY191" s="208" t="s">
        <v>165</v>
      </c>
    </row>
    <row r="192" spans="1:65" s="15" customFormat="1" ht="11.25">
      <c r="B192" s="207"/>
      <c r="D192" s="179" t="s">
        <v>220</v>
      </c>
      <c r="E192" s="208" t="s">
        <v>1</v>
      </c>
      <c r="F192" s="209" t="s">
        <v>1121</v>
      </c>
      <c r="H192" s="208" t="s">
        <v>1</v>
      </c>
      <c r="I192" s="210"/>
      <c r="L192" s="207"/>
      <c r="M192" s="211"/>
      <c r="N192" s="212"/>
      <c r="O192" s="212"/>
      <c r="P192" s="212"/>
      <c r="Q192" s="212"/>
      <c r="R192" s="212"/>
      <c r="S192" s="212"/>
      <c r="T192" s="213"/>
      <c r="AT192" s="208" t="s">
        <v>220</v>
      </c>
      <c r="AU192" s="208" t="s">
        <v>86</v>
      </c>
      <c r="AV192" s="15" t="s">
        <v>84</v>
      </c>
      <c r="AW192" s="15" t="s">
        <v>32</v>
      </c>
      <c r="AX192" s="15" t="s">
        <v>76</v>
      </c>
      <c r="AY192" s="208" t="s">
        <v>165</v>
      </c>
    </row>
    <row r="193" spans="1:65" s="13" customFormat="1" ht="11.25">
      <c r="B193" s="183"/>
      <c r="D193" s="179" t="s">
        <v>220</v>
      </c>
      <c r="E193" s="184" t="s">
        <v>1</v>
      </c>
      <c r="F193" s="185" t="s">
        <v>1122</v>
      </c>
      <c r="H193" s="186">
        <v>9.98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220</v>
      </c>
      <c r="AU193" s="184" t="s">
        <v>86</v>
      </c>
      <c r="AV193" s="13" t="s">
        <v>86</v>
      </c>
      <c r="AW193" s="13" t="s">
        <v>32</v>
      </c>
      <c r="AX193" s="13" t="s">
        <v>76</v>
      </c>
      <c r="AY193" s="184" t="s">
        <v>165</v>
      </c>
    </row>
    <row r="194" spans="1:65" s="14" customFormat="1" ht="11.25">
      <c r="B194" s="194"/>
      <c r="D194" s="179" t="s">
        <v>220</v>
      </c>
      <c r="E194" s="195" t="s">
        <v>1</v>
      </c>
      <c r="F194" s="196" t="s">
        <v>244</v>
      </c>
      <c r="H194" s="197">
        <v>9.98</v>
      </c>
      <c r="I194" s="198"/>
      <c r="L194" s="194"/>
      <c r="M194" s="199"/>
      <c r="N194" s="200"/>
      <c r="O194" s="200"/>
      <c r="P194" s="200"/>
      <c r="Q194" s="200"/>
      <c r="R194" s="200"/>
      <c r="S194" s="200"/>
      <c r="T194" s="201"/>
      <c r="AT194" s="195" t="s">
        <v>220</v>
      </c>
      <c r="AU194" s="195" t="s">
        <v>86</v>
      </c>
      <c r="AV194" s="14" t="s">
        <v>182</v>
      </c>
      <c r="AW194" s="14" t="s">
        <v>32</v>
      </c>
      <c r="AX194" s="14" t="s">
        <v>84</v>
      </c>
      <c r="AY194" s="195" t="s">
        <v>165</v>
      </c>
    </row>
    <row r="195" spans="1:65" s="2" customFormat="1" ht="16.5" customHeight="1">
      <c r="A195" s="32"/>
      <c r="B195" s="165"/>
      <c r="C195" s="214" t="s">
        <v>335</v>
      </c>
      <c r="D195" s="214" t="s">
        <v>336</v>
      </c>
      <c r="E195" s="215" t="s">
        <v>1123</v>
      </c>
      <c r="F195" s="216" t="s">
        <v>1124</v>
      </c>
      <c r="G195" s="217" t="s">
        <v>380</v>
      </c>
      <c r="H195" s="218">
        <v>10.279</v>
      </c>
      <c r="I195" s="219"/>
      <c r="J195" s="220">
        <f>ROUND(I195*H195,2)</f>
        <v>0</v>
      </c>
      <c r="K195" s="216" t="s">
        <v>172</v>
      </c>
      <c r="L195" s="221"/>
      <c r="M195" s="222" t="s">
        <v>1</v>
      </c>
      <c r="N195" s="223" t="s">
        <v>41</v>
      </c>
      <c r="O195" s="58"/>
      <c r="P195" s="175">
        <f>O195*H195</f>
        <v>0</v>
      </c>
      <c r="Q195" s="175">
        <v>0.6</v>
      </c>
      <c r="R195" s="175">
        <f>Q195*H195</f>
        <v>6.1673999999999998</v>
      </c>
      <c r="S195" s="175">
        <v>0</v>
      </c>
      <c r="T195" s="17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7" t="s">
        <v>202</v>
      </c>
      <c r="AT195" s="177" t="s">
        <v>336</v>
      </c>
      <c r="AU195" s="177" t="s">
        <v>86</v>
      </c>
      <c r="AY195" s="17" t="s">
        <v>165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17" t="s">
        <v>84</v>
      </c>
      <c r="BK195" s="178">
        <f>ROUND(I195*H195,2)</f>
        <v>0</v>
      </c>
      <c r="BL195" s="17" t="s">
        <v>182</v>
      </c>
      <c r="BM195" s="177" t="s">
        <v>1125</v>
      </c>
    </row>
    <row r="196" spans="1:65" s="13" customFormat="1" ht="11.25">
      <c r="B196" s="183"/>
      <c r="D196" s="179" t="s">
        <v>220</v>
      </c>
      <c r="F196" s="185" t="s">
        <v>1126</v>
      </c>
      <c r="H196" s="186">
        <v>10.279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220</v>
      </c>
      <c r="AU196" s="184" t="s">
        <v>86</v>
      </c>
      <c r="AV196" s="13" t="s">
        <v>86</v>
      </c>
      <c r="AW196" s="13" t="s">
        <v>3</v>
      </c>
      <c r="AX196" s="13" t="s">
        <v>84</v>
      </c>
      <c r="AY196" s="184" t="s">
        <v>165</v>
      </c>
    </row>
    <row r="197" spans="1:65" s="2" customFormat="1" ht="21.75" customHeight="1">
      <c r="A197" s="32"/>
      <c r="B197" s="165"/>
      <c r="C197" s="166" t="s">
        <v>8</v>
      </c>
      <c r="D197" s="166" t="s">
        <v>168</v>
      </c>
      <c r="E197" s="167" t="s">
        <v>835</v>
      </c>
      <c r="F197" s="168" t="s">
        <v>836</v>
      </c>
      <c r="G197" s="169" t="s">
        <v>286</v>
      </c>
      <c r="H197" s="170">
        <v>4.9660000000000002</v>
      </c>
      <c r="I197" s="171"/>
      <c r="J197" s="172">
        <f>ROUND(I197*H197,2)</f>
        <v>0</v>
      </c>
      <c r="K197" s="168" t="s">
        <v>172</v>
      </c>
      <c r="L197" s="33"/>
      <c r="M197" s="173" t="s">
        <v>1</v>
      </c>
      <c r="N197" s="174" t="s">
        <v>41</v>
      </c>
      <c r="O197" s="58"/>
      <c r="P197" s="175">
        <f>O197*H197</f>
        <v>0</v>
      </c>
      <c r="Q197" s="175">
        <v>2.46367</v>
      </c>
      <c r="R197" s="175">
        <f>Q197*H197</f>
        <v>12.234585220000001</v>
      </c>
      <c r="S197" s="175">
        <v>0</v>
      </c>
      <c r="T197" s="17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7" t="s">
        <v>182</v>
      </c>
      <c r="AT197" s="177" t="s">
        <v>168</v>
      </c>
      <c r="AU197" s="177" t="s">
        <v>86</v>
      </c>
      <c r="AY197" s="17" t="s">
        <v>165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7" t="s">
        <v>84</v>
      </c>
      <c r="BK197" s="178">
        <f>ROUND(I197*H197,2)</f>
        <v>0</v>
      </c>
      <c r="BL197" s="17" t="s">
        <v>182</v>
      </c>
      <c r="BM197" s="177" t="s">
        <v>1127</v>
      </c>
    </row>
    <row r="198" spans="1:65" s="15" customFormat="1" ht="11.25">
      <c r="B198" s="207"/>
      <c r="D198" s="179" t="s">
        <v>220</v>
      </c>
      <c r="E198" s="208" t="s">
        <v>1</v>
      </c>
      <c r="F198" s="209" t="s">
        <v>1103</v>
      </c>
      <c r="H198" s="208" t="s">
        <v>1</v>
      </c>
      <c r="I198" s="210"/>
      <c r="L198" s="207"/>
      <c r="M198" s="211"/>
      <c r="N198" s="212"/>
      <c r="O198" s="212"/>
      <c r="P198" s="212"/>
      <c r="Q198" s="212"/>
      <c r="R198" s="212"/>
      <c r="S198" s="212"/>
      <c r="T198" s="213"/>
      <c r="AT198" s="208" t="s">
        <v>220</v>
      </c>
      <c r="AU198" s="208" t="s">
        <v>86</v>
      </c>
      <c r="AV198" s="15" t="s">
        <v>84</v>
      </c>
      <c r="AW198" s="15" t="s">
        <v>32</v>
      </c>
      <c r="AX198" s="15" t="s">
        <v>76</v>
      </c>
      <c r="AY198" s="208" t="s">
        <v>165</v>
      </c>
    </row>
    <row r="199" spans="1:65" s="15" customFormat="1" ht="11.25">
      <c r="B199" s="207"/>
      <c r="D199" s="179" t="s">
        <v>220</v>
      </c>
      <c r="E199" s="208" t="s">
        <v>1</v>
      </c>
      <c r="F199" s="209" t="s">
        <v>784</v>
      </c>
      <c r="H199" s="208" t="s">
        <v>1</v>
      </c>
      <c r="I199" s="210"/>
      <c r="L199" s="207"/>
      <c r="M199" s="211"/>
      <c r="N199" s="212"/>
      <c r="O199" s="212"/>
      <c r="P199" s="212"/>
      <c r="Q199" s="212"/>
      <c r="R199" s="212"/>
      <c r="S199" s="212"/>
      <c r="T199" s="213"/>
      <c r="AT199" s="208" t="s">
        <v>220</v>
      </c>
      <c r="AU199" s="208" t="s">
        <v>86</v>
      </c>
      <c r="AV199" s="15" t="s">
        <v>84</v>
      </c>
      <c r="AW199" s="15" t="s">
        <v>32</v>
      </c>
      <c r="AX199" s="15" t="s">
        <v>76</v>
      </c>
      <c r="AY199" s="208" t="s">
        <v>165</v>
      </c>
    </row>
    <row r="200" spans="1:65" s="15" customFormat="1" ht="22.5">
      <c r="B200" s="207"/>
      <c r="D200" s="179" t="s">
        <v>220</v>
      </c>
      <c r="E200" s="208" t="s">
        <v>1</v>
      </c>
      <c r="F200" s="209" t="s">
        <v>838</v>
      </c>
      <c r="H200" s="208" t="s">
        <v>1</v>
      </c>
      <c r="I200" s="210"/>
      <c r="L200" s="207"/>
      <c r="M200" s="211"/>
      <c r="N200" s="212"/>
      <c r="O200" s="212"/>
      <c r="P200" s="212"/>
      <c r="Q200" s="212"/>
      <c r="R200" s="212"/>
      <c r="S200" s="212"/>
      <c r="T200" s="213"/>
      <c r="AT200" s="208" t="s">
        <v>220</v>
      </c>
      <c r="AU200" s="208" t="s">
        <v>86</v>
      </c>
      <c r="AV200" s="15" t="s">
        <v>84</v>
      </c>
      <c r="AW200" s="15" t="s">
        <v>32</v>
      </c>
      <c r="AX200" s="15" t="s">
        <v>76</v>
      </c>
      <c r="AY200" s="208" t="s">
        <v>165</v>
      </c>
    </row>
    <row r="201" spans="1:65" s="15" customFormat="1" ht="11.25">
      <c r="B201" s="207"/>
      <c r="D201" s="179" t="s">
        <v>220</v>
      </c>
      <c r="E201" s="208" t="s">
        <v>1</v>
      </c>
      <c r="F201" s="209" t="s">
        <v>1128</v>
      </c>
      <c r="H201" s="208" t="s">
        <v>1</v>
      </c>
      <c r="I201" s="210"/>
      <c r="L201" s="207"/>
      <c r="M201" s="211"/>
      <c r="N201" s="212"/>
      <c r="O201" s="212"/>
      <c r="P201" s="212"/>
      <c r="Q201" s="212"/>
      <c r="R201" s="212"/>
      <c r="S201" s="212"/>
      <c r="T201" s="213"/>
      <c r="AT201" s="208" t="s">
        <v>220</v>
      </c>
      <c r="AU201" s="208" t="s">
        <v>86</v>
      </c>
      <c r="AV201" s="15" t="s">
        <v>84</v>
      </c>
      <c r="AW201" s="15" t="s">
        <v>32</v>
      </c>
      <c r="AX201" s="15" t="s">
        <v>76</v>
      </c>
      <c r="AY201" s="208" t="s">
        <v>165</v>
      </c>
    </row>
    <row r="202" spans="1:65" s="13" customFormat="1" ht="11.25">
      <c r="B202" s="183"/>
      <c r="D202" s="179" t="s">
        <v>220</v>
      </c>
      <c r="E202" s="184" t="s">
        <v>1</v>
      </c>
      <c r="F202" s="185" t="s">
        <v>1129</v>
      </c>
      <c r="H202" s="186">
        <v>4.9660000000000002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220</v>
      </c>
      <c r="AU202" s="184" t="s">
        <v>86</v>
      </c>
      <c r="AV202" s="13" t="s">
        <v>86</v>
      </c>
      <c r="AW202" s="13" t="s">
        <v>32</v>
      </c>
      <c r="AX202" s="13" t="s">
        <v>76</v>
      </c>
      <c r="AY202" s="184" t="s">
        <v>165</v>
      </c>
    </row>
    <row r="203" spans="1:65" s="14" customFormat="1" ht="11.25">
      <c r="B203" s="194"/>
      <c r="D203" s="179" t="s">
        <v>220</v>
      </c>
      <c r="E203" s="195" t="s">
        <v>1</v>
      </c>
      <c r="F203" s="196" t="s">
        <v>244</v>
      </c>
      <c r="H203" s="197">
        <v>4.9660000000000002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5" t="s">
        <v>220</v>
      </c>
      <c r="AU203" s="195" t="s">
        <v>86</v>
      </c>
      <c r="AV203" s="14" t="s">
        <v>182</v>
      </c>
      <c r="AW203" s="14" t="s">
        <v>32</v>
      </c>
      <c r="AX203" s="14" t="s">
        <v>84</v>
      </c>
      <c r="AY203" s="195" t="s">
        <v>165</v>
      </c>
    </row>
    <row r="204" spans="1:65" s="2" customFormat="1" ht="21.75" customHeight="1">
      <c r="A204" s="32"/>
      <c r="B204" s="165"/>
      <c r="C204" s="166" t="s">
        <v>346</v>
      </c>
      <c r="D204" s="166" t="s">
        <v>168</v>
      </c>
      <c r="E204" s="167" t="s">
        <v>841</v>
      </c>
      <c r="F204" s="168" t="s">
        <v>842</v>
      </c>
      <c r="G204" s="169" t="s">
        <v>235</v>
      </c>
      <c r="H204" s="170">
        <v>1</v>
      </c>
      <c r="I204" s="171"/>
      <c r="J204" s="172">
        <f>ROUND(I204*H204,2)</f>
        <v>0</v>
      </c>
      <c r="K204" s="168" t="s">
        <v>172</v>
      </c>
      <c r="L204" s="33"/>
      <c r="M204" s="173" t="s">
        <v>1</v>
      </c>
      <c r="N204" s="174" t="s">
        <v>41</v>
      </c>
      <c r="O204" s="58"/>
      <c r="P204" s="175">
        <f>O204*H204</f>
        <v>0</v>
      </c>
      <c r="Q204" s="175">
        <v>1.6167899999999999</v>
      </c>
      <c r="R204" s="175">
        <f>Q204*H204</f>
        <v>1.6167899999999999</v>
      </c>
      <c r="S204" s="175">
        <v>0</v>
      </c>
      <c r="T204" s="17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7" t="s">
        <v>182</v>
      </c>
      <c r="AT204" s="177" t="s">
        <v>168</v>
      </c>
      <c r="AU204" s="177" t="s">
        <v>86</v>
      </c>
      <c r="AY204" s="17" t="s">
        <v>165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7" t="s">
        <v>84</v>
      </c>
      <c r="BK204" s="178">
        <f>ROUND(I204*H204,2)</f>
        <v>0</v>
      </c>
      <c r="BL204" s="17" t="s">
        <v>182</v>
      </c>
      <c r="BM204" s="177" t="s">
        <v>1130</v>
      </c>
    </row>
    <row r="205" spans="1:65" s="15" customFormat="1" ht="11.25">
      <c r="B205" s="207"/>
      <c r="D205" s="179" t="s">
        <v>220</v>
      </c>
      <c r="E205" s="208" t="s">
        <v>1</v>
      </c>
      <c r="F205" s="209" t="s">
        <v>844</v>
      </c>
      <c r="H205" s="208" t="s">
        <v>1</v>
      </c>
      <c r="I205" s="210"/>
      <c r="L205" s="207"/>
      <c r="M205" s="211"/>
      <c r="N205" s="212"/>
      <c r="O205" s="212"/>
      <c r="P205" s="212"/>
      <c r="Q205" s="212"/>
      <c r="R205" s="212"/>
      <c r="S205" s="212"/>
      <c r="T205" s="213"/>
      <c r="AT205" s="208" t="s">
        <v>220</v>
      </c>
      <c r="AU205" s="208" t="s">
        <v>86</v>
      </c>
      <c r="AV205" s="15" t="s">
        <v>84</v>
      </c>
      <c r="AW205" s="15" t="s">
        <v>32</v>
      </c>
      <c r="AX205" s="15" t="s">
        <v>76</v>
      </c>
      <c r="AY205" s="208" t="s">
        <v>165</v>
      </c>
    </row>
    <row r="206" spans="1:65" s="15" customFormat="1" ht="11.25">
      <c r="B206" s="207"/>
      <c r="D206" s="179" t="s">
        <v>220</v>
      </c>
      <c r="E206" s="208" t="s">
        <v>1</v>
      </c>
      <c r="F206" s="209" t="s">
        <v>819</v>
      </c>
      <c r="H206" s="208" t="s">
        <v>1</v>
      </c>
      <c r="I206" s="210"/>
      <c r="L206" s="207"/>
      <c r="M206" s="211"/>
      <c r="N206" s="212"/>
      <c r="O206" s="212"/>
      <c r="P206" s="212"/>
      <c r="Q206" s="212"/>
      <c r="R206" s="212"/>
      <c r="S206" s="212"/>
      <c r="T206" s="213"/>
      <c r="AT206" s="208" t="s">
        <v>220</v>
      </c>
      <c r="AU206" s="208" t="s">
        <v>86</v>
      </c>
      <c r="AV206" s="15" t="s">
        <v>84</v>
      </c>
      <c r="AW206" s="15" t="s">
        <v>32</v>
      </c>
      <c r="AX206" s="15" t="s">
        <v>76</v>
      </c>
      <c r="AY206" s="208" t="s">
        <v>165</v>
      </c>
    </row>
    <row r="207" spans="1:65" s="13" customFormat="1" ht="11.25">
      <c r="B207" s="183"/>
      <c r="D207" s="179" t="s">
        <v>220</v>
      </c>
      <c r="E207" s="184" t="s">
        <v>1</v>
      </c>
      <c r="F207" s="185" t="s">
        <v>84</v>
      </c>
      <c r="H207" s="186">
        <v>1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220</v>
      </c>
      <c r="AU207" s="184" t="s">
        <v>86</v>
      </c>
      <c r="AV207" s="13" t="s">
        <v>86</v>
      </c>
      <c r="AW207" s="13" t="s">
        <v>32</v>
      </c>
      <c r="AX207" s="13" t="s">
        <v>76</v>
      </c>
      <c r="AY207" s="184" t="s">
        <v>165</v>
      </c>
    </row>
    <row r="208" spans="1:65" s="14" customFormat="1" ht="11.25">
      <c r="B208" s="194"/>
      <c r="D208" s="179" t="s">
        <v>220</v>
      </c>
      <c r="E208" s="195" t="s">
        <v>1</v>
      </c>
      <c r="F208" s="196" t="s">
        <v>244</v>
      </c>
      <c r="H208" s="197">
        <v>1</v>
      </c>
      <c r="I208" s="198"/>
      <c r="L208" s="194"/>
      <c r="M208" s="199"/>
      <c r="N208" s="200"/>
      <c r="O208" s="200"/>
      <c r="P208" s="200"/>
      <c r="Q208" s="200"/>
      <c r="R208" s="200"/>
      <c r="S208" s="200"/>
      <c r="T208" s="201"/>
      <c r="AT208" s="195" t="s">
        <v>220</v>
      </c>
      <c r="AU208" s="195" t="s">
        <v>86</v>
      </c>
      <c r="AV208" s="14" t="s">
        <v>182</v>
      </c>
      <c r="AW208" s="14" t="s">
        <v>32</v>
      </c>
      <c r="AX208" s="14" t="s">
        <v>84</v>
      </c>
      <c r="AY208" s="195" t="s">
        <v>165</v>
      </c>
    </row>
    <row r="209" spans="1:65" s="12" customFormat="1" ht="22.9" customHeight="1">
      <c r="B209" s="152"/>
      <c r="D209" s="153" t="s">
        <v>75</v>
      </c>
      <c r="E209" s="163" t="s">
        <v>653</v>
      </c>
      <c r="F209" s="163" t="s">
        <v>654</v>
      </c>
      <c r="I209" s="155"/>
      <c r="J209" s="164">
        <f>BK209</f>
        <v>0</v>
      </c>
      <c r="L209" s="152"/>
      <c r="M209" s="157"/>
      <c r="N209" s="158"/>
      <c r="O209" s="158"/>
      <c r="P209" s="159">
        <f>P210</f>
        <v>0</v>
      </c>
      <c r="Q209" s="158"/>
      <c r="R209" s="159">
        <f>R210</f>
        <v>0</v>
      </c>
      <c r="S209" s="158"/>
      <c r="T209" s="160">
        <f>T210</f>
        <v>0</v>
      </c>
      <c r="AR209" s="153" t="s">
        <v>84</v>
      </c>
      <c r="AT209" s="161" t="s">
        <v>75</v>
      </c>
      <c r="AU209" s="161" t="s">
        <v>84</v>
      </c>
      <c r="AY209" s="153" t="s">
        <v>165</v>
      </c>
      <c r="BK209" s="162">
        <f>BK210</f>
        <v>0</v>
      </c>
    </row>
    <row r="210" spans="1:65" s="2" customFormat="1" ht="21.75" customHeight="1">
      <c r="A210" s="32"/>
      <c r="B210" s="165"/>
      <c r="C210" s="166" t="s">
        <v>350</v>
      </c>
      <c r="D210" s="166" t="s">
        <v>168</v>
      </c>
      <c r="E210" s="167" t="s">
        <v>863</v>
      </c>
      <c r="F210" s="168" t="s">
        <v>864</v>
      </c>
      <c r="G210" s="169" t="s">
        <v>339</v>
      </c>
      <c r="H210" s="170">
        <v>109.181</v>
      </c>
      <c r="I210" s="171"/>
      <c r="J210" s="172">
        <f>ROUND(I210*H210,2)</f>
        <v>0</v>
      </c>
      <c r="K210" s="168" t="s">
        <v>172</v>
      </c>
      <c r="L210" s="33"/>
      <c r="M210" s="202" t="s">
        <v>1</v>
      </c>
      <c r="N210" s="203" t="s">
        <v>41</v>
      </c>
      <c r="O210" s="204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7" t="s">
        <v>182</v>
      </c>
      <c r="AT210" s="177" t="s">
        <v>168</v>
      </c>
      <c r="AU210" s="177" t="s">
        <v>86</v>
      </c>
      <c r="AY210" s="17" t="s">
        <v>165</v>
      </c>
      <c r="BE210" s="178">
        <f>IF(N210="základní",J210,0)</f>
        <v>0</v>
      </c>
      <c r="BF210" s="178">
        <f>IF(N210="snížená",J210,0)</f>
        <v>0</v>
      </c>
      <c r="BG210" s="178">
        <f>IF(N210="zákl. přenesená",J210,0)</f>
        <v>0</v>
      </c>
      <c r="BH210" s="178">
        <f>IF(N210="sníž. přenesená",J210,0)</f>
        <v>0</v>
      </c>
      <c r="BI210" s="178">
        <f>IF(N210="nulová",J210,0)</f>
        <v>0</v>
      </c>
      <c r="BJ210" s="17" t="s">
        <v>84</v>
      </c>
      <c r="BK210" s="178">
        <f>ROUND(I210*H210,2)</f>
        <v>0</v>
      </c>
      <c r="BL210" s="17" t="s">
        <v>182</v>
      </c>
      <c r="BM210" s="177" t="s">
        <v>1131</v>
      </c>
    </row>
    <row r="211" spans="1:65" s="2" customFormat="1" ht="6.95" customHeight="1">
      <c r="A211" s="32"/>
      <c r="B211" s="47"/>
      <c r="C211" s="48"/>
      <c r="D211" s="48"/>
      <c r="E211" s="48"/>
      <c r="F211" s="48"/>
      <c r="G211" s="48"/>
      <c r="H211" s="48"/>
      <c r="I211" s="125"/>
      <c r="J211" s="48"/>
      <c r="K211" s="48"/>
      <c r="L211" s="33"/>
      <c r="M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</row>
  </sheetData>
  <autoFilter ref="C124:K210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121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1" customFormat="1" ht="12" customHeight="1">
      <c r="B8" s="20"/>
      <c r="D8" s="27" t="s">
        <v>138</v>
      </c>
      <c r="I8" s="98"/>
      <c r="L8" s="20"/>
    </row>
    <row r="9" spans="1:46" s="2" customFormat="1" ht="16.5" customHeight="1">
      <c r="A9" s="32"/>
      <c r="B9" s="33"/>
      <c r="C9" s="32"/>
      <c r="D9" s="32"/>
      <c r="E9" s="270" t="s">
        <v>929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258</v>
      </c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32" t="s">
        <v>1132</v>
      </c>
      <c r="F11" s="272"/>
      <c r="G11" s="272"/>
      <c r="H11" s="272"/>
      <c r="I11" s="10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101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102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102" t="s">
        <v>22</v>
      </c>
      <c r="J14" s="55" t="str">
        <f>'Rekapitulace stavby'!AN8</f>
        <v>30. 6. 2020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101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102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102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101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102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73" t="str">
        <f>'Rekapitulace stavby'!E14</f>
        <v>Vyplň údaj</v>
      </c>
      <c r="F20" s="238"/>
      <c r="G20" s="238"/>
      <c r="H20" s="238"/>
      <c r="I20" s="102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101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102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102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10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102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102" t="s">
        <v>27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101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103"/>
      <c r="B29" s="104"/>
      <c r="C29" s="103"/>
      <c r="D29" s="103"/>
      <c r="E29" s="243" t="s">
        <v>1</v>
      </c>
      <c r="F29" s="243"/>
      <c r="G29" s="243"/>
      <c r="H29" s="243"/>
      <c r="I29" s="105"/>
      <c r="J29" s="103"/>
      <c r="K29" s="103"/>
      <c r="L29" s="106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101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8" t="s">
        <v>36</v>
      </c>
      <c r="E32" s="32"/>
      <c r="F32" s="32"/>
      <c r="G32" s="32"/>
      <c r="H32" s="32"/>
      <c r="I32" s="101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107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109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10" t="s">
        <v>40</v>
      </c>
      <c r="E35" s="27" t="s">
        <v>41</v>
      </c>
      <c r="F35" s="111">
        <f>ROUND((SUM(BE122:BE155)),  2)</f>
        <v>0</v>
      </c>
      <c r="G35" s="32"/>
      <c r="H35" s="32"/>
      <c r="I35" s="112">
        <v>0.21</v>
      </c>
      <c r="J35" s="111">
        <f>ROUND(((SUM(BE122:BE155))*I35),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42</v>
      </c>
      <c r="F36" s="111">
        <f>ROUND((SUM(BF122:BF155)),  2)</f>
        <v>0</v>
      </c>
      <c r="G36" s="32"/>
      <c r="H36" s="32"/>
      <c r="I36" s="112">
        <v>0.15</v>
      </c>
      <c r="J36" s="111">
        <f>ROUND(((SUM(BF122:BF155))*I36),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11">
        <f>ROUND((SUM(BG122:BG155)),  2)</f>
        <v>0</v>
      </c>
      <c r="G37" s="32"/>
      <c r="H37" s="32"/>
      <c r="I37" s="112">
        <v>0.21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44</v>
      </c>
      <c r="F38" s="111">
        <f>ROUND((SUM(BH122:BH155)),  2)</f>
        <v>0</v>
      </c>
      <c r="G38" s="32"/>
      <c r="H38" s="32"/>
      <c r="I38" s="112">
        <v>0.15</v>
      </c>
      <c r="J38" s="111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11">
        <f>ROUND((SUM(BI122:BI155)),  2)</f>
        <v>0</v>
      </c>
      <c r="G39" s="32"/>
      <c r="H39" s="32"/>
      <c r="I39" s="112">
        <v>0</v>
      </c>
      <c r="J39" s="111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13"/>
      <c r="D41" s="114" t="s">
        <v>46</v>
      </c>
      <c r="E41" s="60"/>
      <c r="F41" s="60"/>
      <c r="G41" s="115" t="s">
        <v>47</v>
      </c>
      <c r="H41" s="116" t="s">
        <v>48</v>
      </c>
      <c r="I41" s="117"/>
      <c r="J41" s="118">
        <f>SUM(J32:J39)</f>
        <v>0</v>
      </c>
      <c r="K41" s="119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101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138</v>
      </c>
      <c r="I86" s="98"/>
      <c r="L86" s="20"/>
    </row>
    <row r="87" spans="1:31" s="2" customFormat="1" ht="16.5" customHeight="1">
      <c r="A87" s="32"/>
      <c r="B87" s="33"/>
      <c r="C87" s="32"/>
      <c r="D87" s="32"/>
      <c r="E87" s="270" t="s">
        <v>929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258</v>
      </c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32" t="str">
        <f>E11</f>
        <v>SO 101.4.ZV - Výměna aktivní zóny</v>
      </c>
      <c r="F89" s="272"/>
      <c r="G89" s="272"/>
      <c r="H89" s="272"/>
      <c r="I89" s="101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Tábor</v>
      </c>
      <c r="G91" s="32"/>
      <c r="H91" s="32"/>
      <c r="I91" s="102" t="s">
        <v>22</v>
      </c>
      <c r="J91" s="55" t="str">
        <f>IF(J14="","",J14)</f>
        <v>30. 6. 2020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101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Správa a údržba silnic Plzeňského kraje</v>
      </c>
      <c r="G93" s="32"/>
      <c r="H93" s="32"/>
      <c r="I93" s="102" t="s">
        <v>30</v>
      </c>
      <c r="J93" s="30" t="str">
        <f>E23</f>
        <v>Ing. Miloš Burianec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102" t="s">
        <v>33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27" t="s">
        <v>141</v>
      </c>
      <c r="D96" s="113"/>
      <c r="E96" s="113"/>
      <c r="F96" s="113"/>
      <c r="G96" s="113"/>
      <c r="H96" s="113"/>
      <c r="I96" s="128"/>
      <c r="J96" s="129" t="s">
        <v>142</v>
      </c>
      <c r="K96" s="113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101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30" t="s">
        <v>143</v>
      </c>
      <c r="D98" s="32"/>
      <c r="E98" s="32"/>
      <c r="F98" s="32"/>
      <c r="G98" s="32"/>
      <c r="H98" s="32"/>
      <c r="I98" s="101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90</v>
      </c>
    </row>
    <row r="99" spans="1:47" s="9" customFormat="1" ht="24.95" customHeight="1">
      <c r="B99" s="131"/>
      <c r="D99" s="132" t="s">
        <v>260</v>
      </c>
      <c r="E99" s="133"/>
      <c r="F99" s="133"/>
      <c r="G99" s="133"/>
      <c r="H99" s="133"/>
      <c r="I99" s="134"/>
      <c r="J99" s="135">
        <f>J123</f>
        <v>0</v>
      </c>
      <c r="L99" s="131"/>
    </row>
    <row r="100" spans="1:47" s="10" customFormat="1" ht="19.899999999999999" customHeight="1">
      <c r="B100" s="136"/>
      <c r="D100" s="137" t="s">
        <v>261</v>
      </c>
      <c r="E100" s="138"/>
      <c r="F100" s="138"/>
      <c r="G100" s="138"/>
      <c r="H100" s="138"/>
      <c r="I100" s="139"/>
      <c r="J100" s="140">
        <f>J124</f>
        <v>0</v>
      </c>
      <c r="L100" s="136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101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5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6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149</v>
      </c>
      <c r="D107" s="32"/>
      <c r="E107" s="32"/>
      <c r="F107" s="32"/>
      <c r="G107" s="32"/>
      <c r="H107" s="32"/>
      <c r="I107" s="101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101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101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70" t="str">
        <f>E7</f>
        <v>II/231 - Rekonstrukce ul. 28. října III. část</v>
      </c>
      <c r="F110" s="271"/>
      <c r="G110" s="271"/>
      <c r="H110" s="271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138</v>
      </c>
      <c r="I111" s="98"/>
      <c r="L111" s="20"/>
    </row>
    <row r="112" spans="1:47" s="2" customFormat="1" ht="16.5" customHeight="1">
      <c r="A112" s="32"/>
      <c r="B112" s="33"/>
      <c r="C112" s="32"/>
      <c r="D112" s="32"/>
      <c r="E112" s="270" t="s">
        <v>929</v>
      </c>
      <c r="F112" s="272"/>
      <c r="G112" s="272"/>
      <c r="H112" s="27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258</v>
      </c>
      <c r="D113" s="32"/>
      <c r="E113" s="32"/>
      <c r="F113" s="32"/>
      <c r="G113" s="32"/>
      <c r="H113" s="32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32" t="str">
        <f>E11</f>
        <v>SO 101.4.ZV - Výměna aktivní zóny</v>
      </c>
      <c r="F114" s="272"/>
      <c r="G114" s="272"/>
      <c r="H114" s="272"/>
      <c r="I114" s="10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Tábor</v>
      </c>
      <c r="G116" s="32"/>
      <c r="H116" s="32"/>
      <c r="I116" s="102" t="s">
        <v>22</v>
      </c>
      <c r="J116" s="55" t="str">
        <f>IF(J14="","",J14)</f>
        <v>30. 6. 2020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E17</f>
        <v>Správa a údržba silnic Plzeňského kraje</v>
      </c>
      <c r="G118" s="32"/>
      <c r="H118" s="32"/>
      <c r="I118" s="102" t="s">
        <v>30</v>
      </c>
      <c r="J118" s="30" t="str">
        <f>E23</f>
        <v>Ing. Miloš Burianec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2"/>
      <c r="E119" s="32"/>
      <c r="F119" s="25" t="str">
        <f>IF(E20="","",E20)</f>
        <v>Vyplň údaj</v>
      </c>
      <c r="G119" s="32"/>
      <c r="H119" s="32"/>
      <c r="I119" s="102" t="s">
        <v>33</v>
      </c>
      <c r="J119" s="30" t="str">
        <f>E26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101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41"/>
      <c r="B121" s="142"/>
      <c r="C121" s="143" t="s">
        <v>150</v>
      </c>
      <c r="D121" s="144" t="s">
        <v>61</v>
      </c>
      <c r="E121" s="144" t="s">
        <v>57</v>
      </c>
      <c r="F121" s="144" t="s">
        <v>58</v>
      </c>
      <c r="G121" s="144" t="s">
        <v>151</v>
      </c>
      <c r="H121" s="144" t="s">
        <v>152</v>
      </c>
      <c r="I121" s="145" t="s">
        <v>153</v>
      </c>
      <c r="J121" s="144" t="s">
        <v>142</v>
      </c>
      <c r="K121" s="146" t="s">
        <v>154</v>
      </c>
      <c r="L121" s="147"/>
      <c r="M121" s="62" t="s">
        <v>1</v>
      </c>
      <c r="N121" s="63" t="s">
        <v>40</v>
      </c>
      <c r="O121" s="63" t="s">
        <v>155</v>
      </c>
      <c r="P121" s="63" t="s">
        <v>156</v>
      </c>
      <c r="Q121" s="63" t="s">
        <v>157</v>
      </c>
      <c r="R121" s="63" t="s">
        <v>158</v>
      </c>
      <c r="S121" s="63" t="s">
        <v>159</v>
      </c>
      <c r="T121" s="64" t="s">
        <v>160</v>
      </c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</row>
    <row r="122" spans="1:65" s="2" customFormat="1" ht="22.9" customHeight="1">
      <c r="A122" s="32"/>
      <c r="B122" s="33"/>
      <c r="C122" s="69" t="s">
        <v>161</v>
      </c>
      <c r="D122" s="32"/>
      <c r="E122" s="32"/>
      <c r="F122" s="32"/>
      <c r="G122" s="32"/>
      <c r="H122" s="32"/>
      <c r="I122" s="101"/>
      <c r="J122" s="148">
        <f>BK122</f>
        <v>0</v>
      </c>
      <c r="K122" s="32"/>
      <c r="L122" s="33"/>
      <c r="M122" s="65"/>
      <c r="N122" s="56"/>
      <c r="O122" s="66"/>
      <c r="P122" s="149">
        <f>P123</f>
        <v>0</v>
      </c>
      <c r="Q122" s="66"/>
      <c r="R122" s="149">
        <f>R123</f>
        <v>785.08500000000004</v>
      </c>
      <c r="S122" s="66"/>
      <c r="T122" s="150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75</v>
      </c>
      <c r="AU122" s="17" t="s">
        <v>90</v>
      </c>
      <c r="BK122" s="151">
        <f>BK123</f>
        <v>0</v>
      </c>
    </row>
    <row r="123" spans="1:65" s="12" customFormat="1" ht="25.9" customHeight="1">
      <c r="B123" s="152"/>
      <c r="D123" s="153" t="s">
        <v>75</v>
      </c>
      <c r="E123" s="154" t="s">
        <v>267</v>
      </c>
      <c r="F123" s="154" t="s">
        <v>268</v>
      </c>
      <c r="I123" s="155"/>
      <c r="J123" s="156">
        <f>BK123</f>
        <v>0</v>
      </c>
      <c r="L123" s="152"/>
      <c r="M123" s="157"/>
      <c r="N123" s="158"/>
      <c r="O123" s="158"/>
      <c r="P123" s="159">
        <f>P124</f>
        <v>0</v>
      </c>
      <c r="Q123" s="158"/>
      <c r="R123" s="159">
        <f>R124</f>
        <v>785.08500000000004</v>
      </c>
      <c r="S123" s="158"/>
      <c r="T123" s="160">
        <f>T124</f>
        <v>0</v>
      </c>
      <c r="AR123" s="153" t="s">
        <v>84</v>
      </c>
      <c r="AT123" s="161" t="s">
        <v>75</v>
      </c>
      <c r="AU123" s="161" t="s">
        <v>76</v>
      </c>
      <c r="AY123" s="153" t="s">
        <v>165</v>
      </c>
      <c r="BK123" s="162">
        <f>BK124</f>
        <v>0</v>
      </c>
    </row>
    <row r="124" spans="1:65" s="12" customFormat="1" ht="22.9" customHeight="1">
      <c r="B124" s="152"/>
      <c r="D124" s="153" t="s">
        <v>75</v>
      </c>
      <c r="E124" s="163" t="s">
        <v>84</v>
      </c>
      <c r="F124" s="163" t="s">
        <v>228</v>
      </c>
      <c r="I124" s="155"/>
      <c r="J124" s="164">
        <f>BK124</f>
        <v>0</v>
      </c>
      <c r="L124" s="152"/>
      <c r="M124" s="157"/>
      <c r="N124" s="158"/>
      <c r="O124" s="158"/>
      <c r="P124" s="159">
        <f>SUM(P125:P155)</f>
        <v>0</v>
      </c>
      <c r="Q124" s="158"/>
      <c r="R124" s="159">
        <f>SUM(R125:R155)</f>
        <v>785.08500000000004</v>
      </c>
      <c r="S124" s="158"/>
      <c r="T124" s="160">
        <f>SUM(T125:T155)</f>
        <v>0</v>
      </c>
      <c r="AR124" s="153" t="s">
        <v>84</v>
      </c>
      <c r="AT124" s="161" t="s">
        <v>75</v>
      </c>
      <c r="AU124" s="161" t="s">
        <v>84</v>
      </c>
      <c r="AY124" s="153" t="s">
        <v>165</v>
      </c>
      <c r="BK124" s="162">
        <f>SUM(BK125:BK155)</f>
        <v>0</v>
      </c>
    </row>
    <row r="125" spans="1:65" s="2" customFormat="1" ht="21.75" customHeight="1">
      <c r="A125" s="32"/>
      <c r="B125" s="165"/>
      <c r="C125" s="166" t="s">
        <v>84</v>
      </c>
      <c r="D125" s="166" t="s">
        <v>168</v>
      </c>
      <c r="E125" s="167" t="s">
        <v>1133</v>
      </c>
      <c r="F125" s="168" t="s">
        <v>1134</v>
      </c>
      <c r="G125" s="169" t="s">
        <v>286</v>
      </c>
      <c r="H125" s="170">
        <v>522.5</v>
      </c>
      <c r="I125" s="171"/>
      <c r="J125" s="172">
        <f>ROUND(I125*H125,2)</f>
        <v>0</v>
      </c>
      <c r="K125" s="168" t="s">
        <v>172</v>
      </c>
      <c r="L125" s="33"/>
      <c r="M125" s="173" t="s">
        <v>1</v>
      </c>
      <c r="N125" s="174" t="s">
        <v>41</v>
      </c>
      <c r="O125" s="58"/>
      <c r="P125" s="175">
        <f>O125*H125</f>
        <v>0</v>
      </c>
      <c r="Q125" s="175">
        <v>0</v>
      </c>
      <c r="R125" s="175">
        <f>Q125*H125</f>
        <v>0</v>
      </c>
      <c r="S125" s="175">
        <v>0</v>
      </c>
      <c r="T125" s="176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7" t="s">
        <v>182</v>
      </c>
      <c r="AT125" s="177" t="s">
        <v>168</v>
      </c>
      <c r="AU125" s="177" t="s">
        <v>86</v>
      </c>
      <c r="AY125" s="17" t="s">
        <v>165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17" t="s">
        <v>84</v>
      </c>
      <c r="BK125" s="178">
        <f>ROUND(I125*H125,2)</f>
        <v>0</v>
      </c>
      <c r="BL125" s="17" t="s">
        <v>182</v>
      </c>
      <c r="BM125" s="177" t="s">
        <v>1135</v>
      </c>
    </row>
    <row r="126" spans="1:65" s="15" customFormat="1" ht="11.25">
      <c r="B126" s="207"/>
      <c r="D126" s="179" t="s">
        <v>220</v>
      </c>
      <c r="E126" s="208" t="s">
        <v>1</v>
      </c>
      <c r="F126" s="209" t="s">
        <v>904</v>
      </c>
      <c r="H126" s="208" t="s">
        <v>1</v>
      </c>
      <c r="I126" s="210"/>
      <c r="L126" s="207"/>
      <c r="M126" s="211"/>
      <c r="N126" s="212"/>
      <c r="O126" s="212"/>
      <c r="P126" s="212"/>
      <c r="Q126" s="212"/>
      <c r="R126" s="212"/>
      <c r="S126" s="212"/>
      <c r="T126" s="213"/>
      <c r="AT126" s="208" t="s">
        <v>220</v>
      </c>
      <c r="AU126" s="208" t="s">
        <v>86</v>
      </c>
      <c r="AV126" s="15" t="s">
        <v>84</v>
      </c>
      <c r="AW126" s="15" t="s">
        <v>32</v>
      </c>
      <c r="AX126" s="15" t="s">
        <v>76</v>
      </c>
      <c r="AY126" s="208" t="s">
        <v>165</v>
      </c>
    </row>
    <row r="127" spans="1:65" s="15" customFormat="1" ht="22.5">
      <c r="B127" s="207"/>
      <c r="D127" s="179" t="s">
        <v>220</v>
      </c>
      <c r="E127" s="208" t="s">
        <v>1</v>
      </c>
      <c r="F127" s="209" t="s">
        <v>1136</v>
      </c>
      <c r="H127" s="208" t="s">
        <v>1</v>
      </c>
      <c r="I127" s="210"/>
      <c r="L127" s="207"/>
      <c r="M127" s="211"/>
      <c r="N127" s="212"/>
      <c r="O127" s="212"/>
      <c r="P127" s="212"/>
      <c r="Q127" s="212"/>
      <c r="R127" s="212"/>
      <c r="S127" s="212"/>
      <c r="T127" s="213"/>
      <c r="AT127" s="208" t="s">
        <v>220</v>
      </c>
      <c r="AU127" s="208" t="s">
        <v>86</v>
      </c>
      <c r="AV127" s="15" t="s">
        <v>84</v>
      </c>
      <c r="AW127" s="15" t="s">
        <v>32</v>
      </c>
      <c r="AX127" s="15" t="s">
        <v>76</v>
      </c>
      <c r="AY127" s="208" t="s">
        <v>165</v>
      </c>
    </row>
    <row r="128" spans="1:65" s="15" customFormat="1" ht="11.25">
      <c r="B128" s="207"/>
      <c r="D128" s="179" t="s">
        <v>220</v>
      </c>
      <c r="E128" s="208" t="s">
        <v>1</v>
      </c>
      <c r="F128" s="209" t="s">
        <v>906</v>
      </c>
      <c r="H128" s="208" t="s">
        <v>1</v>
      </c>
      <c r="I128" s="210"/>
      <c r="L128" s="207"/>
      <c r="M128" s="211"/>
      <c r="N128" s="212"/>
      <c r="O128" s="212"/>
      <c r="P128" s="212"/>
      <c r="Q128" s="212"/>
      <c r="R128" s="212"/>
      <c r="S128" s="212"/>
      <c r="T128" s="213"/>
      <c r="AT128" s="208" t="s">
        <v>220</v>
      </c>
      <c r="AU128" s="208" t="s">
        <v>86</v>
      </c>
      <c r="AV128" s="15" t="s">
        <v>84</v>
      </c>
      <c r="AW128" s="15" t="s">
        <v>32</v>
      </c>
      <c r="AX128" s="15" t="s">
        <v>76</v>
      </c>
      <c r="AY128" s="208" t="s">
        <v>165</v>
      </c>
    </row>
    <row r="129" spans="1:65" s="15" customFormat="1" ht="11.25">
      <c r="B129" s="207"/>
      <c r="D129" s="179" t="s">
        <v>220</v>
      </c>
      <c r="E129" s="208" t="s">
        <v>1</v>
      </c>
      <c r="F129" s="209" t="s">
        <v>1137</v>
      </c>
      <c r="H129" s="208" t="s">
        <v>1</v>
      </c>
      <c r="I129" s="210"/>
      <c r="L129" s="207"/>
      <c r="M129" s="211"/>
      <c r="N129" s="212"/>
      <c r="O129" s="212"/>
      <c r="P129" s="212"/>
      <c r="Q129" s="212"/>
      <c r="R129" s="212"/>
      <c r="S129" s="212"/>
      <c r="T129" s="213"/>
      <c r="AT129" s="208" t="s">
        <v>220</v>
      </c>
      <c r="AU129" s="208" t="s">
        <v>86</v>
      </c>
      <c r="AV129" s="15" t="s">
        <v>84</v>
      </c>
      <c r="AW129" s="15" t="s">
        <v>32</v>
      </c>
      <c r="AX129" s="15" t="s">
        <v>76</v>
      </c>
      <c r="AY129" s="208" t="s">
        <v>165</v>
      </c>
    </row>
    <row r="130" spans="1:65" s="13" customFormat="1" ht="11.25">
      <c r="B130" s="183"/>
      <c r="D130" s="179" t="s">
        <v>220</v>
      </c>
      <c r="E130" s="184" t="s">
        <v>1</v>
      </c>
      <c r="F130" s="185" t="s">
        <v>1138</v>
      </c>
      <c r="H130" s="186">
        <v>522.5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220</v>
      </c>
      <c r="AU130" s="184" t="s">
        <v>86</v>
      </c>
      <c r="AV130" s="13" t="s">
        <v>86</v>
      </c>
      <c r="AW130" s="13" t="s">
        <v>32</v>
      </c>
      <c r="AX130" s="13" t="s">
        <v>84</v>
      </c>
      <c r="AY130" s="184" t="s">
        <v>165</v>
      </c>
    </row>
    <row r="131" spans="1:65" s="2" customFormat="1" ht="21.75" customHeight="1">
      <c r="A131" s="32"/>
      <c r="B131" s="165"/>
      <c r="C131" s="166" t="s">
        <v>86</v>
      </c>
      <c r="D131" s="166" t="s">
        <v>168</v>
      </c>
      <c r="E131" s="167" t="s">
        <v>306</v>
      </c>
      <c r="F131" s="168" t="s">
        <v>307</v>
      </c>
      <c r="G131" s="169" t="s">
        <v>286</v>
      </c>
      <c r="H131" s="170">
        <v>522.5</v>
      </c>
      <c r="I131" s="171"/>
      <c r="J131" s="172">
        <f>ROUND(I131*H131,2)</f>
        <v>0</v>
      </c>
      <c r="K131" s="168" t="s">
        <v>172</v>
      </c>
      <c r="L131" s="33"/>
      <c r="M131" s="173" t="s">
        <v>1</v>
      </c>
      <c r="N131" s="174" t="s">
        <v>41</v>
      </c>
      <c r="O131" s="58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7" t="s">
        <v>182</v>
      </c>
      <c r="AT131" s="177" t="s">
        <v>168</v>
      </c>
      <c r="AU131" s="177" t="s">
        <v>86</v>
      </c>
      <c r="AY131" s="17" t="s">
        <v>165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7" t="s">
        <v>84</v>
      </c>
      <c r="BK131" s="178">
        <f>ROUND(I131*H131,2)</f>
        <v>0</v>
      </c>
      <c r="BL131" s="17" t="s">
        <v>182</v>
      </c>
      <c r="BM131" s="177" t="s">
        <v>1139</v>
      </c>
    </row>
    <row r="132" spans="1:65" s="2" customFormat="1" ht="33" customHeight="1">
      <c r="A132" s="32"/>
      <c r="B132" s="165"/>
      <c r="C132" s="166" t="s">
        <v>178</v>
      </c>
      <c r="D132" s="166" t="s">
        <v>168</v>
      </c>
      <c r="E132" s="167" t="s">
        <v>310</v>
      </c>
      <c r="F132" s="168" t="s">
        <v>311</v>
      </c>
      <c r="G132" s="169" t="s">
        <v>286</v>
      </c>
      <c r="H132" s="170">
        <v>5225</v>
      </c>
      <c r="I132" s="171"/>
      <c r="J132" s="172">
        <f>ROUND(I132*H132,2)</f>
        <v>0</v>
      </c>
      <c r="K132" s="168" t="s">
        <v>172</v>
      </c>
      <c r="L132" s="33"/>
      <c r="M132" s="173" t="s">
        <v>1</v>
      </c>
      <c r="N132" s="174" t="s">
        <v>41</v>
      </c>
      <c r="O132" s="58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7" t="s">
        <v>182</v>
      </c>
      <c r="AT132" s="177" t="s">
        <v>168</v>
      </c>
      <c r="AU132" s="177" t="s">
        <v>86</v>
      </c>
      <c r="AY132" s="17" t="s">
        <v>165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7" t="s">
        <v>84</v>
      </c>
      <c r="BK132" s="178">
        <f>ROUND(I132*H132,2)</f>
        <v>0</v>
      </c>
      <c r="BL132" s="17" t="s">
        <v>182</v>
      </c>
      <c r="BM132" s="177" t="s">
        <v>1140</v>
      </c>
    </row>
    <row r="133" spans="1:65" s="13" customFormat="1" ht="11.25">
      <c r="B133" s="183"/>
      <c r="D133" s="179" t="s">
        <v>220</v>
      </c>
      <c r="F133" s="185" t="s">
        <v>1141</v>
      </c>
      <c r="H133" s="186">
        <v>5225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220</v>
      </c>
      <c r="AU133" s="184" t="s">
        <v>86</v>
      </c>
      <c r="AV133" s="13" t="s">
        <v>86</v>
      </c>
      <c r="AW133" s="13" t="s">
        <v>3</v>
      </c>
      <c r="AX133" s="13" t="s">
        <v>84</v>
      </c>
      <c r="AY133" s="184" t="s">
        <v>165</v>
      </c>
    </row>
    <row r="134" spans="1:65" s="2" customFormat="1" ht="21.75" customHeight="1">
      <c r="A134" s="32"/>
      <c r="B134" s="165"/>
      <c r="C134" s="166" t="s">
        <v>182</v>
      </c>
      <c r="D134" s="166" t="s">
        <v>168</v>
      </c>
      <c r="E134" s="167" t="s">
        <v>314</v>
      </c>
      <c r="F134" s="168" t="s">
        <v>315</v>
      </c>
      <c r="G134" s="169" t="s">
        <v>286</v>
      </c>
      <c r="H134" s="170">
        <v>522.5</v>
      </c>
      <c r="I134" s="171"/>
      <c r="J134" s="172">
        <f>ROUND(I134*H134,2)</f>
        <v>0</v>
      </c>
      <c r="K134" s="168" t="s">
        <v>172</v>
      </c>
      <c r="L134" s="33"/>
      <c r="M134" s="173" t="s">
        <v>1</v>
      </c>
      <c r="N134" s="174" t="s">
        <v>41</v>
      </c>
      <c r="O134" s="58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7" t="s">
        <v>182</v>
      </c>
      <c r="AT134" s="177" t="s">
        <v>168</v>
      </c>
      <c r="AU134" s="177" t="s">
        <v>86</v>
      </c>
      <c r="AY134" s="17" t="s">
        <v>165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7" t="s">
        <v>84</v>
      </c>
      <c r="BK134" s="178">
        <f>ROUND(I134*H134,2)</f>
        <v>0</v>
      </c>
      <c r="BL134" s="17" t="s">
        <v>182</v>
      </c>
      <c r="BM134" s="177" t="s">
        <v>1142</v>
      </c>
    </row>
    <row r="135" spans="1:65" s="13" customFormat="1" ht="11.25">
      <c r="B135" s="183"/>
      <c r="D135" s="179" t="s">
        <v>220</v>
      </c>
      <c r="E135" s="184" t="s">
        <v>1</v>
      </c>
      <c r="F135" s="185" t="s">
        <v>1138</v>
      </c>
      <c r="H135" s="186">
        <v>522.5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220</v>
      </c>
      <c r="AU135" s="184" t="s">
        <v>86</v>
      </c>
      <c r="AV135" s="13" t="s">
        <v>86</v>
      </c>
      <c r="AW135" s="13" t="s">
        <v>32</v>
      </c>
      <c r="AX135" s="13" t="s">
        <v>76</v>
      </c>
      <c r="AY135" s="184" t="s">
        <v>165</v>
      </c>
    </row>
    <row r="136" spans="1:65" s="14" customFormat="1" ht="11.25">
      <c r="B136" s="194"/>
      <c r="D136" s="179" t="s">
        <v>220</v>
      </c>
      <c r="E136" s="195" t="s">
        <v>1</v>
      </c>
      <c r="F136" s="196" t="s">
        <v>244</v>
      </c>
      <c r="H136" s="197">
        <v>522.5</v>
      </c>
      <c r="I136" s="198"/>
      <c r="L136" s="194"/>
      <c r="M136" s="199"/>
      <c r="N136" s="200"/>
      <c r="O136" s="200"/>
      <c r="P136" s="200"/>
      <c r="Q136" s="200"/>
      <c r="R136" s="200"/>
      <c r="S136" s="200"/>
      <c r="T136" s="201"/>
      <c r="AT136" s="195" t="s">
        <v>220</v>
      </c>
      <c r="AU136" s="195" t="s">
        <v>86</v>
      </c>
      <c r="AV136" s="14" t="s">
        <v>182</v>
      </c>
      <c r="AW136" s="14" t="s">
        <v>32</v>
      </c>
      <c r="AX136" s="14" t="s">
        <v>84</v>
      </c>
      <c r="AY136" s="195" t="s">
        <v>165</v>
      </c>
    </row>
    <row r="137" spans="1:65" s="2" customFormat="1" ht="21.75" customHeight="1">
      <c r="A137" s="32"/>
      <c r="B137" s="165"/>
      <c r="C137" s="166" t="s">
        <v>164</v>
      </c>
      <c r="D137" s="166" t="s">
        <v>168</v>
      </c>
      <c r="E137" s="167" t="s">
        <v>328</v>
      </c>
      <c r="F137" s="168" t="s">
        <v>329</v>
      </c>
      <c r="G137" s="169" t="s">
        <v>286</v>
      </c>
      <c r="H137" s="170">
        <v>522.5</v>
      </c>
      <c r="I137" s="171"/>
      <c r="J137" s="172">
        <f>ROUND(I137*H137,2)</f>
        <v>0</v>
      </c>
      <c r="K137" s="168" t="s">
        <v>172</v>
      </c>
      <c r="L137" s="33"/>
      <c r="M137" s="173" t="s">
        <v>1</v>
      </c>
      <c r="N137" s="174" t="s">
        <v>41</v>
      </c>
      <c r="O137" s="58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7" t="s">
        <v>182</v>
      </c>
      <c r="AT137" s="177" t="s">
        <v>168</v>
      </c>
      <c r="AU137" s="177" t="s">
        <v>86</v>
      </c>
      <c r="AY137" s="17" t="s">
        <v>165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7" t="s">
        <v>84</v>
      </c>
      <c r="BK137" s="178">
        <f>ROUND(I137*H137,2)</f>
        <v>0</v>
      </c>
      <c r="BL137" s="17" t="s">
        <v>182</v>
      </c>
      <c r="BM137" s="177" t="s">
        <v>1143</v>
      </c>
    </row>
    <row r="138" spans="1:65" s="15" customFormat="1" ht="11.25">
      <c r="B138" s="207"/>
      <c r="D138" s="179" t="s">
        <v>220</v>
      </c>
      <c r="E138" s="208" t="s">
        <v>1</v>
      </c>
      <c r="F138" s="209" t="s">
        <v>904</v>
      </c>
      <c r="H138" s="208" t="s">
        <v>1</v>
      </c>
      <c r="I138" s="210"/>
      <c r="L138" s="207"/>
      <c r="M138" s="211"/>
      <c r="N138" s="212"/>
      <c r="O138" s="212"/>
      <c r="P138" s="212"/>
      <c r="Q138" s="212"/>
      <c r="R138" s="212"/>
      <c r="S138" s="212"/>
      <c r="T138" s="213"/>
      <c r="AT138" s="208" t="s">
        <v>220</v>
      </c>
      <c r="AU138" s="208" t="s">
        <v>86</v>
      </c>
      <c r="AV138" s="15" t="s">
        <v>84</v>
      </c>
      <c r="AW138" s="15" t="s">
        <v>32</v>
      </c>
      <c r="AX138" s="15" t="s">
        <v>76</v>
      </c>
      <c r="AY138" s="208" t="s">
        <v>165</v>
      </c>
    </row>
    <row r="139" spans="1:65" s="15" customFormat="1" ht="22.5">
      <c r="B139" s="207"/>
      <c r="D139" s="179" t="s">
        <v>220</v>
      </c>
      <c r="E139" s="208" t="s">
        <v>1</v>
      </c>
      <c r="F139" s="209" t="s">
        <v>1136</v>
      </c>
      <c r="H139" s="208" t="s">
        <v>1</v>
      </c>
      <c r="I139" s="210"/>
      <c r="L139" s="207"/>
      <c r="M139" s="211"/>
      <c r="N139" s="212"/>
      <c r="O139" s="212"/>
      <c r="P139" s="212"/>
      <c r="Q139" s="212"/>
      <c r="R139" s="212"/>
      <c r="S139" s="212"/>
      <c r="T139" s="213"/>
      <c r="AT139" s="208" t="s">
        <v>220</v>
      </c>
      <c r="AU139" s="208" t="s">
        <v>86</v>
      </c>
      <c r="AV139" s="15" t="s">
        <v>84</v>
      </c>
      <c r="AW139" s="15" t="s">
        <v>32</v>
      </c>
      <c r="AX139" s="15" t="s">
        <v>76</v>
      </c>
      <c r="AY139" s="208" t="s">
        <v>165</v>
      </c>
    </row>
    <row r="140" spans="1:65" s="15" customFormat="1" ht="11.25">
      <c r="B140" s="207"/>
      <c r="D140" s="179" t="s">
        <v>220</v>
      </c>
      <c r="E140" s="208" t="s">
        <v>1</v>
      </c>
      <c r="F140" s="209" t="s">
        <v>906</v>
      </c>
      <c r="H140" s="208" t="s">
        <v>1</v>
      </c>
      <c r="I140" s="210"/>
      <c r="L140" s="207"/>
      <c r="M140" s="211"/>
      <c r="N140" s="212"/>
      <c r="O140" s="212"/>
      <c r="P140" s="212"/>
      <c r="Q140" s="212"/>
      <c r="R140" s="212"/>
      <c r="S140" s="212"/>
      <c r="T140" s="213"/>
      <c r="AT140" s="208" t="s">
        <v>220</v>
      </c>
      <c r="AU140" s="208" t="s">
        <v>86</v>
      </c>
      <c r="AV140" s="15" t="s">
        <v>84</v>
      </c>
      <c r="AW140" s="15" t="s">
        <v>32</v>
      </c>
      <c r="AX140" s="15" t="s">
        <v>76</v>
      </c>
      <c r="AY140" s="208" t="s">
        <v>165</v>
      </c>
    </row>
    <row r="141" spans="1:65" s="15" customFormat="1" ht="11.25">
      <c r="B141" s="207"/>
      <c r="D141" s="179" t="s">
        <v>220</v>
      </c>
      <c r="E141" s="208" t="s">
        <v>1</v>
      </c>
      <c r="F141" s="209" t="s">
        <v>1137</v>
      </c>
      <c r="H141" s="208" t="s">
        <v>1</v>
      </c>
      <c r="I141" s="210"/>
      <c r="L141" s="207"/>
      <c r="M141" s="211"/>
      <c r="N141" s="212"/>
      <c r="O141" s="212"/>
      <c r="P141" s="212"/>
      <c r="Q141" s="212"/>
      <c r="R141" s="212"/>
      <c r="S141" s="212"/>
      <c r="T141" s="213"/>
      <c r="AT141" s="208" t="s">
        <v>220</v>
      </c>
      <c r="AU141" s="208" t="s">
        <v>86</v>
      </c>
      <c r="AV141" s="15" t="s">
        <v>84</v>
      </c>
      <c r="AW141" s="15" t="s">
        <v>32</v>
      </c>
      <c r="AX141" s="15" t="s">
        <v>76</v>
      </c>
      <c r="AY141" s="208" t="s">
        <v>165</v>
      </c>
    </row>
    <row r="142" spans="1:65" s="13" customFormat="1" ht="11.25">
      <c r="B142" s="183"/>
      <c r="D142" s="179" t="s">
        <v>220</v>
      </c>
      <c r="E142" s="184" t="s">
        <v>1</v>
      </c>
      <c r="F142" s="185" t="s">
        <v>1138</v>
      </c>
      <c r="H142" s="186">
        <v>522.5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220</v>
      </c>
      <c r="AU142" s="184" t="s">
        <v>86</v>
      </c>
      <c r="AV142" s="13" t="s">
        <v>86</v>
      </c>
      <c r="AW142" s="13" t="s">
        <v>32</v>
      </c>
      <c r="AX142" s="13" t="s">
        <v>84</v>
      </c>
      <c r="AY142" s="184" t="s">
        <v>165</v>
      </c>
    </row>
    <row r="143" spans="1:65" s="2" customFormat="1" ht="16.5" customHeight="1">
      <c r="A143" s="32"/>
      <c r="B143" s="165"/>
      <c r="C143" s="214" t="s">
        <v>189</v>
      </c>
      <c r="D143" s="214" t="s">
        <v>336</v>
      </c>
      <c r="E143" s="215" t="s">
        <v>337</v>
      </c>
      <c r="F143" s="216" t="s">
        <v>338</v>
      </c>
      <c r="G143" s="217" t="s">
        <v>339</v>
      </c>
      <c r="H143" s="218">
        <v>785.08500000000004</v>
      </c>
      <c r="I143" s="219"/>
      <c r="J143" s="220">
        <f>ROUND(I143*H143,2)</f>
        <v>0</v>
      </c>
      <c r="K143" s="216" t="s">
        <v>172</v>
      </c>
      <c r="L143" s="221"/>
      <c r="M143" s="222" t="s">
        <v>1</v>
      </c>
      <c r="N143" s="223" t="s">
        <v>41</v>
      </c>
      <c r="O143" s="58"/>
      <c r="P143" s="175">
        <f>O143*H143</f>
        <v>0</v>
      </c>
      <c r="Q143" s="175">
        <v>1</v>
      </c>
      <c r="R143" s="175">
        <f>Q143*H143</f>
        <v>785.08500000000004</v>
      </c>
      <c r="S143" s="175">
        <v>0</v>
      </c>
      <c r="T143" s="17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7" t="s">
        <v>202</v>
      </c>
      <c r="AT143" s="177" t="s">
        <v>336</v>
      </c>
      <c r="AU143" s="177" t="s">
        <v>86</v>
      </c>
      <c r="AY143" s="17" t="s">
        <v>165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7" t="s">
        <v>84</v>
      </c>
      <c r="BK143" s="178">
        <f>ROUND(I143*H143,2)</f>
        <v>0</v>
      </c>
      <c r="BL143" s="17" t="s">
        <v>182</v>
      </c>
      <c r="BM143" s="177" t="s">
        <v>1144</v>
      </c>
    </row>
    <row r="144" spans="1:65" s="13" customFormat="1" ht="11.25">
      <c r="B144" s="183"/>
      <c r="D144" s="179" t="s">
        <v>220</v>
      </c>
      <c r="F144" s="185" t="s">
        <v>1145</v>
      </c>
      <c r="H144" s="186">
        <v>785.08500000000004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220</v>
      </c>
      <c r="AU144" s="184" t="s">
        <v>86</v>
      </c>
      <c r="AV144" s="13" t="s">
        <v>86</v>
      </c>
      <c r="AW144" s="13" t="s">
        <v>3</v>
      </c>
      <c r="AX144" s="13" t="s">
        <v>84</v>
      </c>
      <c r="AY144" s="184" t="s">
        <v>165</v>
      </c>
    </row>
    <row r="145" spans="1:65" s="2" customFormat="1" ht="21.75" customHeight="1">
      <c r="A145" s="32"/>
      <c r="B145" s="165"/>
      <c r="C145" s="166" t="s">
        <v>195</v>
      </c>
      <c r="D145" s="166" t="s">
        <v>168</v>
      </c>
      <c r="E145" s="167" t="s">
        <v>342</v>
      </c>
      <c r="F145" s="168" t="s">
        <v>343</v>
      </c>
      <c r="G145" s="169" t="s">
        <v>339</v>
      </c>
      <c r="H145" s="170">
        <v>1045</v>
      </c>
      <c r="I145" s="171"/>
      <c r="J145" s="172">
        <f>ROUND(I145*H145,2)</f>
        <v>0</v>
      </c>
      <c r="K145" s="168" t="s">
        <v>172</v>
      </c>
      <c r="L145" s="33"/>
      <c r="M145" s="173" t="s">
        <v>1</v>
      </c>
      <c r="N145" s="174" t="s">
        <v>41</v>
      </c>
      <c r="O145" s="58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7" t="s">
        <v>182</v>
      </c>
      <c r="AT145" s="177" t="s">
        <v>168</v>
      </c>
      <c r="AU145" s="177" t="s">
        <v>86</v>
      </c>
      <c r="AY145" s="17" t="s">
        <v>165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7" t="s">
        <v>84</v>
      </c>
      <c r="BK145" s="178">
        <f>ROUND(I145*H145,2)</f>
        <v>0</v>
      </c>
      <c r="BL145" s="17" t="s">
        <v>182</v>
      </c>
      <c r="BM145" s="177" t="s">
        <v>1146</v>
      </c>
    </row>
    <row r="146" spans="1:65" s="13" customFormat="1" ht="11.25">
      <c r="B146" s="183"/>
      <c r="D146" s="179" t="s">
        <v>220</v>
      </c>
      <c r="E146" s="184" t="s">
        <v>1</v>
      </c>
      <c r="F146" s="185" t="s">
        <v>1138</v>
      </c>
      <c r="H146" s="186">
        <v>522.5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220</v>
      </c>
      <c r="AU146" s="184" t="s">
        <v>86</v>
      </c>
      <c r="AV146" s="13" t="s">
        <v>86</v>
      </c>
      <c r="AW146" s="13" t="s">
        <v>32</v>
      </c>
      <c r="AX146" s="13" t="s">
        <v>84</v>
      </c>
      <c r="AY146" s="184" t="s">
        <v>165</v>
      </c>
    </row>
    <row r="147" spans="1:65" s="13" customFormat="1" ht="11.25">
      <c r="B147" s="183"/>
      <c r="D147" s="179" t="s">
        <v>220</v>
      </c>
      <c r="F147" s="185" t="s">
        <v>1147</v>
      </c>
      <c r="H147" s="186">
        <v>1045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220</v>
      </c>
      <c r="AU147" s="184" t="s">
        <v>86</v>
      </c>
      <c r="AV147" s="13" t="s">
        <v>86</v>
      </c>
      <c r="AW147" s="13" t="s">
        <v>3</v>
      </c>
      <c r="AX147" s="13" t="s">
        <v>84</v>
      </c>
      <c r="AY147" s="184" t="s">
        <v>165</v>
      </c>
    </row>
    <row r="148" spans="1:65" s="2" customFormat="1" ht="16.5" customHeight="1">
      <c r="A148" s="32"/>
      <c r="B148" s="165"/>
      <c r="C148" s="166" t="s">
        <v>202</v>
      </c>
      <c r="D148" s="166" t="s">
        <v>168</v>
      </c>
      <c r="E148" s="167" t="s">
        <v>347</v>
      </c>
      <c r="F148" s="168" t="s">
        <v>348</v>
      </c>
      <c r="G148" s="169" t="s">
        <v>286</v>
      </c>
      <c r="H148" s="170">
        <v>522.5</v>
      </c>
      <c r="I148" s="171"/>
      <c r="J148" s="172">
        <f>ROUND(I148*H148,2)</f>
        <v>0</v>
      </c>
      <c r="K148" s="168" t="s">
        <v>172</v>
      </c>
      <c r="L148" s="33"/>
      <c r="M148" s="173" t="s">
        <v>1</v>
      </c>
      <c r="N148" s="174" t="s">
        <v>41</v>
      </c>
      <c r="O148" s="58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7" t="s">
        <v>182</v>
      </c>
      <c r="AT148" s="177" t="s">
        <v>168</v>
      </c>
      <c r="AU148" s="177" t="s">
        <v>86</v>
      </c>
      <c r="AY148" s="17" t="s">
        <v>165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7" t="s">
        <v>84</v>
      </c>
      <c r="BK148" s="178">
        <f>ROUND(I148*H148,2)</f>
        <v>0</v>
      </c>
      <c r="BL148" s="17" t="s">
        <v>182</v>
      </c>
      <c r="BM148" s="177" t="s">
        <v>1148</v>
      </c>
    </row>
    <row r="149" spans="1:65" s="13" customFormat="1" ht="11.25">
      <c r="B149" s="183"/>
      <c r="D149" s="179" t="s">
        <v>220</v>
      </c>
      <c r="E149" s="184" t="s">
        <v>1</v>
      </c>
      <c r="F149" s="185" t="s">
        <v>1138</v>
      </c>
      <c r="H149" s="186">
        <v>522.5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220</v>
      </c>
      <c r="AU149" s="184" t="s">
        <v>86</v>
      </c>
      <c r="AV149" s="13" t="s">
        <v>86</v>
      </c>
      <c r="AW149" s="13" t="s">
        <v>32</v>
      </c>
      <c r="AX149" s="13" t="s">
        <v>84</v>
      </c>
      <c r="AY149" s="184" t="s">
        <v>165</v>
      </c>
    </row>
    <row r="150" spans="1:65" s="2" customFormat="1" ht="21.75" customHeight="1">
      <c r="A150" s="32"/>
      <c r="B150" s="165"/>
      <c r="C150" s="166" t="s">
        <v>205</v>
      </c>
      <c r="D150" s="166" t="s">
        <v>168</v>
      </c>
      <c r="E150" s="167" t="s">
        <v>924</v>
      </c>
      <c r="F150" s="168" t="s">
        <v>925</v>
      </c>
      <c r="G150" s="169" t="s">
        <v>231</v>
      </c>
      <c r="H150" s="170">
        <v>1045</v>
      </c>
      <c r="I150" s="171"/>
      <c r="J150" s="172">
        <f>ROUND(I150*H150,2)</f>
        <v>0</v>
      </c>
      <c r="K150" s="168" t="s">
        <v>172</v>
      </c>
      <c r="L150" s="33"/>
      <c r="M150" s="173" t="s">
        <v>1</v>
      </c>
      <c r="N150" s="174" t="s">
        <v>41</v>
      </c>
      <c r="O150" s="58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7" t="s">
        <v>182</v>
      </c>
      <c r="AT150" s="177" t="s">
        <v>168</v>
      </c>
      <c r="AU150" s="177" t="s">
        <v>86</v>
      </c>
      <c r="AY150" s="17" t="s">
        <v>165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7" t="s">
        <v>84</v>
      </c>
      <c r="BK150" s="178">
        <f>ROUND(I150*H150,2)</f>
        <v>0</v>
      </c>
      <c r="BL150" s="17" t="s">
        <v>182</v>
      </c>
      <c r="BM150" s="177" t="s">
        <v>1149</v>
      </c>
    </row>
    <row r="151" spans="1:65" s="15" customFormat="1" ht="11.25">
      <c r="B151" s="207"/>
      <c r="D151" s="179" t="s">
        <v>220</v>
      </c>
      <c r="E151" s="208" t="s">
        <v>1</v>
      </c>
      <c r="F151" s="209" t="s">
        <v>904</v>
      </c>
      <c r="H151" s="208" t="s">
        <v>1</v>
      </c>
      <c r="I151" s="210"/>
      <c r="L151" s="207"/>
      <c r="M151" s="211"/>
      <c r="N151" s="212"/>
      <c r="O151" s="212"/>
      <c r="P151" s="212"/>
      <c r="Q151" s="212"/>
      <c r="R151" s="212"/>
      <c r="S151" s="212"/>
      <c r="T151" s="213"/>
      <c r="AT151" s="208" t="s">
        <v>220</v>
      </c>
      <c r="AU151" s="208" t="s">
        <v>86</v>
      </c>
      <c r="AV151" s="15" t="s">
        <v>84</v>
      </c>
      <c r="AW151" s="15" t="s">
        <v>32</v>
      </c>
      <c r="AX151" s="15" t="s">
        <v>76</v>
      </c>
      <c r="AY151" s="208" t="s">
        <v>165</v>
      </c>
    </row>
    <row r="152" spans="1:65" s="15" customFormat="1" ht="22.5">
      <c r="B152" s="207"/>
      <c r="D152" s="179" t="s">
        <v>220</v>
      </c>
      <c r="E152" s="208" t="s">
        <v>1</v>
      </c>
      <c r="F152" s="209" t="s">
        <v>1136</v>
      </c>
      <c r="H152" s="208" t="s">
        <v>1</v>
      </c>
      <c r="I152" s="210"/>
      <c r="L152" s="207"/>
      <c r="M152" s="211"/>
      <c r="N152" s="212"/>
      <c r="O152" s="212"/>
      <c r="P152" s="212"/>
      <c r="Q152" s="212"/>
      <c r="R152" s="212"/>
      <c r="S152" s="212"/>
      <c r="T152" s="213"/>
      <c r="AT152" s="208" t="s">
        <v>220</v>
      </c>
      <c r="AU152" s="208" t="s">
        <v>86</v>
      </c>
      <c r="AV152" s="15" t="s">
        <v>84</v>
      </c>
      <c r="AW152" s="15" t="s">
        <v>32</v>
      </c>
      <c r="AX152" s="15" t="s">
        <v>76</v>
      </c>
      <c r="AY152" s="208" t="s">
        <v>165</v>
      </c>
    </row>
    <row r="153" spans="1:65" s="15" customFormat="1" ht="11.25">
      <c r="B153" s="207"/>
      <c r="D153" s="179" t="s">
        <v>220</v>
      </c>
      <c r="E153" s="208" t="s">
        <v>1</v>
      </c>
      <c r="F153" s="209" t="s">
        <v>906</v>
      </c>
      <c r="H153" s="208" t="s">
        <v>1</v>
      </c>
      <c r="I153" s="210"/>
      <c r="L153" s="207"/>
      <c r="M153" s="211"/>
      <c r="N153" s="212"/>
      <c r="O153" s="212"/>
      <c r="P153" s="212"/>
      <c r="Q153" s="212"/>
      <c r="R153" s="212"/>
      <c r="S153" s="212"/>
      <c r="T153" s="213"/>
      <c r="AT153" s="208" t="s">
        <v>220</v>
      </c>
      <c r="AU153" s="208" t="s">
        <v>86</v>
      </c>
      <c r="AV153" s="15" t="s">
        <v>84</v>
      </c>
      <c r="AW153" s="15" t="s">
        <v>32</v>
      </c>
      <c r="AX153" s="15" t="s">
        <v>76</v>
      </c>
      <c r="AY153" s="208" t="s">
        <v>165</v>
      </c>
    </row>
    <row r="154" spans="1:65" s="15" customFormat="1" ht="11.25">
      <c r="B154" s="207"/>
      <c r="D154" s="179" t="s">
        <v>220</v>
      </c>
      <c r="E154" s="208" t="s">
        <v>1</v>
      </c>
      <c r="F154" s="209" t="s">
        <v>1137</v>
      </c>
      <c r="H154" s="208" t="s">
        <v>1</v>
      </c>
      <c r="I154" s="210"/>
      <c r="L154" s="207"/>
      <c r="M154" s="211"/>
      <c r="N154" s="212"/>
      <c r="O154" s="212"/>
      <c r="P154" s="212"/>
      <c r="Q154" s="212"/>
      <c r="R154" s="212"/>
      <c r="S154" s="212"/>
      <c r="T154" s="213"/>
      <c r="AT154" s="208" t="s">
        <v>220</v>
      </c>
      <c r="AU154" s="208" t="s">
        <v>86</v>
      </c>
      <c r="AV154" s="15" t="s">
        <v>84</v>
      </c>
      <c r="AW154" s="15" t="s">
        <v>32</v>
      </c>
      <c r="AX154" s="15" t="s">
        <v>76</v>
      </c>
      <c r="AY154" s="208" t="s">
        <v>165</v>
      </c>
    </row>
    <row r="155" spans="1:65" s="13" customFormat="1" ht="11.25">
      <c r="B155" s="183"/>
      <c r="D155" s="179" t="s">
        <v>220</v>
      </c>
      <c r="E155" s="184" t="s">
        <v>1</v>
      </c>
      <c r="F155" s="185" t="s">
        <v>1150</v>
      </c>
      <c r="H155" s="186">
        <v>1045</v>
      </c>
      <c r="I155" s="187"/>
      <c r="L155" s="183"/>
      <c r="M155" s="191"/>
      <c r="N155" s="192"/>
      <c r="O155" s="192"/>
      <c r="P155" s="192"/>
      <c r="Q155" s="192"/>
      <c r="R155" s="192"/>
      <c r="S155" s="192"/>
      <c r="T155" s="193"/>
      <c r="AT155" s="184" t="s">
        <v>220</v>
      </c>
      <c r="AU155" s="184" t="s">
        <v>86</v>
      </c>
      <c r="AV155" s="13" t="s">
        <v>86</v>
      </c>
      <c r="AW155" s="13" t="s">
        <v>32</v>
      </c>
      <c r="AX155" s="13" t="s">
        <v>84</v>
      </c>
      <c r="AY155" s="184" t="s">
        <v>165</v>
      </c>
    </row>
    <row r="156" spans="1:65" s="2" customFormat="1" ht="6.95" customHeight="1">
      <c r="A156" s="32"/>
      <c r="B156" s="47"/>
      <c r="C156" s="48"/>
      <c r="D156" s="48"/>
      <c r="E156" s="48"/>
      <c r="F156" s="48"/>
      <c r="G156" s="48"/>
      <c r="H156" s="48"/>
      <c r="I156" s="125"/>
      <c r="J156" s="48"/>
      <c r="K156" s="48"/>
      <c r="L156" s="33"/>
      <c r="M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</sheetData>
  <autoFilter ref="C121:K15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124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2" customFormat="1" ht="12" customHeight="1">
      <c r="A8" s="32"/>
      <c r="B8" s="33"/>
      <c r="C8" s="32"/>
      <c r="D8" s="27" t="s">
        <v>138</v>
      </c>
      <c r="E8" s="32"/>
      <c r="F8" s="32"/>
      <c r="G8" s="32"/>
      <c r="H8" s="32"/>
      <c r="I8" s="101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1151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102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102" t="s">
        <v>22</v>
      </c>
      <c r="J12" s="55" t="str">
        <f>'Rekapitulace stavby'!AN8</f>
        <v>30. 6. 2020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101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102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102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101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102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3" t="str">
        <f>'Rekapitulace stavby'!E14</f>
        <v>Vyplň údaj</v>
      </c>
      <c r="F18" s="238"/>
      <c r="G18" s="238"/>
      <c r="H18" s="238"/>
      <c r="I18" s="102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101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102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102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101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102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102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101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101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5"/>
      <c r="J27" s="103"/>
      <c r="K27" s="103"/>
      <c r="L27" s="106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7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8" t="s">
        <v>36</v>
      </c>
      <c r="E30" s="32"/>
      <c r="F30" s="32"/>
      <c r="G30" s="32"/>
      <c r="H30" s="32"/>
      <c r="I30" s="101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9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10" t="s">
        <v>40</v>
      </c>
      <c r="E33" s="27" t="s">
        <v>41</v>
      </c>
      <c r="F33" s="111">
        <f>ROUND((SUM(BE117:BE131)),  2)</f>
        <v>0</v>
      </c>
      <c r="G33" s="32"/>
      <c r="H33" s="32"/>
      <c r="I33" s="112">
        <v>0.21</v>
      </c>
      <c r="J33" s="111">
        <f>ROUND(((SUM(BE117:BE131))*I33),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11">
        <f>ROUND((SUM(BF117:BF131)),  2)</f>
        <v>0</v>
      </c>
      <c r="G34" s="32"/>
      <c r="H34" s="32"/>
      <c r="I34" s="112">
        <v>0.15</v>
      </c>
      <c r="J34" s="111">
        <f>ROUND(((SUM(BF117:BF131))*I34),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11">
        <f>ROUND((SUM(BG117:BG131)),  2)</f>
        <v>0</v>
      </c>
      <c r="G35" s="32"/>
      <c r="H35" s="32"/>
      <c r="I35" s="112">
        <v>0.21</v>
      </c>
      <c r="J35" s="11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11">
        <f>ROUND((SUM(BH117:BH131)),  2)</f>
        <v>0</v>
      </c>
      <c r="G36" s="32"/>
      <c r="H36" s="32"/>
      <c r="I36" s="112">
        <v>0.15</v>
      </c>
      <c r="J36" s="111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11">
        <f>ROUND((SUM(BI117:BI131)),  2)</f>
        <v>0</v>
      </c>
      <c r="G37" s="32"/>
      <c r="H37" s="32"/>
      <c r="I37" s="112">
        <v>0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101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46</v>
      </c>
      <c r="E39" s="60"/>
      <c r="F39" s="60"/>
      <c r="G39" s="115" t="s">
        <v>47</v>
      </c>
      <c r="H39" s="116" t="s">
        <v>48</v>
      </c>
      <c r="I39" s="117"/>
      <c r="J39" s="118">
        <f>SUM(J30:J37)</f>
        <v>0</v>
      </c>
      <c r="K39" s="119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8"/>
      <c r="L41" s="20"/>
    </row>
    <row r="42" spans="1:31" s="1" customFormat="1" ht="14.45" customHeight="1">
      <c r="B42" s="20"/>
      <c r="I42" s="98"/>
      <c r="L42" s="20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138</v>
      </c>
      <c r="D86" s="32"/>
      <c r="E86" s="32"/>
      <c r="F86" s="32"/>
      <c r="G86" s="32"/>
      <c r="H86" s="32"/>
      <c r="I86" s="101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2" t="str">
        <f>E9</f>
        <v>SO 151.ZH - Dopravní značení II/231 (od km 1,710 do km 2,660)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Tábor</v>
      </c>
      <c r="G89" s="32"/>
      <c r="H89" s="32"/>
      <c r="I89" s="102" t="s">
        <v>22</v>
      </c>
      <c r="J89" s="55" t="str">
        <f>IF(J12="","",J12)</f>
        <v>30. 6. 2020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Správa a údržba silnic Plzeňského kraje</v>
      </c>
      <c r="G91" s="32"/>
      <c r="H91" s="32"/>
      <c r="I91" s="102" t="s">
        <v>30</v>
      </c>
      <c r="J91" s="30" t="str">
        <f>E21</f>
        <v>Ing. Miloš Burianec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102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101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7" t="s">
        <v>141</v>
      </c>
      <c r="D94" s="113"/>
      <c r="E94" s="113"/>
      <c r="F94" s="113"/>
      <c r="G94" s="113"/>
      <c r="H94" s="113"/>
      <c r="I94" s="128"/>
      <c r="J94" s="129" t="s">
        <v>142</v>
      </c>
      <c r="K94" s="11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30" t="s">
        <v>143</v>
      </c>
      <c r="D96" s="32"/>
      <c r="E96" s="32"/>
      <c r="F96" s="32"/>
      <c r="G96" s="32"/>
      <c r="H96" s="32"/>
      <c r="I96" s="101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pans="1:31" s="9" customFormat="1" ht="24.95" customHeight="1">
      <c r="B97" s="131"/>
      <c r="D97" s="132" t="s">
        <v>1152</v>
      </c>
      <c r="E97" s="133"/>
      <c r="F97" s="133"/>
      <c r="G97" s="133"/>
      <c r="H97" s="133"/>
      <c r="I97" s="134"/>
      <c r="J97" s="135">
        <f>J118</f>
        <v>0</v>
      </c>
      <c r="L97" s="131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101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125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126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149</v>
      </c>
      <c r="D104" s="32"/>
      <c r="E104" s="32"/>
      <c r="F104" s="32"/>
      <c r="G104" s="32"/>
      <c r="H104" s="32"/>
      <c r="I104" s="101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101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101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70" t="str">
        <f>E7</f>
        <v>II/231 - Rekonstrukce ul. 28. října III. část</v>
      </c>
      <c r="F107" s="271"/>
      <c r="G107" s="271"/>
      <c r="H107" s="271"/>
      <c r="I107" s="101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138</v>
      </c>
      <c r="D108" s="32"/>
      <c r="E108" s="32"/>
      <c r="F108" s="32"/>
      <c r="G108" s="32"/>
      <c r="H108" s="32"/>
      <c r="I108" s="101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32" t="str">
        <f>E9</f>
        <v>SO 151.ZH - Dopravní značení II/231 (od km 1,710 do km 2,660)</v>
      </c>
      <c r="F109" s="272"/>
      <c r="G109" s="272"/>
      <c r="H109" s="272"/>
      <c r="I109" s="101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>Tábor</v>
      </c>
      <c r="G111" s="32"/>
      <c r="H111" s="32"/>
      <c r="I111" s="102" t="s">
        <v>22</v>
      </c>
      <c r="J111" s="55" t="str">
        <f>IF(J12="","",J12)</f>
        <v>30. 6. 2020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24</v>
      </c>
      <c r="D113" s="32"/>
      <c r="E113" s="32"/>
      <c r="F113" s="25" t="str">
        <f>E15</f>
        <v>Správa a údržba silnic Plzeňského kraje</v>
      </c>
      <c r="G113" s="32"/>
      <c r="H113" s="32"/>
      <c r="I113" s="102" t="s">
        <v>30</v>
      </c>
      <c r="J113" s="30" t="str">
        <f>E21</f>
        <v>Ing. Miloš Burianec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28</v>
      </c>
      <c r="D114" s="32"/>
      <c r="E114" s="32"/>
      <c r="F114" s="25" t="str">
        <f>IF(E18="","",E18)</f>
        <v>Vyplň údaj</v>
      </c>
      <c r="G114" s="32"/>
      <c r="H114" s="32"/>
      <c r="I114" s="102" t="s">
        <v>33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41"/>
      <c r="B116" s="142"/>
      <c r="C116" s="143" t="s">
        <v>150</v>
      </c>
      <c r="D116" s="144" t="s">
        <v>61</v>
      </c>
      <c r="E116" s="144" t="s">
        <v>57</v>
      </c>
      <c r="F116" s="144" t="s">
        <v>58</v>
      </c>
      <c r="G116" s="144" t="s">
        <v>151</v>
      </c>
      <c r="H116" s="144" t="s">
        <v>152</v>
      </c>
      <c r="I116" s="145" t="s">
        <v>153</v>
      </c>
      <c r="J116" s="144" t="s">
        <v>142</v>
      </c>
      <c r="K116" s="146" t="s">
        <v>154</v>
      </c>
      <c r="L116" s="147"/>
      <c r="M116" s="62" t="s">
        <v>1</v>
      </c>
      <c r="N116" s="63" t="s">
        <v>40</v>
      </c>
      <c r="O116" s="63" t="s">
        <v>155</v>
      </c>
      <c r="P116" s="63" t="s">
        <v>156</v>
      </c>
      <c r="Q116" s="63" t="s">
        <v>157</v>
      </c>
      <c r="R116" s="63" t="s">
        <v>158</v>
      </c>
      <c r="S116" s="63" t="s">
        <v>159</v>
      </c>
      <c r="T116" s="64" t="s">
        <v>160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pans="1:65" s="2" customFormat="1" ht="22.9" customHeight="1">
      <c r="A117" s="32"/>
      <c r="B117" s="33"/>
      <c r="C117" s="69" t="s">
        <v>161</v>
      </c>
      <c r="D117" s="32"/>
      <c r="E117" s="32"/>
      <c r="F117" s="32"/>
      <c r="G117" s="32"/>
      <c r="H117" s="32"/>
      <c r="I117" s="101"/>
      <c r="J117" s="148">
        <f>BK117</f>
        <v>0</v>
      </c>
      <c r="K117" s="32"/>
      <c r="L117" s="33"/>
      <c r="M117" s="65"/>
      <c r="N117" s="56"/>
      <c r="O117" s="66"/>
      <c r="P117" s="149">
        <f>P118</f>
        <v>0</v>
      </c>
      <c r="Q117" s="66"/>
      <c r="R117" s="149">
        <f>R118</f>
        <v>1.4211040000000001</v>
      </c>
      <c r="S117" s="66"/>
      <c r="T117" s="150">
        <f>T118</f>
        <v>1.2E-2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75</v>
      </c>
      <c r="AU117" s="17" t="s">
        <v>90</v>
      </c>
      <c r="BK117" s="151">
        <f>BK118</f>
        <v>0</v>
      </c>
    </row>
    <row r="118" spans="1:65" s="12" customFormat="1" ht="25.9" customHeight="1">
      <c r="B118" s="152"/>
      <c r="D118" s="153" t="s">
        <v>75</v>
      </c>
      <c r="E118" s="154" t="s">
        <v>205</v>
      </c>
      <c r="F118" s="154" t="s">
        <v>472</v>
      </c>
      <c r="I118" s="155"/>
      <c r="J118" s="156">
        <f>BK118</f>
        <v>0</v>
      </c>
      <c r="L118" s="152"/>
      <c r="M118" s="157"/>
      <c r="N118" s="158"/>
      <c r="O118" s="158"/>
      <c r="P118" s="159">
        <f>SUM(P119:P131)</f>
        <v>0</v>
      </c>
      <c r="Q118" s="158"/>
      <c r="R118" s="159">
        <f>SUM(R119:R131)</f>
        <v>1.4211040000000001</v>
      </c>
      <c r="S118" s="158"/>
      <c r="T118" s="160">
        <f>SUM(T119:T131)</f>
        <v>1.2E-2</v>
      </c>
      <c r="AR118" s="153" t="s">
        <v>84</v>
      </c>
      <c r="AT118" s="161" t="s">
        <v>75</v>
      </c>
      <c r="AU118" s="161" t="s">
        <v>76</v>
      </c>
      <c r="AY118" s="153" t="s">
        <v>165</v>
      </c>
      <c r="BK118" s="162">
        <f>SUM(BK119:BK131)</f>
        <v>0</v>
      </c>
    </row>
    <row r="119" spans="1:65" s="2" customFormat="1" ht="21.75" customHeight="1">
      <c r="A119" s="32"/>
      <c r="B119" s="165"/>
      <c r="C119" s="166" t="s">
        <v>84</v>
      </c>
      <c r="D119" s="166" t="s">
        <v>168</v>
      </c>
      <c r="E119" s="167" t="s">
        <v>1153</v>
      </c>
      <c r="F119" s="168" t="s">
        <v>1154</v>
      </c>
      <c r="G119" s="169" t="s">
        <v>235</v>
      </c>
      <c r="H119" s="170">
        <v>46</v>
      </c>
      <c r="I119" s="171"/>
      <c r="J119" s="172">
        <f t="shared" ref="J119:J129" si="0">ROUND(I119*H119,2)</f>
        <v>0</v>
      </c>
      <c r="K119" s="168" t="s">
        <v>172</v>
      </c>
      <c r="L119" s="33"/>
      <c r="M119" s="173" t="s">
        <v>1</v>
      </c>
      <c r="N119" s="174" t="s">
        <v>41</v>
      </c>
      <c r="O119" s="58"/>
      <c r="P119" s="175">
        <f t="shared" ref="P119:P129" si="1">O119*H119</f>
        <v>0</v>
      </c>
      <c r="Q119" s="175">
        <v>0</v>
      </c>
      <c r="R119" s="175">
        <f t="shared" ref="R119:R129" si="2">Q119*H119</f>
        <v>0</v>
      </c>
      <c r="S119" s="175">
        <v>0</v>
      </c>
      <c r="T119" s="176">
        <f t="shared" ref="T119:T129" si="3"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77" t="s">
        <v>182</v>
      </c>
      <c r="AT119" s="177" t="s">
        <v>168</v>
      </c>
      <c r="AU119" s="177" t="s">
        <v>84</v>
      </c>
      <c r="AY119" s="17" t="s">
        <v>165</v>
      </c>
      <c r="BE119" s="178">
        <f t="shared" ref="BE119:BE129" si="4">IF(N119="základní",J119,0)</f>
        <v>0</v>
      </c>
      <c r="BF119" s="178">
        <f t="shared" ref="BF119:BF129" si="5">IF(N119="snížená",J119,0)</f>
        <v>0</v>
      </c>
      <c r="BG119" s="178">
        <f t="shared" ref="BG119:BG129" si="6">IF(N119="zákl. přenesená",J119,0)</f>
        <v>0</v>
      </c>
      <c r="BH119" s="178">
        <f t="shared" ref="BH119:BH129" si="7">IF(N119="sníž. přenesená",J119,0)</f>
        <v>0</v>
      </c>
      <c r="BI119" s="178">
        <f t="shared" ref="BI119:BI129" si="8">IF(N119="nulová",J119,0)</f>
        <v>0</v>
      </c>
      <c r="BJ119" s="17" t="s">
        <v>84</v>
      </c>
      <c r="BK119" s="178">
        <f t="shared" ref="BK119:BK129" si="9">ROUND(I119*H119,2)</f>
        <v>0</v>
      </c>
      <c r="BL119" s="17" t="s">
        <v>182</v>
      </c>
      <c r="BM119" s="177" t="s">
        <v>1155</v>
      </c>
    </row>
    <row r="120" spans="1:65" s="2" customFormat="1" ht="16.5" customHeight="1">
      <c r="A120" s="32"/>
      <c r="B120" s="165"/>
      <c r="C120" s="214" t="s">
        <v>86</v>
      </c>
      <c r="D120" s="214" t="s">
        <v>336</v>
      </c>
      <c r="E120" s="215" t="s">
        <v>1156</v>
      </c>
      <c r="F120" s="216" t="s">
        <v>1157</v>
      </c>
      <c r="G120" s="217" t="s">
        <v>235</v>
      </c>
      <c r="H120" s="218">
        <v>46</v>
      </c>
      <c r="I120" s="219"/>
      <c r="J120" s="220">
        <f t="shared" si="0"/>
        <v>0</v>
      </c>
      <c r="K120" s="216" t="s">
        <v>172</v>
      </c>
      <c r="L120" s="221"/>
      <c r="M120" s="222" t="s">
        <v>1</v>
      </c>
      <c r="N120" s="223" t="s">
        <v>41</v>
      </c>
      <c r="O120" s="58"/>
      <c r="P120" s="175">
        <f t="shared" si="1"/>
        <v>0</v>
      </c>
      <c r="Q120" s="175">
        <v>2.0999999999999999E-3</v>
      </c>
      <c r="R120" s="175">
        <f t="shared" si="2"/>
        <v>9.6599999999999991E-2</v>
      </c>
      <c r="S120" s="175">
        <v>0</v>
      </c>
      <c r="T120" s="176">
        <f t="shared" si="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77" t="s">
        <v>202</v>
      </c>
      <c r="AT120" s="177" t="s">
        <v>336</v>
      </c>
      <c r="AU120" s="177" t="s">
        <v>84</v>
      </c>
      <c r="AY120" s="17" t="s">
        <v>165</v>
      </c>
      <c r="BE120" s="178">
        <f t="shared" si="4"/>
        <v>0</v>
      </c>
      <c r="BF120" s="178">
        <f t="shared" si="5"/>
        <v>0</v>
      </c>
      <c r="BG120" s="178">
        <f t="shared" si="6"/>
        <v>0</v>
      </c>
      <c r="BH120" s="178">
        <f t="shared" si="7"/>
        <v>0</v>
      </c>
      <c r="BI120" s="178">
        <f t="shared" si="8"/>
        <v>0</v>
      </c>
      <c r="BJ120" s="17" t="s">
        <v>84</v>
      </c>
      <c r="BK120" s="178">
        <f t="shared" si="9"/>
        <v>0</v>
      </c>
      <c r="BL120" s="17" t="s">
        <v>182</v>
      </c>
      <c r="BM120" s="177" t="s">
        <v>1158</v>
      </c>
    </row>
    <row r="121" spans="1:65" s="2" customFormat="1" ht="21.75" customHeight="1">
      <c r="A121" s="32"/>
      <c r="B121" s="165"/>
      <c r="C121" s="166" t="s">
        <v>178</v>
      </c>
      <c r="D121" s="166" t="s">
        <v>168</v>
      </c>
      <c r="E121" s="167" t="s">
        <v>1159</v>
      </c>
      <c r="F121" s="168" t="s">
        <v>1160</v>
      </c>
      <c r="G121" s="169" t="s">
        <v>235</v>
      </c>
      <c r="H121" s="170">
        <v>3</v>
      </c>
      <c r="I121" s="171"/>
      <c r="J121" s="172">
        <f t="shared" si="0"/>
        <v>0</v>
      </c>
      <c r="K121" s="168" t="s">
        <v>172</v>
      </c>
      <c r="L121" s="33"/>
      <c r="M121" s="173" t="s">
        <v>1</v>
      </c>
      <c r="N121" s="174" t="s">
        <v>41</v>
      </c>
      <c r="O121" s="58"/>
      <c r="P121" s="175">
        <f t="shared" si="1"/>
        <v>0</v>
      </c>
      <c r="Q121" s="175">
        <v>6.9999999999999999E-4</v>
      </c>
      <c r="R121" s="175">
        <f t="shared" si="2"/>
        <v>2.0999999999999999E-3</v>
      </c>
      <c r="S121" s="175">
        <v>0</v>
      </c>
      <c r="T121" s="176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7" t="s">
        <v>182</v>
      </c>
      <c r="AT121" s="177" t="s">
        <v>168</v>
      </c>
      <c r="AU121" s="177" t="s">
        <v>84</v>
      </c>
      <c r="AY121" s="17" t="s">
        <v>165</v>
      </c>
      <c r="BE121" s="178">
        <f t="shared" si="4"/>
        <v>0</v>
      </c>
      <c r="BF121" s="178">
        <f t="shared" si="5"/>
        <v>0</v>
      </c>
      <c r="BG121" s="178">
        <f t="shared" si="6"/>
        <v>0</v>
      </c>
      <c r="BH121" s="178">
        <f t="shared" si="7"/>
        <v>0</v>
      </c>
      <c r="BI121" s="178">
        <f t="shared" si="8"/>
        <v>0</v>
      </c>
      <c r="BJ121" s="17" t="s">
        <v>84</v>
      </c>
      <c r="BK121" s="178">
        <f t="shared" si="9"/>
        <v>0</v>
      </c>
      <c r="BL121" s="17" t="s">
        <v>182</v>
      </c>
      <c r="BM121" s="177" t="s">
        <v>1161</v>
      </c>
    </row>
    <row r="122" spans="1:65" s="2" customFormat="1" ht="21.75" customHeight="1">
      <c r="A122" s="32"/>
      <c r="B122" s="165"/>
      <c r="C122" s="214" t="s">
        <v>182</v>
      </c>
      <c r="D122" s="214" t="s">
        <v>336</v>
      </c>
      <c r="E122" s="215" t="s">
        <v>1162</v>
      </c>
      <c r="F122" s="216" t="s">
        <v>1163</v>
      </c>
      <c r="G122" s="217" t="s">
        <v>235</v>
      </c>
      <c r="H122" s="218">
        <v>3</v>
      </c>
      <c r="I122" s="219"/>
      <c r="J122" s="220">
        <f t="shared" si="0"/>
        <v>0</v>
      </c>
      <c r="K122" s="216" t="s">
        <v>172</v>
      </c>
      <c r="L122" s="221"/>
      <c r="M122" s="222" t="s">
        <v>1</v>
      </c>
      <c r="N122" s="223" t="s">
        <v>41</v>
      </c>
      <c r="O122" s="58"/>
      <c r="P122" s="175">
        <f t="shared" si="1"/>
        <v>0</v>
      </c>
      <c r="Q122" s="175">
        <v>5.0000000000000001E-3</v>
      </c>
      <c r="R122" s="175">
        <f t="shared" si="2"/>
        <v>1.4999999999999999E-2</v>
      </c>
      <c r="S122" s="175">
        <v>0</v>
      </c>
      <c r="T122" s="176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7" t="s">
        <v>202</v>
      </c>
      <c r="AT122" s="177" t="s">
        <v>336</v>
      </c>
      <c r="AU122" s="177" t="s">
        <v>84</v>
      </c>
      <c r="AY122" s="17" t="s">
        <v>165</v>
      </c>
      <c r="BE122" s="178">
        <f t="shared" si="4"/>
        <v>0</v>
      </c>
      <c r="BF122" s="178">
        <f t="shared" si="5"/>
        <v>0</v>
      </c>
      <c r="BG122" s="178">
        <f t="shared" si="6"/>
        <v>0</v>
      </c>
      <c r="BH122" s="178">
        <f t="shared" si="7"/>
        <v>0</v>
      </c>
      <c r="BI122" s="178">
        <f t="shared" si="8"/>
        <v>0</v>
      </c>
      <c r="BJ122" s="17" t="s">
        <v>84</v>
      </c>
      <c r="BK122" s="178">
        <f t="shared" si="9"/>
        <v>0</v>
      </c>
      <c r="BL122" s="17" t="s">
        <v>182</v>
      </c>
      <c r="BM122" s="177" t="s">
        <v>1164</v>
      </c>
    </row>
    <row r="123" spans="1:65" s="2" customFormat="1" ht="21.75" customHeight="1">
      <c r="A123" s="32"/>
      <c r="B123" s="165"/>
      <c r="C123" s="166" t="s">
        <v>164</v>
      </c>
      <c r="D123" s="166" t="s">
        <v>168</v>
      </c>
      <c r="E123" s="167" t="s">
        <v>1165</v>
      </c>
      <c r="F123" s="168" t="s">
        <v>1166</v>
      </c>
      <c r="G123" s="169" t="s">
        <v>235</v>
      </c>
      <c r="H123" s="170">
        <v>2</v>
      </c>
      <c r="I123" s="171"/>
      <c r="J123" s="172">
        <f t="shared" si="0"/>
        <v>0</v>
      </c>
      <c r="K123" s="168" t="s">
        <v>172</v>
      </c>
      <c r="L123" s="33"/>
      <c r="M123" s="173" t="s">
        <v>1</v>
      </c>
      <c r="N123" s="174" t="s">
        <v>41</v>
      </c>
      <c r="O123" s="58"/>
      <c r="P123" s="175">
        <f t="shared" si="1"/>
        <v>0</v>
      </c>
      <c r="Q123" s="175">
        <v>0.10940999999999999</v>
      </c>
      <c r="R123" s="175">
        <f t="shared" si="2"/>
        <v>0.21881999999999999</v>
      </c>
      <c r="S123" s="175">
        <v>0</v>
      </c>
      <c r="T123" s="176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7" t="s">
        <v>182</v>
      </c>
      <c r="AT123" s="177" t="s">
        <v>168</v>
      </c>
      <c r="AU123" s="177" t="s">
        <v>84</v>
      </c>
      <c r="AY123" s="17" t="s">
        <v>165</v>
      </c>
      <c r="BE123" s="178">
        <f t="shared" si="4"/>
        <v>0</v>
      </c>
      <c r="BF123" s="178">
        <f t="shared" si="5"/>
        <v>0</v>
      </c>
      <c r="BG123" s="178">
        <f t="shared" si="6"/>
        <v>0</v>
      </c>
      <c r="BH123" s="178">
        <f t="shared" si="7"/>
        <v>0</v>
      </c>
      <c r="BI123" s="178">
        <f t="shared" si="8"/>
        <v>0</v>
      </c>
      <c r="BJ123" s="17" t="s">
        <v>84</v>
      </c>
      <c r="BK123" s="178">
        <f t="shared" si="9"/>
        <v>0</v>
      </c>
      <c r="BL123" s="17" t="s">
        <v>182</v>
      </c>
      <c r="BM123" s="177" t="s">
        <v>1167</v>
      </c>
    </row>
    <row r="124" spans="1:65" s="2" customFormat="1" ht="16.5" customHeight="1">
      <c r="A124" s="32"/>
      <c r="B124" s="165"/>
      <c r="C124" s="214" t="s">
        <v>189</v>
      </c>
      <c r="D124" s="214" t="s">
        <v>336</v>
      </c>
      <c r="E124" s="215" t="s">
        <v>1168</v>
      </c>
      <c r="F124" s="216" t="s">
        <v>1169</v>
      </c>
      <c r="G124" s="217" t="s">
        <v>235</v>
      </c>
      <c r="H124" s="218">
        <v>2</v>
      </c>
      <c r="I124" s="219"/>
      <c r="J124" s="220">
        <f t="shared" si="0"/>
        <v>0</v>
      </c>
      <c r="K124" s="216" t="s">
        <v>172</v>
      </c>
      <c r="L124" s="221"/>
      <c r="M124" s="222" t="s">
        <v>1</v>
      </c>
      <c r="N124" s="223" t="s">
        <v>41</v>
      </c>
      <c r="O124" s="58"/>
      <c r="P124" s="175">
        <f t="shared" si="1"/>
        <v>0</v>
      </c>
      <c r="Q124" s="175">
        <v>6.4999999999999997E-3</v>
      </c>
      <c r="R124" s="175">
        <f t="shared" si="2"/>
        <v>1.2999999999999999E-2</v>
      </c>
      <c r="S124" s="175">
        <v>0</v>
      </c>
      <c r="T124" s="176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7" t="s">
        <v>202</v>
      </c>
      <c r="AT124" s="177" t="s">
        <v>336</v>
      </c>
      <c r="AU124" s="177" t="s">
        <v>84</v>
      </c>
      <c r="AY124" s="17" t="s">
        <v>165</v>
      </c>
      <c r="BE124" s="178">
        <f t="shared" si="4"/>
        <v>0</v>
      </c>
      <c r="BF124" s="178">
        <f t="shared" si="5"/>
        <v>0</v>
      </c>
      <c r="BG124" s="178">
        <f t="shared" si="6"/>
        <v>0</v>
      </c>
      <c r="BH124" s="178">
        <f t="shared" si="7"/>
        <v>0</v>
      </c>
      <c r="BI124" s="178">
        <f t="shared" si="8"/>
        <v>0</v>
      </c>
      <c r="BJ124" s="17" t="s">
        <v>84</v>
      </c>
      <c r="BK124" s="178">
        <f t="shared" si="9"/>
        <v>0</v>
      </c>
      <c r="BL124" s="17" t="s">
        <v>182</v>
      </c>
      <c r="BM124" s="177" t="s">
        <v>1170</v>
      </c>
    </row>
    <row r="125" spans="1:65" s="2" customFormat="1" ht="21.75" customHeight="1">
      <c r="A125" s="32"/>
      <c r="B125" s="165"/>
      <c r="C125" s="166" t="s">
        <v>195</v>
      </c>
      <c r="D125" s="166" t="s">
        <v>168</v>
      </c>
      <c r="E125" s="167" t="s">
        <v>1171</v>
      </c>
      <c r="F125" s="168" t="s">
        <v>1172</v>
      </c>
      <c r="G125" s="169" t="s">
        <v>380</v>
      </c>
      <c r="H125" s="170">
        <v>950</v>
      </c>
      <c r="I125" s="171"/>
      <c r="J125" s="172">
        <f t="shared" si="0"/>
        <v>0</v>
      </c>
      <c r="K125" s="168" t="s">
        <v>172</v>
      </c>
      <c r="L125" s="33"/>
      <c r="M125" s="173" t="s">
        <v>1</v>
      </c>
      <c r="N125" s="174" t="s">
        <v>41</v>
      </c>
      <c r="O125" s="58"/>
      <c r="P125" s="175">
        <f t="shared" si="1"/>
        <v>0</v>
      </c>
      <c r="Q125" s="175">
        <v>2.0000000000000001E-4</v>
      </c>
      <c r="R125" s="175">
        <f t="shared" si="2"/>
        <v>0.19</v>
      </c>
      <c r="S125" s="175">
        <v>0</v>
      </c>
      <c r="T125" s="17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7" t="s">
        <v>182</v>
      </c>
      <c r="AT125" s="177" t="s">
        <v>168</v>
      </c>
      <c r="AU125" s="177" t="s">
        <v>84</v>
      </c>
      <c r="AY125" s="17" t="s">
        <v>165</v>
      </c>
      <c r="BE125" s="178">
        <f t="shared" si="4"/>
        <v>0</v>
      </c>
      <c r="BF125" s="178">
        <f t="shared" si="5"/>
        <v>0</v>
      </c>
      <c r="BG125" s="178">
        <f t="shared" si="6"/>
        <v>0</v>
      </c>
      <c r="BH125" s="178">
        <f t="shared" si="7"/>
        <v>0</v>
      </c>
      <c r="BI125" s="178">
        <f t="shared" si="8"/>
        <v>0</v>
      </c>
      <c r="BJ125" s="17" t="s">
        <v>84</v>
      </c>
      <c r="BK125" s="178">
        <f t="shared" si="9"/>
        <v>0</v>
      </c>
      <c r="BL125" s="17" t="s">
        <v>182</v>
      </c>
      <c r="BM125" s="177" t="s">
        <v>1173</v>
      </c>
    </row>
    <row r="126" spans="1:65" s="2" customFormat="1" ht="21.75" customHeight="1">
      <c r="A126" s="32"/>
      <c r="B126" s="165"/>
      <c r="C126" s="166" t="s">
        <v>202</v>
      </c>
      <c r="D126" s="166" t="s">
        <v>168</v>
      </c>
      <c r="E126" s="167" t="s">
        <v>1174</v>
      </c>
      <c r="F126" s="168" t="s">
        <v>1175</v>
      </c>
      <c r="G126" s="169" t="s">
        <v>380</v>
      </c>
      <c r="H126" s="170">
        <v>1873.4</v>
      </c>
      <c r="I126" s="171"/>
      <c r="J126" s="172">
        <f t="shared" si="0"/>
        <v>0</v>
      </c>
      <c r="K126" s="168" t="s">
        <v>172</v>
      </c>
      <c r="L126" s="33"/>
      <c r="M126" s="173" t="s">
        <v>1</v>
      </c>
      <c r="N126" s="174" t="s">
        <v>41</v>
      </c>
      <c r="O126" s="58"/>
      <c r="P126" s="175">
        <f t="shared" si="1"/>
        <v>0</v>
      </c>
      <c r="Q126" s="175">
        <v>4.0000000000000002E-4</v>
      </c>
      <c r="R126" s="175">
        <f t="shared" si="2"/>
        <v>0.74936000000000003</v>
      </c>
      <c r="S126" s="175">
        <v>0</v>
      </c>
      <c r="T126" s="17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7" t="s">
        <v>182</v>
      </c>
      <c r="AT126" s="177" t="s">
        <v>168</v>
      </c>
      <c r="AU126" s="177" t="s">
        <v>84</v>
      </c>
      <c r="AY126" s="17" t="s">
        <v>165</v>
      </c>
      <c r="BE126" s="178">
        <f t="shared" si="4"/>
        <v>0</v>
      </c>
      <c r="BF126" s="178">
        <f t="shared" si="5"/>
        <v>0</v>
      </c>
      <c r="BG126" s="178">
        <f t="shared" si="6"/>
        <v>0</v>
      </c>
      <c r="BH126" s="178">
        <f t="shared" si="7"/>
        <v>0</v>
      </c>
      <c r="BI126" s="178">
        <f t="shared" si="8"/>
        <v>0</v>
      </c>
      <c r="BJ126" s="17" t="s">
        <v>84</v>
      </c>
      <c r="BK126" s="178">
        <f t="shared" si="9"/>
        <v>0</v>
      </c>
      <c r="BL126" s="17" t="s">
        <v>182</v>
      </c>
      <c r="BM126" s="177" t="s">
        <v>1176</v>
      </c>
    </row>
    <row r="127" spans="1:65" s="2" customFormat="1" ht="21.75" customHeight="1">
      <c r="A127" s="32"/>
      <c r="B127" s="165"/>
      <c r="C127" s="166" t="s">
        <v>205</v>
      </c>
      <c r="D127" s="166" t="s">
        <v>168</v>
      </c>
      <c r="E127" s="167" t="s">
        <v>1177</v>
      </c>
      <c r="F127" s="168" t="s">
        <v>1178</v>
      </c>
      <c r="G127" s="169" t="s">
        <v>380</v>
      </c>
      <c r="H127" s="170">
        <v>25.3</v>
      </c>
      <c r="I127" s="171"/>
      <c r="J127" s="172">
        <f t="shared" si="0"/>
        <v>0</v>
      </c>
      <c r="K127" s="168" t="s">
        <v>172</v>
      </c>
      <c r="L127" s="33"/>
      <c r="M127" s="173" t="s">
        <v>1</v>
      </c>
      <c r="N127" s="174" t="s">
        <v>41</v>
      </c>
      <c r="O127" s="58"/>
      <c r="P127" s="175">
        <f t="shared" si="1"/>
        <v>0</v>
      </c>
      <c r="Q127" s="175">
        <v>1.2999999999999999E-4</v>
      </c>
      <c r="R127" s="175">
        <f t="shared" si="2"/>
        <v>3.2889999999999998E-3</v>
      </c>
      <c r="S127" s="175">
        <v>0</v>
      </c>
      <c r="T127" s="176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7" t="s">
        <v>182</v>
      </c>
      <c r="AT127" s="177" t="s">
        <v>168</v>
      </c>
      <c r="AU127" s="177" t="s">
        <v>84</v>
      </c>
      <c r="AY127" s="17" t="s">
        <v>165</v>
      </c>
      <c r="BE127" s="178">
        <f t="shared" si="4"/>
        <v>0</v>
      </c>
      <c r="BF127" s="178">
        <f t="shared" si="5"/>
        <v>0</v>
      </c>
      <c r="BG127" s="178">
        <f t="shared" si="6"/>
        <v>0</v>
      </c>
      <c r="BH127" s="178">
        <f t="shared" si="7"/>
        <v>0</v>
      </c>
      <c r="BI127" s="178">
        <f t="shared" si="8"/>
        <v>0</v>
      </c>
      <c r="BJ127" s="17" t="s">
        <v>84</v>
      </c>
      <c r="BK127" s="178">
        <f t="shared" si="9"/>
        <v>0</v>
      </c>
      <c r="BL127" s="17" t="s">
        <v>182</v>
      </c>
      <c r="BM127" s="177" t="s">
        <v>1179</v>
      </c>
    </row>
    <row r="128" spans="1:65" s="2" customFormat="1" ht="21.75" customHeight="1">
      <c r="A128" s="32"/>
      <c r="B128" s="165"/>
      <c r="C128" s="166" t="s">
        <v>209</v>
      </c>
      <c r="D128" s="166" t="s">
        <v>168</v>
      </c>
      <c r="E128" s="167" t="s">
        <v>1180</v>
      </c>
      <c r="F128" s="168" t="s">
        <v>1181</v>
      </c>
      <c r="G128" s="169" t="s">
        <v>380</v>
      </c>
      <c r="H128" s="170">
        <v>950</v>
      </c>
      <c r="I128" s="171"/>
      <c r="J128" s="172">
        <f t="shared" si="0"/>
        <v>0</v>
      </c>
      <c r="K128" s="168" t="s">
        <v>172</v>
      </c>
      <c r="L128" s="33"/>
      <c r="M128" s="173" t="s">
        <v>1</v>
      </c>
      <c r="N128" s="174" t="s">
        <v>41</v>
      </c>
      <c r="O128" s="58"/>
      <c r="P128" s="175">
        <f t="shared" si="1"/>
        <v>0</v>
      </c>
      <c r="Q128" s="175">
        <v>4.0000000000000003E-5</v>
      </c>
      <c r="R128" s="175">
        <f t="shared" si="2"/>
        <v>3.8000000000000006E-2</v>
      </c>
      <c r="S128" s="175">
        <v>0</v>
      </c>
      <c r="T128" s="17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7" t="s">
        <v>182</v>
      </c>
      <c r="AT128" s="177" t="s">
        <v>168</v>
      </c>
      <c r="AU128" s="177" t="s">
        <v>84</v>
      </c>
      <c r="AY128" s="17" t="s">
        <v>165</v>
      </c>
      <c r="BE128" s="178">
        <f t="shared" si="4"/>
        <v>0</v>
      </c>
      <c r="BF128" s="178">
        <f t="shared" si="5"/>
        <v>0</v>
      </c>
      <c r="BG128" s="178">
        <f t="shared" si="6"/>
        <v>0</v>
      </c>
      <c r="BH128" s="178">
        <f t="shared" si="7"/>
        <v>0</v>
      </c>
      <c r="BI128" s="178">
        <f t="shared" si="8"/>
        <v>0</v>
      </c>
      <c r="BJ128" s="17" t="s">
        <v>84</v>
      </c>
      <c r="BK128" s="178">
        <f t="shared" si="9"/>
        <v>0</v>
      </c>
      <c r="BL128" s="17" t="s">
        <v>182</v>
      </c>
      <c r="BM128" s="177" t="s">
        <v>1182</v>
      </c>
    </row>
    <row r="129" spans="1:65" s="2" customFormat="1" ht="21.75" customHeight="1">
      <c r="A129" s="32"/>
      <c r="B129" s="165"/>
      <c r="C129" s="166" t="s">
        <v>215</v>
      </c>
      <c r="D129" s="166" t="s">
        <v>168</v>
      </c>
      <c r="E129" s="167" t="s">
        <v>1183</v>
      </c>
      <c r="F129" s="168" t="s">
        <v>1184</v>
      </c>
      <c r="G129" s="169" t="s">
        <v>380</v>
      </c>
      <c r="H129" s="170">
        <v>1898.7</v>
      </c>
      <c r="I129" s="171"/>
      <c r="J129" s="172">
        <f t="shared" si="0"/>
        <v>0</v>
      </c>
      <c r="K129" s="168" t="s">
        <v>172</v>
      </c>
      <c r="L129" s="33"/>
      <c r="M129" s="173" t="s">
        <v>1</v>
      </c>
      <c r="N129" s="174" t="s">
        <v>41</v>
      </c>
      <c r="O129" s="58"/>
      <c r="P129" s="175">
        <f t="shared" si="1"/>
        <v>0</v>
      </c>
      <c r="Q129" s="175">
        <v>5.0000000000000002E-5</v>
      </c>
      <c r="R129" s="175">
        <f t="shared" si="2"/>
        <v>9.4935000000000005E-2</v>
      </c>
      <c r="S129" s="175">
        <v>0</v>
      </c>
      <c r="T129" s="176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7" t="s">
        <v>182</v>
      </c>
      <c r="AT129" s="177" t="s">
        <v>168</v>
      </c>
      <c r="AU129" s="177" t="s">
        <v>84</v>
      </c>
      <c r="AY129" s="17" t="s">
        <v>165</v>
      </c>
      <c r="BE129" s="178">
        <f t="shared" si="4"/>
        <v>0</v>
      </c>
      <c r="BF129" s="178">
        <f t="shared" si="5"/>
        <v>0</v>
      </c>
      <c r="BG129" s="178">
        <f t="shared" si="6"/>
        <v>0</v>
      </c>
      <c r="BH129" s="178">
        <f t="shared" si="7"/>
        <v>0</v>
      </c>
      <c r="BI129" s="178">
        <f t="shared" si="8"/>
        <v>0</v>
      </c>
      <c r="BJ129" s="17" t="s">
        <v>84</v>
      </c>
      <c r="BK129" s="178">
        <f t="shared" si="9"/>
        <v>0</v>
      </c>
      <c r="BL129" s="17" t="s">
        <v>182</v>
      </c>
      <c r="BM129" s="177" t="s">
        <v>1185</v>
      </c>
    </row>
    <row r="130" spans="1:65" s="13" customFormat="1" ht="11.25">
      <c r="B130" s="183"/>
      <c r="D130" s="179" t="s">
        <v>220</v>
      </c>
      <c r="E130" s="184" t="s">
        <v>1</v>
      </c>
      <c r="F130" s="185" t="s">
        <v>1186</v>
      </c>
      <c r="H130" s="186">
        <v>1898.7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220</v>
      </c>
      <c r="AU130" s="184" t="s">
        <v>84</v>
      </c>
      <c r="AV130" s="13" t="s">
        <v>86</v>
      </c>
      <c r="AW130" s="13" t="s">
        <v>32</v>
      </c>
      <c r="AX130" s="13" t="s">
        <v>84</v>
      </c>
      <c r="AY130" s="184" t="s">
        <v>165</v>
      </c>
    </row>
    <row r="131" spans="1:65" s="2" customFormat="1" ht="21.75" customHeight="1">
      <c r="A131" s="32"/>
      <c r="B131" s="165"/>
      <c r="C131" s="166" t="s">
        <v>221</v>
      </c>
      <c r="D131" s="166" t="s">
        <v>168</v>
      </c>
      <c r="E131" s="167" t="s">
        <v>1187</v>
      </c>
      <c r="F131" s="168" t="s">
        <v>1188</v>
      </c>
      <c r="G131" s="169" t="s">
        <v>235</v>
      </c>
      <c r="H131" s="170">
        <v>3</v>
      </c>
      <c r="I131" s="171"/>
      <c r="J131" s="172">
        <f>ROUND(I131*H131,2)</f>
        <v>0</v>
      </c>
      <c r="K131" s="168" t="s">
        <v>172</v>
      </c>
      <c r="L131" s="33"/>
      <c r="M131" s="202" t="s">
        <v>1</v>
      </c>
      <c r="N131" s="203" t="s">
        <v>41</v>
      </c>
      <c r="O131" s="204"/>
      <c r="P131" s="205">
        <f>O131*H131</f>
        <v>0</v>
      </c>
      <c r="Q131" s="205">
        <v>0</v>
      </c>
      <c r="R131" s="205">
        <f>Q131*H131</f>
        <v>0</v>
      </c>
      <c r="S131" s="205">
        <v>4.0000000000000001E-3</v>
      </c>
      <c r="T131" s="206">
        <f>S131*H131</f>
        <v>1.2E-2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7" t="s">
        <v>182</v>
      </c>
      <c r="AT131" s="177" t="s">
        <v>168</v>
      </c>
      <c r="AU131" s="177" t="s">
        <v>84</v>
      </c>
      <c r="AY131" s="17" t="s">
        <v>165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7" t="s">
        <v>84</v>
      </c>
      <c r="BK131" s="178">
        <f>ROUND(I131*H131,2)</f>
        <v>0</v>
      </c>
      <c r="BL131" s="17" t="s">
        <v>182</v>
      </c>
      <c r="BM131" s="177" t="s">
        <v>1189</v>
      </c>
    </row>
    <row r="132" spans="1:65" s="2" customFormat="1" ht="6.95" customHeight="1">
      <c r="A132" s="32"/>
      <c r="B132" s="47"/>
      <c r="C132" s="48"/>
      <c r="D132" s="48"/>
      <c r="E132" s="48"/>
      <c r="F132" s="48"/>
      <c r="G132" s="48"/>
      <c r="H132" s="48"/>
      <c r="I132" s="125"/>
      <c r="J132" s="48"/>
      <c r="K132" s="48"/>
      <c r="L132" s="33"/>
      <c r="M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</sheetData>
  <autoFilter ref="C116:K131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127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2" customFormat="1" ht="12" customHeight="1">
      <c r="A8" s="32"/>
      <c r="B8" s="33"/>
      <c r="C8" s="32"/>
      <c r="D8" s="27" t="s">
        <v>138</v>
      </c>
      <c r="E8" s="32"/>
      <c r="F8" s="32"/>
      <c r="G8" s="32"/>
      <c r="H8" s="32"/>
      <c r="I8" s="101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1190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102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102" t="s">
        <v>22</v>
      </c>
      <c r="J12" s="55" t="str">
        <f>'Rekapitulace stavby'!AN8</f>
        <v>30. 6. 2020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101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102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102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101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102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3" t="str">
        <f>'Rekapitulace stavby'!E14</f>
        <v>Vyplň údaj</v>
      </c>
      <c r="F18" s="238"/>
      <c r="G18" s="238"/>
      <c r="H18" s="238"/>
      <c r="I18" s="102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101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102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102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101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102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102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101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101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5"/>
      <c r="J27" s="103"/>
      <c r="K27" s="103"/>
      <c r="L27" s="106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7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8" t="s">
        <v>36</v>
      </c>
      <c r="E30" s="32"/>
      <c r="F30" s="32"/>
      <c r="G30" s="32"/>
      <c r="H30" s="32"/>
      <c r="I30" s="101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9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10" t="s">
        <v>40</v>
      </c>
      <c r="E33" s="27" t="s">
        <v>41</v>
      </c>
      <c r="F33" s="111">
        <f>ROUND((SUM(BE117:BE133)),  2)</f>
        <v>0</v>
      </c>
      <c r="G33" s="32"/>
      <c r="H33" s="32"/>
      <c r="I33" s="112">
        <v>0.21</v>
      </c>
      <c r="J33" s="111">
        <f>ROUND(((SUM(BE117:BE133))*I33),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11">
        <f>ROUND((SUM(BF117:BF133)),  2)</f>
        <v>0</v>
      </c>
      <c r="G34" s="32"/>
      <c r="H34" s="32"/>
      <c r="I34" s="112">
        <v>0.15</v>
      </c>
      <c r="J34" s="111">
        <f>ROUND(((SUM(BF117:BF133))*I34),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11">
        <f>ROUND((SUM(BG117:BG133)),  2)</f>
        <v>0</v>
      </c>
      <c r="G35" s="32"/>
      <c r="H35" s="32"/>
      <c r="I35" s="112">
        <v>0.21</v>
      </c>
      <c r="J35" s="11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11">
        <f>ROUND((SUM(BH117:BH133)),  2)</f>
        <v>0</v>
      </c>
      <c r="G36" s="32"/>
      <c r="H36" s="32"/>
      <c r="I36" s="112">
        <v>0.15</v>
      </c>
      <c r="J36" s="111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11">
        <f>ROUND((SUM(BI117:BI133)),  2)</f>
        <v>0</v>
      </c>
      <c r="G37" s="32"/>
      <c r="H37" s="32"/>
      <c r="I37" s="112">
        <v>0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101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46</v>
      </c>
      <c r="E39" s="60"/>
      <c r="F39" s="60"/>
      <c r="G39" s="115" t="s">
        <v>47</v>
      </c>
      <c r="H39" s="116" t="s">
        <v>48</v>
      </c>
      <c r="I39" s="117"/>
      <c r="J39" s="118">
        <f>SUM(J30:J37)</f>
        <v>0</v>
      </c>
      <c r="K39" s="119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8"/>
      <c r="L41" s="20"/>
    </row>
    <row r="42" spans="1:31" s="1" customFormat="1" ht="14.45" customHeight="1">
      <c r="B42" s="20"/>
      <c r="I42" s="98"/>
      <c r="L42" s="20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138</v>
      </c>
      <c r="D86" s="32"/>
      <c r="E86" s="32"/>
      <c r="F86" s="32"/>
      <c r="G86" s="32"/>
      <c r="H86" s="32"/>
      <c r="I86" s="101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2" t="str">
        <f>E9</f>
        <v>SO 151.ZV - Dopravní značení II/231 (od km 2,660 do km 2,770)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Tábor</v>
      </c>
      <c r="G89" s="32"/>
      <c r="H89" s="32"/>
      <c r="I89" s="102" t="s">
        <v>22</v>
      </c>
      <c r="J89" s="55" t="str">
        <f>IF(J12="","",J12)</f>
        <v>30. 6. 2020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Správa a údržba silnic Plzeňského kraje</v>
      </c>
      <c r="G91" s="32"/>
      <c r="H91" s="32"/>
      <c r="I91" s="102" t="s">
        <v>30</v>
      </c>
      <c r="J91" s="30" t="str">
        <f>E21</f>
        <v>Ing. Miloš Burianec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102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101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7" t="s">
        <v>141</v>
      </c>
      <c r="D94" s="113"/>
      <c r="E94" s="113"/>
      <c r="F94" s="113"/>
      <c r="G94" s="113"/>
      <c r="H94" s="113"/>
      <c r="I94" s="128"/>
      <c r="J94" s="129" t="s">
        <v>142</v>
      </c>
      <c r="K94" s="11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30" t="s">
        <v>143</v>
      </c>
      <c r="D96" s="32"/>
      <c r="E96" s="32"/>
      <c r="F96" s="32"/>
      <c r="G96" s="32"/>
      <c r="H96" s="32"/>
      <c r="I96" s="101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pans="1:31" s="9" customFormat="1" ht="24.95" customHeight="1">
      <c r="B97" s="131"/>
      <c r="D97" s="132" t="s">
        <v>1152</v>
      </c>
      <c r="E97" s="133"/>
      <c r="F97" s="133"/>
      <c r="G97" s="133"/>
      <c r="H97" s="133"/>
      <c r="I97" s="134"/>
      <c r="J97" s="135">
        <f>J118</f>
        <v>0</v>
      </c>
      <c r="L97" s="131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101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125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126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149</v>
      </c>
      <c r="D104" s="32"/>
      <c r="E104" s="32"/>
      <c r="F104" s="32"/>
      <c r="G104" s="32"/>
      <c r="H104" s="32"/>
      <c r="I104" s="101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101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101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70" t="str">
        <f>E7</f>
        <v>II/231 - Rekonstrukce ul. 28. října III. část</v>
      </c>
      <c r="F107" s="271"/>
      <c r="G107" s="271"/>
      <c r="H107" s="271"/>
      <c r="I107" s="101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138</v>
      </c>
      <c r="D108" s="32"/>
      <c r="E108" s="32"/>
      <c r="F108" s="32"/>
      <c r="G108" s="32"/>
      <c r="H108" s="32"/>
      <c r="I108" s="101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32" t="str">
        <f>E9</f>
        <v>SO 151.ZV - Dopravní značení II/231 (od km 2,660 do km 2,770)</v>
      </c>
      <c r="F109" s="272"/>
      <c r="G109" s="272"/>
      <c r="H109" s="272"/>
      <c r="I109" s="101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>Tábor</v>
      </c>
      <c r="G111" s="32"/>
      <c r="H111" s="32"/>
      <c r="I111" s="102" t="s">
        <v>22</v>
      </c>
      <c r="J111" s="55" t="str">
        <f>IF(J12="","",J12)</f>
        <v>30. 6. 2020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24</v>
      </c>
      <c r="D113" s="32"/>
      <c r="E113" s="32"/>
      <c r="F113" s="25" t="str">
        <f>E15</f>
        <v>Správa a údržba silnic Plzeňského kraje</v>
      </c>
      <c r="G113" s="32"/>
      <c r="H113" s="32"/>
      <c r="I113" s="102" t="s">
        <v>30</v>
      </c>
      <c r="J113" s="30" t="str">
        <f>E21</f>
        <v>Ing. Miloš Burianec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28</v>
      </c>
      <c r="D114" s="32"/>
      <c r="E114" s="32"/>
      <c r="F114" s="25" t="str">
        <f>IF(E18="","",E18)</f>
        <v>Vyplň údaj</v>
      </c>
      <c r="G114" s="32"/>
      <c r="H114" s="32"/>
      <c r="I114" s="102" t="s">
        <v>33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10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41"/>
      <c r="B116" s="142"/>
      <c r="C116" s="143" t="s">
        <v>150</v>
      </c>
      <c r="D116" s="144" t="s">
        <v>61</v>
      </c>
      <c r="E116" s="144" t="s">
        <v>57</v>
      </c>
      <c r="F116" s="144" t="s">
        <v>58</v>
      </c>
      <c r="G116" s="144" t="s">
        <v>151</v>
      </c>
      <c r="H116" s="144" t="s">
        <v>152</v>
      </c>
      <c r="I116" s="145" t="s">
        <v>153</v>
      </c>
      <c r="J116" s="144" t="s">
        <v>142</v>
      </c>
      <c r="K116" s="146" t="s">
        <v>154</v>
      </c>
      <c r="L116" s="147"/>
      <c r="M116" s="62" t="s">
        <v>1</v>
      </c>
      <c r="N116" s="63" t="s">
        <v>40</v>
      </c>
      <c r="O116" s="63" t="s">
        <v>155</v>
      </c>
      <c r="P116" s="63" t="s">
        <v>156</v>
      </c>
      <c r="Q116" s="63" t="s">
        <v>157</v>
      </c>
      <c r="R116" s="63" t="s">
        <v>158</v>
      </c>
      <c r="S116" s="63" t="s">
        <v>159</v>
      </c>
      <c r="T116" s="64" t="s">
        <v>160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pans="1:65" s="2" customFormat="1" ht="22.9" customHeight="1">
      <c r="A117" s="32"/>
      <c r="B117" s="33"/>
      <c r="C117" s="69" t="s">
        <v>161</v>
      </c>
      <c r="D117" s="32"/>
      <c r="E117" s="32"/>
      <c r="F117" s="32"/>
      <c r="G117" s="32"/>
      <c r="H117" s="32"/>
      <c r="I117" s="101"/>
      <c r="J117" s="148">
        <f>BK117</f>
        <v>0</v>
      </c>
      <c r="K117" s="32"/>
      <c r="L117" s="33"/>
      <c r="M117" s="65"/>
      <c r="N117" s="56"/>
      <c r="O117" s="66"/>
      <c r="P117" s="149">
        <f>P118</f>
        <v>0</v>
      </c>
      <c r="Q117" s="66"/>
      <c r="R117" s="149">
        <f>R118</f>
        <v>0.40402000000000005</v>
      </c>
      <c r="S117" s="66"/>
      <c r="T117" s="150">
        <f>T118</f>
        <v>8.0000000000000002E-3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75</v>
      </c>
      <c r="AU117" s="17" t="s">
        <v>90</v>
      </c>
      <c r="BK117" s="151">
        <f>BK118</f>
        <v>0</v>
      </c>
    </row>
    <row r="118" spans="1:65" s="12" customFormat="1" ht="25.9" customHeight="1">
      <c r="B118" s="152"/>
      <c r="D118" s="153" t="s">
        <v>75</v>
      </c>
      <c r="E118" s="154" t="s">
        <v>205</v>
      </c>
      <c r="F118" s="154" t="s">
        <v>472</v>
      </c>
      <c r="I118" s="155"/>
      <c r="J118" s="156">
        <f>BK118</f>
        <v>0</v>
      </c>
      <c r="L118" s="152"/>
      <c r="M118" s="157"/>
      <c r="N118" s="158"/>
      <c r="O118" s="158"/>
      <c r="P118" s="159">
        <f>SUM(P119:P133)</f>
        <v>0</v>
      </c>
      <c r="Q118" s="158"/>
      <c r="R118" s="159">
        <f>SUM(R119:R133)</f>
        <v>0.40402000000000005</v>
      </c>
      <c r="S118" s="158"/>
      <c r="T118" s="160">
        <f>SUM(T119:T133)</f>
        <v>8.0000000000000002E-3</v>
      </c>
      <c r="AR118" s="153" t="s">
        <v>84</v>
      </c>
      <c r="AT118" s="161" t="s">
        <v>75</v>
      </c>
      <c r="AU118" s="161" t="s">
        <v>76</v>
      </c>
      <c r="AY118" s="153" t="s">
        <v>165</v>
      </c>
      <c r="BK118" s="162">
        <f>SUM(BK119:BK133)</f>
        <v>0</v>
      </c>
    </row>
    <row r="119" spans="1:65" s="2" customFormat="1" ht="21.75" customHeight="1">
      <c r="A119" s="32"/>
      <c r="B119" s="165"/>
      <c r="C119" s="166" t="s">
        <v>195</v>
      </c>
      <c r="D119" s="166" t="s">
        <v>168</v>
      </c>
      <c r="E119" s="167" t="s">
        <v>1153</v>
      </c>
      <c r="F119" s="168" t="s">
        <v>1154</v>
      </c>
      <c r="G119" s="169" t="s">
        <v>235</v>
      </c>
      <c r="H119" s="170">
        <v>5</v>
      </c>
      <c r="I119" s="171"/>
      <c r="J119" s="172">
        <f t="shared" ref="J119:J126" si="0">ROUND(I119*H119,2)</f>
        <v>0</v>
      </c>
      <c r="K119" s="168" t="s">
        <v>172</v>
      </c>
      <c r="L119" s="33"/>
      <c r="M119" s="173" t="s">
        <v>1</v>
      </c>
      <c r="N119" s="174" t="s">
        <v>41</v>
      </c>
      <c r="O119" s="58"/>
      <c r="P119" s="175">
        <f t="shared" ref="P119:P126" si="1">O119*H119</f>
        <v>0</v>
      </c>
      <c r="Q119" s="175">
        <v>0</v>
      </c>
      <c r="R119" s="175">
        <f t="shared" ref="R119:R126" si="2">Q119*H119</f>
        <v>0</v>
      </c>
      <c r="S119" s="175">
        <v>0</v>
      </c>
      <c r="T119" s="176">
        <f t="shared" ref="T119:T126" si="3"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77" t="s">
        <v>182</v>
      </c>
      <c r="AT119" s="177" t="s">
        <v>168</v>
      </c>
      <c r="AU119" s="177" t="s">
        <v>84</v>
      </c>
      <c r="AY119" s="17" t="s">
        <v>165</v>
      </c>
      <c r="BE119" s="178">
        <f t="shared" ref="BE119:BE126" si="4">IF(N119="základní",J119,0)</f>
        <v>0</v>
      </c>
      <c r="BF119" s="178">
        <f t="shared" ref="BF119:BF126" si="5">IF(N119="snížená",J119,0)</f>
        <v>0</v>
      </c>
      <c r="BG119" s="178">
        <f t="shared" ref="BG119:BG126" si="6">IF(N119="zákl. přenesená",J119,0)</f>
        <v>0</v>
      </c>
      <c r="BH119" s="178">
        <f t="shared" ref="BH119:BH126" si="7">IF(N119="sníž. přenesená",J119,0)</f>
        <v>0</v>
      </c>
      <c r="BI119" s="178">
        <f t="shared" ref="BI119:BI126" si="8">IF(N119="nulová",J119,0)</f>
        <v>0</v>
      </c>
      <c r="BJ119" s="17" t="s">
        <v>84</v>
      </c>
      <c r="BK119" s="178">
        <f t="shared" ref="BK119:BK126" si="9">ROUND(I119*H119,2)</f>
        <v>0</v>
      </c>
      <c r="BL119" s="17" t="s">
        <v>182</v>
      </c>
      <c r="BM119" s="177" t="s">
        <v>1191</v>
      </c>
    </row>
    <row r="120" spans="1:65" s="2" customFormat="1" ht="16.5" customHeight="1">
      <c r="A120" s="32"/>
      <c r="B120" s="165"/>
      <c r="C120" s="214" t="s">
        <v>202</v>
      </c>
      <c r="D120" s="214" t="s">
        <v>336</v>
      </c>
      <c r="E120" s="215" t="s">
        <v>1156</v>
      </c>
      <c r="F120" s="216" t="s">
        <v>1157</v>
      </c>
      <c r="G120" s="217" t="s">
        <v>235</v>
      </c>
      <c r="H120" s="218">
        <v>5</v>
      </c>
      <c r="I120" s="219"/>
      <c r="J120" s="220">
        <f t="shared" si="0"/>
        <v>0</v>
      </c>
      <c r="K120" s="216" t="s">
        <v>172</v>
      </c>
      <c r="L120" s="221"/>
      <c r="M120" s="222" t="s">
        <v>1</v>
      </c>
      <c r="N120" s="223" t="s">
        <v>41</v>
      </c>
      <c r="O120" s="58"/>
      <c r="P120" s="175">
        <f t="shared" si="1"/>
        <v>0</v>
      </c>
      <c r="Q120" s="175">
        <v>2.0999999999999999E-3</v>
      </c>
      <c r="R120" s="175">
        <f t="shared" si="2"/>
        <v>1.0499999999999999E-2</v>
      </c>
      <c r="S120" s="175">
        <v>0</v>
      </c>
      <c r="T120" s="176">
        <f t="shared" si="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77" t="s">
        <v>202</v>
      </c>
      <c r="AT120" s="177" t="s">
        <v>336</v>
      </c>
      <c r="AU120" s="177" t="s">
        <v>84</v>
      </c>
      <c r="AY120" s="17" t="s">
        <v>165</v>
      </c>
      <c r="BE120" s="178">
        <f t="shared" si="4"/>
        <v>0</v>
      </c>
      <c r="BF120" s="178">
        <f t="shared" si="5"/>
        <v>0</v>
      </c>
      <c r="BG120" s="178">
        <f t="shared" si="6"/>
        <v>0</v>
      </c>
      <c r="BH120" s="178">
        <f t="shared" si="7"/>
        <v>0</v>
      </c>
      <c r="BI120" s="178">
        <f t="shared" si="8"/>
        <v>0</v>
      </c>
      <c r="BJ120" s="17" t="s">
        <v>84</v>
      </c>
      <c r="BK120" s="178">
        <f t="shared" si="9"/>
        <v>0</v>
      </c>
      <c r="BL120" s="17" t="s">
        <v>182</v>
      </c>
      <c r="BM120" s="177" t="s">
        <v>1192</v>
      </c>
    </row>
    <row r="121" spans="1:65" s="2" customFormat="1" ht="21.75" customHeight="1">
      <c r="A121" s="32"/>
      <c r="B121" s="165"/>
      <c r="C121" s="166" t="s">
        <v>205</v>
      </c>
      <c r="D121" s="166" t="s">
        <v>168</v>
      </c>
      <c r="E121" s="167" t="s">
        <v>1159</v>
      </c>
      <c r="F121" s="168" t="s">
        <v>1160</v>
      </c>
      <c r="G121" s="169" t="s">
        <v>235</v>
      </c>
      <c r="H121" s="170">
        <v>4</v>
      </c>
      <c r="I121" s="171"/>
      <c r="J121" s="172">
        <f t="shared" si="0"/>
        <v>0</v>
      </c>
      <c r="K121" s="168" t="s">
        <v>172</v>
      </c>
      <c r="L121" s="33"/>
      <c r="M121" s="173" t="s">
        <v>1</v>
      </c>
      <c r="N121" s="174" t="s">
        <v>41</v>
      </c>
      <c r="O121" s="58"/>
      <c r="P121" s="175">
        <f t="shared" si="1"/>
        <v>0</v>
      </c>
      <c r="Q121" s="175">
        <v>6.9999999999999999E-4</v>
      </c>
      <c r="R121" s="175">
        <f t="shared" si="2"/>
        <v>2.8E-3</v>
      </c>
      <c r="S121" s="175">
        <v>0</v>
      </c>
      <c r="T121" s="176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7" t="s">
        <v>182</v>
      </c>
      <c r="AT121" s="177" t="s">
        <v>168</v>
      </c>
      <c r="AU121" s="177" t="s">
        <v>84</v>
      </c>
      <c r="AY121" s="17" t="s">
        <v>165</v>
      </c>
      <c r="BE121" s="178">
        <f t="shared" si="4"/>
        <v>0</v>
      </c>
      <c r="BF121" s="178">
        <f t="shared" si="5"/>
        <v>0</v>
      </c>
      <c r="BG121" s="178">
        <f t="shared" si="6"/>
        <v>0</v>
      </c>
      <c r="BH121" s="178">
        <f t="shared" si="7"/>
        <v>0</v>
      </c>
      <c r="BI121" s="178">
        <f t="shared" si="8"/>
        <v>0</v>
      </c>
      <c r="BJ121" s="17" t="s">
        <v>84</v>
      </c>
      <c r="BK121" s="178">
        <f t="shared" si="9"/>
        <v>0</v>
      </c>
      <c r="BL121" s="17" t="s">
        <v>182</v>
      </c>
      <c r="BM121" s="177" t="s">
        <v>1193</v>
      </c>
    </row>
    <row r="122" spans="1:65" s="2" customFormat="1" ht="21.75" customHeight="1">
      <c r="A122" s="32"/>
      <c r="B122" s="165"/>
      <c r="C122" s="214" t="s">
        <v>209</v>
      </c>
      <c r="D122" s="214" t="s">
        <v>336</v>
      </c>
      <c r="E122" s="215" t="s">
        <v>1162</v>
      </c>
      <c r="F122" s="216" t="s">
        <v>1163</v>
      </c>
      <c r="G122" s="217" t="s">
        <v>235</v>
      </c>
      <c r="H122" s="218">
        <v>4</v>
      </c>
      <c r="I122" s="219"/>
      <c r="J122" s="220">
        <f t="shared" si="0"/>
        <v>0</v>
      </c>
      <c r="K122" s="216" t="s">
        <v>172</v>
      </c>
      <c r="L122" s="221"/>
      <c r="M122" s="222" t="s">
        <v>1</v>
      </c>
      <c r="N122" s="223" t="s">
        <v>41</v>
      </c>
      <c r="O122" s="58"/>
      <c r="P122" s="175">
        <f t="shared" si="1"/>
        <v>0</v>
      </c>
      <c r="Q122" s="175">
        <v>5.0000000000000001E-3</v>
      </c>
      <c r="R122" s="175">
        <f t="shared" si="2"/>
        <v>0.02</v>
      </c>
      <c r="S122" s="175">
        <v>0</v>
      </c>
      <c r="T122" s="176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7" t="s">
        <v>202</v>
      </c>
      <c r="AT122" s="177" t="s">
        <v>336</v>
      </c>
      <c r="AU122" s="177" t="s">
        <v>84</v>
      </c>
      <c r="AY122" s="17" t="s">
        <v>165</v>
      </c>
      <c r="BE122" s="178">
        <f t="shared" si="4"/>
        <v>0</v>
      </c>
      <c r="BF122" s="178">
        <f t="shared" si="5"/>
        <v>0</v>
      </c>
      <c r="BG122" s="178">
        <f t="shared" si="6"/>
        <v>0</v>
      </c>
      <c r="BH122" s="178">
        <f t="shared" si="7"/>
        <v>0</v>
      </c>
      <c r="BI122" s="178">
        <f t="shared" si="8"/>
        <v>0</v>
      </c>
      <c r="BJ122" s="17" t="s">
        <v>84</v>
      </c>
      <c r="BK122" s="178">
        <f t="shared" si="9"/>
        <v>0</v>
      </c>
      <c r="BL122" s="17" t="s">
        <v>182</v>
      </c>
      <c r="BM122" s="177" t="s">
        <v>1194</v>
      </c>
    </row>
    <row r="123" spans="1:65" s="2" customFormat="1" ht="21.75" customHeight="1">
      <c r="A123" s="32"/>
      <c r="B123" s="165"/>
      <c r="C123" s="166" t="s">
        <v>215</v>
      </c>
      <c r="D123" s="166" t="s">
        <v>168</v>
      </c>
      <c r="E123" s="167" t="s">
        <v>1165</v>
      </c>
      <c r="F123" s="168" t="s">
        <v>1166</v>
      </c>
      <c r="G123" s="169" t="s">
        <v>235</v>
      </c>
      <c r="H123" s="170">
        <v>2</v>
      </c>
      <c r="I123" s="171"/>
      <c r="J123" s="172">
        <f t="shared" si="0"/>
        <v>0</v>
      </c>
      <c r="K123" s="168" t="s">
        <v>172</v>
      </c>
      <c r="L123" s="33"/>
      <c r="M123" s="173" t="s">
        <v>1</v>
      </c>
      <c r="N123" s="174" t="s">
        <v>41</v>
      </c>
      <c r="O123" s="58"/>
      <c r="P123" s="175">
        <f t="shared" si="1"/>
        <v>0</v>
      </c>
      <c r="Q123" s="175">
        <v>0.10940999999999999</v>
      </c>
      <c r="R123" s="175">
        <f t="shared" si="2"/>
        <v>0.21881999999999999</v>
      </c>
      <c r="S123" s="175">
        <v>0</v>
      </c>
      <c r="T123" s="176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7" t="s">
        <v>182</v>
      </c>
      <c r="AT123" s="177" t="s">
        <v>168</v>
      </c>
      <c r="AU123" s="177" t="s">
        <v>84</v>
      </c>
      <c r="AY123" s="17" t="s">
        <v>165</v>
      </c>
      <c r="BE123" s="178">
        <f t="shared" si="4"/>
        <v>0</v>
      </c>
      <c r="BF123" s="178">
        <f t="shared" si="5"/>
        <v>0</v>
      </c>
      <c r="BG123" s="178">
        <f t="shared" si="6"/>
        <v>0</v>
      </c>
      <c r="BH123" s="178">
        <f t="shared" si="7"/>
        <v>0</v>
      </c>
      <c r="BI123" s="178">
        <f t="shared" si="8"/>
        <v>0</v>
      </c>
      <c r="BJ123" s="17" t="s">
        <v>84</v>
      </c>
      <c r="BK123" s="178">
        <f t="shared" si="9"/>
        <v>0</v>
      </c>
      <c r="BL123" s="17" t="s">
        <v>182</v>
      </c>
      <c r="BM123" s="177" t="s">
        <v>1195</v>
      </c>
    </row>
    <row r="124" spans="1:65" s="2" customFormat="1" ht="16.5" customHeight="1">
      <c r="A124" s="32"/>
      <c r="B124" s="165"/>
      <c r="C124" s="214" t="s">
        <v>221</v>
      </c>
      <c r="D124" s="214" t="s">
        <v>336</v>
      </c>
      <c r="E124" s="215" t="s">
        <v>1168</v>
      </c>
      <c r="F124" s="216" t="s">
        <v>1169</v>
      </c>
      <c r="G124" s="217" t="s">
        <v>235</v>
      </c>
      <c r="H124" s="218">
        <v>2</v>
      </c>
      <c r="I124" s="219"/>
      <c r="J124" s="220">
        <f t="shared" si="0"/>
        <v>0</v>
      </c>
      <c r="K124" s="216" t="s">
        <v>172</v>
      </c>
      <c r="L124" s="221"/>
      <c r="M124" s="222" t="s">
        <v>1</v>
      </c>
      <c r="N124" s="223" t="s">
        <v>41</v>
      </c>
      <c r="O124" s="58"/>
      <c r="P124" s="175">
        <f t="shared" si="1"/>
        <v>0</v>
      </c>
      <c r="Q124" s="175">
        <v>6.4999999999999997E-3</v>
      </c>
      <c r="R124" s="175">
        <f t="shared" si="2"/>
        <v>1.2999999999999999E-2</v>
      </c>
      <c r="S124" s="175">
        <v>0</v>
      </c>
      <c r="T124" s="176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7" t="s">
        <v>202</v>
      </c>
      <c r="AT124" s="177" t="s">
        <v>336</v>
      </c>
      <c r="AU124" s="177" t="s">
        <v>84</v>
      </c>
      <c r="AY124" s="17" t="s">
        <v>165</v>
      </c>
      <c r="BE124" s="178">
        <f t="shared" si="4"/>
        <v>0</v>
      </c>
      <c r="BF124" s="178">
        <f t="shared" si="5"/>
        <v>0</v>
      </c>
      <c r="BG124" s="178">
        <f t="shared" si="6"/>
        <v>0</v>
      </c>
      <c r="BH124" s="178">
        <f t="shared" si="7"/>
        <v>0</v>
      </c>
      <c r="BI124" s="178">
        <f t="shared" si="8"/>
        <v>0</v>
      </c>
      <c r="BJ124" s="17" t="s">
        <v>84</v>
      </c>
      <c r="BK124" s="178">
        <f t="shared" si="9"/>
        <v>0</v>
      </c>
      <c r="BL124" s="17" t="s">
        <v>182</v>
      </c>
      <c r="BM124" s="177" t="s">
        <v>1196</v>
      </c>
    </row>
    <row r="125" spans="1:65" s="2" customFormat="1" ht="21.75" customHeight="1">
      <c r="A125" s="32"/>
      <c r="B125" s="165"/>
      <c r="C125" s="166" t="s">
        <v>354</v>
      </c>
      <c r="D125" s="166" t="s">
        <v>168</v>
      </c>
      <c r="E125" s="167" t="s">
        <v>1171</v>
      </c>
      <c r="F125" s="168" t="s">
        <v>1172</v>
      </c>
      <c r="G125" s="169" t="s">
        <v>380</v>
      </c>
      <c r="H125" s="170">
        <v>110</v>
      </c>
      <c r="I125" s="171"/>
      <c r="J125" s="172">
        <f t="shared" si="0"/>
        <v>0</v>
      </c>
      <c r="K125" s="168" t="s">
        <v>172</v>
      </c>
      <c r="L125" s="33"/>
      <c r="M125" s="173" t="s">
        <v>1</v>
      </c>
      <c r="N125" s="174" t="s">
        <v>41</v>
      </c>
      <c r="O125" s="58"/>
      <c r="P125" s="175">
        <f t="shared" si="1"/>
        <v>0</v>
      </c>
      <c r="Q125" s="175">
        <v>2.0000000000000001E-4</v>
      </c>
      <c r="R125" s="175">
        <f t="shared" si="2"/>
        <v>2.2000000000000002E-2</v>
      </c>
      <c r="S125" s="175">
        <v>0</v>
      </c>
      <c r="T125" s="17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7" t="s">
        <v>182</v>
      </c>
      <c r="AT125" s="177" t="s">
        <v>168</v>
      </c>
      <c r="AU125" s="177" t="s">
        <v>84</v>
      </c>
      <c r="AY125" s="17" t="s">
        <v>165</v>
      </c>
      <c r="BE125" s="178">
        <f t="shared" si="4"/>
        <v>0</v>
      </c>
      <c r="BF125" s="178">
        <f t="shared" si="5"/>
        <v>0</v>
      </c>
      <c r="BG125" s="178">
        <f t="shared" si="6"/>
        <v>0</v>
      </c>
      <c r="BH125" s="178">
        <f t="shared" si="7"/>
        <v>0</v>
      </c>
      <c r="BI125" s="178">
        <f t="shared" si="8"/>
        <v>0</v>
      </c>
      <c r="BJ125" s="17" t="s">
        <v>84</v>
      </c>
      <c r="BK125" s="178">
        <f t="shared" si="9"/>
        <v>0</v>
      </c>
      <c r="BL125" s="17" t="s">
        <v>182</v>
      </c>
      <c r="BM125" s="177" t="s">
        <v>1197</v>
      </c>
    </row>
    <row r="126" spans="1:65" s="2" customFormat="1" ht="21.75" customHeight="1">
      <c r="A126" s="32"/>
      <c r="B126" s="165"/>
      <c r="C126" s="166" t="s">
        <v>327</v>
      </c>
      <c r="D126" s="166" t="s">
        <v>168</v>
      </c>
      <c r="E126" s="167" t="s">
        <v>1174</v>
      </c>
      <c r="F126" s="168" t="s">
        <v>1175</v>
      </c>
      <c r="G126" s="169" t="s">
        <v>380</v>
      </c>
      <c r="H126" s="170">
        <v>250</v>
      </c>
      <c r="I126" s="171"/>
      <c r="J126" s="172">
        <f t="shared" si="0"/>
        <v>0</v>
      </c>
      <c r="K126" s="168" t="s">
        <v>172</v>
      </c>
      <c r="L126" s="33"/>
      <c r="M126" s="173" t="s">
        <v>1</v>
      </c>
      <c r="N126" s="174" t="s">
        <v>41</v>
      </c>
      <c r="O126" s="58"/>
      <c r="P126" s="175">
        <f t="shared" si="1"/>
        <v>0</v>
      </c>
      <c r="Q126" s="175">
        <v>4.0000000000000002E-4</v>
      </c>
      <c r="R126" s="175">
        <f t="shared" si="2"/>
        <v>0.1</v>
      </c>
      <c r="S126" s="175">
        <v>0</v>
      </c>
      <c r="T126" s="17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7" t="s">
        <v>182</v>
      </c>
      <c r="AT126" s="177" t="s">
        <v>168</v>
      </c>
      <c r="AU126" s="177" t="s">
        <v>84</v>
      </c>
      <c r="AY126" s="17" t="s">
        <v>165</v>
      </c>
      <c r="BE126" s="178">
        <f t="shared" si="4"/>
        <v>0</v>
      </c>
      <c r="BF126" s="178">
        <f t="shared" si="5"/>
        <v>0</v>
      </c>
      <c r="BG126" s="178">
        <f t="shared" si="6"/>
        <v>0</v>
      </c>
      <c r="BH126" s="178">
        <f t="shared" si="7"/>
        <v>0</v>
      </c>
      <c r="BI126" s="178">
        <f t="shared" si="8"/>
        <v>0</v>
      </c>
      <c r="BJ126" s="17" t="s">
        <v>84</v>
      </c>
      <c r="BK126" s="178">
        <f t="shared" si="9"/>
        <v>0</v>
      </c>
      <c r="BL126" s="17" t="s">
        <v>182</v>
      </c>
      <c r="BM126" s="177" t="s">
        <v>1198</v>
      </c>
    </row>
    <row r="127" spans="1:65" s="13" customFormat="1" ht="11.25">
      <c r="B127" s="183"/>
      <c r="D127" s="179" t="s">
        <v>220</v>
      </c>
      <c r="E127" s="184" t="s">
        <v>1</v>
      </c>
      <c r="F127" s="185" t="s">
        <v>1199</v>
      </c>
      <c r="H127" s="186">
        <v>250</v>
      </c>
      <c r="I127" s="187"/>
      <c r="L127" s="183"/>
      <c r="M127" s="188"/>
      <c r="N127" s="189"/>
      <c r="O127" s="189"/>
      <c r="P127" s="189"/>
      <c r="Q127" s="189"/>
      <c r="R127" s="189"/>
      <c r="S127" s="189"/>
      <c r="T127" s="190"/>
      <c r="AT127" s="184" t="s">
        <v>220</v>
      </c>
      <c r="AU127" s="184" t="s">
        <v>84</v>
      </c>
      <c r="AV127" s="13" t="s">
        <v>86</v>
      </c>
      <c r="AW127" s="13" t="s">
        <v>32</v>
      </c>
      <c r="AX127" s="13" t="s">
        <v>76</v>
      </c>
      <c r="AY127" s="184" t="s">
        <v>165</v>
      </c>
    </row>
    <row r="128" spans="1:65" s="14" customFormat="1" ht="11.25">
      <c r="B128" s="194"/>
      <c r="D128" s="179" t="s">
        <v>220</v>
      </c>
      <c r="E128" s="195" t="s">
        <v>1</v>
      </c>
      <c r="F128" s="196" t="s">
        <v>244</v>
      </c>
      <c r="H128" s="197">
        <v>250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5" t="s">
        <v>220</v>
      </c>
      <c r="AU128" s="195" t="s">
        <v>84</v>
      </c>
      <c r="AV128" s="14" t="s">
        <v>182</v>
      </c>
      <c r="AW128" s="14" t="s">
        <v>32</v>
      </c>
      <c r="AX128" s="14" t="s">
        <v>84</v>
      </c>
      <c r="AY128" s="195" t="s">
        <v>165</v>
      </c>
    </row>
    <row r="129" spans="1:65" s="2" customFormat="1" ht="21.75" customHeight="1">
      <c r="A129" s="32"/>
      <c r="B129" s="165"/>
      <c r="C129" s="166" t="s">
        <v>8</v>
      </c>
      <c r="D129" s="166" t="s">
        <v>168</v>
      </c>
      <c r="E129" s="167" t="s">
        <v>1180</v>
      </c>
      <c r="F129" s="168" t="s">
        <v>1181</v>
      </c>
      <c r="G129" s="169" t="s">
        <v>380</v>
      </c>
      <c r="H129" s="170">
        <v>110</v>
      </c>
      <c r="I129" s="171"/>
      <c r="J129" s="172">
        <f>ROUND(I129*H129,2)</f>
        <v>0</v>
      </c>
      <c r="K129" s="168" t="s">
        <v>172</v>
      </c>
      <c r="L129" s="33"/>
      <c r="M129" s="173" t="s">
        <v>1</v>
      </c>
      <c r="N129" s="174" t="s">
        <v>41</v>
      </c>
      <c r="O129" s="58"/>
      <c r="P129" s="175">
        <f>O129*H129</f>
        <v>0</v>
      </c>
      <c r="Q129" s="175">
        <v>4.0000000000000003E-5</v>
      </c>
      <c r="R129" s="175">
        <f>Q129*H129</f>
        <v>4.4000000000000003E-3</v>
      </c>
      <c r="S129" s="175">
        <v>0</v>
      </c>
      <c r="T129" s="17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7" t="s">
        <v>182</v>
      </c>
      <c r="AT129" s="177" t="s">
        <v>168</v>
      </c>
      <c r="AU129" s="177" t="s">
        <v>84</v>
      </c>
      <c r="AY129" s="17" t="s">
        <v>165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7" t="s">
        <v>84</v>
      </c>
      <c r="BK129" s="178">
        <f>ROUND(I129*H129,2)</f>
        <v>0</v>
      </c>
      <c r="BL129" s="17" t="s">
        <v>182</v>
      </c>
      <c r="BM129" s="177" t="s">
        <v>1200</v>
      </c>
    </row>
    <row r="130" spans="1:65" s="13" customFormat="1" ht="11.25">
      <c r="B130" s="183"/>
      <c r="D130" s="179" t="s">
        <v>220</v>
      </c>
      <c r="E130" s="184" t="s">
        <v>1</v>
      </c>
      <c r="F130" s="185" t="s">
        <v>1081</v>
      </c>
      <c r="H130" s="186">
        <v>110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220</v>
      </c>
      <c r="AU130" s="184" t="s">
        <v>84</v>
      </c>
      <c r="AV130" s="13" t="s">
        <v>86</v>
      </c>
      <c r="AW130" s="13" t="s">
        <v>32</v>
      </c>
      <c r="AX130" s="13" t="s">
        <v>84</v>
      </c>
      <c r="AY130" s="184" t="s">
        <v>165</v>
      </c>
    </row>
    <row r="131" spans="1:65" s="2" customFormat="1" ht="21.75" customHeight="1">
      <c r="A131" s="32"/>
      <c r="B131" s="165"/>
      <c r="C131" s="166" t="s">
        <v>346</v>
      </c>
      <c r="D131" s="166" t="s">
        <v>168</v>
      </c>
      <c r="E131" s="167" t="s">
        <v>1183</v>
      </c>
      <c r="F131" s="168" t="s">
        <v>1184</v>
      </c>
      <c r="G131" s="169" t="s">
        <v>380</v>
      </c>
      <c r="H131" s="170">
        <v>250</v>
      </c>
      <c r="I131" s="171"/>
      <c r="J131" s="172">
        <f>ROUND(I131*H131,2)</f>
        <v>0</v>
      </c>
      <c r="K131" s="168" t="s">
        <v>172</v>
      </c>
      <c r="L131" s="33"/>
      <c r="M131" s="173" t="s">
        <v>1</v>
      </c>
      <c r="N131" s="174" t="s">
        <v>41</v>
      </c>
      <c r="O131" s="58"/>
      <c r="P131" s="175">
        <f>O131*H131</f>
        <v>0</v>
      </c>
      <c r="Q131" s="175">
        <v>5.0000000000000002E-5</v>
      </c>
      <c r="R131" s="175">
        <f>Q131*H131</f>
        <v>1.2500000000000001E-2</v>
      </c>
      <c r="S131" s="175">
        <v>0</v>
      </c>
      <c r="T131" s="17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7" t="s">
        <v>182</v>
      </c>
      <c r="AT131" s="177" t="s">
        <v>168</v>
      </c>
      <c r="AU131" s="177" t="s">
        <v>84</v>
      </c>
      <c r="AY131" s="17" t="s">
        <v>165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7" t="s">
        <v>84</v>
      </c>
      <c r="BK131" s="178">
        <f>ROUND(I131*H131,2)</f>
        <v>0</v>
      </c>
      <c r="BL131" s="17" t="s">
        <v>182</v>
      </c>
      <c r="BM131" s="177" t="s">
        <v>1201</v>
      </c>
    </row>
    <row r="132" spans="1:65" s="13" customFormat="1" ht="11.25">
      <c r="B132" s="183"/>
      <c r="D132" s="179" t="s">
        <v>220</v>
      </c>
      <c r="E132" s="184" t="s">
        <v>1</v>
      </c>
      <c r="F132" s="185" t="s">
        <v>1199</v>
      </c>
      <c r="H132" s="186">
        <v>250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220</v>
      </c>
      <c r="AU132" s="184" t="s">
        <v>84</v>
      </c>
      <c r="AV132" s="13" t="s">
        <v>86</v>
      </c>
      <c r="AW132" s="13" t="s">
        <v>32</v>
      </c>
      <c r="AX132" s="13" t="s">
        <v>84</v>
      </c>
      <c r="AY132" s="184" t="s">
        <v>165</v>
      </c>
    </row>
    <row r="133" spans="1:65" s="2" customFormat="1" ht="21.75" customHeight="1">
      <c r="A133" s="32"/>
      <c r="B133" s="165"/>
      <c r="C133" s="166" t="s">
        <v>350</v>
      </c>
      <c r="D133" s="166" t="s">
        <v>168</v>
      </c>
      <c r="E133" s="167" t="s">
        <v>1187</v>
      </c>
      <c r="F133" s="168" t="s">
        <v>1188</v>
      </c>
      <c r="G133" s="169" t="s">
        <v>235</v>
      </c>
      <c r="H133" s="170">
        <v>2</v>
      </c>
      <c r="I133" s="171"/>
      <c r="J133" s="172">
        <f>ROUND(I133*H133,2)</f>
        <v>0</v>
      </c>
      <c r="K133" s="168" t="s">
        <v>172</v>
      </c>
      <c r="L133" s="33"/>
      <c r="M133" s="202" t="s">
        <v>1</v>
      </c>
      <c r="N133" s="203" t="s">
        <v>41</v>
      </c>
      <c r="O133" s="204"/>
      <c r="P133" s="205">
        <f>O133*H133</f>
        <v>0</v>
      </c>
      <c r="Q133" s="205">
        <v>0</v>
      </c>
      <c r="R133" s="205">
        <f>Q133*H133</f>
        <v>0</v>
      </c>
      <c r="S133" s="205">
        <v>4.0000000000000001E-3</v>
      </c>
      <c r="T133" s="206">
        <f>S133*H133</f>
        <v>8.0000000000000002E-3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7" t="s">
        <v>182</v>
      </c>
      <c r="AT133" s="177" t="s">
        <v>168</v>
      </c>
      <c r="AU133" s="177" t="s">
        <v>84</v>
      </c>
      <c r="AY133" s="17" t="s">
        <v>165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7" t="s">
        <v>84</v>
      </c>
      <c r="BK133" s="178">
        <f>ROUND(I133*H133,2)</f>
        <v>0</v>
      </c>
      <c r="BL133" s="17" t="s">
        <v>182</v>
      </c>
      <c r="BM133" s="177" t="s">
        <v>1202</v>
      </c>
    </row>
    <row r="134" spans="1:65" s="2" customFormat="1" ht="6.95" customHeight="1">
      <c r="A134" s="32"/>
      <c r="B134" s="47"/>
      <c r="C134" s="48"/>
      <c r="D134" s="48"/>
      <c r="E134" s="48"/>
      <c r="F134" s="48"/>
      <c r="G134" s="48"/>
      <c r="H134" s="48"/>
      <c r="I134" s="125"/>
      <c r="J134" s="48"/>
      <c r="K134" s="48"/>
      <c r="L134" s="33"/>
      <c r="M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</sheetData>
  <autoFilter ref="C116:K13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130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2" customFormat="1" ht="12" customHeight="1">
      <c r="A8" s="32"/>
      <c r="B8" s="33"/>
      <c r="C8" s="32"/>
      <c r="D8" s="27" t="s">
        <v>138</v>
      </c>
      <c r="E8" s="32"/>
      <c r="F8" s="32"/>
      <c r="G8" s="32"/>
      <c r="H8" s="32"/>
      <c r="I8" s="101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1203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102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102" t="s">
        <v>22</v>
      </c>
      <c r="J12" s="55" t="str">
        <f>'Rekapitulace stavby'!AN8</f>
        <v>30. 6. 2020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101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102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102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101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102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3" t="str">
        <f>'Rekapitulace stavby'!E14</f>
        <v>Vyplň údaj</v>
      </c>
      <c r="F18" s="238"/>
      <c r="G18" s="238"/>
      <c r="H18" s="238"/>
      <c r="I18" s="102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101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102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102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101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102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102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101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101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5"/>
      <c r="J27" s="103"/>
      <c r="K27" s="103"/>
      <c r="L27" s="106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7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8" t="s">
        <v>36</v>
      </c>
      <c r="E30" s="32"/>
      <c r="F30" s="32"/>
      <c r="G30" s="32"/>
      <c r="H30" s="32"/>
      <c r="I30" s="101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9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10" t="s">
        <v>40</v>
      </c>
      <c r="E33" s="27" t="s">
        <v>41</v>
      </c>
      <c r="F33" s="111">
        <f>ROUND((SUM(BE119:BE256)),  2)</f>
        <v>0</v>
      </c>
      <c r="G33" s="32"/>
      <c r="H33" s="32"/>
      <c r="I33" s="112">
        <v>0.21</v>
      </c>
      <c r="J33" s="111">
        <f>ROUND(((SUM(BE119:BE256))*I33),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11">
        <f>ROUND((SUM(BF119:BF256)),  2)</f>
        <v>0</v>
      </c>
      <c r="G34" s="32"/>
      <c r="H34" s="32"/>
      <c r="I34" s="112">
        <v>0.15</v>
      </c>
      <c r="J34" s="111">
        <f>ROUND(((SUM(BF119:BF256))*I34),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11">
        <f>ROUND((SUM(BG119:BG256)),  2)</f>
        <v>0</v>
      </c>
      <c r="G35" s="32"/>
      <c r="H35" s="32"/>
      <c r="I35" s="112">
        <v>0.21</v>
      </c>
      <c r="J35" s="11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11">
        <f>ROUND((SUM(BH119:BH256)),  2)</f>
        <v>0</v>
      </c>
      <c r="G36" s="32"/>
      <c r="H36" s="32"/>
      <c r="I36" s="112">
        <v>0.15</v>
      </c>
      <c r="J36" s="111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11">
        <f>ROUND((SUM(BI119:BI256)),  2)</f>
        <v>0</v>
      </c>
      <c r="G37" s="32"/>
      <c r="H37" s="32"/>
      <c r="I37" s="112">
        <v>0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101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46</v>
      </c>
      <c r="E39" s="60"/>
      <c r="F39" s="60"/>
      <c r="G39" s="115" t="s">
        <v>47</v>
      </c>
      <c r="H39" s="116" t="s">
        <v>48</v>
      </c>
      <c r="I39" s="117"/>
      <c r="J39" s="118">
        <f>SUM(J30:J37)</f>
        <v>0</v>
      </c>
      <c r="K39" s="119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8"/>
      <c r="L41" s="20"/>
    </row>
    <row r="42" spans="1:31" s="1" customFormat="1" ht="14.45" customHeight="1">
      <c r="B42" s="20"/>
      <c r="I42" s="98"/>
      <c r="L42" s="20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138</v>
      </c>
      <c r="D86" s="32"/>
      <c r="E86" s="32"/>
      <c r="F86" s="32"/>
      <c r="G86" s="32"/>
      <c r="H86" s="32"/>
      <c r="I86" s="101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2" t="str">
        <f>E9</f>
        <v>SO 153 - Dopravní opatření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Tábor</v>
      </c>
      <c r="G89" s="32"/>
      <c r="H89" s="32"/>
      <c r="I89" s="102" t="s">
        <v>22</v>
      </c>
      <c r="J89" s="55" t="str">
        <f>IF(J12="","",J12)</f>
        <v>30. 6. 2020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Správa a údržba silnic Plzeňského kraje</v>
      </c>
      <c r="G91" s="32"/>
      <c r="H91" s="32"/>
      <c r="I91" s="102" t="s">
        <v>30</v>
      </c>
      <c r="J91" s="30" t="str">
        <f>E21</f>
        <v>Ing. Miloš Burianec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102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101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7" t="s">
        <v>141</v>
      </c>
      <c r="D94" s="113"/>
      <c r="E94" s="113"/>
      <c r="F94" s="113"/>
      <c r="G94" s="113"/>
      <c r="H94" s="113"/>
      <c r="I94" s="128"/>
      <c r="J94" s="129" t="s">
        <v>142</v>
      </c>
      <c r="K94" s="11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30" t="s">
        <v>143</v>
      </c>
      <c r="D96" s="32"/>
      <c r="E96" s="32"/>
      <c r="F96" s="32"/>
      <c r="G96" s="32"/>
      <c r="H96" s="32"/>
      <c r="I96" s="101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pans="1:31" s="9" customFormat="1" ht="24.95" customHeight="1">
      <c r="B97" s="131"/>
      <c r="D97" s="132" t="s">
        <v>260</v>
      </c>
      <c r="E97" s="133"/>
      <c r="F97" s="133"/>
      <c r="G97" s="133"/>
      <c r="H97" s="133"/>
      <c r="I97" s="134"/>
      <c r="J97" s="135">
        <f>J120</f>
        <v>0</v>
      </c>
      <c r="L97" s="131"/>
    </row>
    <row r="98" spans="1:31" s="10" customFormat="1" ht="19.899999999999999" customHeight="1">
      <c r="B98" s="136"/>
      <c r="D98" s="137" t="s">
        <v>263</v>
      </c>
      <c r="E98" s="138"/>
      <c r="F98" s="138"/>
      <c r="G98" s="138"/>
      <c r="H98" s="138"/>
      <c r="I98" s="139"/>
      <c r="J98" s="140">
        <f>J121</f>
        <v>0</v>
      </c>
      <c r="L98" s="136"/>
    </row>
    <row r="99" spans="1:31" s="10" customFormat="1" ht="19.899999999999999" customHeight="1">
      <c r="B99" s="136"/>
      <c r="D99" s="137" t="s">
        <v>264</v>
      </c>
      <c r="E99" s="138"/>
      <c r="F99" s="138"/>
      <c r="G99" s="138"/>
      <c r="H99" s="138"/>
      <c r="I99" s="139"/>
      <c r="J99" s="140">
        <f>J129</f>
        <v>0</v>
      </c>
      <c r="L99" s="13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101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125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126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149</v>
      </c>
      <c r="D106" s="32"/>
      <c r="E106" s="32"/>
      <c r="F106" s="32"/>
      <c r="G106" s="32"/>
      <c r="H106" s="32"/>
      <c r="I106" s="101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101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101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70" t="str">
        <f>E7</f>
        <v>II/231 - Rekonstrukce ul. 28. října III. část</v>
      </c>
      <c r="F109" s="271"/>
      <c r="G109" s="271"/>
      <c r="H109" s="271"/>
      <c r="I109" s="101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138</v>
      </c>
      <c r="D110" s="32"/>
      <c r="E110" s="32"/>
      <c r="F110" s="32"/>
      <c r="G110" s="32"/>
      <c r="H110" s="32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32" t="str">
        <f>E9</f>
        <v>SO 153 - Dopravní opatření</v>
      </c>
      <c r="F111" s="272"/>
      <c r="G111" s="272"/>
      <c r="H111" s="272"/>
      <c r="I111" s="101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>Tábor</v>
      </c>
      <c r="G113" s="32"/>
      <c r="H113" s="32"/>
      <c r="I113" s="102" t="s">
        <v>22</v>
      </c>
      <c r="J113" s="55" t="str">
        <f>IF(J12="","",J12)</f>
        <v>30. 6. 2020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10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24</v>
      </c>
      <c r="D115" s="32"/>
      <c r="E115" s="32"/>
      <c r="F115" s="25" t="str">
        <f>E15</f>
        <v>Správa a údržba silnic Plzeňského kraje</v>
      </c>
      <c r="G115" s="32"/>
      <c r="H115" s="32"/>
      <c r="I115" s="102" t="s">
        <v>30</v>
      </c>
      <c r="J115" s="30" t="str">
        <f>E21</f>
        <v>Ing. Miloš Burianec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IF(E18="","",E18)</f>
        <v>Vyplň údaj</v>
      </c>
      <c r="G116" s="32"/>
      <c r="H116" s="32"/>
      <c r="I116" s="102" t="s">
        <v>33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41"/>
      <c r="B118" s="142"/>
      <c r="C118" s="143" t="s">
        <v>150</v>
      </c>
      <c r="D118" s="144" t="s">
        <v>61</v>
      </c>
      <c r="E118" s="144" t="s">
        <v>57</v>
      </c>
      <c r="F118" s="144" t="s">
        <v>58</v>
      </c>
      <c r="G118" s="144" t="s">
        <v>151</v>
      </c>
      <c r="H118" s="144" t="s">
        <v>152</v>
      </c>
      <c r="I118" s="145" t="s">
        <v>153</v>
      </c>
      <c r="J118" s="144" t="s">
        <v>142</v>
      </c>
      <c r="K118" s="146" t="s">
        <v>154</v>
      </c>
      <c r="L118" s="147"/>
      <c r="M118" s="62" t="s">
        <v>1</v>
      </c>
      <c r="N118" s="63" t="s">
        <v>40</v>
      </c>
      <c r="O118" s="63" t="s">
        <v>155</v>
      </c>
      <c r="P118" s="63" t="s">
        <v>156</v>
      </c>
      <c r="Q118" s="63" t="s">
        <v>157</v>
      </c>
      <c r="R118" s="63" t="s">
        <v>158</v>
      </c>
      <c r="S118" s="63" t="s">
        <v>159</v>
      </c>
      <c r="T118" s="64" t="s">
        <v>160</v>
      </c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</row>
    <row r="119" spans="1:65" s="2" customFormat="1" ht="22.9" customHeight="1">
      <c r="A119" s="32"/>
      <c r="B119" s="33"/>
      <c r="C119" s="69" t="s">
        <v>161</v>
      </c>
      <c r="D119" s="32"/>
      <c r="E119" s="32"/>
      <c r="F119" s="32"/>
      <c r="G119" s="32"/>
      <c r="H119" s="32"/>
      <c r="I119" s="101"/>
      <c r="J119" s="148">
        <f>BK119</f>
        <v>0</v>
      </c>
      <c r="K119" s="32"/>
      <c r="L119" s="33"/>
      <c r="M119" s="65"/>
      <c r="N119" s="56"/>
      <c r="O119" s="66"/>
      <c r="P119" s="149">
        <f>P120</f>
        <v>0</v>
      </c>
      <c r="Q119" s="66"/>
      <c r="R119" s="149">
        <f>R120</f>
        <v>0.3216</v>
      </c>
      <c r="S119" s="66"/>
      <c r="T119" s="150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75</v>
      </c>
      <c r="AU119" s="17" t="s">
        <v>90</v>
      </c>
      <c r="BK119" s="151">
        <f>BK120</f>
        <v>0</v>
      </c>
    </row>
    <row r="120" spans="1:65" s="12" customFormat="1" ht="25.9" customHeight="1">
      <c r="B120" s="152"/>
      <c r="D120" s="153" t="s">
        <v>75</v>
      </c>
      <c r="E120" s="154" t="s">
        <v>267</v>
      </c>
      <c r="F120" s="154" t="s">
        <v>268</v>
      </c>
      <c r="I120" s="155"/>
      <c r="J120" s="156">
        <f>BK120</f>
        <v>0</v>
      </c>
      <c r="L120" s="152"/>
      <c r="M120" s="157"/>
      <c r="N120" s="158"/>
      <c r="O120" s="158"/>
      <c r="P120" s="159">
        <f>P121+P129</f>
        <v>0</v>
      </c>
      <c r="Q120" s="158"/>
      <c r="R120" s="159">
        <f>R121+R129</f>
        <v>0.3216</v>
      </c>
      <c r="S120" s="158"/>
      <c r="T120" s="160">
        <f>T121+T129</f>
        <v>0</v>
      </c>
      <c r="AR120" s="153" t="s">
        <v>84</v>
      </c>
      <c r="AT120" s="161" t="s">
        <v>75</v>
      </c>
      <c r="AU120" s="161" t="s">
        <v>76</v>
      </c>
      <c r="AY120" s="153" t="s">
        <v>165</v>
      </c>
      <c r="BK120" s="162">
        <f>BK121+BK129</f>
        <v>0</v>
      </c>
    </row>
    <row r="121" spans="1:65" s="12" customFormat="1" ht="22.9" customHeight="1">
      <c r="B121" s="152"/>
      <c r="D121" s="153" t="s">
        <v>75</v>
      </c>
      <c r="E121" s="163" t="s">
        <v>164</v>
      </c>
      <c r="F121" s="163" t="s">
        <v>400</v>
      </c>
      <c r="I121" s="155"/>
      <c r="J121" s="164">
        <f>BK121</f>
        <v>0</v>
      </c>
      <c r="L121" s="152"/>
      <c r="M121" s="157"/>
      <c r="N121" s="158"/>
      <c r="O121" s="158"/>
      <c r="P121" s="159">
        <f>SUM(P122:P128)</f>
        <v>0</v>
      </c>
      <c r="Q121" s="158"/>
      <c r="R121" s="159">
        <f>SUM(R122:R128)</f>
        <v>0</v>
      </c>
      <c r="S121" s="158"/>
      <c r="T121" s="160">
        <f>SUM(T122:T128)</f>
        <v>0</v>
      </c>
      <c r="AR121" s="153" t="s">
        <v>84</v>
      </c>
      <c r="AT121" s="161" t="s">
        <v>75</v>
      </c>
      <c r="AU121" s="161" t="s">
        <v>84</v>
      </c>
      <c r="AY121" s="153" t="s">
        <v>165</v>
      </c>
      <c r="BK121" s="162">
        <f>SUM(BK122:BK128)</f>
        <v>0</v>
      </c>
    </row>
    <row r="122" spans="1:65" s="2" customFormat="1" ht="16.5" customHeight="1">
      <c r="A122" s="32"/>
      <c r="B122" s="165"/>
      <c r="C122" s="166" t="s">
        <v>84</v>
      </c>
      <c r="D122" s="166" t="s">
        <v>168</v>
      </c>
      <c r="E122" s="167" t="s">
        <v>1204</v>
      </c>
      <c r="F122" s="168" t="s">
        <v>1205</v>
      </c>
      <c r="G122" s="169" t="s">
        <v>231</v>
      </c>
      <c r="H122" s="170">
        <v>2180</v>
      </c>
      <c r="I122" s="171"/>
      <c r="J122" s="172">
        <f>ROUND(I122*H122,2)</f>
        <v>0</v>
      </c>
      <c r="K122" s="168" t="s">
        <v>172</v>
      </c>
      <c r="L122" s="33"/>
      <c r="M122" s="173" t="s">
        <v>1</v>
      </c>
      <c r="N122" s="174" t="s">
        <v>41</v>
      </c>
      <c r="O122" s="58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7" t="s">
        <v>182</v>
      </c>
      <c r="AT122" s="177" t="s">
        <v>168</v>
      </c>
      <c r="AU122" s="177" t="s">
        <v>86</v>
      </c>
      <c r="AY122" s="17" t="s">
        <v>165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17" t="s">
        <v>84</v>
      </c>
      <c r="BK122" s="178">
        <f>ROUND(I122*H122,2)</f>
        <v>0</v>
      </c>
      <c r="BL122" s="17" t="s">
        <v>182</v>
      </c>
      <c r="BM122" s="177" t="s">
        <v>1206</v>
      </c>
    </row>
    <row r="123" spans="1:65" s="15" customFormat="1" ht="11.25">
      <c r="B123" s="207"/>
      <c r="D123" s="179" t="s">
        <v>220</v>
      </c>
      <c r="E123" s="208" t="s">
        <v>1</v>
      </c>
      <c r="F123" s="209" t="s">
        <v>1207</v>
      </c>
      <c r="H123" s="208" t="s">
        <v>1</v>
      </c>
      <c r="I123" s="210"/>
      <c r="L123" s="207"/>
      <c r="M123" s="211"/>
      <c r="N123" s="212"/>
      <c r="O123" s="212"/>
      <c r="P123" s="212"/>
      <c r="Q123" s="212"/>
      <c r="R123" s="212"/>
      <c r="S123" s="212"/>
      <c r="T123" s="213"/>
      <c r="AT123" s="208" t="s">
        <v>220</v>
      </c>
      <c r="AU123" s="208" t="s">
        <v>86</v>
      </c>
      <c r="AV123" s="15" t="s">
        <v>84</v>
      </c>
      <c r="AW123" s="15" t="s">
        <v>32</v>
      </c>
      <c r="AX123" s="15" t="s">
        <v>76</v>
      </c>
      <c r="AY123" s="208" t="s">
        <v>165</v>
      </c>
    </row>
    <row r="124" spans="1:65" s="15" customFormat="1" ht="11.25">
      <c r="B124" s="207"/>
      <c r="D124" s="179" t="s">
        <v>220</v>
      </c>
      <c r="E124" s="208" t="s">
        <v>1</v>
      </c>
      <c r="F124" s="209" t="s">
        <v>1208</v>
      </c>
      <c r="H124" s="208" t="s">
        <v>1</v>
      </c>
      <c r="I124" s="210"/>
      <c r="L124" s="207"/>
      <c r="M124" s="211"/>
      <c r="N124" s="212"/>
      <c r="O124" s="212"/>
      <c r="P124" s="212"/>
      <c r="Q124" s="212"/>
      <c r="R124" s="212"/>
      <c r="S124" s="212"/>
      <c r="T124" s="213"/>
      <c r="AT124" s="208" t="s">
        <v>220</v>
      </c>
      <c r="AU124" s="208" t="s">
        <v>86</v>
      </c>
      <c r="AV124" s="15" t="s">
        <v>84</v>
      </c>
      <c r="AW124" s="15" t="s">
        <v>32</v>
      </c>
      <c r="AX124" s="15" t="s">
        <v>76</v>
      </c>
      <c r="AY124" s="208" t="s">
        <v>165</v>
      </c>
    </row>
    <row r="125" spans="1:65" s="15" customFormat="1" ht="11.25">
      <c r="B125" s="207"/>
      <c r="D125" s="179" t="s">
        <v>220</v>
      </c>
      <c r="E125" s="208" t="s">
        <v>1</v>
      </c>
      <c r="F125" s="209" t="s">
        <v>1209</v>
      </c>
      <c r="H125" s="208" t="s">
        <v>1</v>
      </c>
      <c r="I125" s="210"/>
      <c r="L125" s="207"/>
      <c r="M125" s="211"/>
      <c r="N125" s="212"/>
      <c r="O125" s="212"/>
      <c r="P125" s="212"/>
      <c r="Q125" s="212"/>
      <c r="R125" s="212"/>
      <c r="S125" s="212"/>
      <c r="T125" s="213"/>
      <c r="AT125" s="208" t="s">
        <v>220</v>
      </c>
      <c r="AU125" s="208" t="s">
        <v>86</v>
      </c>
      <c r="AV125" s="15" t="s">
        <v>84</v>
      </c>
      <c r="AW125" s="15" t="s">
        <v>32</v>
      </c>
      <c r="AX125" s="15" t="s">
        <v>76</v>
      </c>
      <c r="AY125" s="208" t="s">
        <v>165</v>
      </c>
    </row>
    <row r="126" spans="1:65" s="15" customFormat="1" ht="11.25">
      <c r="B126" s="207"/>
      <c r="D126" s="179" t="s">
        <v>220</v>
      </c>
      <c r="E126" s="208" t="s">
        <v>1</v>
      </c>
      <c r="F126" s="209" t="s">
        <v>1210</v>
      </c>
      <c r="H126" s="208" t="s">
        <v>1</v>
      </c>
      <c r="I126" s="210"/>
      <c r="L126" s="207"/>
      <c r="M126" s="211"/>
      <c r="N126" s="212"/>
      <c r="O126" s="212"/>
      <c r="P126" s="212"/>
      <c r="Q126" s="212"/>
      <c r="R126" s="212"/>
      <c r="S126" s="212"/>
      <c r="T126" s="213"/>
      <c r="AT126" s="208" t="s">
        <v>220</v>
      </c>
      <c r="AU126" s="208" t="s">
        <v>86</v>
      </c>
      <c r="AV126" s="15" t="s">
        <v>84</v>
      </c>
      <c r="AW126" s="15" t="s">
        <v>32</v>
      </c>
      <c r="AX126" s="15" t="s">
        <v>76</v>
      </c>
      <c r="AY126" s="208" t="s">
        <v>165</v>
      </c>
    </row>
    <row r="127" spans="1:65" s="13" customFormat="1" ht="11.25">
      <c r="B127" s="183"/>
      <c r="D127" s="179" t="s">
        <v>220</v>
      </c>
      <c r="E127" s="184" t="s">
        <v>1</v>
      </c>
      <c r="F127" s="185" t="s">
        <v>1211</v>
      </c>
      <c r="H127" s="186">
        <v>2180</v>
      </c>
      <c r="I127" s="187"/>
      <c r="L127" s="183"/>
      <c r="M127" s="188"/>
      <c r="N127" s="189"/>
      <c r="O127" s="189"/>
      <c r="P127" s="189"/>
      <c r="Q127" s="189"/>
      <c r="R127" s="189"/>
      <c r="S127" s="189"/>
      <c r="T127" s="190"/>
      <c r="AT127" s="184" t="s">
        <v>220</v>
      </c>
      <c r="AU127" s="184" t="s">
        <v>86</v>
      </c>
      <c r="AV127" s="13" t="s">
        <v>86</v>
      </c>
      <c r="AW127" s="13" t="s">
        <v>32</v>
      </c>
      <c r="AX127" s="13" t="s">
        <v>76</v>
      </c>
      <c r="AY127" s="184" t="s">
        <v>165</v>
      </c>
    </row>
    <row r="128" spans="1:65" s="14" customFormat="1" ht="11.25">
      <c r="B128" s="194"/>
      <c r="D128" s="179" t="s">
        <v>220</v>
      </c>
      <c r="E128" s="195" t="s">
        <v>1</v>
      </c>
      <c r="F128" s="196" t="s">
        <v>244</v>
      </c>
      <c r="H128" s="197">
        <v>2180</v>
      </c>
      <c r="I128" s="198"/>
      <c r="L128" s="194"/>
      <c r="M128" s="199"/>
      <c r="N128" s="200"/>
      <c r="O128" s="200"/>
      <c r="P128" s="200"/>
      <c r="Q128" s="200"/>
      <c r="R128" s="200"/>
      <c r="S128" s="200"/>
      <c r="T128" s="201"/>
      <c r="AT128" s="195" t="s">
        <v>220</v>
      </c>
      <c r="AU128" s="195" t="s">
        <v>86</v>
      </c>
      <c r="AV128" s="14" t="s">
        <v>182</v>
      </c>
      <c r="AW128" s="14" t="s">
        <v>32</v>
      </c>
      <c r="AX128" s="14" t="s">
        <v>84</v>
      </c>
      <c r="AY128" s="195" t="s">
        <v>165</v>
      </c>
    </row>
    <row r="129" spans="1:65" s="12" customFormat="1" ht="22.9" customHeight="1">
      <c r="B129" s="152"/>
      <c r="D129" s="153" t="s">
        <v>75</v>
      </c>
      <c r="E129" s="163" t="s">
        <v>205</v>
      </c>
      <c r="F129" s="163" t="s">
        <v>472</v>
      </c>
      <c r="I129" s="155"/>
      <c r="J129" s="164">
        <f>BK129</f>
        <v>0</v>
      </c>
      <c r="L129" s="152"/>
      <c r="M129" s="157"/>
      <c r="N129" s="158"/>
      <c r="O129" s="158"/>
      <c r="P129" s="159">
        <f>SUM(P130:P256)</f>
        <v>0</v>
      </c>
      <c r="Q129" s="158"/>
      <c r="R129" s="159">
        <f>SUM(R130:R256)</f>
        <v>0.3216</v>
      </c>
      <c r="S129" s="158"/>
      <c r="T129" s="160">
        <f>SUM(T130:T256)</f>
        <v>0</v>
      </c>
      <c r="AR129" s="153" t="s">
        <v>84</v>
      </c>
      <c r="AT129" s="161" t="s">
        <v>75</v>
      </c>
      <c r="AU129" s="161" t="s">
        <v>84</v>
      </c>
      <c r="AY129" s="153" t="s">
        <v>165</v>
      </c>
      <c r="BK129" s="162">
        <f>SUM(BK130:BK256)</f>
        <v>0</v>
      </c>
    </row>
    <row r="130" spans="1:65" s="2" customFormat="1" ht="21.75" customHeight="1">
      <c r="A130" s="32"/>
      <c r="B130" s="165"/>
      <c r="C130" s="166" t="s">
        <v>86</v>
      </c>
      <c r="D130" s="166" t="s">
        <v>168</v>
      </c>
      <c r="E130" s="167" t="s">
        <v>1212</v>
      </c>
      <c r="F130" s="168" t="s">
        <v>1213</v>
      </c>
      <c r="G130" s="169" t="s">
        <v>235</v>
      </c>
      <c r="H130" s="170">
        <v>17760</v>
      </c>
      <c r="I130" s="171"/>
      <c r="J130" s="172">
        <f>ROUND(I130*H130,2)</f>
        <v>0</v>
      </c>
      <c r="K130" s="168" t="s">
        <v>172</v>
      </c>
      <c r="L130" s="33"/>
      <c r="M130" s="173" t="s">
        <v>1</v>
      </c>
      <c r="N130" s="174" t="s">
        <v>41</v>
      </c>
      <c r="O130" s="58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7" t="s">
        <v>182</v>
      </c>
      <c r="AT130" s="177" t="s">
        <v>168</v>
      </c>
      <c r="AU130" s="177" t="s">
        <v>86</v>
      </c>
      <c r="AY130" s="17" t="s">
        <v>165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7" t="s">
        <v>84</v>
      </c>
      <c r="BK130" s="178">
        <f>ROUND(I130*H130,2)</f>
        <v>0</v>
      </c>
      <c r="BL130" s="17" t="s">
        <v>182</v>
      </c>
      <c r="BM130" s="177" t="s">
        <v>1214</v>
      </c>
    </row>
    <row r="131" spans="1:65" s="15" customFormat="1" ht="11.25">
      <c r="B131" s="207"/>
      <c r="D131" s="179" t="s">
        <v>220</v>
      </c>
      <c r="E131" s="208" t="s">
        <v>1</v>
      </c>
      <c r="F131" s="209" t="s">
        <v>1215</v>
      </c>
      <c r="H131" s="208" t="s">
        <v>1</v>
      </c>
      <c r="I131" s="210"/>
      <c r="L131" s="207"/>
      <c r="M131" s="211"/>
      <c r="N131" s="212"/>
      <c r="O131" s="212"/>
      <c r="P131" s="212"/>
      <c r="Q131" s="212"/>
      <c r="R131" s="212"/>
      <c r="S131" s="212"/>
      <c r="T131" s="213"/>
      <c r="AT131" s="208" t="s">
        <v>220</v>
      </c>
      <c r="AU131" s="208" t="s">
        <v>86</v>
      </c>
      <c r="AV131" s="15" t="s">
        <v>84</v>
      </c>
      <c r="AW131" s="15" t="s">
        <v>32</v>
      </c>
      <c r="AX131" s="15" t="s">
        <v>76</v>
      </c>
      <c r="AY131" s="208" t="s">
        <v>165</v>
      </c>
    </row>
    <row r="132" spans="1:65" s="15" customFormat="1" ht="11.25">
      <c r="B132" s="207"/>
      <c r="D132" s="179" t="s">
        <v>220</v>
      </c>
      <c r="E132" s="208" t="s">
        <v>1</v>
      </c>
      <c r="F132" s="209" t="s">
        <v>1216</v>
      </c>
      <c r="H132" s="208" t="s">
        <v>1</v>
      </c>
      <c r="I132" s="210"/>
      <c r="L132" s="207"/>
      <c r="M132" s="211"/>
      <c r="N132" s="212"/>
      <c r="O132" s="212"/>
      <c r="P132" s="212"/>
      <c r="Q132" s="212"/>
      <c r="R132" s="212"/>
      <c r="S132" s="212"/>
      <c r="T132" s="213"/>
      <c r="AT132" s="208" t="s">
        <v>220</v>
      </c>
      <c r="AU132" s="208" t="s">
        <v>86</v>
      </c>
      <c r="AV132" s="15" t="s">
        <v>84</v>
      </c>
      <c r="AW132" s="15" t="s">
        <v>32</v>
      </c>
      <c r="AX132" s="15" t="s">
        <v>76</v>
      </c>
      <c r="AY132" s="208" t="s">
        <v>165</v>
      </c>
    </row>
    <row r="133" spans="1:65" s="15" customFormat="1" ht="11.25">
      <c r="B133" s="207"/>
      <c r="D133" s="179" t="s">
        <v>220</v>
      </c>
      <c r="E133" s="208" t="s">
        <v>1</v>
      </c>
      <c r="F133" s="209" t="s">
        <v>1217</v>
      </c>
      <c r="H133" s="208" t="s">
        <v>1</v>
      </c>
      <c r="I133" s="210"/>
      <c r="L133" s="207"/>
      <c r="M133" s="211"/>
      <c r="N133" s="212"/>
      <c r="O133" s="212"/>
      <c r="P133" s="212"/>
      <c r="Q133" s="212"/>
      <c r="R133" s="212"/>
      <c r="S133" s="212"/>
      <c r="T133" s="213"/>
      <c r="AT133" s="208" t="s">
        <v>220</v>
      </c>
      <c r="AU133" s="208" t="s">
        <v>86</v>
      </c>
      <c r="AV133" s="15" t="s">
        <v>84</v>
      </c>
      <c r="AW133" s="15" t="s">
        <v>32</v>
      </c>
      <c r="AX133" s="15" t="s">
        <v>76</v>
      </c>
      <c r="AY133" s="208" t="s">
        <v>165</v>
      </c>
    </row>
    <row r="134" spans="1:65" s="15" customFormat="1" ht="11.25">
      <c r="B134" s="207"/>
      <c r="D134" s="179" t="s">
        <v>220</v>
      </c>
      <c r="E134" s="208" t="s">
        <v>1</v>
      </c>
      <c r="F134" s="209" t="s">
        <v>1218</v>
      </c>
      <c r="H134" s="208" t="s">
        <v>1</v>
      </c>
      <c r="I134" s="210"/>
      <c r="L134" s="207"/>
      <c r="M134" s="211"/>
      <c r="N134" s="212"/>
      <c r="O134" s="212"/>
      <c r="P134" s="212"/>
      <c r="Q134" s="212"/>
      <c r="R134" s="212"/>
      <c r="S134" s="212"/>
      <c r="T134" s="213"/>
      <c r="AT134" s="208" t="s">
        <v>220</v>
      </c>
      <c r="AU134" s="208" t="s">
        <v>86</v>
      </c>
      <c r="AV134" s="15" t="s">
        <v>84</v>
      </c>
      <c r="AW134" s="15" t="s">
        <v>32</v>
      </c>
      <c r="AX134" s="15" t="s">
        <v>76</v>
      </c>
      <c r="AY134" s="208" t="s">
        <v>165</v>
      </c>
    </row>
    <row r="135" spans="1:65" s="15" customFormat="1" ht="11.25">
      <c r="B135" s="207"/>
      <c r="D135" s="179" t="s">
        <v>220</v>
      </c>
      <c r="E135" s="208" t="s">
        <v>1</v>
      </c>
      <c r="F135" s="209" t="s">
        <v>1219</v>
      </c>
      <c r="H135" s="208" t="s">
        <v>1</v>
      </c>
      <c r="I135" s="210"/>
      <c r="L135" s="207"/>
      <c r="M135" s="211"/>
      <c r="N135" s="212"/>
      <c r="O135" s="212"/>
      <c r="P135" s="212"/>
      <c r="Q135" s="212"/>
      <c r="R135" s="212"/>
      <c r="S135" s="212"/>
      <c r="T135" s="213"/>
      <c r="AT135" s="208" t="s">
        <v>220</v>
      </c>
      <c r="AU135" s="208" t="s">
        <v>86</v>
      </c>
      <c r="AV135" s="15" t="s">
        <v>84</v>
      </c>
      <c r="AW135" s="15" t="s">
        <v>32</v>
      </c>
      <c r="AX135" s="15" t="s">
        <v>76</v>
      </c>
      <c r="AY135" s="208" t="s">
        <v>165</v>
      </c>
    </row>
    <row r="136" spans="1:65" s="15" customFormat="1" ht="11.25">
      <c r="B136" s="207"/>
      <c r="D136" s="179" t="s">
        <v>220</v>
      </c>
      <c r="E136" s="208" t="s">
        <v>1</v>
      </c>
      <c r="F136" s="209" t="s">
        <v>1220</v>
      </c>
      <c r="H136" s="208" t="s">
        <v>1</v>
      </c>
      <c r="I136" s="210"/>
      <c r="L136" s="207"/>
      <c r="M136" s="211"/>
      <c r="N136" s="212"/>
      <c r="O136" s="212"/>
      <c r="P136" s="212"/>
      <c r="Q136" s="212"/>
      <c r="R136" s="212"/>
      <c r="S136" s="212"/>
      <c r="T136" s="213"/>
      <c r="AT136" s="208" t="s">
        <v>220</v>
      </c>
      <c r="AU136" s="208" t="s">
        <v>86</v>
      </c>
      <c r="AV136" s="15" t="s">
        <v>84</v>
      </c>
      <c r="AW136" s="15" t="s">
        <v>32</v>
      </c>
      <c r="AX136" s="15" t="s">
        <v>76</v>
      </c>
      <c r="AY136" s="208" t="s">
        <v>165</v>
      </c>
    </row>
    <row r="137" spans="1:65" s="15" customFormat="1" ht="11.25">
      <c r="B137" s="207"/>
      <c r="D137" s="179" t="s">
        <v>220</v>
      </c>
      <c r="E137" s="208" t="s">
        <v>1</v>
      </c>
      <c r="F137" s="209" t="s">
        <v>1221</v>
      </c>
      <c r="H137" s="208" t="s">
        <v>1</v>
      </c>
      <c r="I137" s="210"/>
      <c r="L137" s="207"/>
      <c r="M137" s="211"/>
      <c r="N137" s="212"/>
      <c r="O137" s="212"/>
      <c r="P137" s="212"/>
      <c r="Q137" s="212"/>
      <c r="R137" s="212"/>
      <c r="S137" s="212"/>
      <c r="T137" s="213"/>
      <c r="AT137" s="208" t="s">
        <v>220</v>
      </c>
      <c r="AU137" s="208" t="s">
        <v>86</v>
      </c>
      <c r="AV137" s="15" t="s">
        <v>84</v>
      </c>
      <c r="AW137" s="15" t="s">
        <v>32</v>
      </c>
      <c r="AX137" s="15" t="s">
        <v>76</v>
      </c>
      <c r="AY137" s="208" t="s">
        <v>165</v>
      </c>
    </row>
    <row r="138" spans="1:65" s="15" customFormat="1" ht="11.25">
      <c r="B138" s="207"/>
      <c r="D138" s="179" t="s">
        <v>220</v>
      </c>
      <c r="E138" s="208" t="s">
        <v>1</v>
      </c>
      <c r="F138" s="209" t="s">
        <v>395</v>
      </c>
      <c r="H138" s="208" t="s">
        <v>1</v>
      </c>
      <c r="I138" s="210"/>
      <c r="L138" s="207"/>
      <c r="M138" s="211"/>
      <c r="N138" s="212"/>
      <c r="O138" s="212"/>
      <c r="P138" s="212"/>
      <c r="Q138" s="212"/>
      <c r="R138" s="212"/>
      <c r="S138" s="212"/>
      <c r="T138" s="213"/>
      <c r="AT138" s="208" t="s">
        <v>220</v>
      </c>
      <c r="AU138" s="208" t="s">
        <v>86</v>
      </c>
      <c r="AV138" s="15" t="s">
        <v>84</v>
      </c>
      <c r="AW138" s="15" t="s">
        <v>32</v>
      </c>
      <c r="AX138" s="15" t="s">
        <v>76</v>
      </c>
      <c r="AY138" s="208" t="s">
        <v>165</v>
      </c>
    </row>
    <row r="139" spans="1:65" s="15" customFormat="1" ht="11.25">
      <c r="B139" s="207"/>
      <c r="D139" s="179" t="s">
        <v>220</v>
      </c>
      <c r="E139" s="208" t="s">
        <v>1</v>
      </c>
      <c r="F139" s="209" t="s">
        <v>1222</v>
      </c>
      <c r="H139" s="208" t="s">
        <v>1</v>
      </c>
      <c r="I139" s="210"/>
      <c r="L139" s="207"/>
      <c r="M139" s="211"/>
      <c r="N139" s="212"/>
      <c r="O139" s="212"/>
      <c r="P139" s="212"/>
      <c r="Q139" s="212"/>
      <c r="R139" s="212"/>
      <c r="S139" s="212"/>
      <c r="T139" s="213"/>
      <c r="AT139" s="208" t="s">
        <v>220</v>
      </c>
      <c r="AU139" s="208" t="s">
        <v>86</v>
      </c>
      <c r="AV139" s="15" t="s">
        <v>84</v>
      </c>
      <c r="AW139" s="15" t="s">
        <v>32</v>
      </c>
      <c r="AX139" s="15" t="s">
        <v>76</v>
      </c>
      <c r="AY139" s="208" t="s">
        <v>165</v>
      </c>
    </row>
    <row r="140" spans="1:65" s="13" customFormat="1" ht="11.25">
      <c r="B140" s="183"/>
      <c r="D140" s="179" t="s">
        <v>220</v>
      </c>
      <c r="E140" s="184" t="s">
        <v>1</v>
      </c>
      <c r="F140" s="185" t="s">
        <v>1223</v>
      </c>
      <c r="H140" s="186">
        <v>1920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220</v>
      </c>
      <c r="AU140" s="184" t="s">
        <v>86</v>
      </c>
      <c r="AV140" s="13" t="s">
        <v>86</v>
      </c>
      <c r="AW140" s="13" t="s">
        <v>32</v>
      </c>
      <c r="AX140" s="13" t="s">
        <v>76</v>
      </c>
      <c r="AY140" s="184" t="s">
        <v>165</v>
      </c>
    </row>
    <row r="141" spans="1:65" s="15" customFormat="1" ht="11.25">
      <c r="B141" s="207"/>
      <c r="D141" s="179" t="s">
        <v>220</v>
      </c>
      <c r="E141" s="208" t="s">
        <v>1</v>
      </c>
      <c r="F141" s="209" t="s">
        <v>1224</v>
      </c>
      <c r="H141" s="208" t="s">
        <v>1</v>
      </c>
      <c r="I141" s="210"/>
      <c r="L141" s="207"/>
      <c r="M141" s="211"/>
      <c r="N141" s="212"/>
      <c r="O141" s="212"/>
      <c r="P141" s="212"/>
      <c r="Q141" s="212"/>
      <c r="R141" s="212"/>
      <c r="S141" s="212"/>
      <c r="T141" s="213"/>
      <c r="AT141" s="208" t="s">
        <v>220</v>
      </c>
      <c r="AU141" s="208" t="s">
        <v>86</v>
      </c>
      <c r="AV141" s="15" t="s">
        <v>84</v>
      </c>
      <c r="AW141" s="15" t="s">
        <v>32</v>
      </c>
      <c r="AX141" s="15" t="s">
        <v>76</v>
      </c>
      <c r="AY141" s="208" t="s">
        <v>165</v>
      </c>
    </row>
    <row r="142" spans="1:65" s="15" customFormat="1" ht="11.25">
      <c r="B142" s="207"/>
      <c r="D142" s="179" t="s">
        <v>220</v>
      </c>
      <c r="E142" s="208" t="s">
        <v>1</v>
      </c>
      <c r="F142" s="209" t="s">
        <v>1216</v>
      </c>
      <c r="H142" s="208" t="s">
        <v>1</v>
      </c>
      <c r="I142" s="210"/>
      <c r="L142" s="207"/>
      <c r="M142" s="211"/>
      <c r="N142" s="212"/>
      <c r="O142" s="212"/>
      <c r="P142" s="212"/>
      <c r="Q142" s="212"/>
      <c r="R142" s="212"/>
      <c r="S142" s="212"/>
      <c r="T142" s="213"/>
      <c r="AT142" s="208" t="s">
        <v>220</v>
      </c>
      <c r="AU142" s="208" t="s">
        <v>86</v>
      </c>
      <c r="AV142" s="15" t="s">
        <v>84</v>
      </c>
      <c r="AW142" s="15" t="s">
        <v>32</v>
      </c>
      <c r="AX142" s="15" t="s">
        <v>76</v>
      </c>
      <c r="AY142" s="208" t="s">
        <v>165</v>
      </c>
    </row>
    <row r="143" spans="1:65" s="15" customFormat="1" ht="11.25">
      <c r="B143" s="207"/>
      <c r="D143" s="179" t="s">
        <v>220</v>
      </c>
      <c r="E143" s="208" t="s">
        <v>1</v>
      </c>
      <c r="F143" s="209" t="s">
        <v>1225</v>
      </c>
      <c r="H143" s="208" t="s">
        <v>1</v>
      </c>
      <c r="I143" s="210"/>
      <c r="L143" s="207"/>
      <c r="M143" s="211"/>
      <c r="N143" s="212"/>
      <c r="O143" s="212"/>
      <c r="P143" s="212"/>
      <c r="Q143" s="212"/>
      <c r="R143" s="212"/>
      <c r="S143" s="212"/>
      <c r="T143" s="213"/>
      <c r="AT143" s="208" t="s">
        <v>220</v>
      </c>
      <c r="AU143" s="208" t="s">
        <v>86</v>
      </c>
      <c r="AV143" s="15" t="s">
        <v>84</v>
      </c>
      <c r="AW143" s="15" t="s">
        <v>32</v>
      </c>
      <c r="AX143" s="15" t="s">
        <v>76</v>
      </c>
      <c r="AY143" s="208" t="s">
        <v>165</v>
      </c>
    </row>
    <row r="144" spans="1:65" s="15" customFormat="1" ht="11.25">
      <c r="B144" s="207"/>
      <c r="D144" s="179" t="s">
        <v>220</v>
      </c>
      <c r="E144" s="208" t="s">
        <v>1</v>
      </c>
      <c r="F144" s="209" t="s">
        <v>1226</v>
      </c>
      <c r="H144" s="208" t="s">
        <v>1</v>
      </c>
      <c r="I144" s="210"/>
      <c r="L144" s="207"/>
      <c r="M144" s="211"/>
      <c r="N144" s="212"/>
      <c r="O144" s="212"/>
      <c r="P144" s="212"/>
      <c r="Q144" s="212"/>
      <c r="R144" s="212"/>
      <c r="S144" s="212"/>
      <c r="T144" s="213"/>
      <c r="AT144" s="208" t="s">
        <v>220</v>
      </c>
      <c r="AU144" s="208" t="s">
        <v>86</v>
      </c>
      <c r="AV144" s="15" t="s">
        <v>84</v>
      </c>
      <c r="AW144" s="15" t="s">
        <v>32</v>
      </c>
      <c r="AX144" s="15" t="s">
        <v>76</v>
      </c>
      <c r="AY144" s="208" t="s">
        <v>165</v>
      </c>
    </row>
    <row r="145" spans="2:51" s="15" customFormat="1" ht="11.25">
      <c r="B145" s="207"/>
      <c r="D145" s="179" t="s">
        <v>220</v>
      </c>
      <c r="E145" s="208" t="s">
        <v>1</v>
      </c>
      <c r="F145" s="209" t="s">
        <v>1227</v>
      </c>
      <c r="H145" s="208" t="s">
        <v>1</v>
      </c>
      <c r="I145" s="210"/>
      <c r="L145" s="207"/>
      <c r="M145" s="211"/>
      <c r="N145" s="212"/>
      <c r="O145" s="212"/>
      <c r="P145" s="212"/>
      <c r="Q145" s="212"/>
      <c r="R145" s="212"/>
      <c r="S145" s="212"/>
      <c r="T145" s="213"/>
      <c r="AT145" s="208" t="s">
        <v>220</v>
      </c>
      <c r="AU145" s="208" t="s">
        <v>86</v>
      </c>
      <c r="AV145" s="15" t="s">
        <v>84</v>
      </c>
      <c r="AW145" s="15" t="s">
        <v>32</v>
      </c>
      <c r="AX145" s="15" t="s">
        <v>76</v>
      </c>
      <c r="AY145" s="208" t="s">
        <v>165</v>
      </c>
    </row>
    <row r="146" spans="2:51" s="15" customFormat="1" ht="11.25">
      <c r="B146" s="207"/>
      <c r="D146" s="179" t="s">
        <v>220</v>
      </c>
      <c r="E146" s="208" t="s">
        <v>1</v>
      </c>
      <c r="F146" s="209" t="s">
        <v>1228</v>
      </c>
      <c r="H146" s="208" t="s">
        <v>1</v>
      </c>
      <c r="I146" s="210"/>
      <c r="L146" s="207"/>
      <c r="M146" s="211"/>
      <c r="N146" s="212"/>
      <c r="O146" s="212"/>
      <c r="P146" s="212"/>
      <c r="Q146" s="212"/>
      <c r="R146" s="212"/>
      <c r="S146" s="212"/>
      <c r="T146" s="213"/>
      <c r="AT146" s="208" t="s">
        <v>220</v>
      </c>
      <c r="AU146" s="208" t="s">
        <v>86</v>
      </c>
      <c r="AV146" s="15" t="s">
        <v>84</v>
      </c>
      <c r="AW146" s="15" t="s">
        <v>32</v>
      </c>
      <c r="AX146" s="15" t="s">
        <v>76</v>
      </c>
      <c r="AY146" s="208" t="s">
        <v>165</v>
      </c>
    </row>
    <row r="147" spans="2:51" s="15" customFormat="1" ht="11.25">
      <c r="B147" s="207"/>
      <c r="D147" s="179" t="s">
        <v>220</v>
      </c>
      <c r="E147" s="208" t="s">
        <v>1</v>
      </c>
      <c r="F147" s="209" t="s">
        <v>1229</v>
      </c>
      <c r="H147" s="208" t="s">
        <v>1</v>
      </c>
      <c r="I147" s="210"/>
      <c r="L147" s="207"/>
      <c r="M147" s="211"/>
      <c r="N147" s="212"/>
      <c r="O147" s="212"/>
      <c r="P147" s="212"/>
      <c r="Q147" s="212"/>
      <c r="R147" s="212"/>
      <c r="S147" s="212"/>
      <c r="T147" s="213"/>
      <c r="AT147" s="208" t="s">
        <v>220</v>
      </c>
      <c r="AU147" s="208" t="s">
        <v>86</v>
      </c>
      <c r="AV147" s="15" t="s">
        <v>84</v>
      </c>
      <c r="AW147" s="15" t="s">
        <v>32</v>
      </c>
      <c r="AX147" s="15" t="s">
        <v>76</v>
      </c>
      <c r="AY147" s="208" t="s">
        <v>165</v>
      </c>
    </row>
    <row r="148" spans="2:51" s="15" customFormat="1" ht="11.25">
      <c r="B148" s="207"/>
      <c r="D148" s="179" t="s">
        <v>220</v>
      </c>
      <c r="E148" s="208" t="s">
        <v>1</v>
      </c>
      <c r="F148" s="209" t="s">
        <v>1230</v>
      </c>
      <c r="H148" s="208" t="s">
        <v>1</v>
      </c>
      <c r="I148" s="210"/>
      <c r="L148" s="207"/>
      <c r="M148" s="211"/>
      <c r="N148" s="212"/>
      <c r="O148" s="212"/>
      <c r="P148" s="212"/>
      <c r="Q148" s="212"/>
      <c r="R148" s="212"/>
      <c r="S148" s="212"/>
      <c r="T148" s="213"/>
      <c r="AT148" s="208" t="s">
        <v>220</v>
      </c>
      <c r="AU148" s="208" t="s">
        <v>86</v>
      </c>
      <c r="AV148" s="15" t="s">
        <v>84</v>
      </c>
      <c r="AW148" s="15" t="s">
        <v>32</v>
      </c>
      <c r="AX148" s="15" t="s">
        <v>76</v>
      </c>
      <c r="AY148" s="208" t="s">
        <v>165</v>
      </c>
    </row>
    <row r="149" spans="2:51" s="15" customFormat="1" ht="11.25">
      <c r="B149" s="207"/>
      <c r="D149" s="179" t="s">
        <v>220</v>
      </c>
      <c r="E149" s="208" t="s">
        <v>1</v>
      </c>
      <c r="F149" s="209" t="s">
        <v>1231</v>
      </c>
      <c r="H149" s="208" t="s">
        <v>1</v>
      </c>
      <c r="I149" s="210"/>
      <c r="L149" s="207"/>
      <c r="M149" s="211"/>
      <c r="N149" s="212"/>
      <c r="O149" s="212"/>
      <c r="P149" s="212"/>
      <c r="Q149" s="212"/>
      <c r="R149" s="212"/>
      <c r="S149" s="212"/>
      <c r="T149" s="213"/>
      <c r="AT149" s="208" t="s">
        <v>220</v>
      </c>
      <c r="AU149" s="208" t="s">
        <v>86</v>
      </c>
      <c r="AV149" s="15" t="s">
        <v>84</v>
      </c>
      <c r="AW149" s="15" t="s">
        <v>32</v>
      </c>
      <c r="AX149" s="15" t="s">
        <v>76</v>
      </c>
      <c r="AY149" s="208" t="s">
        <v>165</v>
      </c>
    </row>
    <row r="150" spans="2:51" s="15" customFormat="1" ht="11.25">
      <c r="B150" s="207"/>
      <c r="D150" s="179" t="s">
        <v>220</v>
      </c>
      <c r="E150" s="208" t="s">
        <v>1</v>
      </c>
      <c r="F150" s="209" t="s">
        <v>1232</v>
      </c>
      <c r="H150" s="208" t="s">
        <v>1</v>
      </c>
      <c r="I150" s="210"/>
      <c r="L150" s="207"/>
      <c r="M150" s="211"/>
      <c r="N150" s="212"/>
      <c r="O150" s="212"/>
      <c r="P150" s="212"/>
      <c r="Q150" s="212"/>
      <c r="R150" s="212"/>
      <c r="S150" s="212"/>
      <c r="T150" s="213"/>
      <c r="AT150" s="208" t="s">
        <v>220</v>
      </c>
      <c r="AU150" s="208" t="s">
        <v>86</v>
      </c>
      <c r="AV150" s="15" t="s">
        <v>84</v>
      </c>
      <c r="AW150" s="15" t="s">
        <v>32</v>
      </c>
      <c r="AX150" s="15" t="s">
        <v>76</v>
      </c>
      <c r="AY150" s="208" t="s">
        <v>165</v>
      </c>
    </row>
    <row r="151" spans="2:51" s="15" customFormat="1" ht="11.25">
      <c r="B151" s="207"/>
      <c r="D151" s="179" t="s">
        <v>220</v>
      </c>
      <c r="E151" s="208" t="s">
        <v>1</v>
      </c>
      <c r="F151" s="209" t="s">
        <v>1233</v>
      </c>
      <c r="H151" s="208" t="s">
        <v>1</v>
      </c>
      <c r="I151" s="210"/>
      <c r="L151" s="207"/>
      <c r="M151" s="211"/>
      <c r="N151" s="212"/>
      <c r="O151" s="212"/>
      <c r="P151" s="212"/>
      <c r="Q151" s="212"/>
      <c r="R151" s="212"/>
      <c r="S151" s="212"/>
      <c r="T151" s="213"/>
      <c r="AT151" s="208" t="s">
        <v>220</v>
      </c>
      <c r="AU151" s="208" t="s">
        <v>86</v>
      </c>
      <c r="AV151" s="15" t="s">
        <v>84</v>
      </c>
      <c r="AW151" s="15" t="s">
        <v>32</v>
      </c>
      <c r="AX151" s="15" t="s">
        <v>76</v>
      </c>
      <c r="AY151" s="208" t="s">
        <v>165</v>
      </c>
    </row>
    <row r="152" spans="2:51" s="15" customFormat="1" ht="11.25">
      <c r="B152" s="207"/>
      <c r="D152" s="179" t="s">
        <v>220</v>
      </c>
      <c r="E152" s="208" t="s">
        <v>1</v>
      </c>
      <c r="F152" s="209" t="s">
        <v>1234</v>
      </c>
      <c r="H152" s="208" t="s">
        <v>1</v>
      </c>
      <c r="I152" s="210"/>
      <c r="L152" s="207"/>
      <c r="M152" s="211"/>
      <c r="N152" s="212"/>
      <c r="O152" s="212"/>
      <c r="P152" s="212"/>
      <c r="Q152" s="212"/>
      <c r="R152" s="212"/>
      <c r="S152" s="212"/>
      <c r="T152" s="213"/>
      <c r="AT152" s="208" t="s">
        <v>220</v>
      </c>
      <c r="AU152" s="208" t="s">
        <v>86</v>
      </c>
      <c r="AV152" s="15" t="s">
        <v>84</v>
      </c>
      <c r="AW152" s="15" t="s">
        <v>32</v>
      </c>
      <c r="AX152" s="15" t="s">
        <v>76</v>
      </c>
      <c r="AY152" s="208" t="s">
        <v>165</v>
      </c>
    </row>
    <row r="153" spans="2:51" s="15" customFormat="1" ht="11.25">
      <c r="B153" s="207"/>
      <c r="D153" s="179" t="s">
        <v>220</v>
      </c>
      <c r="E153" s="208" t="s">
        <v>1</v>
      </c>
      <c r="F153" s="209" t="s">
        <v>395</v>
      </c>
      <c r="H153" s="208" t="s">
        <v>1</v>
      </c>
      <c r="I153" s="210"/>
      <c r="L153" s="207"/>
      <c r="M153" s="211"/>
      <c r="N153" s="212"/>
      <c r="O153" s="212"/>
      <c r="P153" s="212"/>
      <c r="Q153" s="212"/>
      <c r="R153" s="212"/>
      <c r="S153" s="212"/>
      <c r="T153" s="213"/>
      <c r="AT153" s="208" t="s">
        <v>220</v>
      </c>
      <c r="AU153" s="208" t="s">
        <v>86</v>
      </c>
      <c r="AV153" s="15" t="s">
        <v>84</v>
      </c>
      <c r="AW153" s="15" t="s">
        <v>32</v>
      </c>
      <c r="AX153" s="15" t="s">
        <v>76</v>
      </c>
      <c r="AY153" s="208" t="s">
        <v>165</v>
      </c>
    </row>
    <row r="154" spans="2:51" s="15" customFormat="1" ht="11.25">
      <c r="B154" s="207"/>
      <c r="D154" s="179" t="s">
        <v>220</v>
      </c>
      <c r="E154" s="208" t="s">
        <v>1</v>
      </c>
      <c r="F154" s="209" t="s">
        <v>1235</v>
      </c>
      <c r="H154" s="208" t="s">
        <v>1</v>
      </c>
      <c r="I154" s="210"/>
      <c r="L154" s="207"/>
      <c r="M154" s="211"/>
      <c r="N154" s="212"/>
      <c r="O154" s="212"/>
      <c r="P154" s="212"/>
      <c r="Q154" s="212"/>
      <c r="R154" s="212"/>
      <c r="S154" s="212"/>
      <c r="T154" s="213"/>
      <c r="AT154" s="208" t="s">
        <v>220</v>
      </c>
      <c r="AU154" s="208" t="s">
        <v>86</v>
      </c>
      <c r="AV154" s="15" t="s">
        <v>84</v>
      </c>
      <c r="AW154" s="15" t="s">
        <v>32</v>
      </c>
      <c r="AX154" s="15" t="s">
        <v>76</v>
      </c>
      <c r="AY154" s="208" t="s">
        <v>165</v>
      </c>
    </row>
    <row r="155" spans="2:51" s="15" customFormat="1" ht="11.25">
      <c r="B155" s="207"/>
      <c r="D155" s="179" t="s">
        <v>220</v>
      </c>
      <c r="E155" s="208" t="s">
        <v>1</v>
      </c>
      <c r="F155" s="209" t="s">
        <v>395</v>
      </c>
      <c r="H155" s="208" t="s">
        <v>1</v>
      </c>
      <c r="I155" s="210"/>
      <c r="L155" s="207"/>
      <c r="M155" s="211"/>
      <c r="N155" s="212"/>
      <c r="O155" s="212"/>
      <c r="P155" s="212"/>
      <c r="Q155" s="212"/>
      <c r="R155" s="212"/>
      <c r="S155" s="212"/>
      <c r="T155" s="213"/>
      <c r="AT155" s="208" t="s">
        <v>220</v>
      </c>
      <c r="AU155" s="208" t="s">
        <v>86</v>
      </c>
      <c r="AV155" s="15" t="s">
        <v>84</v>
      </c>
      <c r="AW155" s="15" t="s">
        <v>32</v>
      </c>
      <c r="AX155" s="15" t="s">
        <v>76</v>
      </c>
      <c r="AY155" s="208" t="s">
        <v>165</v>
      </c>
    </row>
    <row r="156" spans="2:51" s="15" customFormat="1" ht="11.25">
      <c r="B156" s="207"/>
      <c r="D156" s="179" t="s">
        <v>220</v>
      </c>
      <c r="E156" s="208" t="s">
        <v>1</v>
      </c>
      <c r="F156" s="209" t="s">
        <v>1236</v>
      </c>
      <c r="H156" s="208" t="s">
        <v>1</v>
      </c>
      <c r="I156" s="210"/>
      <c r="L156" s="207"/>
      <c r="M156" s="211"/>
      <c r="N156" s="212"/>
      <c r="O156" s="212"/>
      <c r="P156" s="212"/>
      <c r="Q156" s="212"/>
      <c r="R156" s="212"/>
      <c r="S156" s="212"/>
      <c r="T156" s="213"/>
      <c r="AT156" s="208" t="s">
        <v>220</v>
      </c>
      <c r="AU156" s="208" t="s">
        <v>86</v>
      </c>
      <c r="AV156" s="15" t="s">
        <v>84</v>
      </c>
      <c r="AW156" s="15" t="s">
        <v>32</v>
      </c>
      <c r="AX156" s="15" t="s">
        <v>76</v>
      </c>
      <c r="AY156" s="208" t="s">
        <v>165</v>
      </c>
    </row>
    <row r="157" spans="2:51" s="15" customFormat="1" ht="11.25">
      <c r="B157" s="207"/>
      <c r="D157" s="179" t="s">
        <v>220</v>
      </c>
      <c r="E157" s="208" t="s">
        <v>1</v>
      </c>
      <c r="F157" s="209" t="s">
        <v>1237</v>
      </c>
      <c r="H157" s="208" t="s">
        <v>1</v>
      </c>
      <c r="I157" s="210"/>
      <c r="L157" s="207"/>
      <c r="M157" s="211"/>
      <c r="N157" s="212"/>
      <c r="O157" s="212"/>
      <c r="P157" s="212"/>
      <c r="Q157" s="212"/>
      <c r="R157" s="212"/>
      <c r="S157" s="212"/>
      <c r="T157" s="213"/>
      <c r="AT157" s="208" t="s">
        <v>220</v>
      </c>
      <c r="AU157" s="208" t="s">
        <v>86</v>
      </c>
      <c r="AV157" s="15" t="s">
        <v>84</v>
      </c>
      <c r="AW157" s="15" t="s">
        <v>32</v>
      </c>
      <c r="AX157" s="15" t="s">
        <v>76</v>
      </c>
      <c r="AY157" s="208" t="s">
        <v>165</v>
      </c>
    </row>
    <row r="158" spans="2:51" s="15" customFormat="1" ht="11.25">
      <c r="B158" s="207"/>
      <c r="D158" s="179" t="s">
        <v>220</v>
      </c>
      <c r="E158" s="208" t="s">
        <v>1</v>
      </c>
      <c r="F158" s="209" t="s">
        <v>1238</v>
      </c>
      <c r="H158" s="208" t="s">
        <v>1</v>
      </c>
      <c r="I158" s="210"/>
      <c r="L158" s="207"/>
      <c r="M158" s="211"/>
      <c r="N158" s="212"/>
      <c r="O158" s="212"/>
      <c r="P158" s="212"/>
      <c r="Q158" s="212"/>
      <c r="R158" s="212"/>
      <c r="S158" s="212"/>
      <c r="T158" s="213"/>
      <c r="AT158" s="208" t="s">
        <v>220</v>
      </c>
      <c r="AU158" s="208" t="s">
        <v>86</v>
      </c>
      <c r="AV158" s="15" t="s">
        <v>84</v>
      </c>
      <c r="AW158" s="15" t="s">
        <v>32</v>
      </c>
      <c r="AX158" s="15" t="s">
        <v>76</v>
      </c>
      <c r="AY158" s="208" t="s">
        <v>165</v>
      </c>
    </row>
    <row r="159" spans="2:51" s="15" customFormat="1" ht="11.25">
      <c r="B159" s="207"/>
      <c r="D159" s="179" t="s">
        <v>220</v>
      </c>
      <c r="E159" s="208" t="s">
        <v>1</v>
      </c>
      <c r="F159" s="209" t="s">
        <v>1239</v>
      </c>
      <c r="H159" s="208" t="s">
        <v>1</v>
      </c>
      <c r="I159" s="210"/>
      <c r="L159" s="207"/>
      <c r="M159" s="211"/>
      <c r="N159" s="212"/>
      <c r="O159" s="212"/>
      <c r="P159" s="212"/>
      <c r="Q159" s="212"/>
      <c r="R159" s="212"/>
      <c r="S159" s="212"/>
      <c r="T159" s="213"/>
      <c r="AT159" s="208" t="s">
        <v>220</v>
      </c>
      <c r="AU159" s="208" t="s">
        <v>86</v>
      </c>
      <c r="AV159" s="15" t="s">
        <v>84</v>
      </c>
      <c r="AW159" s="15" t="s">
        <v>32</v>
      </c>
      <c r="AX159" s="15" t="s">
        <v>76</v>
      </c>
      <c r="AY159" s="208" t="s">
        <v>165</v>
      </c>
    </row>
    <row r="160" spans="2:51" s="15" customFormat="1" ht="11.25">
      <c r="B160" s="207"/>
      <c r="D160" s="179" t="s">
        <v>220</v>
      </c>
      <c r="E160" s="208" t="s">
        <v>1</v>
      </c>
      <c r="F160" s="209" t="s">
        <v>1240</v>
      </c>
      <c r="H160" s="208" t="s">
        <v>1</v>
      </c>
      <c r="I160" s="210"/>
      <c r="L160" s="207"/>
      <c r="M160" s="211"/>
      <c r="N160" s="212"/>
      <c r="O160" s="212"/>
      <c r="P160" s="212"/>
      <c r="Q160" s="212"/>
      <c r="R160" s="212"/>
      <c r="S160" s="212"/>
      <c r="T160" s="213"/>
      <c r="AT160" s="208" t="s">
        <v>220</v>
      </c>
      <c r="AU160" s="208" t="s">
        <v>86</v>
      </c>
      <c r="AV160" s="15" t="s">
        <v>84</v>
      </c>
      <c r="AW160" s="15" t="s">
        <v>32</v>
      </c>
      <c r="AX160" s="15" t="s">
        <v>76</v>
      </c>
      <c r="AY160" s="208" t="s">
        <v>165</v>
      </c>
    </row>
    <row r="161" spans="2:51" s="15" customFormat="1" ht="11.25">
      <c r="B161" s="207"/>
      <c r="D161" s="179" t="s">
        <v>220</v>
      </c>
      <c r="E161" s="208" t="s">
        <v>1</v>
      </c>
      <c r="F161" s="209" t="s">
        <v>1241</v>
      </c>
      <c r="H161" s="208" t="s">
        <v>1</v>
      </c>
      <c r="I161" s="210"/>
      <c r="L161" s="207"/>
      <c r="M161" s="211"/>
      <c r="N161" s="212"/>
      <c r="O161" s="212"/>
      <c r="P161" s="212"/>
      <c r="Q161" s="212"/>
      <c r="R161" s="212"/>
      <c r="S161" s="212"/>
      <c r="T161" s="213"/>
      <c r="AT161" s="208" t="s">
        <v>220</v>
      </c>
      <c r="AU161" s="208" t="s">
        <v>86</v>
      </c>
      <c r="AV161" s="15" t="s">
        <v>84</v>
      </c>
      <c r="AW161" s="15" t="s">
        <v>32</v>
      </c>
      <c r="AX161" s="15" t="s">
        <v>76</v>
      </c>
      <c r="AY161" s="208" t="s">
        <v>165</v>
      </c>
    </row>
    <row r="162" spans="2:51" s="15" customFormat="1" ht="11.25">
      <c r="B162" s="207"/>
      <c r="D162" s="179" t="s">
        <v>220</v>
      </c>
      <c r="E162" s="208" t="s">
        <v>1</v>
      </c>
      <c r="F162" s="209" t="s">
        <v>1242</v>
      </c>
      <c r="H162" s="208" t="s">
        <v>1</v>
      </c>
      <c r="I162" s="210"/>
      <c r="L162" s="207"/>
      <c r="M162" s="211"/>
      <c r="N162" s="212"/>
      <c r="O162" s="212"/>
      <c r="P162" s="212"/>
      <c r="Q162" s="212"/>
      <c r="R162" s="212"/>
      <c r="S162" s="212"/>
      <c r="T162" s="213"/>
      <c r="AT162" s="208" t="s">
        <v>220</v>
      </c>
      <c r="AU162" s="208" t="s">
        <v>86</v>
      </c>
      <c r="AV162" s="15" t="s">
        <v>84</v>
      </c>
      <c r="AW162" s="15" t="s">
        <v>32</v>
      </c>
      <c r="AX162" s="15" t="s">
        <v>76</v>
      </c>
      <c r="AY162" s="208" t="s">
        <v>165</v>
      </c>
    </row>
    <row r="163" spans="2:51" s="15" customFormat="1" ht="11.25">
      <c r="B163" s="207"/>
      <c r="D163" s="179" t="s">
        <v>220</v>
      </c>
      <c r="E163" s="208" t="s">
        <v>1</v>
      </c>
      <c r="F163" s="209" t="s">
        <v>1243</v>
      </c>
      <c r="H163" s="208" t="s">
        <v>1</v>
      </c>
      <c r="I163" s="210"/>
      <c r="L163" s="207"/>
      <c r="M163" s="211"/>
      <c r="N163" s="212"/>
      <c r="O163" s="212"/>
      <c r="P163" s="212"/>
      <c r="Q163" s="212"/>
      <c r="R163" s="212"/>
      <c r="S163" s="212"/>
      <c r="T163" s="213"/>
      <c r="AT163" s="208" t="s">
        <v>220</v>
      </c>
      <c r="AU163" s="208" t="s">
        <v>86</v>
      </c>
      <c r="AV163" s="15" t="s">
        <v>84</v>
      </c>
      <c r="AW163" s="15" t="s">
        <v>32</v>
      </c>
      <c r="AX163" s="15" t="s">
        <v>76</v>
      </c>
      <c r="AY163" s="208" t="s">
        <v>165</v>
      </c>
    </row>
    <row r="164" spans="2:51" s="15" customFormat="1" ht="11.25">
      <c r="B164" s="207"/>
      <c r="D164" s="179" t="s">
        <v>220</v>
      </c>
      <c r="E164" s="208" t="s">
        <v>1</v>
      </c>
      <c r="F164" s="209" t="s">
        <v>1244</v>
      </c>
      <c r="H164" s="208" t="s">
        <v>1</v>
      </c>
      <c r="I164" s="210"/>
      <c r="L164" s="207"/>
      <c r="M164" s="211"/>
      <c r="N164" s="212"/>
      <c r="O164" s="212"/>
      <c r="P164" s="212"/>
      <c r="Q164" s="212"/>
      <c r="R164" s="212"/>
      <c r="S164" s="212"/>
      <c r="T164" s="213"/>
      <c r="AT164" s="208" t="s">
        <v>220</v>
      </c>
      <c r="AU164" s="208" t="s">
        <v>86</v>
      </c>
      <c r="AV164" s="15" t="s">
        <v>84</v>
      </c>
      <c r="AW164" s="15" t="s">
        <v>32</v>
      </c>
      <c r="AX164" s="15" t="s">
        <v>76</v>
      </c>
      <c r="AY164" s="208" t="s">
        <v>165</v>
      </c>
    </row>
    <row r="165" spans="2:51" s="15" customFormat="1" ht="11.25">
      <c r="B165" s="207"/>
      <c r="D165" s="179" t="s">
        <v>220</v>
      </c>
      <c r="E165" s="208" t="s">
        <v>1</v>
      </c>
      <c r="F165" s="209" t="s">
        <v>395</v>
      </c>
      <c r="H165" s="208" t="s">
        <v>1</v>
      </c>
      <c r="I165" s="210"/>
      <c r="L165" s="207"/>
      <c r="M165" s="211"/>
      <c r="N165" s="212"/>
      <c r="O165" s="212"/>
      <c r="P165" s="212"/>
      <c r="Q165" s="212"/>
      <c r="R165" s="212"/>
      <c r="S165" s="212"/>
      <c r="T165" s="213"/>
      <c r="AT165" s="208" t="s">
        <v>220</v>
      </c>
      <c r="AU165" s="208" t="s">
        <v>86</v>
      </c>
      <c r="AV165" s="15" t="s">
        <v>84</v>
      </c>
      <c r="AW165" s="15" t="s">
        <v>32</v>
      </c>
      <c r="AX165" s="15" t="s">
        <v>76</v>
      </c>
      <c r="AY165" s="208" t="s">
        <v>165</v>
      </c>
    </row>
    <row r="166" spans="2:51" s="15" customFormat="1" ht="11.25">
      <c r="B166" s="207"/>
      <c r="D166" s="179" t="s">
        <v>220</v>
      </c>
      <c r="E166" s="208" t="s">
        <v>1</v>
      </c>
      <c r="F166" s="209" t="s">
        <v>1225</v>
      </c>
      <c r="H166" s="208" t="s">
        <v>1</v>
      </c>
      <c r="I166" s="210"/>
      <c r="L166" s="207"/>
      <c r="M166" s="211"/>
      <c r="N166" s="212"/>
      <c r="O166" s="212"/>
      <c r="P166" s="212"/>
      <c r="Q166" s="212"/>
      <c r="R166" s="212"/>
      <c r="S166" s="212"/>
      <c r="T166" s="213"/>
      <c r="AT166" s="208" t="s">
        <v>220</v>
      </c>
      <c r="AU166" s="208" t="s">
        <v>86</v>
      </c>
      <c r="AV166" s="15" t="s">
        <v>84</v>
      </c>
      <c r="AW166" s="15" t="s">
        <v>32</v>
      </c>
      <c r="AX166" s="15" t="s">
        <v>76</v>
      </c>
      <c r="AY166" s="208" t="s">
        <v>165</v>
      </c>
    </row>
    <row r="167" spans="2:51" s="15" customFormat="1" ht="11.25">
      <c r="B167" s="207"/>
      <c r="D167" s="179" t="s">
        <v>220</v>
      </c>
      <c r="E167" s="208" t="s">
        <v>1</v>
      </c>
      <c r="F167" s="209" t="s">
        <v>1245</v>
      </c>
      <c r="H167" s="208" t="s">
        <v>1</v>
      </c>
      <c r="I167" s="210"/>
      <c r="L167" s="207"/>
      <c r="M167" s="211"/>
      <c r="N167" s="212"/>
      <c r="O167" s="212"/>
      <c r="P167" s="212"/>
      <c r="Q167" s="212"/>
      <c r="R167" s="212"/>
      <c r="S167" s="212"/>
      <c r="T167" s="213"/>
      <c r="AT167" s="208" t="s">
        <v>220</v>
      </c>
      <c r="AU167" s="208" t="s">
        <v>86</v>
      </c>
      <c r="AV167" s="15" t="s">
        <v>84</v>
      </c>
      <c r="AW167" s="15" t="s">
        <v>32</v>
      </c>
      <c r="AX167" s="15" t="s">
        <v>76</v>
      </c>
      <c r="AY167" s="208" t="s">
        <v>165</v>
      </c>
    </row>
    <row r="168" spans="2:51" s="15" customFormat="1" ht="11.25">
      <c r="B168" s="207"/>
      <c r="D168" s="179" t="s">
        <v>220</v>
      </c>
      <c r="E168" s="208" t="s">
        <v>1</v>
      </c>
      <c r="F168" s="209" t="s">
        <v>1246</v>
      </c>
      <c r="H168" s="208" t="s">
        <v>1</v>
      </c>
      <c r="I168" s="210"/>
      <c r="L168" s="207"/>
      <c r="M168" s="211"/>
      <c r="N168" s="212"/>
      <c r="O168" s="212"/>
      <c r="P168" s="212"/>
      <c r="Q168" s="212"/>
      <c r="R168" s="212"/>
      <c r="S168" s="212"/>
      <c r="T168" s="213"/>
      <c r="AT168" s="208" t="s">
        <v>220</v>
      </c>
      <c r="AU168" s="208" t="s">
        <v>86</v>
      </c>
      <c r="AV168" s="15" t="s">
        <v>84</v>
      </c>
      <c r="AW168" s="15" t="s">
        <v>32</v>
      </c>
      <c r="AX168" s="15" t="s">
        <v>76</v>
      </c>
      <c r="AY168" s="208" t="s">
        <v>165</v>
      </c>
    </row>
    <row r="169" spans="2:51" s="15" customFormat="1" ht="11.25">
      <c r="B169" s="207"/>
      <c r="D169" s="179" t="s">
        <v>220</v>
      </c>
      <c r="E169" s="208" t="s">
        <v>1</v>
      </c>
      <c r="F169" s="209" t="s">
        <v>1247</v>
      </c>
      <c r="H169" s="208" t="s">
        <v>1</v>
      </c>
      <c r="I169" s="210"/>
      <c r="L169" s="207"/>
      <c r="M169" s="211"/>
      <c r="N169" s="212"/>
      <c r="O169" s="212"/>
      <c r="P169" s="212"/>
      <c r="Q169" s="212"/>
      <c r="R169" s="212"/>
      <c r="S169" s="212"/>
      <c r="T169" s="213"/>
      <c r="AT169" s="208" t="s">
        <v>220</v>
      </c>
      <c r="AU169" s="208" t="s">
        <v>86</v>
      </c>
      <c r="AV169" s="15" t="s">
        <v>84</v>
      </c>
      <c r="AW169" s="15" t="s">
        <v>32</v>
      </c>
      <c r="AX169" s="15" t="s">
        <v>76</v>
      </c>
      <c r="AY169" s="208" t="s">
        <v>165</v>
      </c>
    </row>
    <row r="170" spans="2:51" s="15" customFormat="1" ht="11.25">
      <c r="B170" s="207"/>
      <c r="D170" s="179" t="s">
        <v>220</v>
      </c>
      <c r="E170" s="208" t="s">
        <v>1</v>
      </c>
      <c r="F170" s="209" t="s">
        <v>1248</v>
      </c>
      <c r="H170" s="208" t="s">
        <v>1</v>
      </c>
      <c r="I170" s="210"/>
      <c r="L170" s="207"/>
      <c r="M170" s="211"/>
      <c r="N170" s="212"/>
      <c r="O170" s="212"/>
      <c r="P170" s="212"/>
      <c r="Q170" s="212"/>
      <c r="R170" s="212"/>
      <c r="S170" s="212"/>
      <c r="T170" s="213"/>
      <c r="AT170" s="208" t="s">
        <v>220</v>
      </c>
      <c r="AU170" s="208" t="s">
        <v>86</v>
      </c>
      <c r="AV170" s="15" t="s">
        <v>84</v>
      </c>
      <c r="AW170" s="15" t="s">
        <v>32</v>
      </c>
      <c r="AX170" s="15" t="s">
        <v>76</v>
      </c>
      <c r="AY170" s="208" t="s">
        <v>165</v>
      </c>
    </row>
    <row r="171" spans="2:51" s="15" customFormat="1" ht="11.25">
      <c r="B171" s="207"/>
      <c r="D171" s="179" t="s">
        <v>220</v>
      </c>
      <c r="E171" s="208" t="s">
        <v>1</v>
      </c>
      <c r="F171" s="209" t="s">
        <v>1249</v>
      </c>
      <c r="H171" s="208" t="s">
        <v>1</v>
      </c>
      <c r="I171" s="210"/>
      <c r="L171" s="207"/>
      <c r="M171" s="211"/>
      <c r="N171" s="212"/>
      <c r="O171" s="212"/>
      <c r="P171" s="212"/>
      <c r="Q171" s="212"/>
      <c r="R171" s="212"/>
      <c r="S171" s="212"/>
      <c r="T171" s="213"/>
      <c r="AT171" s="208" t="s">
        <v>220</v>
      </c>
      <c r="AU171" s="208" t="s">
        <v>86</v>
      </c>
      <c r="AV171" s="15" t="s">
        <v>84</v>
      </c>
      <c r="AW171" s="15" t="s">
        <v>32</v>
      </c>
      <c r="AX171" s="15" t="s">
        <v>76</v>
      </c>
      <c r="AY171" s="208" t="s">
        <v>165</v>
      </c>
    </row>
    <row r="172" spans="2:51" s="15" customFormat="1" ht="11.25">
      <c r="B172" s="207"/>
      <c r="D172" s="179" t="s">
        <v>220</v>
      </c>
      <c r="E172" s="208" t="s">
        <v>1</v>
      </c>
      <c r="F172" s="209" t="s">
        <v>1250</v>
      </c>
      <c r="H172" s="208" t="s">
        <v>1</v>
      </c>
      <c r="I172" s="210"/>
      <c r="L172" s="207"/>
      <c r="M172" s="211"/>
      <c r="N172" s="212"/>
      <c r="O172" s="212"/>
      <c r="P172" s="212"/>
      <c r="Q172" s="212"/>
      <c r="R172" s="212"/>
      <c r="S172" s="212"/>
      <c r="T172" s="213"/>
      <c r="AT172" s="208" t="s">
        <v>220</v>
      </c>
      <c r="AU172" s="208" t="s">
        <v>86</v>
      </c>
      <c r="AV172" s="15" t="s">
        <v>84</v>
      </c>
      <c r="AW172" s="15" t="s">
        <v>32</v>
      </c>
      <c r="AX172" s="15" t="s">
        <v>76</v>
      </c>
      <c r="AY172" s="208" t="s">
        <v>165</v>
      </c>
    </row>
    <row r="173" spans="2:51" s="15" customFormat="1" ht="11.25">
      <c r="B173" s="207"/>
      <c r="D173" s="179" t="s">
        <v>220</v>
      </c>
      <c r="E173" s="208" t="s">
        <v>1</v>
      </c>
      <c r="F173" s="209" t="s">
        <v>1251</v>
      </c>
      <c r="H173" s="208" t="s">
        <v>1</v>
      </c>
      <c r="I173" s="210"/>
      <c r="L173" s="207"/>
      <c r="M173" s="211"/>
      <c r="N173" s="212"/>
      <c r="O173" s="212"/>
      <c r="P173" s="212"/>
      <c r="Q173" s="212"/>
      <c r="R173" s="212"/>
      <c r="S173" s="212"/>
      <c r="T173" s="213"/>
      <c r="AT173" s="208" t="s">
        <v>220</v>
      </c>
      <c r="AU173" s="208" t="s">
        <v>86</v>
      </c>
      <c r="AV173" s="15" t="s">
        <v>84</v>
      </c>
      <c r="AW173" s="15" t="s">
        <v>32</v>
      </c>
      <c r="AX173" s="15" t="s">
        <v>76</v>
      </c>
      <c r="AY173" s="208" t="s">
        <v>165</v>
      </c>
    </row>
    <row r="174" spans="2:51" s="15" customFormat="1" ht="11.25">
      <c r="B174" s="207"/>
      <c r="D174" s="179" t="s">
        <v>220</v>
      </c>
      <c r="E174" s="208" t="s">
        <v>1</v>
      </c>
      <c r="F174" s="209" t="s">
        <v>1252</v>
      </c>
      <c r="H174" s="208" t="s">
        <v>1</v>
      </c>
      <c r="I174" s="210"/>
      <c r="L174" s="207"/>
      <c r="M174" s="211"/>
      <c r="N174" s="212"/>
      <c r="O174" s="212"/>
      <c r="P174" s="212"/>
      <c r="Q174" s="212"/>
      <c r="R174" s="212"/>
      <c r="S174" s="212"/>
      <c r="T174" s="213"/>
      <c r="AT174" s="208" t="s">
        <v>220</v>
      </c>
      <c r="AU174" s="208" t="s">
        <v>86</v>
      </c>
      <c r="AV174" s="15" t="s">
        <v>84</v>
      </c>
      <c r="AW174" s="15" t="s">
        <v>32</v>
      </c>
      <c r="AX174" s="15" t="s">
        <v>76</v>
      </c>
      <c r="AY174" s="208" t="s">
        <v>165</v>
      </c>
    </row>
    <row r="175" spans="2:51" s="15" customFormat="1" ht="11.25">
      <c r="B175" s="207"/>
      <c r="D175" s="179" t="s">
        <v>220</v>
      </c>
      <c r="E175" s="208" t="s">
        <v>1</v>
      </c>
      <c r="F175" s="209" t="s">
        <v>1253</v>
      </c>
      <c r="H175" s="208" t="s">
        <v>1</v>
      </c>
      <c r="I175" s="210"/>
      <c r="L175" s="207"/>
      <c r="M175" s="211"/>
      <c r="N175" s="212"/>
      <c r="O175" s="212"/>
      <c r="P175" s="212"/>
      <c r="Q175" s="212"/>
      <c r="R175" s="212"/>
      <c r="S175" s="212"/>
      <c r="T175" s="213"/>
      <c r="AT175" s="208" t="s">
        <v>220</v>
      </c>
      <c r="AU175" s="208" t="s">
        <v>86</v>
      </c>
      <c r="AV175" s="15" t="s">
        <v>84</v>
      </c>
      <c r="AW175" s="15" t="s">
        <v>32</v>
      </c>
      <c r="AX175" s="15" t="s">
        <v>76</v>
      </c>
      <c r="AY175" s="208" t="s">
        <v>165</v>
      </c>
    </row>
    <row r="176" spans="2:51" s="15" customFormat="1" ht="11.25">
      <c r="B176" s="207"/>
      <c r="D176" s="179" t="s">
        <v>220</v>
      </c>
      <c r="E176" s="208" t="s">
        <v>1</v>
      </c>
      <c r="F176" s="209" t="s">
        <v>395</v>
      </c>
      <c r="H176" s="208" t="s">
        <v>1</v>
      </c>
      <c r="I176" s="210"/>
      <c r="L176" s="207"/>
      <c r="M176" s="211"/>
      <c r="N176" s="212"/>
      <c r="O176" s="212"/>
      <c r="P176" s="212"/>
      <c r="Q176" s="212"/>
      <c r="R176" s="212"/>
      <c r="S176" s="212"/>
      <c r="T176" s="213"/>
      <c r="AT176" s="208" t="s">
        <v>220</v>
      </c>
      <c r="AU176" s="208" t="s">
        <v>86</v>
      </c>
      <c r="AV176" s="15" t="s">
        <v>84</v>
      </c>
      <c r="AW176" s="15" t="s">
        <v>32</v>
      </c>
      <c r="AX176" s="15" t="s">
        <v>76</v>
      </c>
      <c r="AY176" s="208" t="s">
        <v>165</v>
      </c>
    </row>
    <row r="177" spans="1:65" s="15" customFormat="1" ht="11.25">
      <c r="B177" s="207"/>
      <c r="D177" s="179" t="s">
        <v>220</v>
      </c>
      <c r="E177" s="208" t="s">
        <v>1</v>
      </c>
      <c r="F177" s="209" t="s">
        <v>1254</v>
      </c>
      <c r="H177" s="208" t="s">
        <v>1</v>
      </c>
      <c r="I177" s="210"/>
      <c r="L177" s="207"/>
      <c r="M177" s="211"/>
      <c r="N177" s="212"/>
      <c r="O177" s="212"/>
      <c r="P177" s="212"/>
      <c r="Q177" s="212"/>
      <c r="R177" s="212"/>
      <c r="S177" s="212"/>
      <c r="T177" s="213"/>
      <c r="AT177" s="208" t="s">
        <v>220</v>
      </c>
      <c r="AU177" s="208" t="s">
        <v>86</v>
      </c>
      <c r="AV177" s="15" t="s">
        <v>84</v>
      </c>
      <c r="AW177" s="15" t="s">
        <v>32</v>
      </c>
      <c r="AX177" s="15" t="s">
        <v>76</v>
      </c>
      <c r="AY177" s="208" t="s">
        <v>165</v>
      </c>
    </row>
    <row r="178" spans="1:65" s="15" customFormat="1" ht="11.25">
      <c r="B178" s="207"/>
      <c r="D178" s="179" t="s">
        <v>220</v>
      </c>
      <c r="E178" s="208" t="s">
        <v>1</v>
      </c>
      <c r="F178" s="209" t="s">
        <v>395</v>
      </c>
      <c r="H178" s="208" t="s">
        <v>1</v>
      </c>
      <c r="I178" s="210"/>
      <c r="L178" s="207"/>
      <c r="M178" s="211"/>
      <c r="N178" s="212"/>
      <c r="O178" s="212"/>
      <c r="P178" s="212"/>
      <c r="Q178" s="212"/>
      <c r="R178" s="212"/>
      <c r="S178" s="212"/>
      <c r="T178" s="213"/>
      <c r="AT178" s="208" t="s">
        <v>220</v>
      </c>
      <c r="AU178" s="208" t="s">
        <v>86</v>
      </c>
      <c r="AV178" s="15" t="s">
        <v>84</v>
      </c>
      <c r="AW178" s="15" t="s">
        <v>32</v>
      </c>
      <c r="AX178" s="15" t="s">
        <v>76</v>
      </c>
      <c r="AY178" s="208" t="s">
        <v>165</v>
      </c>
    </row>
    <row r="179" spans="1:65" s="15" customFormat="1" ht="33.75">
      <c r="B179" s="207"/>
      <c r="D179" s="179" t="s">
        <v>220</v>
      </c>
      <c r="E179" s="208" t="s">
        <v>1</v>
      </c>
      <c r="F179" s="209" t="s">
        <v>1255</v>
      </c>
      <c r="H179" s="208" t="s">
        <v>1</v>
      </c>
      <c r="I179" s="210"/>
      <c r="L179" s="207"/>
      <c r="M179" s="211"/>
      <c r="N179" s="212"/>
      <c r="O179" s="212"/>
      <c r="P179" s="212"/>
      <c r="Q179" s="212"/>
      <c r="R179" s="212"/>
      <c r="S179" s="212"/>
      <c r="T179" s="213"/>
      <c r="AT179" s="208" t="s">
        <v>220</v>
      </c>
      <c r="AU179" s="208" t="s">
        <v>86</v>
      </c>
      <c r="AV179" s="15" t="s">
        <v>84</v>
      </c>
      <c r="AW179" s="15" t="s">
        <v>32</v>
      </c>
      <c r="AX179" s="15" t="s">
        <v>76</v>
      </c>
      <c r="AY179" s="208" t="s">
        <v>165</v>
      </c>
    </row>
    <row r="180" spans="1:65" s="13" customFormat="1" ht="11.25">
      <c r="B180" s="183"/>
      <c r="D180" s="179" t="s">
        <v>220</v>
      </c>
      <c r="E180" s="184" t="s">
        <v>1</v>
      </c>
      <c r="F180" s="185" t="s">
        <v>1256</v>
      </c>
      <c r="H180" s="186">
        <v>15840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220</v>
      </c>
      <c r="AU180" s="184" t="s">
        <v>86</v>
      </c>
      <c r="AV180" s="13" t="s">
        <v>86</v>
      </c>
      <c r="AW180" s="13" t="s">
        <v>32</v>
      </c>
      <c r="AX180" s="13" t="s">
        <v>76</v>
      </c>
      <c r="AY180" s="184" t="s">
        <v>165</v>
      </c>
    </row>
    <row r="181" spans="1:65" s="14" customFormat="1" ht="11.25">
      <c r="B181" s="194"/>
      <c r="D181" s="179" t="s">
        <v>220</v>
      </c>
      <c r="E181" s="195" t="s">
        <v>1</v>
      </c>
      <c r="F181" s="196" t="s">
        <v>244</v>
      </c>
      <c r="H181" s="197">
        <v>17760</v>
      </c>
      <c r="I181" s="198"/>
      <c r="L181" s="194"/>
      <c r="M181" s="199"/>
      <c r="N181" s="200"/>
      <c r="O181" s="200"/>
      <c r="P181" s="200"/>
      <c r="Q181" s="200"/>
      <c r="R181" s="200"/>
      <c r="S181" s="200"/>
      <c r="T181" s="201"/>
      <c r="AT181" s="195" t="s">
        <v>220</v>
      </c>
      <c r="AU181" s="195" t="s">
        <v>86</v>
      </c>
      <c r="AV181" s="14" t="s">
        <v>182</v>
      </c>
      <c r="AW181" s="14" t="s">
        <v>32</v>
      </c>
      <c r="AX181" s="14" t="s">
        <v>84</v>
      </c>
      <c r="AY181" s="195" t="s">
        <v>165</v>
      </c>
    </row>
    <row r="182" spans="1:65" s="2" customFormat="1" ht="21.75" customHeight="1">
      <c r="A182" s="32"/>
      <c r="B182" s="165"/>
      <c r="C182" s="166" t="s">
        <v>178</v>
      </c>
      <c r="D182" s="166" t="s">
        <v>168</v>
      </c>
      <c r="E182" s="167" t="s">
        <v>1257</v>
      </c>
      <c r="F182" s="168" t="s">
        <v>1258</v>
      </c>
      <c r="G182" s="169" t="s">
        <v>235</v>
      </c>
      <c r="H182" s="170">
        <v>156</v>
      </c>
      <c r="I182" s="171"/>
      <c r="J182" s="172">
        <f>ROUND(I182*H182,2)</f>
        <v>0</v>
      </c>
      <c r="K182" s="168" t="s">
        <v>172</v>
      </c>
      <c r="L182" s="33"/>
      <c r="M182" s="173" t="s">
        <v>1</v>
      </c>
      <c r="N182" s="174" t="s">
        <v>41</v>
      </c>
      <c r="O182" s="58"/>
      <c r="P182" s="175">
        <f>O182*H182</f>
        <v>0</v>
      </c>
      <c r="Q182" s="175">
        <v>0</v>
      </c>
      <c r="R182" s="175">
        <f>Q182*H182</f>
        <v>0</v>
      </c>
      <c r="S182" s="175">
        <v>0</v>
      </c>
      <c r="T182" s="17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7" t="s">
        <v>182</v>
      </c>
      <c r="AT182" s="177" t="s">
        <v>168</v>
      </c>
      <c r="AU182" s="177" t="s">
        <v>86</v>
      </c>
      <c r="AY182" s="17" t="s">
        <v>165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7" t="s">
        <v>84</v>
      </c>
      <c r="BK182" s="178">
        <f>ROUND(I182*H182,2)</f>
        <v>0</v>
      </c>
      <c r="BL182" s="17" t="s">
        <v>182</v>
      </c>
      <c r="BM182" s="177" t="s">
        <v>1259</v>
      </c>
    </row>
    <row r="183" spans="1:65" s="15" customFormat="1" ht="11.25">
      <c r="B183" s="207"/>
      <c r="D183" s="179" t="s">
        <v>220</v>
      </c>
      <c r="E183" s="208" t="s">
        <v>1</v>
      </c>
      <c r="F183" s="209" t="s">
        <v>1260</v>
      </c>
      <c r="H183" s="208" t="s">
        <v>1</v>
      </c>
      <c r="I183" s="210"/>
      <c r="L183" s="207"/>
      <c r="M183" s="211"/>
      <c r="N183" s="212"/>
      <c r="O183" s="212"/>
      <c r="P183" s="212"/>
      <c r="Q183" s="212"/>
      <c r="R183" s="212"/>
      <c r="S183" s="212"/>
      <c r="T183" s="213"/>
      <c r="AT183" s="208" t="s">
        <v>220</v>
      </c>
      <c r="AU183" s="208" t="s">
        <v>86</v>
      </c>
      <c r="AV183" s="15" t="s">
        <v>84</v>
      </c>
      <c r="AW183" s="15" t="s">
        <v>32</v>
      </c>
      <c r="AX183" s="15" t="s">
        <v>76</v>
      </c>
      <c r="AY183" s="208" t="s">
        <v>165</v>
      </c>
    </row>
    <row r="184" spans="1:65" s="15" customFormat="1" ht="11.25">
      <c r="B184" s="207"/>
      <c r="D184" s="179" t="s">
        <v>220</v>
      </c>
      <c r="E184" s="208" t="s">
        <v>1</v>
      </c>
      <c r="F184" s="209" t="s">
        <v>1237</v>
      </c>
      <c r="H184" s="208" t="s">
        <v>1</v>
      </c>
      <c r="I184" s="210"/>
      <c r="L184" s="207"/>
      <c r="M184" s="211"/>
      <c r="N184" s="212"/>
      <c r="O184" s="212"/>
      <c r="P184" s="212"/>
      <c r="Q184" s="212"/>
      <c r="R184" s="212"/>
      <c r="S184" s="212"/>
      <c r="T184" s="213"/>
      <c r="AT184" s="208" t="s">
        <v>220</v>
      </c>
      <c r="AU184" s="208" t="s">
        <v>86</v>
      </c>
      <c r="AV184" s="15" t="s">
        <v>84</v>
      </c>
      <c r="AW184" s="15" t="s">
        <v>32</v>
      </c>
      <c r="AX184" s="15" t="s">
        <v>76</v>
      </c>
      <c r="AY184" s="208" t="s">
        <v>165</v>
      </c>
    </row>
    <row r="185" spans="1:65" s="15" customFormat="1" ht="11.25">
      <c r="B185" s="207"/>
      <c r="D185" s="179" t="s">
        <v>220</v>
      </c>
      <c r="E185" s="208" t="s">
        <v>1</v>
      </c>
      <c r="F185" s="209" t="s">
        <v>1261</v>
      </c>
      <c r="H185" s="208" t="s">
        <v>1</v>
      </c>
      <c r="I185" s="210"/>
      <c r="L185" s="207"/>
      <c r="M185" s="211"/>
      <c r="N185" s="212"/>
      <c r="O185" s="212"/>
      <c r="P185" s="212"/>
      <c r="Q185" s="212"/>
      <c r="R185" s="212"/>
      <c r="S185" s="212"/>
      <c r="T185" s="213"/>
      <c r="AT185" s="208" t="s">
        <v>220</v>
      </c>
      <c r="AU185" s="208" t="s">
        <v>86</v>
      </c>
      <c r="AV185" s="15" t="s">
        <v>84</v>
      </c>
      <c r="AW185" s="15" t="s">
        <v>32</v>
      </c>
      <c r="AX185" s="15" t="s">
        <v>76</v>
      </c>
      <c r="AY185" s="208" t="s">
        <v>165</v>
      </c>
    </row>
    <row r="186" spans="1:65" s="15" customFormat="1" ht="11.25">
      <c r="B186" s="207"/>
      <c r="D186" s="179" t="s">
        <v>220</v>
      </c>
      <c r="E186" s="208" t="s">
        <v>1</v>
      </c>
      <c r="F186" s="209" t="s">
        <v>1262</v>
      </c>
      <c r="H186" s="208" t="s">
        <v>1</v>
      </c>
      <c r="I186" s="210"/>
      <c r="L186" s="207"/>
      <c r="M186" s="211"/>
      <c r="N186" s="212"/>
      <c r="O186" s="212"/>
      <c r="P186" s="212"/>
      <c r="Q186" s="212"/>
      <c r="R186" s="212"/>
      <c r="S186" s="212"/>
      <c r="T186" s="213"/>
      <c r="AT186" s="208" t="s">
        <v>220</v>
      </c>
      <c r="AU186" s="208" t="s">
        <v>86</v>
      </c>
      <c r="AV186" s="15" t="s">
        <v>84</v>
      </c>
      <c r="AW186" s="15" t="s">
        <v>32</v>
      </c>
      <c r="AX186" s="15" t="s">
        <v>76</v>
      </c>
      <c r="AY186" s="208" t="s">
        <v>165</v>
      </c>
    </row>
    <row r="187" spans="1:65" s="15" customFormat="1" ht="11.25">
      <c r="B187" s="207"/>
      <c r="D187" s="179" t="s">
        <v>220</v>
      </c>
      <c r="E187" s="208" t="s">
        <v>1</v>
      </c>
      <c r="F187" s="209" t="s">
        <v>1263</v>
      </c>
      <c r="H187" s="208" t="s">
        <v>1</v>
      </c>
      <c r="I187" s="210"/>
      <c r="L187" s="207"/>
      <c r="M187" s="211"/>
      <c r="N187" s="212"/>
      <c r="O187" s="212"/>
      <c r="P187" s="212"/>
      <c r="Q187" s="212"/>
      <c r="R187" s="212"/>
      <c r="S187" s="212"/>
      <c r="T187" s="213"/>
      <c r="AT187" s="208" t="s">
        <v>220</v>
      </c>
      <c r="AU187" s="208" t="s">
        <v>86</v>
      </c>
      <c r="AV187" s="15" t="s">
        <v>84</v>
      </c>
      <c r="AW187" s="15" t="s">
        <v>32</v>
      </c>
      <c r="AX187" s="15" t="s">
        <v>76</v>
      </c>
      <c r="AY187" s="208" t="s">
        <v>165</v>
      </c>
    </row>
    <row r="188" spans="1:65" s="15" customFormat="1" ht="11.25">
      <c r="B188" s="207"/>
      <c r="D188" s="179" t="s">
        <v>220</v>
      </c>
      <c r="E188" s="208" t="s">
        <v>1</v>
      </c>
      <c r="F188" s="209" t="s">
        <v>1264</v>
      </c>
      <c r="H188" s="208" t="s">
        <v>1</v>
      </c>
      <c r="I188" s="210"/>
      <c r="L188" s="207"/>
      <c r="M188" s="211"/>
      <c r="N188" s="212"/>
      <c r="O188" s="212"/>
      <c r="P188" s="212"/>
      <c r="Q188" s="212"/>
      <c r="R188" s="212"/>
      <c r="S188" s="212"/>
      <c r="T188" s="213"/>
      <c r="AT188" s="208" t="s">
        <v>220</v>
      </c>
      <c r="AU188" s="208" t="s">
        <v>86</v>
      </c>
      <c r="AV188" s="15" t="s">
        <v>84</v>
      </c>
      <c r="AW188" s="15" t="s">
        <v>32</v>
      </c>
      <c r="AX188" s="15" t="s">
        <v>76</v>
      </c>
      <c r="AY188" s="208" t="s">
        <v>165</v>
      </c>
    </row>
    <row r="189" spans="1:65" s="15" customFormat="1" ht="11.25">
      <c r="B189" s="207"/>
      <c r="D189" s="179" t="s">
        <v>220</v>
      </c>
      <c r="E189" s="208" t="s">
        <v>1</v>
      </c>
      <c r="F189" s="209" t="s">
        <v>1265</v>
      </c>
      <c r="H189" s="208" t="s">
        <v>1</v>
      </c>
      <c r="I189" s="210"/>
      <c r="L189" s="207"/>
      <c r="M189" s="211"/>
      <c r="N189" s="212"/>
      <c r="O189" s="212"/>
      <c r="P189" s="212"/>
      <c r="Q189" s="212"/>
      <c r="R189" s="212"/>
      <c r="S189" s="212"/>
      <c r="T189" s="213"/>
      <c r="AT189" s="208" t="s">
        <v>220</v>
      </c>
      <c r="AU189" s="208" t="s">
        <v>86</v>
      </c>
      <c r="AV189" s="15" t="s">
        <v>84</v>
      </c>
      <c r="AW189" s="15" t="s">
        <v>32</v>
      </c>
      <c r="AX189" s="15" t="s">
        <v>76</v>
      </c>
      <c r="AY189" s="208" t="s">
        <v>165</v>
      </c>
    </row>
    <row r="190" spans="1:65" s="15" customFormat="1" ht="11.25">
      <c r="B190" s="207"/>
      <c r="D190" s="179" t="s">
        <v>220</v>
      </c>
      <c r="E190" s="208" t="s">
        <v>1</v>
      </c>
      <c r="F190" s="209" t="s">
        <v>1266</v>
      </c>
      <c r="H190" s="208" t="s">
        <v>1</v>
      </c>
      <c r="I190" s="210"/>
      <c r="L190" s="207"/>
      <c r="M190" s="211"/>
      <c r="N190" s="212"/>
      <c r="O190" s="212"/>
      <c r="P190" s="212"/>
      <c r="Q190" s="212"/>
      <c r="R190" s="212"/>
      <c r="S190" s="212"/>
      <c r="T190" s="213"/>
      <c r="AT190" s="208" t="s">
        <v>220</v>
      </c>
      <c r="AU190" s="208" t="s">
        <v>86</v>
      </c>
      <c r="AV190" s="15" t="s">
        <v>84</v>
      </c>
      <c r="AW190" s="15" t="s">
        <v>32</v>
      </c>
      <c r="AX190" s="15" t="s">
        <v>76</v>
      </c>
      <c r="AY190" s="208" t="s">
        <v>165</v>
      </c>
    </row>
    <row r="191" spans="1:65" s="15" customFormat="1" ht="11.25">
      <c r="B191" s="207"/>
      <c r="D191" s="179" t="s">
        <v>220</v>
      </c>
      <c r="E191" s="208" t="s">
        <v>1</v>
      </c>
      <c r="F191" s="209" t="s">
        <v>1267</v>
      </c>
      <c r="H191" s="208" t="s">
        <v>1</v>
      </c>
      <c r="I191" s="210"/>
      <c r="L191" s="207"/>
      <c r="M191" s="211"/>
      <c r="N191" s="212"/>
      <c r="O191" s="212"/>
      <c r="P191" s="212"/>
      <c r="Q191" s="212"/>
      <c r="R191" s="212"/>
      <c r="S191" s="212"/>
      <c r="T191" s="213"/>
      <c r="AT191" s="208" t="s">
        <v>220</v>
      </c>
      <c r="AU191" s="208" t="s">
        <v>86</v>
      </c>
      <c r="AV191" s="15" t="s">
        <v>84</v>
      </c>
      <c r="AW191" s="15" t="s">
        <v>32</v>
      </c>
      <c r="AX191" s="15" t="s">
        <v>76</v>
      </c>
      <c r="AY191" s="208" t="s">
        <v>165</v>
      </c>
    </row>
    <row r="192" spans="1:65" s="15" customFormat="1" ht="11.25">
      <c r="B192" s="207"/>
      <c r="D192" s="179" t="s">
        <v>220</v>
      </c>
      <c r="E192" s="208" t="s">
        <v>1</v>
      </c>
      <c r="F192" s="209" t="s">
        <v>395</v>
      </c>
      <c r="H192" s="208" t="s">
        <v>1</v>
      </c>
      <c r="I192" s="210"/>
      <c r="L192" s="207"/>
      <c r="M192" s="211"/>
      <c r="N192" s="212"/>
      <c r="O192" s="212"/>
      <c r="P192" s="212"/>
      <c r="Q192" s="212"/>
      <c r="R192" s="212"/>
      <c r="S192" s="212"/>
      <c r="T192" s="213"/>
      <c r="AT192" s="208" t="s">
        <v>220</v>
      </c>
      <c r="AU192" s="208" t="s">
        <v>86</v>
      </c>
      <c r="AV192" s="15" t="s">
        <v>84</v>
      </c>
      <c r="AW192" s="15" t="s">
        <v>32</v>
      </c>
      <c r="AX192" s="15" t="s">
        <v>76</v>
      </c>
      <c r="AY192" s="208" t="s">
        <v>165</v>
      </c>
    </row>
    <row r="193" spans="2:51" s="15" customFormat="1" ht="11.25">
      <c r="B193" s="207"/>
      <c r="D193" s="179" t="s">
        <v>220</v>
      </c>
      <c r="E193" s="208" t="s">
        <v>1</v>
      </c>
      <c r="F193" s="209" t="s">
        <v>1225</v>
      </c>
      <c r="H193" s="208" t="s">
        <v>1</v>
      </c>
      <c r="I193" s="210"/>
      <c r="L193" s="207"/>
      <c r="M193" s="211"/>
      <c r="N193" s="212"/>
      <c r="O193" s="212"/>
      <c r="P193" s="212"/>
      <c r="Q193" s="212"/>
      <c r="R193" s="212"/>
      <c r="S193" s="212"/>
      <c r="T193" s="213"/>
      <c r="AT193" s="208" t="s">
        <v>220</v>
      </c>
      <c r="AU193" s="208" t="s">
        <v>86</v>
      </c>
      <c r="AV193" s="15" t="s">
        <v>84</v>
      </c>
      <c r="AW193" s="15" t="s">
        <v>32</v>
      </c>
      <c r="AX193" s="15" t="s">
        <v>76</v>
      </c>
      <c r="AY193" s="208" t="s">
        <v>165</v>
      </c>
    </row>
    <row r="194" spans="2:51" s="15" customFormat="1" ht="11.25">
      <c r="B194" s="207"/>
      <c r="D194" s="179" t="s">
        <v>220</v>
      </c>
      <c r="E194" s="208" t="s">
        <v>1</v>
      </c>
      <c r="F194" s="209" t="s">
        <v>1226</v>
      </c>
      <c r="H194" s="208" t="s">
        <v>1</v>
      </c>
      <c r="I194" s="210"/>
      <c r="L194" s="207"/>
      <c r="M194" s="211"/>
      <c r="N194" s="212"/>
      <c r="O194" s="212"/>
      <c r="P194" s="212"/>
      <c r="Q194" s="212"/>
      <c r="R194" s="212"/>
      <c r="S194" s="212"/>
      <c r="T194" s="213"/>
      <c r="AT194" s="208" t="s">
        <v>220</v>
      </c>
      <c r="AU194" s="208" t="s">
        <v>86</v>
      </c>
      <c r="AV194" s="15" t="s">
        <v>84</v>
      </c>
      <c r="AW194" s="15" t="s">
        <v>32</v>
      </c>
      <c r="AX194" s="15" t="s">
        <v>76</v>
      </c>
      <c r="AY194" s="208" t="s">
        <v>165</v>
      </c>
    </row>
    <row r="195" spans="2:51" s="15" customFormat="1" ht="11.25">
      <c r="B195" s="207"/>
      <c r="D195" s="179" t="s">
        <v>220</v>
      </c>
      <c r="E195" s="208" t="s">
        <v>1</v>
      </c>
      <c r="F195" s="209" t="s">
        <v>1227</v>
      </c>
      <c r="H195" s="208" t="s">
        <v>1</v>
      </c>
      <c r="I195" s="210"/>
      <c r="L195" s="207"/>
      <c r="M195" s="211"/>
      <c r="N195" s="212"/>
      <c r="O195" s="212"/>
      <c r="P195" s="212"/>
      <c r="Q195" s="212"/>
      <c r="R195" s="212"/>
      <c r="S195" s="212"/>
      <c r="T195" s="213"/>
      <c r="AT195" s="208" t="s">
        <v>220</v>
      </c>
      <c r="AU195" s="208" t="s">
        <v>86</v>
      </c>
      <c r="AV195" s="15" t="s">
        <v>84</v>
      </c>
      <c r="AW195" s="15" t="s">
        <v>32</v>
      </c>
      <c r="AX195" s="15" t="s">
        <v>76</v>
      </c>
      <c r="AY195" s="208" t="s">
        <v>165</v>
      </c>
    </row>
    <row r="196" spans="2:51" s="15" customFormat="1" ht="11.25">
      <c r="B196" s="207"/>
      <c r="D196" s="179" t="s">
        <v>220</v>
      </c>
      <c r="E196" s="208" t="s">
        <v>1</v>
      </c>
      <c r="F196" s="209" t="s">
        <v>1228</v>
      </c>
      <c r="H196" s="208" t="s">
        <v>1</v>
      </c>
      <c r="I196" s="210"/>
      <c r="L196" s="207"/>
      <c r="M196" s="211"/>
      <c r="N196" s="212"/>
      <c r="O196" s="212"/>
      <c r="P196" s="212"/>
      <c r="Q196" s="212"/>
      <c r="R196" s="212"/>
      <c r="S196" s="212"/>
      <c r="T196" s="213"/>
      <c r="AT196" s="208" t="s">
        <v>220</v>
      </c>
      <c r="AU196" s="208" t="s">
        <v>86</v>
      </c>
      <c r="AV196" s="15" t="s">
        <v>84</v>
      </c>
      <c r="AW196" s="15" t="s">
        <v>32</v>
      </c>
      <c r="AX196" s="15" t="s">
        <v>76</v>
      </c>
      <c r="AY196" s="208" t="s">
        <v>165</v>
      </c>
    </row>
    <row r="197" spans="2:51" s="15" customFormat="1" ht="11.25">
      <c r="B197" s="207"/>
      <c r="D197" s="179" t="s">
        <v>220</v>
      </c>
      <c r="E197" s="208" t="s">
        <v>1</v>
      </c>
      <c r="F197" s="209" t="s">
        <v>1229</v>
      </c>
      <c r="H197" s="208" t="s">
        <v>1</v>
      </c>
      <c r="I197" s="210"/>
      <c r="L197" s="207"/>
      <c r="M197" s="211"/>
      <c r="N197" s="212"/>
      <c r="O197" s="212"/>
      <c r="P197" s="212"/>
      <c r="Q197" s="212"/>
      <c r="R197" s="212"/>
      <c r="S197" s="212"/>
      <c r="T197" s="213"/>
      <c r="AT197" s="208" t="s">
        <v>220</v>
      </c>
      <c r="AU197" s="208" t="s">
        <v>86</v>
      </c>
      <c r="AV197" s="15" t="s">
        <v>84</v>
      </c>
      <c r="AW197" s="15" t="s">
        <v>32</v>
      </c>
      <c r="AX197" s="15" t="s">
        <v>76</v>
      </c>
      <c r="AY197" s="208" t="s">
        <v>165</v>
      </c>
    </row>
    <row r="198" spans="2:51" s="15" customFormat="1" ht="11.25">
      <c r="B198" s="207"/>
      <c r="D198" s="179" t="s">
        <v>220</v>
      </c>
      <c r="E198" s="208" t="s">
        <v>1</v>
      </c>
      <c r="F198" s="209" t="s">
        <v>1230</v>
      </c>
      <c r="H198" s="208" t="s">
        <v>1</v>
      </c>
      <c r="I198" s="210"/>
      <c r="L198" s="207"/>
      <c r="M198" s="211"/>
      <c r="N198" s="212"/>
      <c r="O198" s="212"/>
      <c r="P198" s="212"/>
      <c r="Q198" s="212"/>
      <c r="R198" s="212"/>
      <c r="S198" s="212"/>
      <c r="T198" s="213"/>
      <c r="AT198" s="208" t="s">
        <v>220</v>
      </c>
      <c r="AU198" s="208" t="s">
        <v>86</v>
      </c>
      <c r="AV198" s="15" t="s">
        <v>84</v>
      </c>
      <c r="AW198" s="15" t="s">
        <v>32</v>
      </c>
      <c r="AX198" s="15" t="s">
        <v>76</v>
      </c>
      <c r="AY198" s="208" t="s">
        <v>165</v>
      </c>
    </row>
    <row r="199" spans="2:51" s="15" customFormat="1" ht="11.25">
      <c r="B199" s="207"/>
      <c r="D199" s="179" t="s">
        <v>220</v>
      </c>
      <c r="E199" s="208" t="s">
        <v>1</v>
      </c>
      <c r="F199" s="209" t="s">
        <v>1231</v>
      </c>
      <c r="H199" s="208" t="s">
        <v>1</v>
      </c>
      <c r="I199" s="210"/>
      <c r="L199" s="207"/>
      <c r="M199" s="211"/>
      <c r="N199" s="212"/>
      <c r="O199" s="212"/>
      <c r="P199" s="212"/>
      <c r="Q199" s="212"/>
      <c r="R199" s="212"/>
      <c r="S199" s="212"/>
      <c r="T199" s="213"/>
      <c r="AT199" s="208" t="s">
        <v>220</v>
      </c>
      <c r="AU199" s="208" t="s">
        <v>86</v>
      </c>
      <c r="AV199" s="15" t="s">
        <v>84</v>
      </c>
      <c r="AW199" s="15" t="s">
        <v>32</v>
      </c>
      <c r="AX199" s="15" t="s">
        <v>76</v>
      </c>
      <c r="AY199" s="208" t="s">
        <v>165</v>
      </c>
    </row>
    <row r="200" spans="2:51" s="15" customFormat="1" ht="11.25">
      <c r="B200" s="207"/>
      <c r="D200" s="179" t="s">
        <v>220</v>
      </c>
      <c r="E200" s="208" t="s">
        <v>1</v>
      </c>
      <c r="F200" s="209" t="s">
        <v>1232</v>
      </c>
      <c r="H200" s="208" t="s">
        <v>1</v>
      </c>
      <c r="I200" s="210"/>
      <c r="L200" s="207"/>
      <c r="M200" s="211"/>
      <c r="N200" s="212"/>
      <c r="O200" s="212"/>
      <c r="P200" s="212"/>
      <c r="Q200" s="212"/>
      <c r="R200" s="212"/>
      <c r="S200" s="212"/>
      <c r="T200" s="213"/>
      <c r="AT200" s="208" t="s">
        <v>220</v>
      </c>
      <c r="AU200" s="208" t="s">
        <v>86</v>
      </c>
      <c r="AV200" s="15" t="s">
        <v>84</v>
      </c>
      <c r="AW200" s="15" t="s">
        <v>32</v>
      </c>
      <c r="AX200" s="15" t="s">
        <v>76</v>
      </c>
      <c r="AY200" s="208" t="s">
        <v>165</v>
      </c>
    </row>
    <row r="201" spans="2:51" s="15" customFormat="1" ht="11.25">
      <c r="B201" s="207"/>
      <c r="D201" s="179" t="s">
        <v>220</v>
      </c>
      <c r="E201" s="208" t="s">
        <v>1</v>
      </c>
      <c r="F201" s="209" t="s">
        <v>1233</v>
      </c>
      <c r="H201" s="208" t="s">
        <v>1</v>
      </c>
      <c r="I201" s="210"/>
      <c r="L201" s="207"/>
      <c r="M201" s="211"/>
      <c r="N201" s="212"/>
      <c r="O201" s="212"/>
      <c r="P201" s="212"/>
      <c r="Q201" s="212"/>
      <c r="R201" s="212"/>
      <c r="S201" s="212"/>
      <c r="T201" s="213"/>
      <c r="AT201" s="208" t="s">
        <v>220</v>
      </c>
      <c r="AU201" s="208" t="s">
        <v>86</v>
      </c>
      <c r="AV201" s="15" t="s">
        <v>84</v>
      </c>
      <c r="AW201" s="15" t="s">
        <v>32</v>
      </c>
      <c r="AX201" s="15" t="s">
        <v>76</v>
      </c>
      <c r="AY201" s="208" t="s">
        <v>165</v>
      </c>
    </row>
    <row r="202" spans="2:51" s="15" customFormat="1" ht="11.25">
      <c r="B202" s="207"/>
      <c r="D202" s="179" t="s">
        <v>220</v>
      </c>
      <c r="E202" s="208" t="s">
        <v>1</v>
      </c>
      <c r="F202" s="209" t="s">
        <v>1234</v>
      </c>
      <c r="H202" s="208" t="s">
        <v>1</v>
      </c>
      <c r="I202" s="210"/>
      <c r="L202" s="207"/>
      <c r="M202" s="211"/>
      <c r="N202" s="212"/>
      <c r="O202" s="212"/>
      <c r="P202" s="212"/>
      <c r="Q202" s="212"/>
      <c r="R202" s="212"/>
      <c r="S202" s="212"/>
      <c r="T202" s="213"/>
      <c r="AT202" s="208" t="s">
        <v>220</v>
      </c>
      <c r="AU202" s="208" t="s">
        <v>86</v>
      </c>
      <c r="AV202" s="15" t="s">
        <v>84</v>
      </c>
      <c r="AW202" s="15" t="s">
        <v>32</v>
      </c>
      <c r="AX202" s="15" t="s">
        <v>76</v>
      </c>
      <c r="AY202" s="208" t="s">
        <v>165</v>
      </c>
    </row>
    <row r="203" spans="2:51" s="15" customFormat="1" ht="11.25">
      <c r="B203" s="207"/>
      <c r="D203" s="179" t="s">
        <v>220</v>
      </c>
      <c r="E203" s="208" t="s">
        <v>1</v>
      </c>
      <c r="F203" s="209" t="s">
        <v>395</v>
      </c>
      <c r="H203" s="208" t="s">
        <v>1</v>
      </c>
      <c r="I203" s="210"/>
      <c r="L203" s="207"/>
      <c r="M203" s="211"/>
      <c r="N203" s="212"/>
      <c r="O203" s="212"/>
      <c r="P203" s="212"/>
      <c r="Q203" s="212"/>
      <c r="R203" s="212"/>
      <c r="S203" s="212"/>
      <c r="T203" s="213"/>
      <c r="AT203" s="208" t="s">
        <v>220</v>
      </c>
      <c r="AU203" s="208" t="s">
        <v>86</v>
      </c>
      <c r="AV203" s="15" t="s">
        <v>84</v>
      </c>
      <c r="AW203" s="15" t="s">
        <v>32</v>
      </c>
      <c r="AX203" s="15" t="s">
        <v>76</v>
      </c>
      <c r="AY203" s="208" t="s">
        <v>165</v>
      </c>
    </row>
    <row r="204" spans="2:51" s="15" customFormat="1" ht="11.25">
      <c r="B204" s="207"/>
      <c r="D204" s="179" t="s">
        <v>220</v>
      </c>
      <c r="E204" s="208" t="s">
        <v>1</v>
      </c>
      <c r="F204" s="209" t="s">
        <v>1235</v>
      </c>
      <c r="H204" s="208" t="s">
        <v>1</v>
      </c>
      <c r="I204" s="210"/>
      <c r="L204" s="207"/>
      <c r="M204" s="211"/>
      <c r="N204" s="212"/>
      <c r="O204" s="212"/>
      <c r="P204" s="212"/>
      <c r="Q204" s="212"/>
      <c r="R204" s="212"/>
      <c r="S204" s="212"/>
      <c r="T204" s="213"/>
      <c r="AT204" s="208" t="s">
        <v>220</v>
      </c>
      <c r="AU204" s="208" t="s">
        <v>86</v>
      </c>
      <c r="AV204" s="15" t="s">
        <v>84</v>
      </c>
      <c r="AW204" s="15" t="s">
        <v>32</v>
      </c>
      <c r="AX204" s="15" t="s">
        <v>76</v>
      </c>
      <c r="AY204" s="208" t="s">
        <v>165</v>
      </c>
    </row>
    <row r="205" spans="2:51" s="15" customFormat="1" ht="11.25">
      <c r="B205" s="207"/>
      <c r="D205" s="179" t="s">
        <v>220</v>
      </c>
      <c r="E205" s="208" t="s">
        <v>1</v>
      </c>
      <c r="F205" s="209" t="s">
        <v>395</v>
      </c>
      <c r="H205" s="208" t="s">
        <v>1</v>
      </c>
      <c r="I205" s="210"/>
      <c r="L205" s="207"/>
      <c r="M205" s="211"/>
      <c r="N205" s="212"/>
      <c r="O205" s="212"/>
      <c r="P205" s="212"/>
      <c r="Q205" s="212"/>
      <c r="R205" s="212"/>
      <c r="S205" s="212"/>
      <c r="T205" s="213"/>
      <c r="AT205" s="208" t="s">
        <v>220</v>
      </c>
      <c r="AU205" s="208" t="s">
        <v>86</v>
      </c>
      <c r="AV205" s="15" t="s">
        <v>84</v>
      </c>
      <c r="AW205" s="15" t="s">
        <v>32</v>
      </c>
      <c r="AX205" s="15" t="s">
        <v>76</v>
      </c>
      <c r="AY205" s="208" t="s">
        <v>165</v>
      </c>
    </row>
    <row r="206" spans="2:51" s="15" customFormat="1" ht="11.25">
      <c r="B206" s="207"/>
      <c r="D206" s="179" t="s">
        <v>220</v>
      </c>
      <c r="E206" s="208" t="s">
        <v>1</v>
      </c>
      <c r="F206" s="209" t="s">
        <v>1236</v>
      </c>
      <c r="H206" s="208" t="s">
        <v>1</v>
      </c>
      <c r="I206" s="210"/>
      <c r="L206" s="207"/>
      <c r="M206" s="211"/>
      <c r="N206" s="212"/>
      <c r="O206" s="212"/>
      <c r="P206" s="212"/>
      <c r="Q206" s="212"/>
      <c r="R206" s="212"/>
      <c r="S206" s="212"/>
      <c r="T206" s="213"/>
      <c r="AT206" s="208" t="s">
        <v>220</v>
      </c>
      <c r="AU206" s="208" t="s">
        <v>86</v>
      </c>
      <c r="AV206" s="15" t="s">
        <v>84</v>
      </c>
      <c r="AW206" s="15" t="s">
        <v>32</v>
      </c>
      <c r="AX206" s="15" t="s">
        <v>76</v>
      </c>
      <c r="AY206" s="208" t="s">
        <v>165</v>
      </c>
    </row>
    <row r="207" spans="2:51" s="15" customFormat="1" ht="11.25">
      <c r="B207" s="207"/>
      <c r="D207" s="179" t="s">
        <v>220</v>
      </c>
      <c r="E207" s="208" t="s">
        <v>1</v>
      </c>
      <c r="F207" s="209" t="s">
        <v>1237</v>
      </c>
      <c r="H207" s="208" t="s">
        <v>1</v>
      </c>
      <c r="I207" s="210"/>
      <c r="L207" s="207"/>
      <c r="M207" s="211"/>
      <c r="N207" s="212"/>
      <c r="O207" s="212"/>
      <c r="P207" s="212"/>
      <c r="Q207" s="212"/>
      <c r="R207" s="212"/>
      <c r="S207" s="212"/>
      <c r="T207" s="213"/>
      <c r="AT207" s="208" t="s">
        <v>220</v>
      </c>
      <c r="AU207" s="208" t="s">
        <v>86</v>
      </c>
      <c r="AV207" s="15" t="s">
        <v>84</v>
      </c>
      <c r="AW207" s="15" t="s">
        <v>32</v>
      </c>
      <c r="AX207" s="15" t="s">
        <v>76</v>
      </c>
      <c r="AY207" s="208" t="s">
        <v>165</v>
      </c>
    </row>
    <row r="208" spans="2:51" s="15" customFormat="1" ht="11.25">
      <c r="B208" s="207"/>
      <c r="D208" s="179" t="s">
        <v>220</v>
      </c>
      <c r="E208" s="208" t="s">
        <v>1</v>
      </c>
      <c r="F208" s="209" t="s">
        <v>1238</v>
      </c>
      <c r="H208" s="208" t="s">
        <v>1</v>
      </c>
      <c r="I208" s="210"/>
      <c r="L208" s="207"/>
      <c r="M208" s="211"/>
      <c r="N208" s="212"/>
      <c r="O208" s="212"/>
      <c r="P208" s="212"/>
      <c r="Q208" s="212"/>
      <c r="R208" s="212"/>
      <c r="S208" s="212"/>
      <c r="T208" s="213"/>
      <c r="AT208" s="208" t="s">
        <v>220</v>
      </c>
      <c r="AU208" s="208" t="s">
        <v>86</v>
      </c>
      <c r="AV208" s="15" t="s">
        <v>84</v>
      </c>
      <c r="AW208" s="15" t="s">
        <v>32</v>
      </c>
      <c r="AX208" s="15" t="s">
        <v>76</v>
      </c>
      <c r="AY208" s="208" t="s">
        <v>165</v>
      </c>
    </row>
    <row r="209" spans="2:51" s="15" customFormat="1" ht="11.25">
      <c r="B209" s="207"/>
      <c r="D209" s="179" t="s">
        <v>220</v>
      </c>
      <c r="E209" s="208" t="s">
        <v>1</v>
      </c>
      <c r="F209" s="209" t="s">
        <v>1239</v>
      </c>
      <c r="H209" s="208" t="s">
        <v>1</v>
      </c>
      <c r="I209" s="210"/>
      <c r="L209" s="207"/>
      <c r="M209" s="211"/>
      <c r="N209" s="212"/>
      <c r="O209" s="212"/>
      <c r="P209" s="212"/>
      <c r="Q209" s="212"/>
      <c r="R209" s="212"/>
      <c r="S209" s="212"/>
      <c r="T209" s="213"/>
      <c r="AT209" s="208" t="s">
        <v>220</v>
      </c>
      <c r="AU209" s="208" t="s">
        <v>86</v>
      </c>
      <c r="AV209" s="15" t="s">
        <v>84</v>
      </c>
      <c r="AW209" s="15" t="s">
        <v>32</v>
      </c>
      <c r="AX209" s="15" t="s">
        <v>76</v>
      </c>
      <c r="AY209" s="208" t="s">
        <v>165</v>
      </c>
    </row>
    <row r="210" spans="2:51" s="15" customFormat="1" ht="11.25">
      <c r="B210" s="207"/>
      <c r="D210" s="179" t="s">
        <v>220</v>
      </c>
      <c r="E210" s="208" t="s">
        <v>1</v>
      </c>
      <c r="F210" s="209" t="s">
        <v>1240</v>
      </c>
      <c r="H210" s="208" t="s">
        <v>1</v>
      </c>
      <c r="I210" s="210"/>
      <c r="L210" s="207"/>
      <c r="M210" s="211"/>
      <c r="N210" s="212"/>
      <c r="O210" s="212"/>
      <c r="P210" s="212"/>
      <c r="Q210" s="212"/>
      <c r="R210" s="212"/>
      <c r="S210" s="212"/>
      <c r="T210" s="213"/>
      <c r="AT210" s="208" t="s">
        <v>220</v>
      </c>
      <c r="AU210" s="208" t="s">
        <v>86</v>
      </c>
      <c r="AV210" s="15" t="s">
        <v>84</v>
      </c>
      <c r="AW210" s="15" t="s">
        <v>32</v>
      </c>
      <c r="AX210" s="15" t="s">
        <v>76</v>
      </c>
      <c r="AY210" s="208" t="s">
        <v>165</v>
      </c>
    </row>
    <row r="211" spans="2:51" s="15" customFormat="1" ht="11.25">
      <c r="B211" s="207"/>
      <c r="D211" s="179" t="s">
        <v>220</v>
      </c>
      <c r="E211" s="208" t="s">
        <v>1</v>
      </c>
      <c r="F211" s="209" t="s">
        <v>1241</v>
      </c>
      <c r="H211" s="208" t="s">
        <v>1</v>
      </c>
      <c r="I211" s="210"/>
      <c r="L211" s="207"/>
      <c r="M211" s="211"/>
      <c r="N211" s="212"/>
      <c r="O211" s="212"/>
      <c r="P211" s="212"/>
      <c r="Q211" s="212"/>
      <c r="R211" s="212"/>
      <c r="S211" s="212"/>
      <c r="T211" s="213"/>
      <c r="AT211" s="208" t="s">
        <v>220</v>
      </c>
      <c r="AU211" s="208" t="s">
        <v>86</v>
      </c>
      <c r="AV211" s="15" t="s">
        <v>84</v>
      </c>
      <c r="AW211" s="15" t="s">
        <v>32</v>
      </c>
      <c r="AX211" s="15" t="s">
        <v>76</v>
      </c>
      <c r="AY211" s="208" t="s">
        <v>165</v>
      </c>
    </row>
    <row r="212" spans="2:51" s="15" customFormat="1" ht="11.25">
      <c r="B212" s="207"/>
      <c r="D212" s="179" t="s">
        <v>220</v>
      </c>
      <c r="E212" s="208" t="s">
        <v>1</v>
      </c>
      <c r="F212" s="209" t="s">
        <v>1242</v>
      </c>
      <c r="H212" s="208" t="s">
        <v>1</v>
      </c>
      <c r="I212" s="210"/>
      <c r="L212" s="207"/>
      <c r="M212" s="211"/>
      <c r="N212" s="212"/>
      <c r="O212" s="212"/>
      <c r="P212" s="212"/>
      <c r="Q212" s="212"/>
      <c r="R212" s="212"/>
      <c r="S212" s="212"/>
      <c r="T212" s="213"/>
      <c r="AT212" s="208" t="s">
        <v>220</v>
      </c>
      <c r="AU212" s="208" t="s">
        <v>86</v>
      </c>
      <c r="AV212" s="15" t="s">
        <v>84</v>
      </c>
      <c r="AW212" s="15" t="s">
        <v>32</v>
      </c>
      <c r="AX212" s="15" t="s">
        <v>76</v>
      </c>
      <c r="AY212" s="208" t="s">
        <v>165</v>
      </c>
    </row>
    <row r="213" spans="2:51" s="15" customFormat="1" ht="11.25">
      <c r="B213" s="207"/>
      <c r="D213" s="179" t="s">
        <v>220</v>
      </c>
      <c r="E213" s="208" t="s">
        <v>1</v>
      </c>
      <c r="F213" s="209" t="s">
        <v>1243</v>
      </c>
      <c r="H213" s="208" t="s">
        <v>1</v>
      </c>
      <c r="I213" s="210"/>
      <c r="L213" s="207"/>
      <c r="M213" s="211"/>
      <c r="N213" s="212"/>
      <c r="O213" s="212"/>
      <c r="P213" s="212"/>
      <c r="Q213" s="212"/>
      <c r="R213" s="212"/>
      <c r="S213" s="212"/>
      <c r="T213" s="213"/>
      <c r="AT213" s="208" t="s">
        <v>220</v>
      </c>
      <c r="AU213" s="208" t="s">
        <v>86</v>
      </c>
      <c r="AV213" s="15" t="s">
        <v>84</v>
      </c>
      <c r="AW213" s="15" t="s">
        <v>32</v>
      </c>
      <c r="AX213" s="15" t="s">
        <v>76</v>
      </c>
      <c r="AY213" s="208" t="s">
        <v>165</v>
      </c>
    </row>
    <row r="214" spans="2:51" s="15" customFormat="1" ht="11.25">
      <c r="B214" s="207"/>
      <c r="D214" s="179" t="s">
        <v>220</v>
      </c>
      <c r="E214" s="208" t="s">
        <v>1</v>
      </c>
      <c r="F214" s="209" t="s">
        <v>1244</v>
      </c>
      <c r="H214" s="208" t="s">
        <v>1</v>
      </c>
      <c r="I214" s="210"/>
      <c r="L214" s="207"/>
      <c r="M214" s="211"/>
      <c r="N214" s="212"/>
      <c r="O214" s="212"/>
      <c r="P214" s="212"/>
      <c r="Q214" s="212"/>
      <c r="R214" s="212"/>
      <c r="S214" s="212"/>
      <c r="T214" s="213"/>
      <c r="AT214" s="208" t="s">
        <v>220</v>
      </c>
      <c r="AU214" s="208" t="s">
        <v>86</v>
      </c>
      <c r="AV214" s="15" t="s">
        <v>84</v>
      </c>
      <c r="AW214" s="15" t="s">
        <v>32</v>
      </c>
      <c r="AX214" s="15" t="s">
        <v>76</v>
      </c>
      <c r="AY214" s="208" t="s">
        <v>165</v>
      </c>
    </row>
    <row r="215" spans="2:51" s="15" customFormat="1" ht="11.25">
      <c r="B215" s="207"/>
      <c r="D215" s="179" t="s">
        <v>220</v>
      </c>
      <c r="E215" s="208" t="s">
        <v>1</v>
      </c>
      <c r="F215" s="209" t="s">
        <v>395</v>
      </c>
      <c r="H215" s="208" t="s">
        <v>1</v>
      </c>
      <c r="I215" s="210"/>
      <c r="L215" s="207"/>
      <c r="M215" s="211"/>
      <c r="N215" s="212"/>
      <c r="O215" s="212"/>
      <c r="P215" s="212"/>
      <c r="Q215" s="212"/>
      <c r="R215" s="212"/>
      <c r="S215" s="212"/>
      <c r="T215" s="213"/>
      <c r="AT215" s="208" t="s">
        <v>220</v>
      </c>
      <c r="AU215" s="208" t="s">
        <v>86</v>
      </c>
      <c r="AV215" s="15" t="s">
        <v>84</v>
      </c>
      <c r="AW215" s="15" t="s">
        <v>32</v>
      </c>
      <c r="AX215" s="15" t="s">
        <v>76</v>
      </c>
      <c r="AY215" s="208" t="s">
        <v>165</v>
      </c>
    </row>
    <row r="216" spans="2:51" s="15" customFormat="1" ht="11.25">
      <c r="B216" s="207"/>
      <c r="D216" s="179" t="s">
        <v>220</v>
      </c>
      <c r="E216" s="208" t="s">
        <v>1</v>
      </c>
      <c r="F216" s="209" t="s">
        <v>1225</v>
      </c>
      <c r="H216" s="208" t="s">
        <v>1</v>
      </c>
      <c r="I216" s="210"/>
      <c r="L216" s="207"/>
      <c r="M216" s="211"/>
      <c r="N216" s="212"/>
      <c r="O216" s="212"/>
      <c r="P216" s="212"/>
      <c r="Q216" s="212"/>
      <c r="R216" s="212"/>
      <c r="S216" s="212"/>
      <c r="T216" s="213"/>
      <c r="AT216" s="208" t="s">
        <v>220</v>
      </c>
      <c r="AU216" s="208" t="s">
        <v>86</v>
      </c>
      <c r="AV216" s="15" t="s">
        <v>84</v>
      </c>
      <c r="AW216" s="15" t="s">
        <v>32</v>
      </c>
      <c r="AX216" s="15" t="s">
        <v>76</v>
      </c>
      <c r="AY216" s="208" t="s">
        <v>165</v>
      </c>
    </row>
    <row r="217" spans="2:51" s="15" customFormat="1" ht="11.25">
      <c r="B217" s="207"/>
      <c r="D217" s="179" t="s">
        <v>220</v>
      </c>
      <c r="E217" s="208" t="s">
        <v>1</v>
      </c>
      <c r="F217" s="209" t="s">
        <v>1245</v>
      </c>
      <c r="H217" s="208" t="s">
        <v>1</v>
      </c>
      <c r="I217" s="210"/>
      <c r="L217" s="207"/>
      <c r="M217" s="211"/>
      <c r="N217" s="212"/>
      <c r="O217" s="212"/>
      <c r="P217" s="212"/>
      <c r="Q217" s="212"/>
      <c r="R217" s="212"/>
      <c r="S217" s="212"/>
      <c r="T217" s="213"/>
      <c r="AT217" s="208" t="s">
        <v>220</v>
      </c>
      <c r="AU217" s="208" t="s">
        <v>86</v>
      </c>
      <c r="AV217" s="15" t="s">
        <v>84</v>
      </c>
      <c r="AW217" s="15" t="s">
        <v>32</v>
      </c>
      <c r="AX217" s="15" t="s">
        <v>76</v>
      </c>
      <c r="AY217" s="208" t="s">
        <v>165</v>
      </c>
    </row>
    <row r="218" spans="2:51" s="15" customFormat="1" ht="11.25">
      <c r="B218" s="207"/>
      <c r="D218" s="179" t="s">
        <v>220</v>
      </c>
      <c r="E218" s="208" t="s">
        <v>1</v>
      </c>
      <c r="F218" s="209" t="s">
        <v>1246</v>
      </c>
      <c r="H218" s="208" t="s">
        <v>1</v>
      </c>
      <c r="I218" s="210"/>
      <c r="L218" s="207"/>
      <c r="M218" s="211"/>
      <c r="N218" s="212"/>
      <c r="O218" s="212"/>
      <c r="P218" s="212"/>
      <c r="Q218" s="212"/>
      <c r="R218" s="212"/>
      <c r="S218" s="212"/>
      <c r="T218" s="213"/>
      <c r="AT218" s="208" t="s">
        <v>220</v>
      </c>
      <c r="AU218" s="208" t="s">
        <v>86</v>
      </c>
      <c r="AV218" s="15" t="s">
        <v>84</v>
      </c>
      <c r="AW218" s="15" t="s">
        <v>32</v>
      </c>
      <c r="AX218" s="15" t="s">
        <v>76</v>
      </c>
      <c r="AY218" s="208" t="s">
        <v>165</v>
      </c>
    </row>
    <row r="219" spans="2:51" s="15" customFormat="1" ht="11.25">
      <c r="B219" s="207"/>
      <c r="D219" s="179" t="s">
        <v>220</v>
      </c>
      <c r="E219" s="208" t="s">
        <v>1</v>
      </c>
      <c r="F219" s="209" t="s">
        <v>1247</v>
      </c>
      <c r="H219" s="208" t="s">
        <v>1</v>
      </c>
      <c r="I219" s="210"/>
      <c r="L219" s="207"/>
      <c r="M219" s="211"/>
      <c r="N219" s="212"/>
      <c r="O219" s="212"/>
      <c r="P219" s="212"/>
      <c r="Q219" s="212"/>
      <c r="R219" s="212"/>
      <c r="S219" s="212"/>
      <c r="T219" s="213"/>
      <c r="AT219" s="208" t="s">
        <v>220</v>
      </c>
      <c r="AU219" s="208" t="s">
        <v>86</v>
      </c>
      <c r="AV219" s="15" t="s">
        <v>84</v>
      </c>
      <c r="AW219" s="15" t="s">
        <v>32</v>
      </c>
      <c r="AX219" s="15" t="s">
        <v>76</v>
      </c>
      <c r="AY219" s="208" t="s">
        <v>165</v>
      </c>
    </row>
    <row r="220" spans="2:51" s="15" customFormat="1" ht="11.25">
      <c r="B220" s="207"/>
      <c r="D220" s="179" t="s">
        <v>220</v>
      </c>
      <c r="E220" s="208" t="s">
        <v>1</v>
      </c>
      <c r="F220" s="209" t="s">
        <v>1248</v>
      </c>
      <c r="H220" s="208" t="s">
        <v>1</v>
      </c>
      <c r="I220" s="210"/>
      <c r="L220" s="207"/>
      <c r="M220" s="211"/>
      <c r="N220" s="212"/>
      <c r="O220" s="212"/>
      <c r="P220" s="212"/>
      <c r="Q220" s="212"/>
      <c r="R220" s="212"/>
      <c r="S220" s="212"/>
      <c r="T220" s="213"/>
      <c r="AT220" s="208" t="s">
        <v>220</v>
      </c>
      <c r="AU220" s="208" t="s">
        <v>86</v>
      </c>
      <c r="AV220" s="15" t="s">
        <v>84</v>
      </c>
      <c r="AW220" s="15" t="s">
        <v>32</v>
      </c>
      <c r="AX220" s="15" t="s">
        <v>76</v>
      </c>
      <c r="AY220" s="208" t="s">
        <v>165</v>
      </c>
    </row>
    <row r="221" spans="2:51" s="15" customFormat="1" ht="11.25">
      <c r="B221" s="207"/>
      <c r="D221" s="179" t="s">
        <v>220</v>
      </c>
      <c r="E221" s="208" t="s">
        <v>1</v>
      </c>
      <c r="F221" s="209" t="s">
        <v>1249</v>
      </c>
      <c r="H221" s="208" t="s">
        <v>1</v>
      </c>
      <c r="I221" s="210"/>
      <c r="L221" s="207"/>
      <c r="M221" s="211"/>
      <c r="N221" s="212"/>
      <c r="O221" s="212"/>
      <c r="P221" s="212"/>
      <c r="Q221" s="212"/>
      <c r="R221" s="212"/>
      <c r="S221" s="212"/>
      <c r="T221" s="213"/>
      <c r="AT221" s="208" t="s">
        <v>220</v>
      </c>
      <c r="AU221" s="208" t="s">
        <v>86</v>
      </c>
      <c r="AV221" s="15" t="s">
        <v>84</v>
      </c>
      <c r="AW221" s="15" t="s">
        <v>32</v>
      </c>
      <c r="AX221" s="15" t="s">
        <v>76</v>
      </c>
      <c r="AY221" s="208" t="s">
        <v>165</v>
      </c>
    </row>
    <row r="222" spans="2:51" s="15" customFormat="1" ht="11.25">
      <c r="B222" s="207"/>
      <c r="D222" s="179" t="s">
        <v>220</v>
      </c>
      <c r="E222" s="208" t="s">
        <v>1</v>
      </c>
      <c r="F222" s="209" t="s">
        <v>1250</v>
      </c>
      <c r="H222" s="208" t="s">
        <v>1</v>
      </c>
      <c r="I222" s="210"/>
      <c r="L222" s="207"/>
      <c r="M222" s="211"/>
      <c r="N222" s="212"/>
      <c r="O222" s="212"/>
      <c r="P222" s="212"/>
      <c r="Q222" s="212"/>
      <c r="R222" s="212"/>
      <c r="S222" s="212"/>
      <c r="T222" s="213"/>
      <c r="AT222" s="208" t="s">
        <v>220</v>
      </c>
      <c r="AU222" s="208" t="s">
        <v>86</v>
      </c>
      <c r="AV222" s="15" t="s">
        <v>84</v>
      </c>
      <c r="AW222" s="15" t="s">
        <v>32</v>
      </c>
      <c r="AX222" s="15" t="s">
        <v>76</v>
      </c>
      <c r="AY222" s="208" t="s">
        <v>165</v>
      </c>
    </row>
    <row r="223" spans="2:51" s="15" customFormat="1" ht="11.25">
      <c r="B223" s="207"/>
      <c r="D223" s="179" t="s">
        <v>220</v>
      </c>
      <c r="E223" s="208" t="s">
        <v>1</v>
      </c>
      <c r="F223" s="209" t="s">
        <v>1251</v>
      </c>
      <c r="H223" s="208" t="s">
        <v>1</v>
      </c>
      <c r="I223" s="210"/>
      <c r="L223" s="207"/>
      <c r="M223" s="211"/>
      <c r="N223" s="212"/>
      <c r="O223" s="212"/>
      <c r="P223" s="212"/>
      <c r="Q223" s="212"/>
      <c r="R223" s="212"/>
      <c r="S223" s="212"/>
      <c r="T223" s="213"/>
      <c r="AT223" s="208" t="s">
        <v>220</v>
      </c>
      <c r="AU223" s="208" t="s">
        <v>86</v>
      </c>
      <c r="AV223" s="15" t="s">
        <v>84</v>
      </c>
      <c r="AW223" s="15" t="s">
        <v>32</v>
      </c>
      <c r="AX223" s="15" t="s">
        <v>76</v>
      </c>
      <c r="AY223" s="208" t="s">
        <v>165</v>
      </c>
    </row>
    <row r="224" spans="2:51" s="15" customFormat="1" ht="11.25">
      <c r="B224" s="207"/>
      <c r="D224" s="179" t="s">
        <v>220</v>
      </c>
      <c r="E224" s="208" t="s">
        <v>1</v>
      </c>
      <c r="F224" s="209" t="s">
        <v>1252</v>
      </c>
      <c r="H224" s="208" t="s">
        <v>1</v>
      </c>
      <c r="I224" s="210"/>
      <c r="L224" s="207"/>
      <c r="M224" s="211"/>
      <c r="N224" s="212"/>
      <c r="O224" s="212"/>
      <c r="P224" s="212"/>
      <c r="Q224" s="212"/>
      <c r="R224" s="212"/>
      <c r="S224" s="212"/>
      <c r="T224" s="213"/>
      <c r="AT224" s="208" t="s">
        <v>220</v>
      </c>
      <c r="AU224" s="208" t="s">
        <v>86</v>
      </c>
      <c r="AV224" s="15" t="s">
        <v>84</v>
      </c>
      <c r="AW224" s="15" t="s">
        <v>32</v>
      </c>
      <c r="AX224" s="15" t="s">
        <v>76</v>
      </c>
      <c r="AY224" s="208" t="s">
        <v>165</v>
      </c>
    </row>
    <row r="225" spans="1:65" s="15" customFormat="1" ht="11.25">
      <c r="B225" s="207"/>
      <c r="D225" s="179" t="s">
        <v>220</v>
      </c>
      <c r="E225" s="208" t="s">
        <v>1</v>
      </c>
      <c r="F225" s="209" t="s">
        <v>1253</v>
      </c>
      <c r="H225" s="208" t="s">
        <v>1</v>
      </c>
      <c r="I225" s="210"/>
      <c r="L225" s="207"/>
      <c r="M225" s="211"/>
      <c r="N225" s="212"/>
      <c r="O225" s="212"/>
      <c r="P225" s="212"/>
      <c r="Q225" s="212"/>
      <c r="R225" s="212"/>
      <c r="S225" s="212"/>
      <c r="T225" s="213"/>
      <c r="AT225" s="208" t="s">
        <v>220</v>
      </c>
      <c r="AU225" s="208" t="s">
        <v>86</v>
      </c>
      <c r="AV225" s="15" t="s">
        <v>84</v>
      </c>
      <c r="AW225" s="15" t="s">
        <v>32</v>
      </c>
      <c r="AX225" s="15" t="s">
        <v>76</v>
      </c>
      <c r="AY225" s="208" t="s">
        <v>165</v>
      </c>
    </row>
    <row r="226" spans="1:65" s="15" customFormat="1" ht="11.25">
      <c r="B226" s="207"/>
      <c r="D226" s="179" t="s">
        <v>220</v>
      </c>
      <c r="E226" s="208" t="s">
        <v>1</v>
      </c>
      <c r="F226" s="209" t="s">
        <v>395</v>
      </c>
      <c r="H226" s="208" t="s">
        <v>1</v>
      </c>
      <c r="I226" s="210"/>
      <c r="L226" s="207"/>
      <c r="M226" s="211"/>
      <c r="N226" s="212"/>
      <c r="O226" s="212"/>
      <c r="P226" s="212"/>
      <c r="Q226" s="212"/>
      <c r="R226" s="212"/>
      <c r="S226" s="212"/>
      <c r="T226" s="213"/>
      <c r="AT226" s="208" t="s">
        <v>220</v>
      </c>
      <c r="AU226" s="208" t="s">
        <v>86</v>
      </c>
      <c r="AV226" s="15" t="s">
        <v>84</v>
      </c>
      <c r="AW226" s="15" t="s">
        <v>32</v>
      </c>
      <c r="AX226" s="15" t="s">
        <v>76</v>
      </c>
      <c r="AY226" s="208" t="s">
        <v>165</v>
      </c>
    </row>
    <row r="227" spans="1:65" s="15" customFormat="1" ht="11.25">
      <c r="B227" s="207"/>
      <c r="D227" s="179" t="s">
        <v>220</v>
      </c>
      <c r="E227" s="208" t="s">
        <v>1</v>
      </c>
      <c r="F227" s="209" t="s">
        <v>1254</v>
      </c>
      <c r="H227" s="208" t="s">
        <v>1</v>
      </c>
      <c r="I227" s="210"/>
      <c r="L227" s="207"/>
      <c r="M227" s="211"/>
      <c r="N227" s="212"/>
      <c r="O227" s="212"/>
      <c r="P227" s="212"/>
      <c r="Q227" s="212"/>
      <c r="R227" s="212"/>
      <c r="S227" s="212"/>
      <c r="T227" s="213"/>
      <c r="AT227" s="208" t="s">
        <v>220</v>
      </c>
      <c r="AU227" s="208" t="s">
        <v>86</v>
      </c>
      <c r="AV227" s="15" t="s">
        <v>84</v>
      </c>
      <c r="AW227" s="15" t="s">
        <v>32</v>
      </c>
      <c r="AX227" s="15" t="s">
        <v>76</v>
      </c>
      <c r="AY227" s="208" t="s">
        <v>165</v>
      </c>
    </row>
    <row r="228" spans="1:65" s="15" customFormat="1" ht="11.25">
      <c r="B228" s="207"/>
      <c r="D228" s="179" t="s">
        <v>220</v>
      </c>
      <c r="E228" s="208" t="s">
        <v>1</v>
      </c>
      <c r="F228" s="209" t="s">
        <v>395</v>
      </c>
      <c r="H228" s="208" t="s">
        <v>1</v>
      </c>
      <c r="I228" s="210"/>
      <c r="L228" s="207"/>
      <c r="M228" s="211"/>
      <c r="N228" s="212"/>
      <c r="O228" s="212"/>
      <c r="P228" s="212"/>
      <c r="Q228" s="212"/>
      <c r="R228" s="212"/>
      <c r="S228" s="212"/>
      <c r="T228" s="213"/>
      <c r="AT228" s="208" t="s">
        <v>220</v>
      </c>
      <c r="AU228" s="208" t="s">
        <v>86</v>
      </c>
      <c r="AV228" s="15" t="s">
        <v>84</v>
      </c>
      <c r="AW228" s="15" t="s">
        <v>32</v>
      </c>
      <c r="AX228" s="15" t="s">
        <v>76</v>
      </c>
      <c r="AY228" s="208" t="s">
        <v>165</v>
      </c>
    </row>
    <row r="229" spans="1:65" s="15" customFormat="1" ht="33.75">
      <c r="B229" s="207"/>
      <c r="D229" s="179" t="s">
        <v>220</v>
      </c>
      <c r="E229" s="208" t="s">
        <v>1</v>
      </c>
      <c r="F229" s="209" t="s">
        <v>1268</v>
      </c>
      <c r="H229" s="208" t="s">
        <v>1</v>
      </c>
      <c r="I229" s="210"/>
      <c r="L229" s="207"/>
      <c r="M229" s="211"/>
      <c r="N229" s="212"/>
      <c r="O229" s="212"/>
      <c r="P229" s="212"/>
      <c r="Q229" s="212"/>
      <c r="R229" s="212"/>
      <c r="S229" s="212"/>
      <c r="T229" s="213"/>
      <c r="AT229" s="208" t="s">
        <v>220</v>
      </c>
      <c r="AU229" s="208" t="s">
        <v>86</v>
      </c>
      <c r="AV229" s="15" t="s">
        <v>84</v>
      </c>
      <c r="AW229" s="15" t="s">
        <v>32</v>
      </c>
      <c r="AX229" s="15" t="s">
        <v>76</v>
      </c>
      <c r="AY229" s="208" t="s">
        <v>165</v>
      </c>
    </row>
    <row r="230" spans="1:65" s="13" customFormat="1" ht="11.25">
      <c r="B230" s="183"/>
      <c r="D230" s="179" t="s">
        <v>220</v>
      </c>
      <c r="E230" s="184" t="s">
        <v>1</v>
      </c>
      <c r="F230" s="185" t="s">
        <v>1269</v>
      </c>
      <c r="H230" s="186">
        <v>140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220</v>
      </c>
      <c r="AU230" s="184" t="s">
        <v>86</v>
      </c>
      <c r="AV230" s="13" t="s">
        <v>86</v>
      </c>
      <c r="AW230" s="13" t="s">
        <v>32</v>
      </c>
      <c r="AX230" s="13" t="s">
        <v>76</v>
      </c>
      <c r="AY230" s="184" t="s">
        <v>165</v>
      </c>
    </row>
    <row r="231" spans="1:65" s="15" customFormat="1" ht="11.25">
      <c r="B231" s="207"/>
      <c r="D231" s="179" t="s">
        <v>220</v>
      </c>
      <c r="E231" s="208" t="s">
        <v>1</v>
      </c>
      <c r="F231" s="209" t="s">
        <v>1217</v>
      </c>
      <c r="H231" s="208" t="s">
        <v>1</v>
      </c>
      <c r="I231" s="210"/>
      <c r="L231" s="207"/>
      <c r="M231" s="211"/>
      <c r="N231" s="212"/>
      <c r="O231" s="212"/>
      <c r="P231" s="212"/>
      <c r="Q231" s="212"/>
      <c r="R231" s="212"/>
      <c r="S231" s="212"/>
      <c r="T231" s="213"/>
      <c r="AT231" s="208" t="s">
        <v>220</v>
      </c>
      <c r="AU231" s="208" t="s">
        <v>86</v>
      </c>
      <c r="AV231" s="15" t="s">
        <v>84</v>
      </c>
      <c r="AW231" s="15" t="s">
        <v>32</v>
      </c>
      <c r="AX231" s="15" t="s">
        <v>76</v>
      </c>
      <c r="AY231" s="208" t="s">
        <v>165</v>
      </c>
    </row>
    <row r="232" spans="1:65" s="15" customFormat="1" ht="11.25">
      <c r="B232" s="207"/>
      <c r="D232" s="179" t="s">
        <v>220</v>
      </c>
      <c r="E232" s="208" t="s">
        <v>1</v>
      </c>
      <c r="F232" s="209" t="s">
        <v>1218</v>
      </c>
      <c r="H232" s="208" t="s">
        <v>1</v>
      </c>
      <c r="I232" s="210"/>
      <c r="L232" s="207"/>
      <c r="M232" s="211"/>
      <c r="N232" s="212"/>
      <c r="O232" s="212"/>
      <c r="P232" s="212"/>
      <c r="Q232" s="212"/>
      <c r="R232" s="212"/>
      <c r="S232" s="212"/>
      <c r="T232" s="213"/>
      <c r="AT232" s="208" t="s">
        <v>220</v>
      </c>
      <c r="AU232" s="208" t="s">
        <v>86</v>
      </c>
      <c r="AV232" s="15" t="s">
        <v>84</v>
      </c>
      <c r="AW232" s="15" t="s">
        <v>32</v>
      </c>
      <c r="AX232" s="15" t="s">
        <v>76</v>
      </c>
      <c r="AY232" s="208" t="s">
        <v>165</v>
      </c>
    </row>
    <row r="233" spans="1:65" s="15" customFormat="1" ht="11.25">
      <c r="B233" s="207"/>
      <c r="D233" s="179" t="s">
        <v>220</v>
      </c>
      <c r="E233" s="208" t="s">
        <v>1</v>
      </c>
      <c r="F233" s="209" t="s">
        <v>1219</v>
      </c>
      <c r="H233" s="208" t="s">
        <v>1</v>
      </c>
      <c r="I233" s="210"/>
      <c r="L233" s="207"/>
      <c r="M233" s="211"/>
      <c r="N233" s="212"/>
      <c r="O233" s="212"/>
      <c r="P233" s="212"/>
      <c r="Q233" s="212"/>
      <c r="R233" s="212"/>
      <c r="S233" s="212"/>
      <c r="T233" s="213"/>
      <c r="AT233" s="208" t="s">
        <v>220</v>
      </c>
      <c r="AU233" s="208" t="s">
        <v>86</v>
      </c>
      <c r="AV233" s="15" t="s">
        <v>84</v>
      </c>
      <c r="AW233" s="15" t="s">
        <v>32</v>
      </c>
      <c r="AX233" s="15" t="s">
        <v>76</v>
      </c>
      <c r="AY233" s="208" t="s">
        <v>165</v>
      </c>
    </row>
    <row r="234" spans="1:65" s="15" customFormat="1" ht="11.25">
      <c r="B234" s="207"/>
      <c r="D234" s="179" t="s">
        <v>220</v>
      </c>
      <c r="E234" s="208" t="s">
        <v>1</v>
      </c>
      <c r="F234" s="209" t="s">
        <v>1220</v>
      </c>
      <c r="H234" s="208" t="s">
        <v>1</v>
      </c>
      <c r="I234" s="210"/>
      <c r="L234" s="207"/>
      <c r="M234" s="211"/>
      <c r="N234" s="212"/>
      <c r="O234" s="212"/>
      <c r="P234" s="212"/>
      <c r="Q234" s="212"/>
      <c r="R234" s="212"/>
      <c r="S234" s="212"/>
      <c r="T234" s="213"/>
      <c r="AT234" s="208" t="s">
        <v>220</v>
      </c>
      <c r="AU234" s="208" t="s">
        <v>86</v>
      </c>
      <c r="AV234" s="15" t="s">
        <v>84</v>
      </c>
      <c r="AW234" s="15" t="s">
        <v>32</v>
      </c>
      <c r="AX234" s="15" t="s">
        <v>76</v>
      </c>
      <c r="AY234" s="208" t="s">
        <v>165</v>
      </c>
    </row>
    <row r="235" spans="1:65" s="15" customFormat="1" ht="11.25">
      <c r="B235" s="207"/>
      <c r="D235" s="179" t="s">
        <v>220</v>
      </c>
      <c r="E235" s="208" t="s">
        <v>1</v>
      </c>
      <c r="F235" s="209" t="s">
        <v>1221</v>
      </c>
      <c r="H235" s="208" t="s">
        <v>1</v>
      </c>
      <c r="I235" s="210"/>
      <c r="L235" s="207"/>
      <c r="M235" s="211"/>
      <c r="N235" s="212"/>
      <c r="O235" s="212"/>
      <c r="P235" s="212"/>
      <c r="Q235" s="212"/>
      <c r="R235" s="212"/>
      <c r="S235" s="212"/>
      <c r="T235" s="213"/>
      <c r="AT235" s="208" t="s">
        <v>220</v>
      </c>
      <c r="AU235" s="208" t="s">
        <v>86</v>
      </c>
      <c r="AV235" s="15" t="s">
        <v>84</v>
      </c>
      <c r="AW235" s="15" t="s">
        <v>32</v>
      </c>
      <c r="AX235" s="15" t="s">
        <v>76</v>
      </c>
      <c r="AY235" s="208" t="s">
        <v>165</v>
      </c>
    </row>
    <row r="236" spans="1:65" s="15" customFormat="1" ht="11.25">
      <c r="B236" s="207"/>
      <c r="D236" s="179" t="s">
        <v>220</v>
      </c>
      <c r="E236" s="208" t="s">
        <v>1</v>
      </c>
      <c r="F236" s="209" t="s">
        <v>395</v>
      </c>
      <c r="H236" s="208" t="s">
        <v>1</v>
      </c>
      <c r="I236" s="210"/>
      <c r="L236" s="207"/>
      <c r="M236" s="211"/>
      <c r="N236" s="212"/>
      <c r="O236" s="212"/>
      <c r="P236" s="212"/>
      <c r="Q236" s="212"/>
      <c r="R236" s="212"/>
      <c r="S236" s="212"/>
      <c r="T236" s="213"/>
      <c r="AT236" s="208" t="s">
        <v>220</v>
      </c>
      <c r="AU236" s="208" t="s">
        <v>86</v>
      </c>
      <c r="AV236" s="15" t="s">
        <v>84</v>
      </c>
      <c r="AW236" s="15" t="s">
        <v>32</v>
      </c>
      <c r="AX236" s="15" t="s">
        <v>76</v>
      </c>
      <c r="AY236" s="208" t="s">
        <v>165</v>
      </c>
    </row>
    <row r="237" spans="1:65" s="15" customFormat="1" ht="11.25">
      <c r="B237" s="207"/>
      <c r="D237" s="179" t="s">
        <v>220</v>
      </c>
      <c r="E237" s="208" t="s">
        <v>1</v>
      </c>
      <c r="F237" s="209" t="s">
        <v>1270</v>
      </c>
      <c r="H237" s="208" t="s">
        <v>1</v>
      </c>
      <c r="I237" s="210"/>
      <c r="L237" s="207"/>
      <c r="M237" s="211"/>
      <c r="N237" s="212"/>
      <c r="O237" s="212"/>
      <c r="P237" s="212"/>
      <c r="Q237" s="212"/>
      <c r="R237" s="212"/>
      <c r="S237" s="212"/>
      <c r="T237" s="213"/>
      <c r="AT237" s="208" t="s">
        <v>220</v>
      </c>
      <c r="AU237" s="208" t="s">
        <v>86</v>
      </c>
      <c r="AV237" s="15" t="s">
        <v>84</v>
      </c>
      <c r="AW237" s="15" t="s">
        <v>32</v>
      </c>
      <c r="AX237" s="15" t="s">
        <v>76</v>
      </c>
      <c r="AY237" s="208" t="s">
        <v>165</v>
      </c>
    </row>
    <row r="238" spans="1:65" s="13" customFormat="1" ht="11.25">
      <c r="B238" s="183"/>
      <c r="D238" s="179" t="s">
        <v>220</v>
      </c>
      <c r="E238" s="184" t="s">
        <v>1</v>
      </c>
      <c r="F238" s="185" t="s">
        <v>346</v>
      </c>
      <c r="H238" s="186">
        <v>16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220</v>
      </c>
      <c r="AU238" s="184" t="s">
        <v>86</v>
      </c>
      <c r="AV238" s="13" t="s">
        <v>86</v>
      </c>
      <c r="AW238" s="13" t="s">
        <v>32</v>
      </c>
      <c r="AX238" s="13" t="s">
        <v>76</v>
      </c>
      <c r="AY238" s="184" t="s">
        <v>165</v>
      </c>
    </row>
    <row r="239" spans="1:65" s="14" customFormat="1" ht="11.25">
      <c r="B239" s="194"/>
      <c r="D239" s="179" t="s">
        <v>220</v>
      </c>
      <c r="E239" s="195" t="s">
        <v>1</v>
      </c>
      <c r="F239" s="196" t="s">
        <v>244</v>
      </c>
      <c r="H239" s="197">
        <v>156</v>
      </c>
      <c r="I239" s="198"/>
      <c r="L239" s="194"/>
      <c r="M239" s="199"/>
      <c r="N239" s="200"/>
      <c r="O239" s="200"/>
      <c r="P239" s="200"/>
      <c r="Q239" s="200"/>
      <c r="R239" s="200"/>
      <c r="S239" s="200"/>
      <c r="T239" s="201"/>
      <c r="AT239" s="195" t="s">
        <v>220</v>
      </c>
      <c r="AU239" s="195" t="s">
        <v>86</v>
      </c>
      <c r="AV239" s="14" t="s">
        <v>182</v>
      </c>
      <c r="AW239" s="14" t="s">
        <v>32</v>
      </c>
      <c r="AX239" s="14" t="s">
        <v>84</v>
      </c>
      <c r="AY239" s="195" t="s">
        <v>165</v>
      </c>
    </row>
    <row r="240" spans="1:65" s="2" customFormat="1" ht="21.75" customHeight="1">
      <c r="A240" s="32"/>
      <c r="B240" s="165"/>
      <c r="C240" s="166" t="s">
        <v>182</v>
      </c>
      <c r="D240" s="166" t="s">
        <v>168</v>
      </c>
      <c r="E240" s="167" t="s">
        <v>1271</v>
      </c>
      <c r="F240" s="168" t="s">
        <v>1272</v>
      </c>
      <c r="G240" s="169" t="s">
        <v>235</v>
      </c>
      <c r="H240" s="170">
        <v>2</v>
      </c>
      <c r="I240" s="171"/>
      <c r="J240" s="172">
        <f>ROUND(I240*H240,2)</f>
        <v>0</v>
      </c>
      <c r="K240" s="168" t="s">
        <v>172</v>
      </c>
      <c r="L240" s="33"/>
      <c r="M240" s="173" t="s">
        <v>1</v>
      </c>
      <c r="N240" s="174" t="s">
        <v>41</v>
      </c>
      <c r="O240" s="58"/>
      <c r="P240" s="175">
        <f>O240*H240</f>
        <v>0</v>
      </c>
      <c r="Q240" s="175">
        <v>0</v>
      </c>
      <c r="R240" s="175">
        <f>Q240*H240</f>
        <v>0</v>
      </c>
      <c r="S240" s="175">
        <v>0</v>
      </c>
      <c r="T240" s="176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7" t="s">
        <v>182</v>
      </c>
      <c r="AT240" s="177" t="s">
        <v>168</v>
      </c>
      <c r="AU240" s="177" t="s">
        <v>86</v>
      </c>
      <c r="AY240" s="17" t="s">
        <v>165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17" t="s">
        <v>84</v>
      </c>
      <c r="BK240" s="178">
        <f>ROUND(I240*H240,2)</f>
        <v>0</v>
      </c>
      <c r="BL240" s="17" t="s">
        <v>182</v>
      </c>
      <c r="BM240" s="177" t="s">
        <v>1273</v>
      </c>
    </row>
    <row r="241" spans="1:65" s="15" customFormat="1" ht="11.25">
      <c r="B241" s="207"/>
      <c r="D241" s="179" t="s">
        <v>220</v>
      </c>
      <c r="E241" s="208" t="s">
        <v>1</v>
      </c>
      <c r="F241" s="209" t="s">
        <v>1274</v>
      </c>
      <c r="H241" s="208" t="s">
        <v>1</v>
      </c>
      <c r="I241" s="210"/>
      <c r="L241" s="207"/>
      <c r="M241" s="211"/>
      <c r="N241" s="212"/>
      <c r="O241" s="212"/>
      <c r="P241" s="212"/>
      <c r="Q241" s="212"/>
      <c r="R241" s="212"/>
      <c r="S241" s="212"/>
      <c r="T241" s="213"/>
      <c r="AT241" s="208" t="s">
        <v>220</v>
      </c>
      <c r="AU241" s="208" t="s">
        <v>86</v>
      </c>
      <c r="AV241" s="15" t="s">
        <v>84</v>
      </c>
      <c r="AW241" s="15" t="s">
        <v>32</v>
      </c>
      <c r="AX241" s="15" t="s">
        <v>76</v>
      </c>
      <c r="AY241" s="208" t="s">
        <v>165</v>
      </c>
    </row>
    <row r="242" spans="1:65" s="15" customFormat="1" ht="11.25">
      <c r="B242" s="207"/>
      <c r="D242" s="179" t="s">
        <v>220</v>
      </c>
      <c r="E242" s="208" t="s">
        <v>1</v>
      </c>
      <c r="F242" s="209" t="s">
        <v>1115</v>
      </c>
      <c r="H242" s="208" t="s">
        <v>1</v>
      </c>
      <c r="I242" s="210"/>
      <c r="L242" s="207"/>
      <c r="M242" s="211"/>
      <c r="N242" s="212"/>
      <c r="O242" s="212"/>
      <c r="P242" s="212"/>
      <c r="Q242" s="212"/>
      <c r="R242" s="212"/>
      <c r="S242" s="212"/>
      <c r="T242" s="213"/>
      <c r="AT242" s="208" t="s">
        <v>220</v>
      </c>
      <c r="AU242" s="208" t="s">
        <v>86</v>
      </c>
      <c r="AV242" s="15" t="s">
        <v>84</v>
      </c>
      <c r="AW242" s="15" t="s">
        <v>32</v>
      </c>
      <c r="AX242" s="15" t="s">
        <v>76</v>
      </c>
      <c r="AY242" s="208" t="s">
        <v>165</v>
      </c>
    </row>
    <row r="243" spans="1:65" s="13" customFormat="1" ht="11.25">
      <c r="B243" s="183"/>
      <c r="D243" s="179" t="s">
        <v>220</v>
      </c>
      <c r="E243" s="184" t="s">
        <v>1</v>
      </c>
      <c r="F243" s="185" t="s">
        <v>86</v>
      </c>
      <c r="H243" s="186">
        <v>2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220</v>
      </c>
      <c r="AU243" s="184" t="s">
        <v>86</v>
      </c>
      <c r="AV243" s="13" t="s">
        <v>86</v>
      </c>
      <c r="AW243" s="13" t="s">
        <v>32</v>
      </c>
      <c r="AX243" s="13" t="s">
        <v>84</v>
      </c>
      <c r="AY243" s="184" t="s">
        <v>165</v>
      </c>
    </row>
    <row r="244" spans="1:65" s="2" customFormat="1" ht="21.75" customHeight="1">
      <c r="A244" s="32"/>
      <c r="B244" s="165"/>
      <c r="C244" s="166" t="s">
        <v>164</v>
      </c>
      <c r="D244" s="166" t="s">
        <v>168</v>
      </c>
      <c r="E244" s="167" t="s">
        <v>1275</v>
      </c>
      <c r="F244" s="168" t="s">
        <v>1276</v>
      </c>
      <c r="G244" s="169" t="s">
        <v>235</v>
      </c>
      <c r="H244" s="170">
        <v>240</v>
      </c>
      <c r="I244" s="171"/>
      <c r="J244" s="172">
        <f>ROUND(I244*H244,2)</f>
        <v>0</v>
      </c>
      <c r="K244" s="168" t="s">
        <v>172</v>
      </c>
      <c r="L244" s="33"/>
      <c r="M244" s="173" t="s">
        <v>1</v>
      </c>
      <c r="N244" s="174" t="s">
        <v>41</v>
      </c>
      <c r="O244" s="58"/>
      <c r="P244" s="175">
        <f>O244*H244</f>
        <v>0</v>
      </c>
      <c r="Q244" s="175">
        <v>0</v>
      </c>
      <c r="R244" s="175">
        <f>Q244*H244</f>
        <v>0</v>
      </c>
      <c r="S244" s="175">
        <v>0</v>
      </c>
      <c r="T244" s="176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7" t="s">
        <v>182</v>
      </c>
      <c r="AT244" s="177" t="s">
        <v>168</v>
      </c>
      <c r="AU244" s="177" t="s">
        <v>86</v>
      </c>
      <c r="AY244" s="17" t="s">
        <v>165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17" t="s">
        <v>84</v>
      </c>
      <c r="BK244" s="178">
        <f>ROUND(I244*H244,2)</f>
        <v>0</v>
      </c>
      <c r="BL244" s="17" t="s">
        <v>182</v>
      </c>
      <c r="BM244" s="177" t="s">
        <v>1277</v>
      </c>
    </row>
    <row r="245" spans="1:65" s="15" customFormat="1" ht="11.25">
      <c r="B245" s="207"/>
      <c r="D245" s="179" t="s">
        <v>220</v>
      </c>
      <c r="E245" s="208" t="s">
        <v>1</v>
      </c>
      <c r="F245" s="209" t="s">
        <v>1278</v>
      </c>
      <c r="H245" s="208" t="s">
        <v>1</v>
      </c>
      <c r="I245" s="210"/>
      <c r="L245" s="207"/>
      <c r="M245" s="211"/>
      <c r="N245" s="212"/>
      <c r="O245" s="212"/>
      <c r="P245" s="212"/>
      <c r="Q245" s="212"/>
      <c r="R245" s="212"/>
      <c r="S245" s="212"/>
      <c r="T245" s="213"/>
      <c r="AT245" s="208" t="s">
        <v>220</v>
      </c>
      <c r="AU245" s="208" t="s">
        <v>86</v>
      </c>
      <c r="AV245" s="15" t="s">
        <v>84</v>
      </c>
      <c r="AW245" s="15" t="s">
        <v>32</v>
      </c>
      <c r="AX245" s="15" t="s">
        <v>76</v>
      </c>
      <c r="AY245" s="208" t="s">
        <v>165</v>
      </c>
    </row>
    <row r="246" spans="1:65" s="15" customFormat="1" ht="11.25">
      <c r="B246" s="207"/>
      <c r="D246" s="179" t="s">
        <v>220</v>
      </c>
      <c r="E246" s="208" t="s">
        <v>1</v>
      </c>
      <c r="F246" s="209" t="s">
        <v>1279</v>
      </c>
      <c r="H246" s="208" t="s">
        <v>1</v>
      </c>
      <c r="I246" s="210"/>
      <c r="L246" s="207"/>
      <c r="M246" s="211"/>
      <c r="N246" s="212"/>
      <c r="O246" s="212"/>
      <c r="P246" s="212"/>
      <c r="Q246" s="212"/>
      <c r="R246" s="212"/>
      <c r="S246" s="212"/>
      <c r="T246" s="213"/>
      <c r="AT246" s="208" t="s">
        <v>220</v>
      </c>
      <c r="AU246" s="208" t="s">
        <v>86</v>
      </c>
      <c r="AV246" s="15" t="s">
        <v>84</v>
      </c>
      <c r="AW246" s="15" t="s">
        <v>32</v>
      </c>
      <c r="AX246" s="15" t="s">
        <v>76</v>
      </c>
      <c r="AY246" s="208" t="s">
        <v>165</v>
      </c>
    </row>
    <row r="247" spans="1:65" s="15" customFormat="1" ht="11.25">
      <c r="B247" s="207"/>
      <c r="D247" s="179" t="s">
        <v>220</v>
      </c>
      <c r="E247" s="208" t="s">
        <v>1</v>
      </c>
      <c r="F247" s="209" t="s">
        <v>1280</v>
      </c>
      <c r="H247" s="208" t="s">
        <v>1</v>
      </c>
      <c r="I247" s="210"/>
      <c r="L247" s="207"/>
      <c r="M247" s="211"/>
      <c r="N247" s="212"/>
      <c r="O247" s="212"/>
      <c r="P247" s="212"/>
      <c r="Q247" s="212"/>
      <c r="R247" s="212"/>
      <c r="S247" s="212"/>
      <c r="T247" s="213"/>
      <c r="AT247" s="208" t="s">
        <v>220</v>
      </c>
      <c r="AU247" s="208" t="s">
        <v>86</v>
      </c>
      <c r="AV247" s="15" t="s">
        <v>84</v>
      </c>
      <c r="AW247" s="15" t="s">
        <v>32</v>
      </c>
      <c r="AX247" s="15" t="s">
        <v>76</v>
      </c>
      <c r="AY247" s="208" t="s">
        <v>165</v>
      </c>
    </row>
    <row r="248" spans="1:65" s="13" customFormat="1" ht="11.25">
      <c r="B248" s="183"/>
      <c r="D248" s="179" t="s">
        <v>220</v>
      </c>
      <c r="E248" s="184" t="s">
        <v>1</v>
      </c>
      <c r="F248" s="185" t="s">
        <v>1281</v>
      </c>
      <c r="H248" s="186">
        <v>240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220</v>
      </c>
      <c r="AU248" s="184" t="s">
        <v>86</v>
      </c>
      <c r="AV248" s="13" t="s">
        <v>86</v>
      </c>
      <c r="AW248" s="13" t="s">
        <v>32</v>
      </c>
      <c r="AX248" s="13" t="s">
        <v>84</v>
      </c>
      <c r="AY248" s="184" t="s">
        <v>165</v>
      </c>
    </row>
    <row r="249" spans="1:65" s="2" customFormat="1" ht="21.75" customHeight="1">
      <c r="A249" s="32"/>
      <c r="B249" s="165"/>
      <c r="C249" s="166" t="s">
        <v>189</v>
      </c>
      <c r="D249" s="166" t="s">
        <v>168</v>
      </c>
      <c r="E249" s="167" t="s">
        <v>1282</v>
      </c>
      <c r="F249" s="168" t="s">
        <v>1283</v>
      </c>
      <c r="G249" s="169" t="s">
        <v>380</v>
      </c>
      <c r="H249" s="170">
        <v>160</v>
      </c>
      <c r="I249" s="171"/>
      <c r="J249" s="172">
        <f>ROUND(I249*H249,2)</f>
        <v>0</v>
      </c>
      <c r="K249" s="168" t="s">
        <v>172</v>
      </c>
      <c r="L249" s="33"/>
      <c r="M249" s="173" t="s">
        <v>1</v>
      </c>
      <c r="N249" s="174" t="s">
        <v>41</v>
      </c>
      <c r="O249" s="58"/>
      <c r="P249" s="175">
        <f>O249*H249</f>
        <v>0</v>
      </c>
      <c r="Q249" s="175">
        <v>2.0100000000000001E-3</v>
      </c>
      <c r="R249" s="175">
        <f>Q249*H249</f>
        <v>0.3216</v>
      </c>
      <c r="S249" s="175">
        <v>0</v>
      </c>
      <c r="T249" s="176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7" t="s">
        <v>182</v>
      </c>
      <c r="AT249" s="177" t="s">
        <v>168</v>
      </c>
      <c r="AU249" s="177" t="s">
        <v>86</v>
      </c>
      <c r="AY249" s="17" t="s">
        <v>165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17" t="s">
        <v>84</v>
      </c>
      <c r="BK249" s="178">
        <f>ROUND(I249*H249,2)</f>
        <v>0</v>
      </c>
      <c r="BL249" s="17" t="s">
        <v>182</v>
      </c>
      <c r="BM249" s="177" t="s">
        <v>1284</v>
      </c>
    </row>
    <row r="250" spans="1:65" s="15" customFormat="1" ht="22.5">
      <c r="B250" s="207"/>
      <c r="D250" s="179" t="s">
        <v>220</v>
      </c>
      <c r="E250" s="208" t="s">
        <v>1</v>
      </c>
      <c r="F250" s="209" t="s">
        <v>1285</v>
      </c>
      <c r="H250" s="208" t="s">
        <v>1</v>
      </c>
      <c r="I250" s="210"/>
      <c r="L250" s="207"/>
      <c r="M250" s="211"/>
      <c r="N250" s="212"/>
      <c r="O250" s="212"/>
      <c r="P250" s="212"/>
      <c r="Q250" s="212"/>
      <c r="R250" s="212"/>
      <c r="S250" s="212"/>
      <c r="T250" s="213"/>
      <c r="AT250" s="208" t="s">
        <v>220</v>
      </c>
      <c r="AU250" s="208" t="s">
        <v>86</v>
      </c>
      <c r="AV250" s="15" t="s">
        <v>84</v>
      </c>
      <c r="AW250" s="15" t="s">
        <v>32</v>
      </c>
      <c r="AX250" s="15" t="s">
        <v>76</v>
      </c>
      <c r="AY250" s="208" t="s">
        <v>165</v>
      </c>
    </row>
    <row r="251" spans="1:65" s="15" customFormat="1" ht="11.25">
      <c r="B251" s="207"/>
      <c r="D251" s="179" t="s">
        <v>220</v>
      </c>
      <c r="E251" s="208" t="s">
        <v>1</v>
      </c>
      <c r="F251" s="209" t="s">
        <v>1237</v>
      </c>
      <c r="H251" s="208" t="s">
        <v>1</v>
      </c>
      <c r="I251" s="210"/>
      <c r="L251" s="207"/>
      <c r="M251" s="211"/>
      <c r="N251" s="212"/>
      <c r="O251" s="212"/>
      <c r="P251" s="212"/>
      <c r="Q251" s="212"/>
      <c r="R251" s="212"/>
      <c r="S251" s="212"/>
      <c r="T251" s="213"/>
      <c r="AT251" s="208" t="s">
        <v>220</v>
      </c>
      <c r="AU251" s="208" t="s">
        <v>86</v>
      </c>
      <c r="AV251" s="15" t="s">
        <v>84</v>
      </c>
      <c r="AW251" s="15" t="s">
        <v>32</v>
      </c>
      <c r="AX251" s="15" t="s">
        <v>76</v>
      </c>
      <c r="AY251" s="208" t="s">
        <v>165</v>
      </c>
    </row>
    <row r="252" spans="1:65" s="15" customFormat="1" ht="11.25">
      <c r="B252" s="207"/>
      <c r="D252" s="179" t="s">
        <v>220</v>
      </c>
      <c r="E252" s="208" t="s">
        <v>1</v>
      </c>
      <c r="F252" s="209" t="s">
        <v>1286</v>
      </c>
      <c r="H252" s="208" t="s">
        <v>1</v>
      </c>
      <c r="I252" s="210"/>
      <c r="L252" s="207"/>
      <c r="M252" s="211"/>
      <c r="N252" s="212"/>
      <c r="O252" s="212"/>
      <c r="P252" s="212"/>
      <c r="Q252" s="212"/>
      <c r="R252" s="212"/>
      <c r="S252" s="212"/>
      <c r="T252" s="213"/>
      <c r="AT252" s="208" t="s">
        <v>220</v>
      </c>
      <c r="AU252" s="208" t="s">
        <v>86</v>
      </c>
      <c r="AV252" s="15" t="s">
        <v>84</v>
      </c>
      <c r="AW252" s="15" t="s">
        <v>32</v>
      </c>
      <c r="AX252" s="15" t="s">
        <v>76</v>
      </c>
      <c r="AY252" s="208" t="s">
        <v>165</v>
      </c>
    </row>
    <row r="253" spans="1:65" s="13" customFormat="1" ht="11.25">
      <c r="B253" s="183"/>
      <c r="D253" s="179" t="s">
        <v>220</v>
      </c>
      <c r="E253" s="184" t="s">
        <v>1</v>
      </c>
      <c r="F253" s="185" t="s">
        <v>1287</v>
      </c>
      <c r="H253" s="186">
        <v>160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220</v>
      </c>
      <c r="AU253" s="184" t="s">
        <v>86</v>
      </c>
      <c r="AV253" s="13" t="s">
        <v>86</v>
      </c>
      <c r="AW253" s="13" t="s">
        <v>32</v>
      </c>
      <c r="AX253" s="13" t="s">
        <v>76</v>
      </c>
      <c r="AY253" s="184" t="s">
        <v>165</v>
      </c>
    </row>
    <row r="254" spans="1:65" s="14" customFormat="1" ht="11.25">
      <c r="B254" s="194"/>
      <c r="D254" s="179" t="s">
        <v>220</v>
      </c>
      <c r="E254" s="195" t="s">
        <v>1</v>
      </c>
      <c r="F254" s="196" t="s">
        <v>244</v>
      </c>
      <c r="H254" s="197">
        <v>160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5" t="s">
        <v>220</v>
      </c>
      <c r="AU254" s="195" t="s">
        <v>86</v>
      </c>
      <c r="AV254" s="14" t="s">
        <v>182</v>
      </c>
      <c r="AW254" s="14" t="s">
        <v>32</v>
      </c>
      <c r="AX254" s="14" t="s">
        <v>84</v>
      </c>
      <c r="AY254" s="195" t="s">
        <v>165</v>
      </c>
    </row>
    <row r="255" spans="1:65" s="2" customFormat="1" ht="21.75" customHeight="1">
      <c r="A255" s="32"/>
      <c r="B255" s="165"/>
      <c r="C255" s="166" t="s">
        <v>195</v>
      </c>
      <c r="D255" s="166" t="s">
        <v>168</v>
      </c>
      <c r="E255" s="167" t="s">
        <v>1288</v>
      </c>
      <c r="F255" s="168" t="s">
        <v>1289</v>
      </c>
      <c r="G255" s="169" t="s">
        <v>380</v>
      </c>
      <c r="H255" s="170">
        <v>160</v>
      </c>
      <c r="I255" s="171"/>
      <c r="J255" s="172">
        <f>ROUND(I255*H255,2)</f>
        <v>0</v>
      </c>
      <c r="K255" s="168" t="s">
        <v>172</v>
      </c>
      <c r="L255" s="33"/>
      <c r="M255" s="173" t="s">
        <v>1</v>
      </c>
      <c r="N255" s="174" t="s">
        <v>41</v>
      </c>
      <c r="O255" s="58"/>
      <c r="P255" s="175">
        <f>O255*H255</f>
        <v>0</v>
      </c>
      <c r="Q255" s="175">
        <v>0</v>
      </c>
      <c r="R255" s="175">
        <f>Q255*H255</f>
        <v>0</v>
      </c>
      <c r="S255" s="175">
        <v>0</v>
      </c>
      <c r="T255" s="176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7" t="s">
        <v>182</v>
      </c>
      <c r="AT255" s="177" t="s">
        <v>168</v>
      </c>
      <c r="AU255" s="177" t="s">
        <v>86</v>
      </c>
      <c r="AY255" s="17" t="s">
        <v>165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17" t="s">
        <v>84</v>
      </c>
      <c r="BK255" s="178">
        <f>ROUND(I255*H255,2)</f>
        <v>0</v>
      </c>
      <c r="BL255" s="17" t="s">
        <v>182</v>
      </c>
      <c r="BM255" s="177" t="s">
        <v>1290</v>
      </c>
    </row>
    <row r="256" spans="1:65" s="2" customFormat="1" ht="16.5" customHeight="1">
      <c r="A256" s="32"/>
      <c r="B256" s="165"/>
      <c r="C256" s="166" t="s">
        <v>202</v>
      </c>
      <c r="D256" s="166" t="s">
        <v>168</v>
      </c>
      <c r="E256" s="167" t="s">
        <v>1291</v>
      </c>
      <c r="F256" s="168" t="s">
        <v>1292</v>
      </c>
      <c r="G256" s="169" t="s">
        <v>235</v>
      </c>
      <c r="H256" s="170">
        <v>60</v>
      </c>
      <c r="I256" s="171"/>
      <c r="J256" s="172">
        <f>ROUND(I256*H256,2)</f>
        <v>0</v>
      </c>
      <c r="K256" s="168" t="s">
        <v>1</v>
      </c>
      <c r="L256" s="33"/>
      <c r="M256" s="202" t="s">
        <v>1</v>
      </c>
      <c r="N256" s="203" t="s">
        <v>41</v>
      </c>
      <c r="O256" s="204"/>
      <c r="P256" s="205">
        <f>O256*H256</f>
        <v>0</v>
      </c>
      <c r="Q256" s="205">
        <v>0</v>
      </c>
      <c r="R256" s="205">
        <f>Q256*H256</f>
        <v>0</v>
      </c>
      <c r="S256" s="205">
        <v>0</v>
      </c>
      <c r="T256" s="20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7" t="s">
        <v>182</v>
      </c>
      <c r="AT256" s="177" t="s">
        <v>168</v>
      </c>
      <c r="AU256" s="177" t="s">
        <v>86</v>
      </c>
      <c r="AY256" s="17" t="s">
        <v>165</v>
      </c>
      <c r="BE256" s="178">
        <f>IF(N256="základní",J256,0)</f>
        <v>0</v>
      </c>
      <c r="BF256" s="178">
        <f>IF(N256="snížená",J256,0)</f>
        <v>0</v>
      </c>
      <c r="BG256" s="178">
        <f>IF(N256="zákl. přenesená",J256,0)</f>
        <v>0</v>
      </c>
      <c r="BH256" s="178">
        <f>IF(N256="sníž. přenesená",J256,0)</f>
        <v>0</v>
      </c>
      <c r="BI256" s="178">
        <f>IF(N256="nulová",J256,0)</f>
        <v>0</v>
      </c>
      <c r="BJ256" s="17" t="s">
        <v>84</v>
      </c>
      <c r="BK256" s="178">
        <f>ROUND(I256*H256,2)</f>
        <v>0</v>
      </c>
      <c r="BL256" s="17" t="s">
        <v>182</v>
      </c>
      <c r="BM256" s="177" t="s">
        <v>1293</v>
      </c>
    </row>
    <row r="257" spans="1:31" s="2" customFormat="1" ht="6.95" customHeight="1">
      <c r="A257" s="32"/>
      <c r="B257" s="47"/>
      <c r="C257" s="48"/>
      <c r="D257" s="48"/>
      <c r="E257" s="48"/>
      <c r="F257" s="48"/>
      <c r="G257" s="48"/>
      <c r="H257" s="48"/>
      <c r="I257" s="125"/>
      <c r="J257" s="48"/>
      <c r="K257" s="48"/>
      <c r="L257" s="33"/>
      <c r="M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</sheetData>
  <autoFilter ref="C118:K25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133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2" customFormat="1" ht="12" customHeight="1">
      <c r="A8" s="32"/>
      <c r="B8" s="33"/>
      <c r="C8" s="32"/>
      <c r="D8" s="27" t="s">
        <v>138</v>
      </c>
      <c r="E8" s="32"/>
      <c r="F8" s="32"/>
      <c r="G8" s="32"/>
      <c r="H8" s="32"/>
      <c r="I8" s="101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1294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102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102" t="s">
        <v>22</v>
      </c>
      <c r="J12" s="55" t="str">
        <f>'Rekapitulace stavby'!AN8</f>
        <v>30. 6. 2020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101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102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102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101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102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3" t="str">
        <f>'Rekapitulace stavby'!E14</f>
        <v>Vyplň údaj</v>
      </c>
      <c r="F18" s="238"/>
      <c r="G18" s="238"/>
      <c r="H18" s="238"/>
      <c r="I18" s="102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101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102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102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101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102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102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101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101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5"/>
      <c r="J27" s="103"/>
      <c r="K27" s="103"/>
      <c r="L27" s="106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7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8" t="s">
        <v>36</v>
      </c>
      <c r="E30" s="32"/>
      <c r="F30" s="32"/>
      <c r="G30" s="32"/>
      <c r="H30" s="32"/>
      <c r="I30" s="101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9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10" t="s">
        <v>40</v>
      </c>
      <c r="E33" s="27" t="s">
        <v>41</v>
      </c>
      <c r="F33" s="111">
        <f>ROUND((SUM(BE121:BE333)),  2)</f>
        <v>0</v>
      </c>
      <c r="G33" s="32"/>
      <c r="H33" s="32"/>
      <c r="I33" s="112">
        <v>0.21</v>
      </c>
      <c r="J33" s="111">
        <f>ROUND(((SUM(BE121:BE333))*I33),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11">
        <f>ROUND((SUM(BF121:BF333)),  2)</f>
        <v>0</v>
      </c>
      <c r="G34" s="32"/>
      <c r="H34" s="32"/>
      <c r="I34" s="112">
        <v>0.15</v>
      </c>
      <c r="J34" s="111">
        <f>ROUND(((SUM(BF121:BF333))*I34),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11">
        <f>ROUND((SUM(BG121:BG333)),  2)</f>
        <v>0</v>
      </c>
      <c r="G35" s="32"/>
      <c r="H35" s="32"/>
      <c r="I35" s="112">
        <v>0.21</v>
      </c>
      <c r="J35" s="11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11">
        <f>ROUND((SUM(BH121:BH333)),  2)</f>
        <v>0</v>
      </c>
      <c r="G36" s="32"/>
      <c r="H36" s="32"/>
      <c r="I36" s="112">
        <v>0.15</v>
      </c>
      <c r="J36" s="111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11">
        <f>ROUND((SUM(BI121:BI333)),  2)</f>
        <v>0</v>
      </c>
      <c r="G37" s="32"/>
      <c r="H37" s="32"/>
      <c r="I37" s="112">
        <v>0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101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46</v>
      </c>
      <c r="E39" s="60"/>
      <c r="F39" s="60"/>
      <c r="G39" s="115" t="s">
        <v>47</v>
      </c>
      <c r="H39" s="116" t="s">
        <v>48</v>
      </c>
      <c r="I39" s="117"/>
      <c r="J39" s="118">
        <f>SUM(J30:J37)</f>
        <v>0</v>
      </c>
      <c r="K39" s="119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8"/>
      <c r="L41" s="20"/>
    </row>
    <row r="42" spans="1:31" s="1" customFormat="1" ht="14.45" customHeight="1">
      <c r="B42" s="20"/>
      <c r="I42" s="98"/>
      <c r="L42" s="20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138</v>
      </c>
      <c r="D86" s="32"/>
      <c r="E86" s="32"/>
      <c r="F86" s="32"/>
      <c r="G86" s="32"/>
      <c r="H86" s="32"/>
      <c r="I86" s="101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2" t="str">
        <f>E9</f>
        <v>SO 301.ZH - Odvodňovací zařízení a přípojky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Tábor</v>
      </c>
      <c r="G89" s="32"/>
      <c r="H89" s="32"/>
      <c r="I89" s="102" t="s">
        <v>22</v>
      </c>
      <c r="J89" s="55" t="str">
        <f>IF(J12="","",J12)</f>
        <v>30. 6. 2020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Správa a údržba silnic Plzeňského kraje</v>
      </c>
      <c r="G91" s="32"/>
      <c r="H91" s="32"/>
      <c r="I91" s="102" t="s">
        <v>30</v>
      </c>
      <c r="J91" s="30" t="str">
        <f>E21</f>
        <v>Ing. Miloš Burianec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102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101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7" t="s">
        <v>141</v>
      </c>
      <c r="D94" s="113"/>
      <c r="E94" s="113"/>
      <c r="F94" s="113"/>
      <c r="G94" s="113"/>
      <c r="H94" s="113"/>
      <c r="I94" s="128"/>
      <c r="J94" s="129" t="s">
        <v>142</v>
      </c>
      <c r="K94" s="11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30" t="s">
        <v>143</v>
      </c>
      <c r="D96" s="32"/>
      <c r="E96" s="32"/>
      <c r="F96" s="32"/>
      <c r="G96" s="32"/>
      <c r="H96" s="32"/>
      <c r="I96" s="101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pans="1:31" s="9" customFormat="1" ht="24.95" customHeight="1">
      <c r="B97" s="131"/>
      <c r="D97" s="132" t="s">
        <v>260</v>
      </c>
      <c r="E97" s="133"/>
      <c r="F97" s="133"/>
      <c r="G97" s="133"/>
      <c r="H97" s="133"/>
      <c r="I97" s="134"/>
      <c r="J97" s="135">
        <f>J122</f>
        <v>0</v>
      </c>
      <c r="L97" s="131"/>
    </row>
    <row r="98" spans="1:31" s="10" customFormat="1" ht="19.899999999999999" customHeight="1">
      <c r="B98" s="136"/>
      <c r="D98" s="137" t="s">
        <v>261</v>
      </c>
      <c r="E98" s="138"/>
      <c r="F98" s="138"/>
      <c r="G98" s="138"/>
      <c r="H98" s="138"/>
      <c r="I98" s="139"/>
      <c r="J98" s="140">
        <f>J123</f>
        <v>0</v>
      </c>
      <c r="L98" s="136"/>
    </row>
    <row r="99" spans="1:31" s="10" customFormat="1" ht="19.899999999999999" customHeight="1">
      <c r="B99" s="136"/>
      <c r="D99" s="137" t="s">
        <v>754</v>
      </c>
      <c r="E99" s="138"/>
      <c r="F99" s="138"/>
      <c r="G99" s="138"/>
      <c r="H99" s="138"/>
      <c r="I99" s="139"/>
      <c r="J99" s="140">
        <f>J248</f>
        <v>0</v>
      </c>
      <c r="L99" s="136"/>
    </row>
    <row r="100" spans="1:31" s="10" customFormat="1" ht="19.899999999999999" customHeight="1">
      <c r="B100" s="136"/>
      <c r="D100" s="137" t="s">
        <v>1295</v>
      </c>
      <c r="E100" s="138"/>
      <c r="F100" s="138"/>
      <c r="G100" s="138"/>
      <c r="H100" s="138"/>
      <c r="I100" s="139"/>
      <c r="J100" s="140">
        <f>J269</f>
        <v>0</v>
      </c>
      <c r="L100" s="136"/>
    </row>
    <row r="101" spans="1:31" s="10" customFormat="1" ht="19.899999999999999" customHeight="1">
      <c r="B101" s="136"/>
      <c r="D101" s="137" t="s">
        <v>264</v>
      </c>
      <c r="E101" s="138"/>
      <c r="F101" s="138"/>
      <c r="G101" s="138"/>
      <c r="H101" s="138"/>
      <c r="I101" s="139"/>
      <c r="J101" s="140">
        <f>J320</f>
        <v>0</v>
      </c>
      <c r="L101" s="136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101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125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126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149</v>
      </c>
      <c r="D108" s="32"/>
      <c r="E108" s="32"/>
      <c r="F108" s="32"/>
      <c r="G108" s="32"/>
      <c r="H108" s="32"/>
      <c r="I108" s="101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101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70" t="str">
        <f>E7</f>
        <v>II/231 - Rekonstrukce ul. 28. října III. část</v>
      </c>
      <c r="F111" s="271"/>
      <c r="G111" s="271"/>
      <c r="H111" s="271"/>
      <c r="I111" s="101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138</v>
      </c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32" t="str">
        <f>E9</f>
        <v>SO 301.ZH - Odvodňovací zařízení a přípojky</v>
      </c>
      <c r="F113" s="272"/>
      <c r="G113" s="272"/>
      <c r="H113" s="272"/>
      <c r="I113" s="10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10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>Tábor</v>
      </c>
      <c r="G115" s="32"/>
      <c r="H115" s="32"/>
      <c r="I115" s="102" t="s">
        <v>22</v>
      </c>
      <c r="J115" s="55" t="str">
        <f>IF(J12="","",J12)</f>
        <v>30. 6. 2020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101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2"/>
      <c r="E117" s="32"/>
      <c r="F117" s="25" t="str">
        <f>E15</f>
        <v>Správa a údržba silnic Plzeňského kraje</v>
      </c>
      <c r="G117" s="32"/>
      <c r="H117" s="32"/>
      <c r="I117" s="102" t="s">
        <v>30</v>
      </c>
      <c r="J117" s="30" t="str">
        <f>E21</f>
        <v>Ing. Miloš Burianec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102" t="s">
        <v>33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101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41"/>
      <c r="B120" s="142"/>
      <c r="C120" s="143" t="s">
        <v>150</v>
      </c>
      <c r="D120" s="144" t="s">
        <v>61</v>
      </c>
      <c r="E120" s="144" t="s">
        <v>57</v>
      </c>
      <c r="F120" s="144" t="s">
        <v>58</v>
      </c>
      <c r="G120" s="144" t="s">
        <v>151</v>
      </c>
      <c r="H120" s="144" t="s">
        <v>152</v>
      </c>
      <c r="I120" s="145" t="s">
        <v>153</v>
      </c>
      <c r="J120" s="144" t="s">
        <v>142</v>
      </c>
      <c r="K120" s="146" t="s">
        <v>154</v>
      </c>
      <c r="L120" s="147"/>
      <c r="M120" s="62" t="s">
        <v>1</v>
      </c>
      <c r="N120" s="63" t="s">
        <v>40</v>
      </c>
      <c r="O120" s="63" t="s">
        <v>155</v>
      </c>
      <c r="P120" s="63" t="s">
        <v>156</v>
      </c>
      <c r="Q120" s="63" t="s">
        <v>157</v>
      </c>
      <c r="R120" s="63" t="s">
        <v>158</v>
      </c>
      <c r="S120" s="63" t="s">
        <v>159</v>
      </c>
      <c r="T120" s="64" t="s">
        <v>160</v>
      </c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</row>
    <row r="121" spans="1:65" s="2" customFormat="1" ht="22.9" customHeight="1">
      <c r="A121" s="32"/>
      <c r="B121" s="33"/>
      <c r="C121" s="69" t="s">
        <v>161</v>
      </c>
      <c r="D121" s="32"/>
      <c r="E121" s="32"/>
      <c r="F121" s="32"/>
      <c r="G121" s="32"/>
      <c r="H121" s="32"/>
      <c r="I121" s="101"/>
      <c r="J121" s="148">
        <f>BK121</f>
        <v>0</v>
      </c>
      <c r="K121" s="32"/>
      <c r="L121" s="33"/>
      <c r="M121" s="65"/>
      <c r="N121" s="56"/>
      <c r="O121" s="66"/>
      <c r="P121" s="149">
        <f>P122</f>
        <v>0</v>
      </c>
      <c r="Q121" s="66"/>
      <c r="R121" s="149">
        <f>R122</f>
        <v>514.62663199999997</v>
      </c>
      <c r="S121" s="66"/>
      <c r="T121" s="150">
        <f>T122</f>
        <v>2.282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75</v>
      </c>
      <c r="AU121" s="17" t="s">
        <v>90</v>
      </c>
      <c r="BK121" s="151">
        <f>BK122</f>
        <v>0</v>
      </c>
    </row>
    <row r="122" spans="1:65" s="12" customFormat="1" ht="25.9" customHeight="1">
      <c r="B122" s="152"/>
      <c r="D122" s="153" t="s">
        <v>75</v>
      </c>
      <c r="E122" s="154" t="s">
        <v>267</v>
      </c>
      <c r="F122" s="154" t="s">
        <v>268</v>
      </c>
      <c r="I122" s="155"/>
      <c r="J122" s="156">
        <f>BK122</f>
        <v>0</v>
      </c>
      <c r="L122" s="152"/>
      <c r="M122" s="157"/>
      <c r="N122" s="158"/>
      <c r="O122" s="158"/>
      <c r="P122" s="159">
        <f>P123+P248+P269+P320</f>
        <v>0</v>
      </c>
      <c r="Q122" s="158"/>
      <c r="R122" s="159">
        <f>R123+R248+R269+R320</f>
        <v>514.62663199999997</v>
      </c>
      <c r="S122" s="158"/>
      <c r="T122" s="160">
        <f>T123+T248+T269+T320</f>
        <v>2.282</v>
      </c>
      <c r="AR122" s="153" t="s">
        <v>84</v>
      </c>
      <c r="AT122" s="161" t="s">
        <v>75</v>
      </c>
      <c r="AU122" s="161" t="s">
        <v>76</v>
      </c>
      <c r="AY122" s="153" t="s">
        <v>165</v>
      </c>
      <c r="BK122" s="162">
        <f>BK123+BK248+BK269+BK320</f>
        <v>0</v>
      </c>
    </row>
    <row r="123" spans="1:65" s="12" customFormat="1" ht="22.9" customHeight="1">
      <c r="B123" s="152"/>
      <c r="D123" s="153" t="s">
        <v>75</v>
      </c>
      <c r="E123" s="163" t="s">
        <v>84</v>
      </c>
      <c r="F123" s="163" t="s">
        <v>228</v>
      </c>
      <c r="I123" s="155"/>
      <c r="J123" s="164">
        <f>BK123</f>
        <v>0</v>
      </c>
      <c r="L123" s="152"/>
      <c r="M123" s="157"/>
      <c r="N123" s="158"/>
      <c r="O123" s="158"/>
      <c r="P123" s="159">
        <f>SUM(P124:P247)</f>
        <v>0</v>
      </c>
      <c r="Q123" s="158"/>
      <c r="R123" s="159">
        <f>SUM(R124:R247)</f>
        <v>439.48399999999998</v>
      </c>
      <c r="S123" s="158"/>
      <c r="T123" s="160">
        <f>SUM(T124:T247)</f>
        <v>0</v>
      </c>
      <c r="AR123" s="153" t="s">
        <v>84</v>
      </c>
      <c r="AT123" s="161" t="s">
        <v>75</v>
      </c>
      <c r="AU123" s="161" t="s">
        <v>84</v>
      </c>
      <c r="AY123" s="153" t="s">
        <v>165</v>
      </c>
      <c r="BK123" s="162">
        <f>SUM(BK124:BK247)</f>
        <v>0</v>
      </c>
    </row>
    <row r="124" spans="1:65" s="2" customFormat="1" ht="21.75" customHeight="1">
      <c r="A124" s="32"/>
      <c r="B124" s="165"/>
      <c r="C124" s="166" t="s">
        <v>84</v>
      </c>
      <c r="D124" s="166" t="s">
        <v>168</v>
      </c>
      <c r="E124" s="167" t="s">
        <v>1296</v>
      </c>
      <c r="F124" s="168" t="s">
        <v>1297</v>
      </c>
      <c r="G124" s="169" t="s">
        <v>286</v>
      </c>
      <c r="H124" s="170">
        <v>18.748000000000001</v>
      </c>
      <c r="I124" s="171"/>
      <c r="J124" s="172">
        <f>ROUND(I124*H124,2)</f>
        <v>0</v>
      </c>
      <c r="K124" s="168" t="s">
        <v>172</v>
      </c>
      <c r="L124" s="33"/>
      <c r="M124" s="173" t="s">
        <v>1</v>
      </c>
      <c r="N124" s="174" t="s">
        <v>41</v>
      </c>
      <c r="O124" s="58"/>
      <c r="P124" s="175">
        <f>O124*H124</f>
        <v>0</v>
      </c>
      <c r="Q124" s="175">
        <v>0</v>
      </c>
      <c r="R124" s="175">
        <f>Q124*H124</f>
        <v>0</v>
      </c>
      <c r="S124" s="175">
        <v>0</v>
      </c>
      <c r="T124" s="176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7" t="s">
        <v>182</v>
      </c>
      <c r="AT124" s="177" t="s">
        <v>168</v>
      </c>
      <c r="AU124" s="177" t="s">
        <v>86</v>
      </c>
      <c r="AY124" s="17" t="s">
        <v>165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7" t="s">
        <v>84</v>
      </c>
      <c r="BK124" s="178">
        <f>ROUND(I124*H124,2)</f>
        <v>0</v>
      </c>
      <c r="BL124" s="17" t="s">
        <v>182</v>
      </c>
      <c r="BM124" s="177" t="s">
        <v>1298</v>
      </c>
    </row>
    <row r="125" spans="1:65" s="15" customFormat="1" ht="22.5">
      <c r="B125" s="207"/>
      <c r="D125" s="179" t="s">
        <v>220</v>
      </c>
      <c r="E125" s="208" t="s">
        <v>1</v>
      </c>
      <c r="F125" s="209" t="s">
        <v>1299</v>
      </c>
      <c r="H125" s="208" t="s">
        <v>1</v>
      </c>
      <c r="I125" s="210"/>
      <c r="L125" s="207"/>
      <c r="M125" s="211"/>
      <c r="N125" s="212"/>
      <c r="O125" s="212"/>
      <c r="P125" s="212"/>
      <c r="Q125" s="212"/>
      <c r="R125" s="212"/>
      <c r="S125" s="212"/>
      <c r="T125" s="213"/>
      <c r="AT125" s="208" t="s">
        <v>220</v>
      </c>
      <c r="AU125" s="208" t="s">
        <v>86</v>
      </c>
      <c r="AV125" s="15" t="s">
        <v>84</v>
      </c>
      <c r="AW125" s="15" t="s">
        <v>32</v>
      </c>
      <c r="AX125" s="15" t="s">
        <v>76</v>
      </c>
      <c r="AY125" s="208" t="s">
        <v>165</v>
      </c>
    </row>
    <row r="126" spans="1:65" s="15" customFormat="1" ht="22.5">
      <c r="B126" s="207"/>
      <c r="D126" s="179" t="s">
        <v>220</v>
      </c>
      <c r="E126" s="208" t="s">
        <v>1</v>
      </c>
      <c r="F126" s="209" t="s">
        <v>1300</v>
      </c>
      <c r="H126" s="208" t="s">
        <v>1</v>
      </c>
      <c r="I126" s="210"/>
      <c r="L126" s="207"/>
      <c r="M126" s="211"/>
      <c r="N126" s="212"/>
      <c r="O126" s="212"/>
      <c r="P126" s="212"/>
      <c r="Q126" s="212"/>
      <c r="R126" s="212"/>
      <c r="S126" s="212"/>
      <c r="T126" s="213"/>
      <c r="AT126" s="208" t="s">
        <v>220</v>
      </c>
      <c r="AU126" s="208" t="s">
        <v>86</v>
      </c>
      <c r="AV126" s="15" t="s">
        <v>84</v>
      </c>
      <c r="AW126" s="15" t="s">
        <v>32</v>
      </c>
      <c r="AX126" s="15" t="s">
        <v>76</v>
      </c>
      <c r="AY126" s="208" t="s">
        <v>165</v>
      </c>
    </row>
    <row r="127" spans="1:65" s="15" customFormat="1" ht="22.5">
      <c r="B127" s="207"/>
      <c r="D127" s="179" t="s">
        <v>220</v>
      </c>
      <c r="E127" s="208" t="s">
        <v>1</v>
      </c>
      <c r="F127" s="209" t="s">
        <v>1301</v>
      </c>
      <c r="H127" s="208" t="s">
        <v>1</v>
      </c>
      <c r="I127" s="210"/>
      <c r="L127" s="207"/>
      <c r="M127" s="211"/>
      <c r="N127" s="212"/>
      <c r="O127" s="212"/>
      <c r="P127" s="212"/>
      <c r="Q127" s="212"/>
      <c r="R127" s="212"/>
      <c r="S127" s="212"/>
      <c r="T127" s="213"/>
      <c r="AT127" s="208" t="s">
        <v>220</v>
      </c>
      <c r="AU127" s="208" t="s">
        <v>86</v>
      </c>
      <c r="AV127" s="15" t="s">
        <v>84</v>
      </c>
      <c r="AW127" s="15" t="s">
        <v>32</v>
      </c>
      <c r="AX127" s="15" t="s">
        <v>76</v>
      </c>
      <c r="AY127" s="208" t="s">
        <v>165</v>
      </c>
    </row>
    <row r="128" spans="1:65" s="15" customFormat="1" ht="22.5">
      <c r="B128" s="207"/>
      <c r="D128" s="179" t="s">
        <v>220</v>
      </c>
      <c r="E128" s="208" t="s">
        <v>1</v>
      </c>
      <c r="F128" s="209" t="s">
        <v>1302</v>
      </c>
      <c r="H128" s="208" t="s">
        <v>1</v>
      </c>
      <c r="I128" s="210"/>
      <c r="L128" s="207"/>
      <c r="M128" s="211"/>
      <c r="N128" s="212"/>
      <c r="O128" s="212"/>
      <c r="P128" s="212"/>
      <c r="Q128" s="212"/>
      <c r="R128" s="212"/>
      <c r="S128" s="212"/>
      <c r="T128" s="213"/>
      <c r="AT128" s="208" t="s">
        <v>220</v>
      </c>
      <c r="AU128" s="208" t="s">
        <v>86</v>
      </c>
      <c r="AV128" s="15" t="s">
        <v>84</v>
      </c>
      <c r="AW128" s="15" t="s">
        <v>32</v>
      </c>
      <c r="AX128" s="15" t="s">
        <v>76</v>
      </c>
      <c r="AY128" s="208" t="s">
        <v>165</v>
      </c>
    </row>
    <row r="129" spans="1:65" s="15" customFormat="1" ht="22.5">
      <c r="B129" s="207"/>
      <c r="D129" s="179" t="s">
        <v>220</v>
      </c>
      <c r="E129" s="208" t="s">
        <v>1</v>
      </c>
      <c r="F129" s="209" t="s">
        <v>1303</v>
      </c>
      <c r="H129" s="208" t="s">
        <v>1</v>
      </c>
      <c r="I129" s="210"/>
      <c r="L129" s="207"/>
      <c r="M129" s="211"/>
      <c r="N129" s="212"/>
      <c r="O129" s="212"/>
      <c r="P129" s="212"/>
      <c r="Q129" s="212"/>
      <c r="R129" s="212"/>
      <c r="S129" s="212"/>
      <c r="T129" s="213"/>
      <c r="AT129" s="208" t="s">
        <v>220</v>
      </c>
      <c r="AU129" s="208" t="s">
        <v>86</v>
      </c>
      <c r="AV129" s="15" t="s">
        <v>84</v>
      </c>
      <c r="AW129" s="15" t="s">
        <v>32</v>
      </c>
      <c r="AX129" s="15" t="s">
        <v>76</v>
      </c>
      <c r="AY129" s="208" t="s">
        <v>165</v>
      </c>
    </row>
    <row r="130" spans="1:65" s="15" customFormat="1" ht="22.5">
      <c r="B130" s="207"/>
      <c r="D130" s="179" t="s">
        <v>220</v>
      </c>
      <c r="E130" s="208" t="s">
        <v>1</v>
      </c>
      <c r="F130" s="209" t="s">
        <v>1304</v>
      </c>
      <c r="H130" s="208" t="s">
        <v>1</v>
      </c>
      <c r="I130" s="210"/>
      <c r="L130" s="207"/>
      <c r="M130" s="211"/>
      <c r="N130" s="212"/>
      <c r="O130" s="212"/>
      <c r="P130" s="212"/>
      <c r="Q130" s="212"/>
      <c r="R130" s="212"/>
      <c r="S130" s="212"/>
      <c r="T130" s="213"/>
      <c r="AT130" s="208" t="s">
        <v>220</v>
      </c>
      <c r="AU130" s="208" t="s">
        <v>86</v>
      </c>
      <c r="AV130" s="15" t="s">
        <v>84</v>
      </c>
      <c r="AW130" s="15" t="s">
        <v>32</v>
      </c>
      <c r="AX130" s="15" t="s">
        <v>76</v>
      </c>
      <c r="AY130" s="208" t="s">
        <v>165</v>
      </c>
    </row>
    <row r="131" spans="1:65" s="15" customFormat="1" ht="11.25">
      <c r="B131" s="207"/>
      <c r="D131" s="179" t="s">
        <v>220</v>
      </c>
      <c r="E131" s="208" t="s">
        <v>1</v>
      </c>
      <c r="F131" s="209" t="s">
        <v>395</v>
      </c>
      <c r="H131" s="208" t="s">
        <v>1</v>
      </c>
      <c r="I131" s="210"/>
      <c r="L131" s="207"/>
      <c r="M131" s="211"/>
      <c r="N131" s="212"/>
      <c r="O131" s="212"/>
      <c r="P131" s="212"/>
      <c r="Q131" s="212"/>
      <c r="R131" s="212"/>
      <c r="S131" s="212"/>
      <c r="T131" s="213"/>
      <c r="AT131" s="208" t="s">
        <v>220</v>
      </c>
      <c r="AU131" s="208" t="s">
        <v>86</v>
      </c>
      <c r="AV131" s="15" t="s">
        <v>84</v>
      </c>
      <c r="AW131" s="15" t="s">
        <v>32</v>
      </c>
      <c r="AX131" s="15" t="s">
        <v>76</v>
      </c>
      <c r="AY131" s="208" t="s">
        <v>165</v>
      </c>
    </row>
    <row r="132" spans="1:65" s="15" customFormat="1" ht="22.5">
      <c r="B132" s="207"/>
      <c r="D132" s="179" t="s">
        <v>220</v>
      </c>
      <c r="E132" s="208" t="s">
        <v>1</v>
      </c>
      <c r="F132" s="209" t="s">
        <v>1305</v>
      </c>
      <c r="H132" s="208" t="s">
        <v>1</v>
      </c>
      <c r="I132" s="210"/>
      <c r="L132" s="207"/>
      <c r="M132" s="211"/>
      <c r="N132" s="212"/>
      <c r="O132" s="212"/>
      <c r="P132" s="212"/>
      <c r="Q132" s="212"/>
      <c r="R132" s="212"/>
      <c r="S132" s="212"/>
      <c r="T132" s="213"/>
      <c r="AT132" s="208" t="s">
        <v>220</v>
      </c>
      <c r="AU132" s="208" t="s">
        <v>86</v>
      </c>
      <c r="AV132" s="15" t="s">
        <v>84</v>
      </c>
      <c r="AW132" s="15" t="s">
        <v>32</v>
      </c>
      <c r="AX132" s="15" t="s">
        <v>76</v>
      </c>
      <c r="AY132" s="208" t="s">
        <v>165</v>
      </c>
    </row>
    <row r="133" spans="1:65" s="15" customFormat="1" ht="22.5">
      <c r="B133" s="207"/>
      <c r="D133" s="179" t="s">
        <v>220</v>
      </c>
      <c r="E133" s="208" t="s">
        <v>1</v>
      </c>
      <c r="F133" s="209" t="s">
        <v>1306</v>
      </c>
      <c r="H133" s="208" t="s">
        <v>1</v>
      </c>
      <c r="I133" s="210"/>
      <c r="L133" s="207"/>
      <c r="M133" s="211"/>
      <c r="N133" s="212"/>
      <c r="O133" s="212"/>
      <c r="P133" s="212"/>
      <c r="Q133" s="212"/>
      <c r="R133" s="212"/>
      <c r="S133" s="212"/>
      <c r="T133" s="213"/>
      <c r="AT133" s="208" t="s">
        <v>220</v>
      </c>
      <c r="AU133" s="208" t="s">
        <v>86</v>
      </c>
      <c r="AV133" s="15" t="s">
        <v>84</v>
      </c>
      <c r="AW133" s="15" t="s">
        <v>32</v>
      </c>
      <c r="AX133" s="15" t="s">
        <v>76</v>
      </c>
      <c r="AY133" s="208" t="s">
        <v>165</v>
      </c>
    </row>
    <row r="134" spans="1:65" s="15" customFormat="1" ht="22.5">
      <c r="B134" s="207"/>
      <c r="D134" s="179" t="s">
        <v>220</v>
      </c>
      <c r="E134" s="208" t="s">
        <v>1</v>
      </c>
      <c r="F134" s="209" t="s">
        <v>1307</v>
      </c>
      <c r="H134" s="208" t="s">
        <v>1</v>
      </c>
      <c r="I134" s="210"/>
      <c r="L134" s="207"/>
      <c r="M134" s="211"/>
      <c r="N134" s="212"/>
      <c r="O134" s="212"/>
      <c r="P134" s="212"/>
      <c r="Q134" s="212"/>
      <c r="R134" s="212"/>
      <c r="S134" s="212"/>
      <c r="T134" s="213"/>
      <c r="AT134" s="208" t="s">
        <v>220</v>
      </c>
      <c r="AU134" s="208" t="s">
        <v>86</v>
      </c>
      <c r="AV134" s="15" t="s">
        <v>84</v>
      </c>
      <c r="AW134" s="15" t="s">
        <v>32</v>
      </c>
      <c r="AX134" s="15" t="s">
        <v>76</v>
      </c>
      <c r="AY134" s="208" t="s">
        <v>165</v>
      </c>
    </row>
    <row r="135" spans="1:65" s="15" customFormat="1" ht="22.5">
      <c r="B135" s="207"/>
      <c r="D135" s="179" t="s">
        <v>220</v>
      </c>
      <c r="E135" s="208" t="s">
        <v>1</v>
      </c>
      <c r="F135" s="209" t="s">
        <v>1308</v>
      </c>
      <c r="H135" s="208" t="s">
        <v>1</v>
      </c>
      <c r="I135" s="210"/>
      <c r="L135" s="207"/>
      <c r="M135" s="211"/>
      <c r="N135" s="212"/>
      <c r="O135" s="212"/>
      <c r="P135" s="212"/>
      <c r="Q135" s="212"/>
      <c r="R135" s="212"/>
      <c r="S135" s="212"/>
      <c r="T135" s="213"/>
      <c r="AT135" s="208" t="s">
        <v>220</v>
      </c>
      <c r="AU135" s="208" t="s">
        <v>86</v>
      </c>
      <c r="AV135" s="15" t="s">
        <v>84</v>
      </c>
      <c r="AW135" s="15" t="s">
        <v>32</v>
      </c>
      <c r="AX135" s="15" t="s">
        <v>76</v>
      </c>
      <c r="AY135" s="208" t="s">
        <v>165</v>
      </c>
    </row>
    <row r="136" spans="1:65" s="15" customFormat="1" ht="22.5">
      <c r="B136" s="207"/>
      <c r="D136" s="179" t="s">
        <v>220</v>
      </c>
      <c r="E136" s="208" t="s">
        <v>1</v>
      </c>
      <c r="F136" s="209" t="s">
        <v>1309</v>
      </c>
      <c r="H136" s="208" t="s">
        <v>1</v>
      </c>
      <c r="I136" s="210"/>
      <c r="L136" s="207"/>
      <c r="M136" s="211"/>
      <c r="N136" s="212"/>
      <c r="O136" s="212"/>
      <c r="P136" s="212"/>
      <c r="Q136" s="212"/>
      <c r="R136" s="212"/>
      <c r="S136" s="212"/>
      <c r="T136" s="213"/>
      <c r="AT136" s="208" t="s">
        <v>220</v>
      </c>
      <c r="AU136" s="208" t="s">
        <v>86</v>
      </c>
      <c r="AV136" s="15" t="s">
        <v>84</v>
      </c>
      <c r="AW136" s="15" t="s">
        <v>32</v>
      </c>
      <c r="AX136" s="15" t="s">
        <v>76</v>
      </c>
      <c r="AY136" s="208" t="s">
        <v>165</v>
      </c>
    </row>
    <row r="137" spans="1:65" s="15" customFormat="1" ht="22.5">
      <c r="B137" s="207"/>
      <c r="D137" s="179" t="s">
        <v>220</v>
      </c>
      <c r="E137" s="208" t="s">
        <v>1</v>
      </c>
      <c r="F137" s="209" t="s">
        <v>1310</v>
      </c>
      <c r="H137" s="208" t="s">
        <v>1</v>
      </c>
      <c r="I137" s="210"/>
      <c r="L137" s="207"/>
      <c r="M137" s="211"/>
      <c r="N137" s="212"/>
      <c r="O137" s="212"/>
      <c r="P137" s="212"/>
      <c r="Q137" s="212"/>
      <c r="R137" s="212"/>
      <c r="S137" s="212"/>
      <c r="T137" s="213"/>
      <c r="AT137" s="208" t="s">
        <v>220</v>
      </c>
      <c r="AU137" s="208" t="s">
        <v>86</v>
      </c>
      <c r="AV137" s="15" t="s">
        <v>84</v>
      </c>
      <c r="AW137" s="15" t="s">
        <v>32</v>
      </c>
      <c r="AX137" s="15" t="s">
        <v>76</v>
      </c>
      <c r="AY137" s="208" t="s">
        <v>165</v>
      </c>
    </row>
    <row r="138" spans="1:65" s="15" customFormat="1" ht="11.25">
      <c r="B138" s="207"/>
      <c r="D138" s="179" t="s">
        <v>220</v>
      </c>
      <c r="E138" s="208" t="s">
        <v>1</v>
      </c>
      <c r="F138" s="209" t="s">
        <v>395</v>
      </c>
      <c r="H138" s="208" t="s">
        <v>1</v>
      </c>
      <c r="I138" s="210"/>
      <c r="L138" s="207"/>
      <c r="M138" s="211"/>
      <c r="N138" s="212"/>
      <c r="O138" s="212"/>
      <c r="P138" s="212"/>
      <c r="Q138" s="212"/>
      <c r="R138" s="212"/>
      <c r="S138" s="212"/>
      <c r="T138" s="213"/>
      <c r="AT138" s="208" t="s">
        <v>220</v>
      </c>
      <c r="AU138" s="208" t="s">
        <v>86</v>
      </c>
      <c r="AV138" s="15" t="s">
        <v>84</v>
      </c>
      <c r="AW138" s="15" t="s">
        <v>32</v>
      </c>
      <c r="AX138" s="15" t="s">
        <v>76</v>
      </c>
      <c r="AY138" s="208" t="s">
        <v>165</v>
      </c>
    </row>
    <row r="139" spans="1:65" s="15" customFormat="1" ht="11.25">
      <c r="B139" s="207"/>
      <c r="D139" s="179" t="s">
        <v>220</v>
      </c>
      <c r="E139" s="208" t="s">
        <v>1</v>
      </c>
      <c r="F139" s="209" t="s">
        <v>1311</v>
      </c>
      <c r="H139" s="208" t="s">
        <v>1</v>
      </c>
      <c r="I139" s="210"/>
      <c r="L139" s="207"/>
      <c r="M139" s="211"/>
      <c r="N139" s="212"/>
      <c r="O139" s="212"/>
      <c r="P139" s="212"/>
      <c r="Q139" s="212"/>
      <c r="R139" s="212"/>
      <c r="S139" s="212"/>
      <c r="T139" s="213"/>
      <c r="AT139" s="208" t="s">
        <v>220</v>
      </c>
      <c r="AU139" s="208" t="s">
        <v>86</v>
      </c>
      <c r="AV139" s="15" t="s">
        <v>84</v>
      </c>
      <c r="AW139" s="15" t="s">
        <v>32</v>
      </c>
      <c r="AX139" s="15" t="s">
        <v>76</v>
      </c>
      <c r="AY139" s="208" t="s">
        <v>165</v>
      </c>
    </row>
    <row r="140" spans="1:65" s="13" customFormat="1" ht="11.25">
      <c r="B140" s="183"/>
      <c r="D140" s="179" t="s">
        <v>220</v>
      </c>
      <c r="E140" s="184" t="s">
        <v>1</v>
      </c>
      <c r="F140" s="185" t="s">
        <v>1312</v>
      </c>
      <c r="H140" s="186">
        <v>18.748000000000001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220</v>
      </c>
      <c r="AU140" s="184" t="s">
        <v>86</v>
      </c>
      <c r="AV140" s="13" t="s">
        <v>86</v>
      </c>
      <c r="AW140" s="13" t="s">
        <v>32</v>
      </c>
      <c r="AX140" s="13" t="s">
        <v>84</v>
      </c>
      <c r="AY140" s="184" t="s">
        <v>165</v>
      </c>
    </row>
    <row r="141" spans="1:65" s="2" customFormat="1" ht="21.75" customHeight="1">
      <c r="A141" s="32"/>
      <c r="B141" s="165"/>
      <c r="C141" s="166" t="s">
        <v>86</v>
      </c>
      <c r="D141" s="166" t="s">
        <v>168</v>
      </c>
      <c r="E141" s="167" t="s">
        <v>295</v>
      </c>
      <c r="F141" s="168" t="s">
        <v>296</v>
      </c>
      <c r="G141" s="169" t="s">
        <v>286</v>
      </c>
      <c r="H141" s="170">
        <v>110.60299999999999</v>
      </c>
      <c r="I141" s="171"/>
      <c r="J141" s="172">
        <f>ROUND(I141*H141,2)</f>
        <v>0</v>
      </c>
      <c r="K141" s="168" t="s">
        <v>172</v>
      </c>
      <c r="L141" s="33"/>
      <c r="M141" s="173" t="s">
        <v>1</v>
      </c>
      <c r="N141" s="174" t="s">
        <v>41</v>
      </c>
      <c r="O141" s="58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7" t="s">
        <v>182</v>
      </c>
      <c r="AT141" s="177" t="s">
        <v>168</v>
      </c>
      <c r="AU141" s="177" t="s">
        <v>86</v>
      </c>
      <c r="AY141" s="17" t="s">
        <v>165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7" t="s">
        <v>84</v>
      </c>
      <c r="BK141" s="178">
        <f>ROUND(I141*H141,2)</f>
        <v>0</v>
      </c>
      <c r="BL141" s="17" t="s">
        <v>182</v>
      </c>
      <c r="BM141" s="177" t="s">
        <v>1313</v>
      </c>
    </row>
    <row r="142" spans="1:65" s="15" customFormat="1" ht="22.5">
      <c r="B142" s="207"/>
      <c r="D142" s="179" t="s">
        <v>220</v>
      </c>
      <c r="E142" s="208" t="s">
        <v>1</v>
      </c>
      <c r="F142" s="209" t="s">
        <v>1314</v>
      </c>
      <c r="H142" s="208" t="s">
        <v>1</v>
      </c>
      <c r="I142" s="210"/>
      <c r="L142" s="207"/>
      <c r="M142" s="211"/>
      <c r="N142" s="212"/>
      <c r="O142" s="212"/>
      <c r="P142" s="212"/>
      <c r="Q142" s="212"/>
      <c r="R142" s="212"/>
      <c r="S142" s="212"/>
      <c r="T142" s="213"/>
      <c r="AT142" s="208" t="s">
        <v>220</v>
      </c>
      <c r="AU142" s="208" t="s">
        <v>86</v>
      </c>
      <c r="AV142" s="15" t="s">
        <v>84</v>
      </c>
      <c r="AW142" s="15" t="s">
        <v>32</v>
      </c>
      <c r="AX142" s="15" t="s">
        <v>76</v>
      </c>
      <c r="AY142" s="208" t="s">
        <v>165</v>
      </c>
    </row>
    <row r="143" spans="1:65" s="15" customFormat="1" ht="22.5">
      <c r="B143" s="207"/>
      <c r="D143" s="179" t="s">
        <v>220</v>
      </c>
      <c r="E143" s="208" t="s">
        <v>1</v>
      </c>
      <c r="F143" s="209" t="s">
        <v>1315</v>
      </c>
      <c r="H143" s="208" t="s">
        <v>1</v>
      </c>
      <c r="I143" s="210"/>
      <c r="L143" s="207"/>
      <c r="M143" s="211"/>
      <c r="N143" s="212"/>
      <c r="O143" s="212"/>
      <c r="P143" s="212"/>
      <c r="Q143" s="212"/>
      <c r="R143" s="212"/>
      <c r="S143" s="212"/>
      <c r="T143" s="213"/>
      <c r="AT143" s="208" t="s">
        <v>220</v>
      </c>
      <c r="AU143" s="208" t="s">
        <v>86</v>
      </c>
      <c r="AV143" s="15" t="s">
        <v>84</v>
      </c>
      <c r="AW143" s="15" t="s">
        <v>32</v>
      </c>
      <c r="AX143" s="15" t="s">
        <v>76</v>
      </c>
      <c r="AY143" s="208" t="s">
        <v>165</v>
      </c>
    </row>
    <row r="144" spans="1:65" s="15" customFormat="1" ht="22.5">
      <c r="B144" s="207"/>
      <c r="D144" s="179" t="s">
        <v>220</v>
      </c>
      <c r="E144" s="208" t="s">
        <v>1</v>
      </c>
      <c r="F144" s="209" t="s">
        <v>1316</v>
      </c>
      <c r="H144" s="208" t="s">
        <v>1</v>
      </c>
      <c r="I144" s="210"/>
      <c r="L144" s="207"/>
      <c r="M144" s="211"/>
      <c r="N144" s="212"/>
      <c r="O144" s="212"/>
      <c r="P144" s="212"/>
      <c r="Q144" s="212"/>
      <c r="R144" s="212"/>
      <c r="S144" s="212"/>
      <c r="T144" s="213"/>
      <c r="AT144" s="208" t="s">
        <v>220</v>
      </c>
      <c r="AU144" s="208" t="s">
        <v>86</v>
      </c>
      <c r="AV144" s="15" t="s">
        <v>84</v>
      </c>
      <c r="AW144" s="15" t="s">
        <v>32</v>
      </c>
      <c r="AX144" s="15" t="s">
        <v>76</v>
      </c>
      <c r="AY144" s="208" t="s">
        <v>165</v>
      </c>
    </row>
    <row r="145" spans="1:65" s="15" customFormat="1" ht="22.5">
      <c r="B145" s="207"/>
      <c r="D145" s="179" t="s">
        <v>220</v>
      </c>
      <c r="E145" s="208" t="s">
        <v>1</v>
      </c>
      <c r="F145" s="209" t="s">
        <v>1317</v>
      </c>
      <c r="H145" s="208" t="s">
        <v>1</v>
      </c>
      <c r="I145" s="210"/>
      <c r="L145" s="207"/>
      <c r="M145" s="211"/>
      <c r="N145" s="212"/>
      <c r="O145" s="212"/>
      <c r="P145" s="212"/>
      <c r="Q145" s="212"/>
      <c r="R145" s="212"/>
      <c r="S145" s="212"/>
      <c r="T145" s="213"/>
      <c r="AT145" s="208" t="s">
        <v>220</v>
      </c>
      <c r="AU145" s="208" t="s">
        <v>86</v>
      </c>
      <c r="AV145" s="15" t="s">
        <v>84</v>
      </c>
      <c r="AW145" s="15" t="s">
        <v>32</v>
      </c>
      <c r="AX145" s="15" t="s">
        <v>76</v>
      </c>
      <c r="AY145" s="208" t="s">
        <v>165</v>
      </c>
    </row>
    <row r="146" spans="1:65" s="15" customFormat="1" ht="22.5">
      <c r="B146" s="207"/>
      <c r="D146" s="179" t="s">
        <v>220</v>
      </c>
      <c r="E146" s="208" t="s">
        <v>1</v>
      </c>
      <c r="F146" s="209" t="s">
        <v>1318</v>
      </c>
      <c r="H146" s="208" t="s">
        <v>1</v>
      </c>
      <c r="I146" s="210"/>
      <c r="L146" s="207"/>
      <c r="M146" s="211"/>
      <c r="N146" s="212"/>
      <c r="O146" s="212"/>
      <c r="P146" s="212"/>
      <c r="Q146" s="212"/>
      <c r="R146" s="212"/>
      <c r="S146" s="212"/>
      <c r="T146" s="213"/>
      <c r="AT146" s="208" t="s">
        <v>220</v>
      </c>
      <c r="AU146" s="208" t="s">
        <v>86</v>
      </c>
      <c r="AV146" s="15" t="s">
        <v>84</v>
      </c>
      <c r="AW146" s="15" t="s">
        <v>32</v>
      </c>
      <c r="AX146" s="15" t="s">
        <v>76</v>
      </c>
      <c r="AY146" s="208" t="s">
        <v>165</v>
      </c>
    </row>
    <row r="147" spans="1:65" s="15" customFormat="1" ht="22.5">
      <c r="B147" s="207"/>
      <c r="D147" s="179" t="s">
        <v>220</v>
      </c>
      <c r="E147" s="208" t="s">
        <v>1</v>
      </c>
      <c r="F147" s="209" t="s">
        <v>1319</v>
      </c>
      <c r="H147" s="208" t="s">
        <v>1</v>
      </c>
      <c r="I147" s="210"/>
      <c r="L147" s="207"/>
      <c r="M147" s="211"/>
      <c r="N147" s="212"/>
      <c r="O147" s="212"/>
      <c r="P147" s="212"/>
      <c r="Q147" s="212"/>
      <c r="R147" s="212"/>
      <c r="S147" s="212"/>
      <c r="T147" s="213"/>
      <c r="AT147" s="208" t="s">
        <v>220</v>
      </c>
      <c r="AU147" s="208" t="s">
        <v>86</v>
      </c>
      <c r="AV147" s="15" t="s">
        <v>84</v>
      </c>
      <c r="AW147" s="15" t="s">
        <v>32</v>
      </c>
      <c r="AX147" s="15" t="s">
        <v>76</v>
      </c>
      <c r="AY147" s="208" t="s">
        <v>165</v>
      </c>
    </row>
    <row r="148" spans="1:65" s="15" customFormat="1" ht="11.25">
      <c r="B148" s="207"/>
      <c r="D148" s="179" t="s">
        <v>220</v>
      </c>
      <c r="E148" s="208" t="s">
        <v>1</v>
      </c>
      <c r="F148" s="209" t="s">
        <v>395</v>
      </c>
      <c r="H148" s="208" t="s">
        <v>1</v>
      </c>
      <c r="I148" s="210"/>
      <c r="L148" s="207"/>
      <c r="M148" s="211"/>
      <c r="N148" s="212"/>
      <c r="O148" s="212"/>
      <c r="P148" s="212"/>
      <c r="Q148" s="212"/>
      <c r="R148" s="212"/>
      <c r="S148" s="212"/>
      <c r="T148" s="213"/>
      <c r="AT148" s="208" t="s">
        <v>220</v>
      </c>
      <c r="AU148" s="208" t="s">
        <v>86</v>
      </c>
      <c r="AV148" s="15" t="s">
        <v>84</v>
      </c>
      <c r="AW148" s="15" t="s">
        <v>32</v>
      </c>
      <c r="AX148" s="15" t="s">
        <v>76</v>
      </c>
      <c r="AY148" s="208" t="s">
        <v>165</v>
      </c>
    </row>
    <row r="149" spans="1:65" s="15" customFormat="1" ht="22.5">
      <c r="B149" s="207"/>
      <c r="D149" s="179" t="s">
        <v>220</v>
      </c>
      <c r="E149" s="208" t="s">
        <v>1</v>
      </c>
      <c r="F149" s="209" t="s">
        <v>1320</v>
      </c>
      <c r="H149" s="208" t="s">
        <v>1</v>
      </c>
      <c r="I149" s="210"/>
      <c r="L149" s="207"/>
      <c r="M149" s="211"/>
      <c r="N149" s="212"/>
      <c r="O149" s="212"/>
      <c r="P149" s="212"/>
      <c r="Q149" s="212"/>
      <c r="R149" s="212"/>
      <c r="S149" s="212"/>
      <c r="T149" s="213"/>
      <c r="AT149" s="208" t="s">
        <v>220</v>
      </c>
      <c r="AU149" s="208" t="s">
        <v>86</v>
      </c>
      <c r="AV149" s="15" t="s">
        <v>84</v>
      </c>
      <c r="AW149" s="15" t="s">
        <v>32</v>
      </c>
      <c r="AX149" s="15" t="s">
        <v>76</v>
      </c>
      <c r="AY149" s="208" t="s">
        <v>165</v>
      </c>
    </row>
    <row r="150" spans="1:65" s="15" customFormat="1" ht="22.5">
      <c r="B150" s="207"/>
      <c r="D150" s="179" t="s">
        <v>220</v>
      </c>
      <c r="E150" s="208" t="s">
        <v>1</v>
      </c>
      <c r="F150" s="209" t="s">
        <v>1321</v>
      </c>
      <c r="H150" s="208" t="s">
        <v>1</v>
      </c>
      <c r="I150" s="210"/>
      <c r="L150" s="207"/>
      <c r="M150" s="211"/>
      <c r="N150" s="212"/>
      <c r="O150" s="212"/>
      <c r="P150" s="212"/>
      <c r="Q150" s="212"/>
      <c r="R150" s="212"/>
      <c r="S150" s="212"/>
      <c r="T150" s="213"/>
      <c r="AT150" s="208" t="s">
        <v>220</v>
      </c>
      <c r="AU150" s="208" t="s">
        <v>86</v>
      </c>
      <c r="AV150" s="15" t="s">
        <v>84</v>
      </c>
      <c r="AW150" s="15" t="s">
        <v>32</v>
      </c>
      <c r="AX150" s="15" t="s">
        <v>76</v>
      </c>
      <c r="AY150" s="208" t="s">
        <v>165</v>
      </c>
    </row>
    <row r="151" spans="1:65" s="15" customFormat="1" ht="22.5">
      <c r="B151" s="207"/>
      <c r="D151" s="179" t="s">
        <v>220</v>
      </c>
      <c r="E151" s="208" t="s">
        <v>1</v>
      </c>
      <c r="F151" s="209" t="s">
        <v>1322</v>
      </c>
      <c r="H151" s="208" t="s">
        <v>1</v>
      </c>
      <c r="I151" s="210"/>
      <c r="L151" s="207"/>
      <c r="M151" s="211"/>
      <c r="N151" s="212"/>
      <c r="O151" s="212"/>
      <c r="P151" s="212"/>
      <c r="Q151" s="212"/>
      <c r="R151" s="212"/>
      <c r="S151" s="212"/>
      <c r="T151" s="213"/>
      <c r="AT151" s="208" t="s">
        <v>220</v>
      </c>
      <c r="AU151" s="208" t="s">
        <v>86</v>
      </c>
      <c r="AV151" s="15" t="s">
        <v>84</v>
      </c>
      <c r="AW151" s="15" t="s">
        <v>32</v>
      </c>
      <c r="AX151" s="15" t="s">
        <v>76</v>
      </c>
      <c r="AY151" s="208" t="s">
        <v>165</v>
      </c>
    </row>
    <row r="152" spans="1:65" s="15" customFormat="1" ht="22.5">
      <c r="B152" s="207"/>
      <c r="D152" s="179" t="s">
        <v>220</v>
      </c>
      <c r="E152" s="208" t="s">
        <v>1</v>
      </c>
      <c r="F152" s="209" t="s">
        <v>1323</v>
      </c>
      <c r="H152" s="208" t="s">
        <v>1</v>
      </c>
      <c r="I152" s="210"/>
      <c r="L152" s="207"/>
      <c r="M152" s="211"/>
      <c r="N152" s="212"/>
      <c r="O152" s="212"/>
      <c r="P152" s="212"/>
      <c r="Q152" s="212"/>
      <c r="R152" s="212"/>
      <c r="S152" s="212"/>
      <c r="T152" s="213"/>
      <c r="AT152" s="208" t="s">
        <v>220</v>
      </c>
      <c r="AU152" s="208" t="s">
        <v>86</v>
      </c>
      <c r="AV152" s="15" t="s">
        <v>84</v>
      </c>
      <c r="AW152" s="15" t="s">
        <v>32</v>
      </c>
      <c r="AX152" s="15" t="s">
        <v>76</v>
      </c>
      <c r="AY152" s="208" t="s">
        <v>165</v>
      </c>
    </row>
    <row r="153" spans="1:65" s="15" customFormat="1" ht="22.5">
      <c r="B153" s="207"/>
      <c r="D153" s="179" t="s">
        <v>220</v>
      </c>
      <c r="E153" s="208" t="s">
        <v>1</v>
      </c>
      <c r="F153" s="209" t="s">
        <v>1324</v>
      </c>
      <c r="H153" s="208" t="s">
        <v>1</v>
      </c>
      <c r="I153" s="210"/>
      <c r="L153" s="207"/>
      <c r="M153" s="211"/>
      <c r="N153" s="212"/>
      <c r="O153" s="212"/>
      <c r="P153" s="212"/>
      <c r="Q153" s="212"/>
      <c r="R153" s="212"/>
      <c r="S153" s="212"/>
      <c r="T153" s="213"/>
      <c r="AT153" s="208" t="s">
        <v>220</v>
      </c>
      <c r="AU153" s="208" t="s">
        <v>86</v>
      </c>
      <c r="AV153" s="15" t="s">
        <v>84</v>
      </c>
      <c r="AW153" s="15" t="s">
        <v>32</v>
      </c>
      <c r="AX153" s="15" t="s">
        <v>76</v>
      </c>
      <c r="AY153" s="208" t="s">
        <v>165</v>
      </c>
    </row>
    <row r="154" spans="1:65" s="15" customFormat="1" ht="22.5">
      <c r="B154" s="207"/>
      <c r="D154" s="179" t="s">
        <v>220</v>
      </c>
      <c r="E154" s="208" t="s">
        <v>1</v>
      </c>
      <c r="F154" s="209" t="s">
        <v>1325</v>
      </c>
      <c r="H154" s="208" t="s">
        <v>1</v>
      </c>
      <c r="I154" s="210"/>
      <c r="L154" s="207"/>
      <c r="M154" s="211"/>
      <c r="N154" s="212"/>
      <c r="O154" s="212"/>
      <c r="P154" s="212"/>
      <c r="Q154" s="212"/>
      <c r="R154" s="212"/>
      <c r="S154" s="212"/>
      <c r="T154" s="213"/>
      <c r="AT154" s="208" t="s">
        <v>220</v>
      </c>
      <c r="AU154" s="208" t="s">
        <v>86</v>
      </c>
      <c r="AV154" s="15" t="s">
        <v>84</v>
      </c>
      <c r="AW154" s="15" t="s">
        <v>32</v>
      </c>
      <c r="AX154" s="15" t="s">
        <v>76</v>
      </c>
      <c r="AY154" s="208" t="s">
        <v>165</v>
      </c>
    </row>
    <row r="155" spans="1:65" s="15" customFormat="1" ht="11.25">
      <c r="B155" s="207"/>
      <c r="D155" s="179" t="s">
        <v>220</v>
      </c>
      <c r="E155" s="208" t="s">
        <v>1</v>
      </c>
      <c r="F155" s="209" t="s">
        <v>395</v>
      </c>
      <c r="H155" s="208" t="s">
        <v>1</v>
      </c>
      <c r="I155" s="210"/>
      <c r="L155" s="207"/>
      <c r="M155" s="211"/>
      <c r="N155" s="212"/>
      <c r="O155" s="212"/>
      <c r="P155" s="212"/>
      <c r="Q155" s="212"/>
      <c r="R155" s="212"/>
      <c r="S155" s="212"/>
      <c r="T155" s="213"/>
      <c r="AT155" s="208" t="s">
        <v>220</v>
      </c>
      <c r="AU155" s="208" t="s">
        <v>86</v>
      </c>
      <c r="AV155" s="15" t="s">
        <v>84</v>
      </c>
      <c r="AW155" s="15" t="s">
        <v>32</v>
      </c>
      <c r="AX155" s="15" t="s">
        <v>76</v>
      </c>
      <c r="AY155" s="208" t="s">
        <v>165</v>
      </c>
    </row>
    <row r="156" spans="1:65" s="15" customFormat="1" ht="11.25">
      <c r="B156" s="207"/>
      <c r="D156" s="179" t="s">
        <v>220</v>
      </c>
      <c r="E156" s="208" t="s">
        <v>1</v>
      </c>
      <c r="F156" s="209" t="s">
        <v>1326</v>
      </c>
      <c r="H156" s="208" t="s">
        <v>1</v>
      </c>
      <c r="I156" s="210"/>
      <c r="L156" s="207"/>
      <c r="M156" s="211"/>
      <c r="N156" s="212"/>
      <c r="O156" s="212"/>
      <c r="P156" s="212"/>
      <c r="Q156" s="212"/>
      <c r="R156" s="212"/>
      <c r="S156" s="212"/>
      <c r="T156" s="213"/>
      <c r="AT156" s="208" t="s">
        <v>220</v>
      </c>
      <c r="AU156" s="208" t="s">
        <v>86</v>
      </c>
      <c r="AV156" s="15" t="s">
        <v>84</v>
      </c>
      <c r="AW156" s="15" t="s">
        <v>32</v>
      </c>
      <c r="AX156" s="15" t="s">
        <v>76</v>
      </c>
      <c r="AY156" s="208" t="s">
        <v>165</v>
      </c>
    </row>
    <row r="157" spans="1:65" s="13" customFormat="1" ht="11.25">
      <c r="B157" s="183"/>
      <c r="D157" s="179" t="s">
        <v>220</v>
      </c>
      <c r="E157" s="184" t="s">
        <v>1</v>
      </c>
      <c r="F157" s="185" t="s">
        <v>1327</v>
      </c>
      <c r="H157" s="186">
        <v>110.60299999999999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220</v>
      </c>
      <c r="AU157" s="184" t="s">
        <v>86</v>
      </c>
      <c r="AV157" s="13" t="s">
        <v>86</v>
      </c>
      <c r="AW157" s="13" t="s">
        <v>32</v>
      </c>
      <c r="AX157" s="13" t="s">
        <v>76</v>
      </c>
      <c r="AY157" s="184" t="s">
        <v>165</v>
      </c>
    </row>
    <row r="158" spans="1:65" s="14" customFormat="1" ht="11.25">
      <c r="B158" s="194"/>
      <c r="D158" s="179" t="s">
        <v>220</v>
      </c>
      <c r="E158" s="195" t="s">
        <v>1</v>
      </c>
      <c r="F158" s="196" t="s">
        <v>244</v>
      </c>
      <c r="H158" s="197">
        <v>110.60299999999999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5" t="s">
        <v>220</v>
      </c>
      <c r="AU158" s="195" t="s">
        <v>86</v>
      </c>
      <c r="AV158" s="14" t="s">
        <v>182</v>
      </c>
      <c r="AW158" s="14" t="s">
        <v>32</v>
      </c>
      <c r="AX158" s="14" t="s">
        <v>84</v>
      </c>
      <c r="AY158" s="195" t="s">
        <v>165</v>
      </c>
    </row>
    <row r="159" spans="1:65" s="2" customFormat="1" ht="21.75" customHeight="1">
      <c r="A159" s="32"/>
      <c r="B159" s="165"/>
      <c r="C159" s="166" t="s">
        <v>178</v>
      </c>
      <c r="D159" s="166" t="s">
        <v>168</v>
      </c>
      <c r="E159" s="167" t="s">
        <v>306</v>
      </c>
      <c r="F159" s="168" t="s">
        <v>307</v>
      </c>
      <c r="G159" s="169" t="s">
        <v>286</v>
      </c>
      <c r="H159" s="170">
        <v>119.351</v>
      </c>
      <c r="I159" s="171"/>
      <c r="J159" s="172">
        <f>ROUND(I159*H159,2)</f>
        <v>0</v>
      </c>
      <c r="K159" s="168" t="s">
        <v>172</v>
      </c>
      <c r="L159" s="33"/>
      <c r="M159" s="173" t="s">
        <v>1</v>
      </c>
      <c r="N159" s="174" t="s">
        <v>41</v>
      </c>
      <c r="O159" s="58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7" t="s">
        <v>182</v>
      </c>
      <c r="AT159" s="177" t="s">
        <v>168</v>
      </c>
      <c r="AU159" s="177" t="s">
        <v>86</v>
      </c>
      <c r="AY159" s="17" t="s">
        <v>165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7" t="s">
        <v>84</v>
      </c>
      <c r="BK159" s="178">
        <f>ROUND(I159*H159,2)</f>
        <v>0</v>
      </c>
      <c r="BL159" s="17" t="s">
        <v>182</v>
      </c>
      <c r="BM159" s="177" t="s">
        <v>1328</v>
      </c>
    </row>
    <row r="160" spans="1:65" s="13" customFormat="1" ht="11.25">
      <c r="B160" s="183"/>
      <c r="D160" s="179" t="s">
        <v>220</v>
      </c>
      <c r="E160" s="184" t="s">
        <v>1</v>
      </c>
      <c r="F160" s="185" t="s">
        <v>1329</v>
      </c>
      <c r="H160" s="186">
        <v>119.351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220</v>
      </c>
      <c r="AU160" s="184" t="s">
        <v>86</v>
      </c>
      <c r="AV160" s="13" t="s">
        <v>86</v>
      </c>
      <c r="AW160" s="13" t="s">
        <v>32</v>
      </c>
      <c r="AX160" s="13" t="s">
        <v>76</v>
      </c>
      <c r="AY160" s="184" t="s">
        <v>165</v>
      </c>
    </row>
    <row r="161" spans="1:65" s="14" customFormat="1" ht="11.25">
      <c r="B161" s="194"/>
      <c r="D161" s="179" t="s">
        <v>220</v>
      </c>
      <c r="E161" s="195" t="s">
        <v>1</v>
      </c>
      <c r="F161" s="196" t="s">
        <v>244</v>
      </c>
      <c r="H161" s="197">
        <v>119.351</v>
      </c>
      <c r="I161" s="198"/>
      <c r="L161" s="194"/>
      <c r="M161" s="199"/>
      <c r="N161" s="200"/>
      <c r="O161" s="200"/>
      <c r="P161" s="200"/>
      <c r="Q161" s="200"/>
      <c r="R161" s="200"/>
      <c r="S161" s="200"/>
      <c r="T161" s="201"/>
      <c r="AT161" s="195" t="s">
        <v>220</v>
      </c>
      <c r="AU161" s="195" t="s">
        <v>86</v>
      </c>
      <c r="AV161" s="14" t="s">
        <v>182</v>
      </c>
      <c r="AW161" s="14" t="s">
        <v>32</v>
      </c>
      <c r="AX161" s="14" t="s">
        <v>84</v>
      </c>
      <c r="AY161" s="195" t="s">
        <v>165</v>
      </c>
    </row>
    <row r="162" spans="1:65" s="2" customFormat="1" ht="33" customHeight="1">
      <c r="A162" s="32"/>
      <c r="B162" s="165"/>
      <c r="C162" s="166" t="s">
        <v>182</v>
      </c>
      <c r="D162" s="166" t="s">
        <v>168</v>
      </c>
      <c r="E162" s="167" t="s">
        <v>310</v>
      </c>
      <c r="F162" s="168" t="s">
        <v>311</v>
      </c>
      <c r="G162" s="169" t="s">
        <v>286</v>
      </c>
      <c r="H162" s="170">
        <v>1293.51</v>
      </c>
      <c r="I162" s="171"/>
      <c r="J162" s="172">
        <f>ROUND(I162*H162,2)</f>
        <v>0</v>
      </c>
      <c r="K162" s="168" t="s">
        <v>172</v>
      </c>
      <c r="L162" s="33"/>
      <c r="M162" s="173" t="s">
        <v>1</v>
      </c>
      <c r="N162" s="174" t="s">
        <v>41</v>
      </c>
      <c r="O162" s="58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7" t="s">
        <v>182</v>
      </c>
      <c r="AT162" s="177" t="s">
        <v>168</v>
      </c>
      <c r="AU162" s="177" t="s">
        <v>86</v>
      </c>
      <c r="AY162" s="17" t="s">
        <v>165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7" t="s">
        <v>84</v>
      </c>
      <c r="BK162" s="178">
        <f>ROUND(I162*H162,2)</f>
        <v>0</v>
      </c>
      <c r="BL162" s="17" t="s">
        <v>182</v>
      </c>
      <c r="BM162" s="177" t="s">
        <v>1330</v>
      </c>
    </row>
    <row r="163" spans="1:65" s="13" customFormat="1" ht="11.25">
      <c r="B163" s="183"/>
      <c r="D163" s="179" t="s">
        <v>220</v>
      </c>
      <c r="E163" s="184" t="s">
        <v>1</v>
      </c>
      <c r="F163" s="185" t="s">
        <v>1331</v>
      </c>
      <c r="H163" s="186">
        <v>129.351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220</v>
      </c>
      <c r="AU163" s="184" t="s">
        <v>86</v>
      </c>
      <c r="AV163" s="13" t="s">
        <v>86</v>
      </c>
      <c r="AW163" s="13" t="s">
        <v>32</v>
      </c>
      <c r="AX163" s="13" t="s">
        <v>76</v>
      </c>
      <c r="AY163" s="184" t="s">
        <v>165</v>
      </c>
    </row>
    <row r="164" spans="1:65" s="14" customFormat="1" ht="11.25">
      <c r="B164" s="194"/>
      <c r="D164" s="179" t="s">
        <v>220</v>
      </c>
      <c r="E164" s="195" t="s">
        <v>1</v>
      </c>
      <c r="F164" s="196" t="s">
        <v>244</v>
      </c>
      <c r="H164" s="197">
        <v>129.351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5" t="s">
        <v>220</v>
      </c>
      <c r="AU164" s="195" t="s">
        <v>86</v>
      </c>
      <c r="AV164" s="14" t="s">
        <v>182</v>
      </c>
      <c r="AW164" s="14" t="s">
        <v>32</v>
      </c>
      <c r="AX164" s="14" t="s">
        <v>84</v>
      </c>
      <c r="AY164" s="195" t="s">
        <v>165</v>
      </c>
    </row>
    <row r="165" spans="1:65" s="13" customFormat="1" ht="11.25">
      <c r="B165" s="183"/>
      <c r="D165" s="179" t="s">
        <v>220</v>
      </c>
      <c r="F165" s="185" t="s">
        <v>1332</v>
      </c>
      <c r="H165" s="186">
        <v>1293.51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220</v>
      </c>
      <c r="AU165" s="184" t="s">
        <v>86</v>
      </c>
      <c r="AV165" s="13" t="s">
        <v>86</v>
      </c>
      <c r="AW165" s="13" t="s">
        <v>3</v>
      </c>
      <c r="AX165" s="13" t="s">
        <v>84</v>
      </c>
      <c r="AY165" s="184" t="s">
        <v>165</v>
      </c>
    </row>
    <row r="166" spans="1:65" s="2" customFormat="1" ht="21.75" customHeight="1">
      <c r="A166" s="32"/>
      <c r="B166" s="165"/>
      <c r="C166" s="166" t="s">
        <v>164</v>
      </c>
      <c r="D166" s="166" t="s">
        <v>168</v>
      </c>
      <c r="E166" s="167" t="s">
        <v>342</v>
      </c>
      <c r="F166" s="168" t="s">
        <v>343</v>
      </c>
      <c r="G166" s="169" t="s">
        <v>339</v>
      </c>
      <c r="H166" s="170">
        <v>238.702</v>
      </c>
      <c r="I166" s="171"/>
      <c r="J166" s="172">
        <f>ROUND(I166*H166,2)</f>
        <v>0</v>
      </c>
      <c r="K166" s="168" t="s">
        <v>172</v>
      </c>
      <c r="L166" s="33"/>
      <c r="M166" s="173" t="s">
        <v>1</v>
      </c>
      <c r="N166" s="174" t="s">
        <v>41</v>
      </c>
      <c r="O166" s="58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7" t="s">
        <v>182</v>
      </c>
      <c r="AT166" s="177" t="s">
        <v>168</v>
      </c>
      <c r="AU166" s="177" t="s">
        <v>86</v>
      </c>
      <c r="AY166" s="17" t="s">
        <v>165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7" t="s">
        <v>84</v>
      </c>
      <c r="BK166" s="178">
        <f>ROUND(I166*H166,2)</f>
        <v>0</v>
      </c>
      <c r="BL166" s="17" t="s">
        <v>182</v>
      </c>
      <c r="BM166" s="177" t="s">
        <v>1333</v>
      </c>
    </row>
    <row r="167" spans="1:65" s="13" customFormat="1" ht="11.25">
      <c r="B167" s="183"/>
      <c r="D167" s="179" t="s">
        <v>220</v>
      </c>
      <c r="E167" s="184" t="s">
        <v>1</v>
      </c>
      <c r="F167" s="185" t="s">
        <v>1329</v>
      </c>
      <c r="H167" s="186">
        <v>119.351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220</v>
      </c>
      <c r="AU167" s="184" t="s">
        <v>86</v>
      </c>
      <c r="AV167" s="13" t="s">
        <v>86</v>
      </c>
      <c r="AW167" s="13" t="s">
        <v>32</v>
      </c>
      <c r="AX167" s="13" t="s">
        <v>76</v>
      </c>
      <c r="AY167" s="184" t="s">
        <v>165</v>
      </c>
    </row>
    <row r="168" spans="1:65" s="14" customFormat="1" ht="11.25">
      <c r="B168" s="194"/>
      <c r="D168" s="179" t="s">
        <v>220</v>
      </c>
      <c r="E168" s="195" t="s">
        <v>1</v>
      </c>
      <c r="F168" s="196" t="s">
        <v>244</v>
      </c>
      <c r="H168" s="197">
        <v>119.351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5" t="s">
        <v>220</v>
      </c>
      <c r="AU168" s="195" t="s">
        <v>86</v>
      </c>
      <c r="AV168" s="14" t="s">
        <v>182</v>
      </c>
      <c r="AW168" s="14" t="s">
        <v>32</v>
      </c>
      <c r="AX168" s="14" t="s">
        <v>84</v>
      </c>
      <c r="AY168" s="195" t="s">
        <v>165</v>
      </c>
    </row>
    <row r="169" spans="1:65" s="13" customFormat="1" ht="11.25">
      <c r="B169" s="183"/>
      <c r="D169" s="179" t="s">
        <v>220</v>
      </c>
      <c r="F169" s="185" t="s">
        <v>1334</v>
      </c>
      <c r="H169" s="186">
        <v>238.702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220</v>
      </c>
      <c r="AU169" s="184" t="s">
        <v>86</v>
      </c>
      <c r="AV169" s="13" t="s">
        <v>86</v>
      </c>
      <c r="AW169" s="13" t="s">
        <v>3</v>
      </c>
      <c r="AX169" s="13" t="s">
        <v>84</v>
      </c>
      <c r="AY169" s="184" t="s">
        <v>165</v>
      </c>
    </row>
    <row r="170" spans="1:65" s="2" customFormat="1" ht="16.5" customHeight="1">
      <c r="A170" s="32"/>
      <c r="B170" s="165"/>
      <c r="C170" s="166" t="s">
        <v>189</v>
      </c>
      <c r="D170" s="166" t="s">
        <v>168</v>
      </c>
      <c r="E170" s="167" t="s">
        <v>347</v>
      </c>
      <c r="F170" s="168" t="s">
        <v>348</v>
      </c>
      <c r="G170" s="169" t="s">
        <v>286</v>
      </c>
      <c r="H170" s="170">
        <v>119.351</v>
      </c>
      <c r="I170" s="171"/>
      <c r="J170" s="172">
        <f>ROUND(I170*H170,2)</f>
        <v>0</v>
      </c>
      <c r="K170" s="168" t="s">
        <v>172</v>
      </c>
      <c r="L170" s="33"/>
      <c r="M170" s="173" t="s">
        <v>1</v>
      </c>
      <c r="N170" s="174" t="s">
        <v>41</v>
      </c>
      <c r="O170" s="58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7" t="s">
        <v>182</v>
      </c>
      <c r="AT170" s="177" t="s">
        <v>168</v>
      </c>
      <c r="AU170" s="177" t="s">
        <v>86</v>
      </c>
      <c r="AY170" s="17" t="s">
        <v>165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7" t="s">
        <v>84</v>
      </c>
      <c r="BK170" s="178">
        <f>ROUND(I170*H170,2)</f>
        <v>0</v>
      </c>
      <c r="BL170" s="17" t="s">
        <v>182</v>
      </c>
      <c r="BM170" s="177" t="s">
        <v>1335</v>
      </c>
    </row>
    <row r="171" spans="1:65" s="13" customFormat="1" ht="11.25">
      <c r="B171" s="183"/>
      <c r="D171" s="179" t="s">
        <v>220</v>
      </c>
      <c r="E171" s="184" t="s">
        <v>1</v>
      </c>
      <c r="F171" s="185" t="s">
        <v>1329</v>
      </c>
      <c r="H171" s="186">
        <v>119.351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220</v>
      </c>
      <c r="AU171" s="184" t="s">
        <v>86</v>
      </c>
      <c r="AV171" s="13" t="s">
        <v>86</v>
      </c>
      <c r="AW171" s="13" t="s">
        <v>32</v>
      </c>
      <c r="AX171" s="13" t="s">
        <v>76</v>
      </c>
      <c r="AY171" s="184" t="s">
        <v>165</v>
      </c>
    </row>
    <row r="172" spans="1:65" s="14" customFormat="1" ht="11.25">
      <c r="B172" s="194"/>
      <c r="D172" s="179" t="s">
        <v>220</v>
      </c>
      <c r="E172" s="195" t="s">
        <v>1</v>
      </c>
      <c r="F172" s="196" t="s">
        <v>244</v>
      </c>
      <c r="H172" s="197">
        <v>119.351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5" t="s">
        <v>220</v>
      </c>
      <c r="AU172" s="195" t="s">
        <v>86</v>
      </c>
      <c r="AV172" s="14" t="s">
        <v>182</v>
      </c>
      <c r="AW172" s="14" t="s">
        <v>32</v>
      </c>
      <c r="AX172" s="14" t="s">
        <v>84</v>
      </c>
      <c r="AY172" s="195" t="s">
        <v>165</v>
      </c>
    </row>
    <row r="173" spans="1:65" s="2" customFormat="1" ht="21.75" customHeight="1">
      <c r="A173" s="32"/>
      <c r="B173" s="165"/>
      <c r="C173" s="166" t="s">
        <v>195</v>
      </c>
      <c r="D173" s="166" t="s">
        <v>168</v>
      </c>
      <c r="E173" s="167" t="s">
        <v>1336</v>
      </c>
      <c r="F173" s="168" t="s">
        <v>1337</v>
      </c>
      <c r="G173" s="169" t="s">
        <v>286</v>
      </c>
      <c r="H173" s="170">
        <v>177.96299999999999</v>
      </c>
      <c r="I173" s="171"/>
      <c r="J173" s="172">
        <f>ROUND(I173*H173,2)</f>
        <v>0</v>
      </c>
      <c r="K173" s="168" t="s">
        <v>172</v>
      </c>
      <c r="L173" s="33"/>
      <c r="M173" s="173" t="s">
        <v>1</v>
      </c>
      <c r="N173" s="174" t="s">
        <v>41</v>
      </c>
      <c r="O173" s="58"/>
      <c r="P173" s="175">
        <f>O173*H173</f>
        <v>0</v>
      </c>
      <c r="Q173" s="175">
        <v>0</v>
      </c>
      <c r="R173" s="175">
        <f>Q173*H173</f>
        <v>0</v>
      </c>
      <c r="S173" s="175">
        <v>0</v>
      </c>
      <c r="T173" s="17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7" t="s">
        <v>182</v>
      </c>
      <c r="AT173" s="177" t="s">
        <v>168</v>
      </c>
      <c r="AU173" s="177" t="s">
        <v>86</v>
      </c>
      <c r="AY173" s="17" t="s">
        <v>165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17" t="s">
        <v>84</v>
      </c>
      <c r="BK173" s="178">
        <f>ROUND(I173*H173,2)</f>
        <v>0</v>
      </c>
      <c r="BL173" s="17" t="s">
        <v>182</v>
      </c>
      <c r="BM173" s="177" t="s">
        <v>1338</v>
      </c>
    </row>
    <row r="174" spans="1:65" s="15" customFormat="1" ht="22.5">
      <c r="B174" s="207"/>
      <c r="D174" s="179" t="s">
        <v>220</v>
      </c>
      <c r="E174" s="208" t="s">
        <v>1</v>
      </c>
      <c r="F174" s="209" t="s">
        <v>1339</v>
      </c>
      <c r="H174" s="208" t="s">
        <v>1</v>
      </c>
      <c r="I174" s="210"/>
      <c r="L174" s="207"/>
      <c r="M174" s="211"/>
      <c r="N174" s="212"/>
      <c r="O174" s="212"/>
      <c r="P174" s="212"/>
      <c r="Q174" s="212"/>
      <c r="R174" s="212"/>
      <c r="S174" s="212"/>
      <c r="T174" s="213"/>
      <c r="AT174" s="208" t="s">
        <v>220</v>
      </c>
      <c r="AU174" s="208" t="s">
        <v>86</v>
      </c>
      <c r="AV174" s="15" t="s">
        <v>84</v>
      </c>
      <c r="AW174" s="15" t="s">
        <v>32</v>
      </c>
      <c r="AX174" s="15" t="s">
        <v>76</v>
      </c>
      <c r="AY174" s="208" t="s">
        <v>165</v>
      </c>
    </row>
    <row r="175" spans="1:65" s="15" customFormat="1" ht="22.5">
      <c r="B175" s="207"/>
      <c r="D175" s="179" t="s">
        <v>220</v>
      </c>
      <c r="E175" s="208" t="s">
        <v>1</v>
      </c>
      <c r="F175" s="209" t="s">
        <v>1340</v>
      </c>
      <c r="H175" s="208" t="s">
        <v>1</v>
      </c>
      <c r="I175" s="210"/>
      <c r="L175" s="207"/>
      <c r="M175" s="211"/>
      <c r="N175" s="212"/>
      <c r="O175" s="212"/>
      <c r="P175" s="212"/>
      <c r="Q175" s="212"/>
      <c r="R175" s="212"/>
      <c r="S175" s="212"/>
      <c r="T175" s="213"/>
      <c r="AT175" s="208" t="s">
        <v>220</v>
      </c>
      <c r="AU175" s="208" t="s">
        <v>86</v>
      </c>
      <c r="AV175" s="15" t="s">
        <v>84</v>
      </c>
      <c r="AW175" s="15" t="s">
        <v>32</v>
      </c>
      <c r="AX175" s="15" t="s">
        <v>76</v>
      </c>
      <c r="AY175" s="208" t="s">
        <v>165</v>
      </c>
    </row>
    <row r="176" spans="1:65" s="15" customFormat="1" ht="22.5">
      <c r="B176" s="207"/>
      <c r="D176" s="179" t="s">
        <v>220</v>
      </c>
      <c r="E176" s="208" t="s">
        <v>1</v>
      </c>
      <c r="F176" s="209" t="s">
        <v>1341</v>
      </c>
      <c r="H176" s="208" t="s">
        <v>1</v>
      </c>
      <c r="I176" s="210"/>
      <c r="L176" s="207"/>
      <c r="M176" s="211"/>
      <c r="N176" s="212"/>
      <c r="O176" s="212"/>
      <c r="P176" s="212"/>
      <c r="Q176" s="212"/>
      <c r="R176" s="212"/>
      <c r="S176" s="212"/>
      <c r="T176" s="213"/>
      <c r="AT176" s="208" t="s">
        <v>220</v>
      </c>
      <c r="AU176" s="208" t="s">
        <v>86</v>
      </c>
      <c r="AV176" s="15" t="s">
        <v>84</v>
      </c>
      <c r="AW176" s="15" t="s">
        <v>32</v>
      </c>
      <c r="AX176" s="15" t="s">
        <v>76</v>
      </c>
      <c r="AY176" s="208" t="s">
        <v>165</v>
      </c>
    </row>
    <row r="177" spans="2:51" s="15" customFormat="1" ht="22.5">
      <c r="B177" s="207"/>
      <c r="D177" s="179" t="s">
        <v>220</v>
      </c>
      <c r="E177" s="208" t="s">
        <v>1</v>
      </c>
      <c r="F177" s="209" t="s">
        <v>1342</v>
      </c>
      <c r="H177" s="208" t="s">
        <v>1</v>
      </c>
      <c r="I177" s="210"/>
      <c r="L177" s="207"/>
      <c r="M177" s="211"/>
      <c r="N177" s="212"/>
      <c r="O177" s="212"/>
      <c r="P177" s="212"/>
      <c r="Q177" s="212"/>
      <c r="R177" s="212"/>
      <c r="S177" s="212"/>
      <c r="T177" s="213"/>
      <c r="AT177" s="208" t="s">
        <v>220</v>
      </c>
      <c r="AU177" s="208" t="s">
        <v>86</v>
      </c>
      <c r="AV177" s="15" t="s">
        <v>84</v>
      </c>
      <c r="AW177" s="15" t="s">
        <v>32</v>
      </c>
      <c r="AX177" s="15" t="s">
        <v>76</v>
      </c>
      <c r="AY177" s="208" t="s">
        <v>165</v>
      </c>
    </row>
    <row r="178" spans="2:51" s="15" customFormat="1" ht="22.5">
      <c r="B178" s="207"/>
      <c r="D178" s="179" t="s">
        <v>220</v>
      </c>
      <c r="E178" s="208" t="s">
        <v>1</v>
      </c>
      <c r="F178" s="209" t="s">
        <v>1343</v>
      </c>
      <c r="H178" s="208" t="s">
        <v>1</v>
      </c>
      <c r="I178" s="210"/>
      <c r="L178" s="207"/>
      <c r="M178" s="211"/>
      <c r="N178" s="212"/>
      <c r="O178" s="212"/>
      <c r="P178" s="212"/>
      <c r="Q178" s="212"/>
      <c r="R178" s="212"/>
      <c r="S178" s="212"/>
      <c r="T178" s="213"/>
      <c r="AT178" s="208" t="s">
        <v>220</v>
      </c>
      <c r="AU178" s="208" t="s">
        <v>86</v>
      </c>
      <c r="AV178" s="15" t="s">
        <v>84</v>
      </c>
      <c r="AW178" s="15" t="s">
        <v>32</v>
      </c>
      <c r="AX178" s="15" t="s">
        <v>76</v>
      </c>
      <c r="AY178" s="208" t="s">
        <v>165</v>
      </c>
    </row>
    <row r="179" spans="2:51" s="15" customFormat="1" ht="22.5">
      <c r="B179" s="207"/>
      <c r="D179" s="179" t="s">
        <v>220</v>
      </c>
      <c r="E179" s="208" t="s">
        <v>1</v>
      </c>
      <c r="F179" s="209" t="s">
        <v>1344</v>
      </c>
      <c r="H179" s="208" t="s">
        <v>1</v>
      </c>
      <c r="I179" s="210"/>
      <c r="L179" s="207"/>
      <c r="M179" s="211"/>
      <c r="N179" s="212"/>
      <c r="O179" s="212"/>
      <c r="P179" s="212"/>
      <c r="Q179" s="212"/>
      <c r="R179" s="212"/>
      <c r="S179" s="212"/>
      <c r="T179" s="213"/>
      <c r="AT179" s="208" t="s">
        <v>220</v>
      </c>
      <c r="AU179" s="208" t="s">
        <v>86</v>
      </c>
      <c r="AV179" s="15" t="s">
        <v>84</v>
      </c>
      <c r="AW179" s="15" t="s">
        <v>32</v>
      </c>
      <c r="AX179" s="15" t="s">
        <v>76</v>
      </c>
      <c r="AY179" s="208" t="s">
        <v>165</v>
      </c>
    </row>
    <row r="180" spans="2:51" s="15" customFormat="1" ht="11.25">
      <c r="B180" s="207"/>
      <c r="D180" s="179" t="s">
        <v>220</v>
      </c>
      <c r="E180" s="208" t="s">
        <v>1</v>
      </c>
      <c r="F180" s="209" t="s">
        <v>395</v>
      </c>
      <c r="H180" s="208" t="s">
        <v>1</v>
      </c>
      <c r="I180" s="210"/>
      <c r="L180" s="207"/>
      <c r="M180" s="211"/>
      <c r="N180" s="212"/>
      <c r="O180" s="212"/>
      <c r="P180" s="212"/>
      <c r="Q180" s="212"/>
      <c r="R180" s="212"/>
      <c r="S180" s="212"/>
      <c r="T180" s="213"/>
      <c r="AT180" s="208" t="s">
        <v>220</v>
      </c>
      <c r="AU180" s="208" t="s">
        <v>86</v>
      </c>
      <c r="AV180" s="15" t="s">
        <v>84</v>
      </c>
      <c r="AW180" s="15" t="s">
        <v>32</v>
      </c>
      <c r="AX180" s="15" t="s">
        <v>76</v>
      </c>
      <c r="AY180" s="208" t="s">
        <v>165</v>
      </c>
    </row>
    <row r="181" spans="2:51" s="15" customFormat="1" ht="22.5">
      <c r="B181" s="207"/>
      <c r="D181" s="179" t="s">
        <v>220</v>
      </c>
      <c r="E181" s="208" t="s">
        <v>1</v>
      </c>
      <c r="F181" s="209" t="s">
        <v>1345</v>
      </c>
      <c r="H181" s="208" t="s">
        <v>1</v>
      </c>
      <c r="I181" s="210"/>
      <c r="L181" s="207"/>
      <c r="M181" s="211"/>
      <c r="N181" s="212"/>
      <c r="O181" s="212"/>
      <c r="P181" s="212"/>
      <c r="Q181" s="212"/>
      <c r="R181" s="212"/>
      <c r="S181" s="212"/>
      <c r="T181" s="213"/>
      <c r="AT181" s="208" t="s">
        <v>220</v>
      </c>
      <c r="AU181" s="208" t="s">
        <v>86</v>
      </c>
      <c r="AV181" s="15" t="s">
        <v>84</v>
      </c>
      <c r="AW181" s="15" t="s">
        <v>32</v>
      </c>
      <c r="AX181" s="15" t="s">
        <v>76</v>
      </c>
      <c r="AY181" s="208" t="s">
        <v>165</v>
      </c>
    </row>
    <row r="182" spans="2:51" s="15" customFormat="1" ht="22.5">
      <c r="B182" s="207"/>
      <c r="D182" s="179" t="s">
        <v>220</v>
      </c>
      <c r="E182" s="208" t="s">
        <v>1</v>
      </c>
      <c r="F182" s="209" t="s">
        <v>1346</v>
      </c>
      <c r="H182" s="208" t="s">
        <v>1</v>
      </c>
      <c r="I182" s="210"/>
      <c r="L182" s="207"/>
      <c r="M182" s="211"/>
      <c r="N182" s="212"/>
      <c r="O182" s="212"/>
      <c r="P182" s="212"/>
      <c r="Q182" s="212"/>
      <c r="R182" s="212"/>
      <c r="S182" s="212"/>
      <c r="T182" s="213"/>
      <c r="AT182" s="208" t="s">
        <v>220</v>
      </c>
      <c r="AU182" s="208" t="s">
        <v>86</v>
      </c>
      <c r="AV182" s="15" t="s">
        <v>84</v>
      </c>
      <c r="AW182" s="15" t="s">
        <v>32</v>
      </c>
      <c r="AX182" s="15" t="s">
        <v>76</v>
      </c>
      <c r="AY182" s="208" t="s">
        <v>165</v>
      </c>
    </row>
    <row r="183" spans="2:51" s="15" customFormat="1" ht="22.5">
      <c r="B183" s="207"/>
      <c r="D183" s="179" t="s">
        <v>220</v>
      </c>
      <c r="E183" s="208" t="s">
        <v>1</v>
      </c>
      <c r="F183" s="209" t="s">
        <v>1347</v>
      </c>
      <c r="H183" s="208" t="s">
        <v>1</v>
      </c>
      <c r="I183" s="210"/>
      <c r="L183" s="207"/>
      <c r="M183" s="211"/>
      <c r="N183" s="212"/>
      <c r="O183" s="212"/>
      <c r="P183" s="212"/>
      <c r="Q183" s="212"/>
      <c r="R183" s="212"/>
      <c r="S183" s="212"/>
      <c r="T183" s="213"/>
      <c r="AT183" s="208" t="s">
        <v>220</v>
      </c>
      <c r="AU183" s="208" t="s">
        <v>86</v>
      </c>
      <c r="AV183" s="15" t="s">
        <v>84</v>
      </c>
      <c r="AW183" s="15" t="s">
        <v>32</v>
      </c>
      <c r="AX183" s="15" t="s">
        <v>76</v>
      </c>
      <c r="AY183" s="208" t="s">
        <v>165</v>
      </c>
    </row>
    <row r="184" spans="2:51" s="15" customFormat="1" ht="22.5">
      <c r="B184" s="207"/>
      <c r="D184" s="179" t="s">
        <v>220</v>
      </c>
      <c r="E184" s="208" t="s">
        <v>1</v>
      </c>
      <c r="F184" s="209" t="s">
        <v>1348</v>
      </c>
      <c r="H184" s="208" t="s">
        <v>1</v>
      </c>
      <c r="I184" s="210"/>
      <c r="L184" s="207"/>
      <c r="M184" s="211"/>
      <c r="N184" s="212"/>
      <c r="O184" s="212"/>
      <c r="P184" s="212"/>
      <c r="Q184" s="212"/>
      <c r="R184" s="212"/>
      <c r="S184" s="212"/>
      <c r="T184" s="213"/>
      <c r="AT184" s="208" t="s">
        <v>220</v>
      </c>
      <c r="AU184" s="208" t="s">
        <v>86</v>
      </c>
      <c r="AV184" s="15" t="s">
        <v>84</v>
      </c>
      <c r="AW184" s="15" t="s">
        <v>32</v>
      </c>
      <c r="AX184" s="15" t="s">
        <v>76</v>
      </c>
      <c r="AY184" s="208" t="s">
        <v>165</v>
      </c>
    </row>
    <row r="185" spans="2:51" s="15" customFormat="1" ht="22.5">
      <c r="B185" s="207"/>
      <c r="D185" s="179" t="s">
        <v>220</v>
      </c>
      <c r="E185" s="208" t="s">
        <v>1</v>
      </c>
      <c r="F185" s="209" t="s">
        <v>1349</v>
      </c>
      <c r="H185" s="208" t="s">
        <v>1</v>
      </c>
      <c r="I185" s="210"/>
      <c r="L185" s="207"/>
      <c r="M185" s="211"/>
      <c r="N185" s="212"/>
      <c r="O185" s="212"/>
      <c r="P185" s="212"/>
      <c r="Q185" s="212"/>
      <c r="R185" s="212"/>
      <c r="S185" s="212"/>
      <c r="T185" s="213"/>
      <c r="AT185" s="208" t="s">
        <v>220</v>
      </c>
      <c r="AU185" s="208" t="s">
        <v>86</v>
      </c>
      <c r="AV185" s="15" t="s">
        <v>84</v>
      </c>
      <c r="AW185" s="15" t="s">
        <v>32</v>
      </c>
      <c r="AX185" s="15" t="s">
        <v>76</v>
      </c>
      <c r="AY185" s="208" t="s">
        <v>165</v>
      </c>
    </row>
    <row r="186" spans="2:51" s="15" customFormat="1" ht="22.5">
      <c r="B186" s="207"/>
      <c r="D186" s="179" t="s">
        <v>220</v>
      </c>
      <c r="E186" s="208" t="s">
        <v>1</v>
      </c>
      <c r="F186" s="209" t="s">
        <v>1350</v>
      </c>
      <c r="H186" s="208" t="s">
        <v>1</v>
      </c>
      <c r="I186" s="210"/>
      <c r="L186" s="207"/>
      <c r="M186" s="211"/>
      <c r="N186" s="212"/>
      <c r="O186" s="212"/>
      <c r="P186" s="212"/>
      <c r="Q186" s="212"/>
      <c r="R186" s="212"/>
      <c r="S186" s="212"/>
      <c r="T186" s="213"/>
      <c r="AT186" s="208" t="s">
        <v>220</v>
      </c>
      <c r="AU186" s="208" t="s">
        <v>86</v>
      </c>
      <c r="AV186" s="15" t="s">
        <v>84</v>
      </c>
      <c r="AW186" s="15" t="s">
        <v>32</v>
      </c>
      <c r="AX186" s="15" t="s">
        <v>76</v>
      </c>
      <c r="AY186" s="208" t="s">
        <v>165</v>
      </c>
    </row>
    <row r="187" spans="2:51" s="15" customFormat="1" ht="11.25">
      <c r="B187" s="207"/>
      <c r="D187" s="179" t="s">
        <v>220</v>
      </c>
      <c r="E187" s="208" t="s">
        <v>1</v>
      </c>
      <c r="F187" s="209" t="s">
        <v>395</v>
      </c>
      <c r="H187" s="208" t="s">
        <v>1</v>
      </c>
      <c r="I187" s="210"/>
      <c r="L187" s="207"/>
      <c r="M187" s="211"/>
      <c r="N187" s="212"/>
      <c r="O187" s="212"/>
      <c r="P187" s="212"/>
      <c r="Q187" s="212"/>
      <c r="R187" s="212"/>
      <c r="S187" s="212"/>
      <c r="T187" s="213"/>
      <c r="AT187" s="208" t="s">
        <v>220</v>
      </c>
      <c r="AU187" s="208" t="s">
        <v>86</v>
      </c>
      <c r="AV187" s="15" t="s">
        <v>84</v>
      </c>
      <c r="AW187" s="15" t="s">
        <v>32</v>
      </c>
      <c r="AX187" s="15" t="s">
        <v>76</v>
      </c>
      <c r="AY187" s="208" t="s">
        <v>165</v>
      </c>
    </row>
    <row r="188" spans="2:51" s="15" customFormat="1" ht="22.5">
      <c r="B188" s="207"/>
      <c r="D188" s="179" t="s">
        <v>220</v>
      </c>
      <c r="E188" s="208" t="s">
        <v>1</v>
      </c>
      <c r="F188" s="209" t="s">
        <v>1351</v>
      </c>
      <c r="H188" s="208" t="s">
        <v>1</v>
      </c>
      <c r="I188" s="210"/>
      <c r="L188" s="207"/>
      <c r="M188" s="211"/>
      <c r="N188" s="212"/>
      <c r="O188" s="212"/>
      <c r="P188" s="212"/>
      <c r="Q188" s="212"/>
      <c r="R188" s="212"/>
      <c r="S188" s="212"/>
      <c r="T188" s="213"/>
      <c r="AT188" s="208" t="s">
        <v>220</v>
      </c>
      <c r="AU188" s="208" t="s">
        <v>86</v>
      </c>
      <c r="AV188" s="15" t="s">
        <v>84</v>
      </c>
      <c r="AW188" s="15" t="s">
        <v>32</v>
      </c>
      <c r="AX188" s="15" t="s">
        <v>76</v>
      </c>
      <c r="AY188" s="208" t="s">
        <v>165</v>
      </c>
    </row>
    <row r="189" spans="2:51" s="15" customFormat="1" ht="22.5">
      <c r="B189" s="207"/>
      <c r="D189" s="179" t="s">
        <v>220</v>
      </c>
      <c r="E189" s="208" t="s">
        <v>1</v>
      </c>
      <c r="F189" s="209" t="s">
        <v>1352</v>
      </c>
      <c r="H189" s="208" t="s">
        <v>1</v>
      </c>
      <c r="I189" s="210"/>
      <c r="L189" s="207"/>
      <c r="M189" s="211"/>
      <c r="N189" s="212"/>
      <c r="O189" s="212"/>
      <c r="P189" s="212"/>
      <c r="Q189" s="212"/>
      <c r="R189" s="212"/>
      <c r="S189" s="212"/>
      <c r="T189" s="213"/>
      <c r="AT189" s="208" t="s">
        <v>220</v>
      </c>
      <c r="AU189" s="208" t="s">
        <v>86</v>
      </c>
      <c r="AV189" s="15" t="s">
        <v>84</v>
      </c>
      <c r="AW189" s="15" t="s">
        <v>32</v>
      </c>
      <c r="AX189" s="15" t="s">
        <v>76</v>
      </c>
      <c r="AY189" s="208" t="s">
        <v>165</v>
      </c>
    </row>
    <row r="190" spans="2:51" s="15" customFormat="1" ht="22.5">
      <c r="B190" s="207"/>
      <c r="D190" s="179" t="s">
        <v>220</v>
      </c>
      <c r="E190" s="208" t="s">
        <v>1</v>
      </c>
      <c r="F190" s="209" t="s">
        <v>1353</v>
      </c>
      <c r="H190" s="208" t="s">
        <v>1</v>
      </c>
      <c r="I190" s="210"/>
      <c r="L190" s="207"/>
      <c r="M190" s="211"/>
      <c r="N190" s="212"/>
      <c r="O190" s="212"/>
      <c r="P190" s="212"/>
      <c r="Q190" s="212"/>
      <c r="R190" s="212"/>
      <c r="S190" s="212"/>
      <c r="T190" s="213"/>
      <c r="AT190" s="208" t="s">
        <v>220</v>
      </c>
      <c r="AU190" s="208" t="s">
        <v>86</v>
      </c>
      <c r="AV190" s="15" t="s">
        <v>84</v>
      </c>
      <c r="AW190" s="15" t="s">
        <v>32</v>
      </c>
      <c r="AX190" s="15" t="s">
        <v>76</v>
      </c>
      <c r="AY190" s="208" t="s">
        <v>165</v>
      </c>
    </row>
    <row r="191" spans="2:51" s="15" customFormat="1" ht="22.5">
      <c r="B191" s="207"/>
      <c r="D191" s="179" t="s">
        <v>220</v>
      </c>
      <c r="E191" s="208" t="s">
        <v>1</v>
      </c>
      <c r="F191" s="209" t="s">
        <v>1354</v>
      </c>
      <c r="H191" s="208" t="s">
        <v>1</v>
      </c>
      <c r="I191" s="210"/>
      <c r="L191" s="207"/>
      <c r="M191" s="211"/>
      <c r="N191" s="212"/>
      <c r="O191" s="212"/>
      <c r="P191" s="212"/>
      <c r="Q191" s="212"/>
      <c r="R191" s="212"/>
      <c r="S191" s="212"/>
      <c r="T191" s="213"/>
      <c r="AT191" s="208" t="s">
        <v>220</v>
      </c>
      <c r="AU191" s="208" t="s">
        <v>86</v>
      </c>
      <c r="AV191" s="15" t="s">
        <v>84</v>
      </c>
      <c r="AW191" s="15" t="s">
        <v>32</v>
      </c>
      <c r="AX191" s="15" t="s">
        <v>76</v>
      </c>
      <c r="AY191" s="208" t="s">
        <v>165</v>
      </c>
    </row>
    <row r="192" spans="2:51" s="15" customFormat="1" ht="22.5">
      <c r="B192" s="207"/>
      <c r="D192" s="179" t="s">
        <v>220</v>
      </c>
      <c r="E192" s="208" t="s">
        <v>1</v>
      </c>
      <c r="F192" s="209" t="s">
        <v>1355</v>
      </c>
      <c r="H192" s="208" t="s">
        <v>1</v>
      </c>
      <c r="I192" s="210"/>
      <c r="L192" s="207"/>
      <c r="M192" s="211"/>
      <c r="N192" s="212"/>
      <c r="O192" s="212"/>
      <c r="P192" s="212"/>
      <c r="Q192" s="212"/>
      <c r="R192" s="212"/>
      <c r="S192" s="212"/>
      <c r="T192" s="213"/>
      <c r="AT192" s="208" t="s">
        <v>220</v>
      </c>
      <c r="AU192" s="208" t="s">
        <v>86</v>
      </c>
      <c r="AV192" s="15" t="s">
        <v>84</v>
      </c>
      <c r="AW192" s="15" t="s">
        <v>32</v>
      </c>
      <c r="AX192" s="15" t="s">
        <v>76</v>
      </c>
      <c r="AY192" s="208" t="s">
        <v>165</v>
      </c>
    </row>
    <row r="193" spans="2:51" s="15" customFormat="1" ht="22.5">
      <c r="B193" s="207"/>
      <c r="D193" s="179" t="s">
        <v>220</v>
      </c>
      <c r="E193" s="208" t="s">
        <v>1</v>
      </c>
      <c r="F193" s="209" t="s">
        <v>1356</v>
      </c>
      <c r="H193" s="208" t="s">
        <v>1</v>
      </c>
      <c r="I193" s="210"/>
      <c r="L193" s="207"/>
      <c r="M193" s="211"/>
      <c r="N193" s="212"/>
      <c r="O193" s="212"/>
      <c r="P193" s="212"/>
      <c r="Q193" s="212"/>
      <c r="R193" s="212"/>
      <c r="S193" s="212"/>
      <c r="T193" s="213"/>
      <c r="AT193" s="208" t="s">
        <v>220</v>
      </c>
      <c r="AU193" s="208" t="s">
        <v>86</v>
      </c>
      <c r="AV193" s="15" t="s">
        <v>84</v>
      </c>
      <c r="AW193" s="15" t="s">
        <v>32</v>
      </c>
      <c r="AX193" s="15" t="s">
        <v>76</v>
      </c>
      <c r="AY193" s="208" t="s">
        <v>165</v>
      </c>
    </row>
    <row r="194" spans="2:51" s="15" customFormat="1" ht="11.25">
      <c r="B194" s="207"/>
      <c r="D194" s="179" t="s">
        <v>220</v>
      </c>
      <c r="E194" s="208" t="s">
        <v>1</v>
      </c>
      <c r="F194" s="209" t="s">
        <v>395</v>
      </c>
      <c r="H194" s="208" t="s">
        <v>1</v>
      </c>
      <c r="I194" s="210"/>
      <c r="L194" s="207"/>
      <c r="M194" s="211"/>
      <c r="N194" s="212"/>
      <c r="O194" s="212"/>
      <c r="P194" s="212"/>
      <c r="Q194" s="212"/>
      <c r="R194" s="212"/>
      <c r="S194" s="212"/>
      <c r="T194" s="213"/>
      <c r="AT194" s="208" t="s">
        <v>220</v>
      </c>
      <c r="AU194" s="208" t="s">
        <v>86</v>
      </c>
      <c r="AV194" s="15" t="s">
        <v>84</v>
      </c>
      <c r="AW194" s="15" t="s">
        <v>32</v>
      </c>
      <c r="AX194" s="15" t="s">
        <v>76</v>
      </c>
      <c r="AY194" s="208" t="s">
        <v>165</v>
      </c>
    </row>
    <row r="195" spans="2:51" s="15" customFormat="1" ht="22.5">
      <c r="B195" s="207"/>
      <c r="D195" s="179" t="s">
        <v>220</v>
      </c>
      <c r="E195" s="208" t="s">
        <v>1</v>
      </c>
      <c r="F195" s="209" t="s">
        <v>1357</v>
      </c>
      <c r="H195" s="208" t="s">
        <v>1</v>
      </c>
      <c r="I195" s="210"/>
      <c r="L195" s="207"/>
      <c r="M195" s="211"/>
      <c r="N195" s="212"/>
      <c r="O195" s="212"/>
      <c r="P195" s="212"/>
      <c r="Q195" s="212"/>
      <c r="R195" s="212"/>
      <c r="S195" s="212"/>
      <c r="T195" s="213"/>
      <c r="AT195" s="208" t="s">
        <v>220</v>
      </c>
      <c r="AU195" s="208" t="s">
        <v>86</v>
      </c>
      <c r="AV195" s="15" t="s">
        <v>84</v>
      </c>
      <c r="AW195" s="15" t="s">
        <v>32</v>
      </c>
      <c r="AX195" s="15" t="s">
        <v>76</v>
      </c>
      <c r="AY195" s="208" t="s">
        <v>165</v>
      </c>
    </row>
    <row r="196" spans="2:51" s="15" customFormat="1" ht="22.5">
      <c r="B196" s="207"/>
      <c r="D196" s="179" t="s">
        <v>220</v>
      </c>
      <c r="E196" s="208" t="s">
        <v>1</v>
      </c>
      <c r="F196" s="209" t="s">
        <v>1358</v>
      </c>
      <c r="H196" s="208" t="s">
        <v>1</v>
      </c>
      <c r="I196" s="210"/>
      <c r="L196" s="207"/>
      <c r="M196" s="211"/>
      <c r="N196" s="212"/>
      <c r="O196" s="212"/>
      <c r="P196" s="212"/>
      <c r="Q196" s="212"/>
      <c r="R196" s="212"/>
      <c r="S196" s="212"/>
      <c r="T196" s="213"/>
      <c r="AT196" s="208" t="s">
        <v>220</v>
      </c>
      <c r="AU196" s="208" t="s">
        <v>86</v>
      </c>
      <c r="AV196" s="15" t="s">
        <v>84</v>
      </c>
      <c r="AW196" s="15" t="s">
        <v>32</v>
      </c>
      <c r="AX196" s="15" t="s">
        <v>76</v>
      </c>
      <c r="AY196" s="208" t="s">
        <v>165</v>
      </c>
    </row>
    <row r="197" spans="2:51" s="15" customFormat="1" ht="22.5">
      <c r="B197" s="207"/>
      <c r="D197" s="179" t="s">
        <v>220</v>
      </c>
      <c r="E197" s="208" t="s">
        <v>1</v>
      </c>
      <c r="F197" s="209" t="s">
        <v>1359</v>
      </c>
      <c r="H197" s="208" t="s">
        <v>1</v>
      </c>
      <c r="I197" s="210"/>
      <c r="L197" s="207"/>
      <c r="M197" s="211"/>
      <c r="N197" s="212"/>
      <c r="O197" s="212"/>
      <c r="P197" s="212"/>
      <c r="Q197" s="212"/>
      <c r="R197" s="212"/>
      <c r="S197" s="212"/>
      <c r="T197" s="213"/>
      <c r="AT197" s="208" t="s">
        <v>220</v>
      </c>
      <c r="AU197" s="208" t="s">
        <v>86</v>
      </c>
      <c r="AV197" s="15" t="s">
        <v>84</v>
      </c>
      <c r="AW197" s="15" t="s">
        <v>32</v>
      </c>
      <c r="AX197" s="15" t="s">
        <v>76</v>
      </c>
      <c r="AY197" s="208" t="s">
        <v>165</v>
      </c>
    </row>
    <row r="198" spans="2:51" s="15" customFormat="1" ht="22.5">
      <c r="B198" s="207"/>
      <c r="D198" s="179" t="s">
        <v>220</v>
      </c>
      <c r="E198" s="208" t="s">
        <v>1</v>
      </c>
      <c r="F198" s="209" t="s">
        <v>1360</v>
      </c>
      <c r="H198" s="208" t="s">
        <v>1</v>
      </c>
      <c r="I198" s="210"/>
      <c r="L198" s="207"/>
      <c r="M198" s="211"/>
      <c r="N198" s="212"/>
      <c r="O198" s="212"/>
      <c r="P198" s="212"/>
      <c r="Q198" s="212"/>
      <c r="R198" s="212"/>
      <c r="S198" s="212"/>
      <c r="T198" s="213"/>
      <c r="AT198" s="208" t="s">
        <v>220</v>
      </c>
      <c r="AU198" s="208" t="s">
        <v>86</v>
      </c>
      <c r="AV198" s="15" t="s">
        <v>84</v>
      </c>
      <c r="AW198" s="15" t="s">
        <v>32</v>
      </c>
      <c r="AX198" s="15" t="s">
        <v>76</v>
      </c>
      <c r="AY198" s="208" t="s">
        <v>165</v>
      </c>
    </row>
    <row r="199" spans="2:51" s="15" customFormat="1" ht="22.5">
      <c r="B199" s="207"/>
      <c r="D199" s="179" t="s">
        <v>220</v>
      </c>
      <c r="E199" s="208" t="s">
        <v>1</v>
      </c>
      <c r="F199" s="209" t="s">
        <v>1361</v>
      </c>
      <c r="H199" s="208" t="s">
        <v>1</v>
      </c>
      <c r="I199" s="210"/>
      <c r="L199" s="207"/>
      <c r="M199" s="211"/>
      <c r="N199" s="212"/>
      <c r="O199" s="212"/>
      <c r="P199" s="212"/>
      <c r="Q199" s="212"/>
      <c r="R199" s="212"/>
      <c r="S199" s="212"/>
      <c r="T199" s="213"/>
      <c r="AT199" s="208" t="s">
        <v>220</v>
      </c>
      <c r="AU199" s="208" t="s">
        <v>86</v>
      </c>
      <c r="AV199" s="15" t="s">
        <v>84</v>
      </c>
      <c r="AW199" s="15" t="s">
        <v>32</v>
      </c>
      <c r="AX199" s="15" t="s">
        <v>76</v>
      </c>
      <c r="AY199" s="208" t="s">
        <v>165</v>
      </c>
    </row>
    <row r="200" spans="2:51" s="15" customFormat="1" ht="22.5">
      <c r="B200" s="207"/>
      <c r="D200" s="179" t="s">
        <v>220</v>
      </c>
      <c r="E200" s="208" t="s">
        <v>1</v>
      </c>
      <c r="F200" s="209" t="s">
        <v>1362</v>
      </c>
      <c r="H200" s="208" t="s">
        <v>1</v>
      </c>
      <c r="I200" s="210"/>
      <c r="L200" s="207"/>
      <c r="M200" s="211"/>
      <c r="N200" s="212"/>
      <c r="O200" s="212"/>
      <c r="P200" s="212"/>
      <c r="Q200" s="212"/>
      <c r="R200" s="212"/>
      <c r="S200" s="212"/>
      <c r="T200" s="213"/>
      <c r="AT200" s="208" t="s">
        <v>220</v>
      </c>
      <c r="AU200" s="208" t="s">
        <v>86</v>
      </c>
      <c r="AV200" s="15" t="s">
        <v>84</v>
      </c>
      <c r="AW200" s="15" t="s">
        <v>32</v>
      </c>
      <c r="AX200" s="15" t="s">
        <v>76</v>
      </c>
      <c r="AY200" s="208" t="s">
        <v>165</v>
      </c>
    </row>
    <row r="201" spans="2:51" s="15" customFormat="1" ht="11.25">
      <c r="B201" s="207"/>
      <c r="D201" s="179" t="s">
        <v>220</v>
      </c>
      <c r="E201" s="208" t="s">
        <v>1</v>
      </c>
      <c r="F201" s="209" t="s">
        <v>395</v>
      </c>
      <c r="H201" s="208" t="s">
        <v>1</v>
      </c>
      <c r="I201" s="210"/>
      <c r="L201" s="207"/>
      <c r="M201" s="211"/>
      <c r="N201" s="212"/>
      <c r="O201" s="212"/>
      <c r="P201" s="212"/>
      <c r="Q201" s="212"/>
      <c r="R201" s="212"/>
      <c r="S201" s="212"/>
      <c r="T201" s="213"/>
      <c r="AT201" s="208" t="s">
        <v>220</v>
      </c>
      <c r="AU201" s="208" t="s">
        <v>86</v>
      </c>
      <c r="AV201" s="15" t="s">
        <v>84</v>
      </c>
      <c r="AW201" s="15" t="s">
        <v>32</v>
      </c>
      <c r="AX201" s="15" t="s">
        <v>76</v>
      </c>
      <c r="AY201" s="208" t="s">
        <v>165</v>
      </c>
    </row>
    <row r="202" spans="2:51" s="15" customFormat="1" ht="22.5">
      <c r="B202" s="207"/>
      <c r="D202" s="179" t="s">
        <v>220</v>
      </c>
      <c r="E202" s="208" t="s">
        <v>1</v>
      </c>
      <c r="F202" s="209" t="s">
        <v>1363</v>
      </c>
      <c r="H202" s="208" t="s">
        <v>1</v>
      </c>
      <c r="I202" s="210"/>
      <c r="L202" s="207"/>
      <c r="M202" s="211"/>
      <c r="N202" s="212"/>
      <c r="O202" s="212"/>
      <c r="P202" s="212"/>
      <c r="Q202" s="212"/>
      <c r="R202" s="212"/>
      <c r="S202" s="212"/>
      <c r="T202" s="213"/>
      <c r="AT202" s="208" t="s">
        <v>220</v>
      </c>
      <c r="AU202" s="208" t="s">
        <v>86</v>
      </c>
      <c r="AV202" s="15" t="s">
        <v>84</v>
      </c>
      <c r="AW202" s="15" t="s">
        <v>32</v>
      </c>
      <c r="AX202" s="15" t="s">
        <v>76</v>
      </c>
      <c r="AY202" s="208" t="s">
        <v>165</v>
      </c>
    </row>
    <row r="203" spans="2:51" s="15" customFormat="1" ht="22.5">
      <c r="B203" s="207"/>
      <c r="D203" s="179" t="s">
        <v>220</v>
      </c>
      <c r="E203" s="208" t="s">
        <v>1</v>
      </c>
      <c r="F203" s="209" t="s">
        <v>1364</v>
      </c>
      <c r="H203" s="208" t="s">
        <v>1</v>
      </c>
      <c r="I203" s="210"/>
      <c r="L203" s="207"/>
      <c r="M203" s="211"/>
      <c r="N203" s="212"/>
      <c r="O203" s="212"/>
      <c r="P203" s="212"/>
      <c r="Q203" s="212"/>
      <c r="R203" s="212"/>
      <c r="S203" s="212"/>
      <c r="T203" s="213"/>
      <c r="AT203" s="208" t="s">
        <v>220</v>
      </c>
      <c r="AU203" s="208" t="s">
        <v>86</v>
      </c>
      <c r="AV203" s="15" t="s">
        <v>84</v>
      </c>
      <c r="AW203" s="15" t="s">
        <v>32</v>
      </c>
      <c r="AX203" s="15" t="s">
        <v>76</v>
      </c>
      <c r="AY203" s="208" t="s">
        <v>165</v>
      </c>
    </row>
    <row r="204" spans="2:51" s="15" customFormat="1" ht="22.5">
      <c r="B204" s="207"/>
      <c r="D204" s="179" t="s">
        <v>220</v>
      </c>
      <c r="E204" s="208" t="s">
        <v>1</v>
      </c>
      <c r="F204" s="209" t="s">
        <v>1365</v>
      </c>
      <c r="H204" s="208" t="s">
        <v>1</v>
      </c>
      <c r="I204" s="210"/>
      <c r="L204" s="207"/>
      <c r="M204" s="211"/>
      <c r="N204" s="212"/>
      <c r="O204" s="212"/>
      <c r="P204" s="212"/>
      <c r="Q204" s="212"/>
      <c r="R204" s="212"/>
      <c r="S204" s="212"/>
      <c r="T204" s="213"/>
      <c r="AT204" s="208" t="s">
        <v>220</v>
      </c>
      <c r="AU204" s="208" t="s">
        <v>86</v>
      </c>
      <c r="AV204" s="15" t="s">
        <v>84</v>
      </c>
      <c r="AW204" s="15" t="s">
        <v>32</v>
      </c>
      <c r="AX204" s="15" t="s">
        <v>76</v>
      </c>
      <c r="AY204" s="208" t="s">
        <v>165</v>
      </c>
    </row>
    <row r="205" spans="2:51" s="15" customFormat="1" ht="22.5">
      <c r="B205" s="207"/>
      <c r="D205" s="179" t="s">
        <v>220</v>
      </c>
      <c r="E205" s="208" t="s">
        <v>1</v>
      </c>
      <c r="F205" s="209" t="s">
        <v>1366</v>
      </c>
      <c r="H205" s="208" t="s">
        <v>1</v>
      </c>
      <c r="I205" s="210"/>
      <c r="L205" s="207"/>
      <c r="M205" s="211"/>
      <c r="N205" s="212"/>
      <c r="O205" s="212"/>
      <c r="P205" s="212"/>
      <c r="Q205" s="212"/>
      <c r="R205" s="212"/>
      <c r="S205" s="212"/>
      <c r="T205" s="213"/>
      <c r="AT205" s="208" t="s">
        <v>220</v>
      </c>
      <c r="AU205" s="208" t="s">
        <v>86</v>
      </c>
      <c r="AV205" s="15" t="s">
        <v>84</v>
      </c>
      <c r="AW205" s="15" t="s">
        <v>32</v>
      </c>
      <c r="AX205" s="15" t="s">
        <v>76</v>
      </c>
      <c r="AY205" s="208" t="s">
        <v>165</v>
      </c>
    </row>
    <row r="206" spans="2:51" s="15" customFormat="1" ht="22.5">
      <c r="B206" s="207"/>
      <c r="D206" s="179" t="s">
        <v>220</v>
      </c>
      <c r="E206" s="208" t="s">
        <v>1</v>
      </c>
      <c r="F206" s="209" t="s">
        <v>1367</v>
      </c>
      <c r="H206" s="208" t="s">
        <v>1</v>
      </c>
      <c r="I206" s="210"/>
      <c r="L206" s="207"/>
      <c r="M206" s="211"/>
      <c r="N206" s="212"/>
      <c r="O206" s="212"/>
      <c r="P206" s="212"/>
      <c r="Q206" s="212"/>
      <c r="R206" s="212"/>
      <c r="S206" s="212"/>
      <c r="T206" s="213"/>
      <c r="AT206" s="208" t="s">
        <v>220</v>
      </c>
      <c r="AU206" s="208" t="s">
        <v>86</v>
      </c>
      <c r="AV206" s="15" t="s">
        <v>84</v>
      </c>
      <c r="AW206" s="15" t="s">
        <v>32</v>
      </c>
      <c r="AX206" s="15" t="s">
        <v>76</v>
      </c>
      <c r="AY206" s="208" t="s">
        <v>165</v>
      </c>
    </row>
    <row r="207" spans="2:51" s="15" customFormat="1" ht="22.5">
      <c r="B207" s="207"/>
      <c r="D207" s="179" t="s">
        <v>220</v>
      </c>
      <c r="E207" s="208" t="s">
        <v>1</v>
      </c>
      <c r="F207" s="209" t="s">
        <v>1368</v>
      </c>
      <c r="H207" s="208" t="s">
        <v>1</v>
      </c>
      <c r="I207" s="210"/>
      <c r="L207" s="207"/>
      <c r="M207" s="211"/>
      <c r="N207" s="212"/>
      <c r="O207" s="212"/>
      <c r="P207" s="212"/>
      <c r="Q207" s="212"/>
      <c r="R207" s="212"/>
      <c r="S207" s="212"/>
      <c r="T207" s="213"/>
      <c r="AT207" s="208" t="s">
        <v>220</v>
      </c>
      <c r="AU207" s="208" t="s">
        <v>86</v>
      </c>
      <c r="AV207" s="15" t="s">
        <v>84</v>
      </c>
      <c r="AW207" s="15" t="s">
        <v>32</v>
      </c>
      <c r="AX207" s="15" t="s">
        <v>76</v>
      </c>
      <c r="AY207" s="208" t="s">
        <v>165</v>
      </c>
    </row>
    <row r="208" spans="2:51" s="15" customFormat="1" ht="11.25">
      <c r="B208" s="207"/>
      <c r="D208" s="179" t="s">
        <v>220</v>
      </c>
      <c r="E208" s="208" t="s">
        <v>1</v>
      </c>
      <c r="F208" s="209" t="s">
        <v>395</v>
      </c>
      <c r="H208" s="208" t="s">
        <v>1</v>
      </c>
      <c r="I208" s="210"/>
      <c r="L208" s="207"/>
      <c r="M208" s="211"/>
      <c r="N208" s="212"/>
      <c r="O208" s="212"/>
      <c r="P208" s="212"/>
      <c r="Q208" s="212"/>
      <c r="R208" s="212"/>
      <c r="S208" s="212"/>
      <c r="T208" s="213"/>
      <c r="AT208" s="208" t="s">
        <v>220</v>
      </c>
      <c r="AU208" s="208" t="s">
        <v>86</v>
      </c>
      <c r="AV208" s="15" t="s">
        <v>84</v>
      </c>
      <c r="AW208" s="15" t="s">
        <v>32</v>
      </c>
      <c r="AX208" s="15" t="s">
        <v>76</v>
      </c>
      <c r="AY208" s="208" t="s">
        <v>165</v>
      </c>
    </row>
    <row r="209" spans="1:65" s="15" customFormat="1" ht="33.75">
      <c r="B209" s="207"/>
      <c r="D209" s="179" t="s">
        <v>220</v>
      </c>
      <c r="E209" s="208" t="s">
        <v>1</v>
      </c>
      <c r="F209" s="209" t="s">
        <v>1369</v>
      </c>
      <c r="H209" s="208" t="s">
        <v>1</v>
      </c>
      <c r="I209" s="210"/>
      <c r="L209" s="207"/>
      <c r="M209" s="211"/>
      <c r="N209" s="212"/>
      <c r="O209" s="212"/>
      <c r="P209" s="212"/>
      <c r="Q209" s="212"/>
      <c r="R209" s="212"/>
      <c r="S209" s="212"/>
      <c r="T209" s="213"/>
      <c r="AT209" s="208" t="s">
        <v>220</v>
      </c>
      <c r="AU209" s="208" t="s">
        <v>86</v>
      </c>
      <c r="AV209" s="15" t="s">
        <v>84</v>
      </c>
      <c r="AW209" s="15" t="s">
        <v>32</v>
      </c>
      <c r="AX209" s="15" t="s">
        <v>76</v>
      </c>
      <c r="AY209" s="208" t="s">
        <v>165</v>
      </c>
    </row>
    <row r="210" spans="1:65" s="13" customFormat="1" ht="11.25">
      <c r="B210" s="183"/>
      <c r="D210" s="179" t="s">
        <v>220</v>
      </c>
      <c r="E210" s="184" t="s">
        <v>1</v>
      </c>
      <c r="F210" s="185" t="s">
        <v>1370</v>
      </c>
      <c r="H210" s="186">
        <v>177.96299999999999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220</v>
      </c>
      <c r="AU210" s="184" t="s">
        <v>86</v>
      </c>
      <c r="AV210" s="13" t="s">
        <v>86</v>
      </c>
      <c r="AW210" s="13" t="s">
        <v>32</v>
      </c>
      <c r="AX210" s="13" t="s">
        <v>76</v>
      </c>
      <c r="AY210" s="184" t="s">
        <v>165</v>
      </c>
    </row>
    <row r="211" spans="1:65" s="14" customFormat="1" ht="11.25">
      <c r="B211" s="194"/>
      <c r="D211" s="179" t="s">
        <v>220</v>
      </c>
      <c r="E211" s="195" t="s">
        <v>1</v>
      </c>
      <c r="F211" s="196" t="s">
        <v>244</v>
      </c>
      <c r="H211" s="197">
        <v>177.96299999999999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5" t="s">
        <v>220</v>
      </c>
      <c r="AU211" s="195" t="s">
        <v>86</v>
      </c>
      <c r="AV211" s="14" t="s">
        <v>182</v>
      </c>
      <c r="AW211" s="14" t="s">
        <v>32</v>
      </c>
      <c r="AX211" s="14" t="s">
        <v>84</v>
      </c>
      <c r="AY211" s="195" t="s">
        <v>165</v>
      </c>
    </row>
    <row r="212" spans="1:65" s="2" customFormat="1" ht="16.5" customHeight="1">
      <c r="A212" s="32"/>
      <c r="B212" s="165"/>
      <c r="C212" s="214" t="s">
        <v>202</v>
      </c>
      <c r="D212" s="214" t="s">
        <v>336</v>
      </c>
      <c r="E212" s="215" t="s">
        <v>1371</v>
      </c>
      <c r="F212" s="216" t="s">
        <v>1372</v>
      </c>
      <c r="G212" s="217" t="s">
        <v>339</v>
      </c>
      <c r="H212" s="218">
        <v>355.92599999999999</v>
      </c>
      <c r="I212" s="219"/>
      <c r="J212" s="220">
        <f>ROUND(I212*H212,2)</f>
        <v>0</v>
      </c>
      <c r="K212" s="216" t="s">
        <v>172</v>
      </c>
      <c r="L212" s="221"/>
      <c r="M212" s="222" t="s">
        <v>1</v>
      </c>
      <c r="N212" s="223" t="s">
        <v>41</v>
      </c>
      <c r="O212" s="58"/>
      <c r="P212" s="175">
        <f>O212*H212</f>
        <v>0</v>
      </c>
      <c r="Q212" s="175">
        <v>1</v>
      </c>
      <c r="R212" s="175">
        <f>Q212*H212</f>
        <v>355.92599999999999</v>
      </c>
      <c r="S212" s="175">
        <v>0</v>
      </c>
      <c r="T212" s="17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7" t="s">
        <v>202</v>
      </c>
      <c r="AT212" s="177" t="s">
        <v>336</v>
      </c>
      <c r="AU212" s="177" t="s">
        <v>86</v>
      </c>
      <c r="AY212" s="17" t="s">
        <v>165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17" t="s">
        <v>84</v>
      </c>
      <c r="BK212" s="178">
        <f>ROUND(I212*H212,2)</f>
        <v>0</v>
      </c>
      <c r="BL212" s="17" t="s">
        <v>182</v>
      </c>
      <c r="BM212" s="177" t="s">
        <v>1373</v>
      </c>
    </row>
    <row r="213" spans="1:65" s="13" customFormat="1" ht="11.25">
      <c r="B213" s="183"/>
      <c r="D213" s="179" t="s">
        <v>220</v>
      </c>
      <c r="F213" s="185" t="s">
        <v>1374</v>
      </c>
      <c r="H213" s="186">
        <v>355.92599999999999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220</v>
      </c>
      <c r="AU213" s="184" t="s">
        <v>86</v>
      </c>
      <c r="AV213" s="13" t="s">
        <v>86</v>
      </c>
      <c r="AW213" s="13" t="s">
        <v>3</v>
      </c>
      <c r="AX213" s="13" t="s">
        <v>84</v>
      </c>
      <c r="AY213" s="184" t="s">
        <v>165</v>
      </c>
    </row>
    <row r="214" spans="1:65" s="2" customFormat="1" ht="21.75" customHeight="1">
      <c r="A214" s="32"/>
      <c r="B214" s="165"/>
      <c r="C214" s="166" t="s">
        <v>205</v>
      </c>
      <c r="D214" s="166" t="s">
        <v>168</v>
      </c>
      <c r="E214" s="167" t="s">
        <v>1375</v>
      </c>
      <c r="F214" s="168" t="s">
        <v>1376</v>
      </c>
      <c r="G214" s="169" t="s">
        <v>286</v>
      </c>
      <c r="H214" s="170">
        <v>41.779000000000003</v>
      </c>
      <c r="I214" s="171"/>
      <c r="J214" s="172">
        <f>ROUND(I214*H214,2)</f>
        <v>0</v>
      </c>
      <c r="K214" s="168" t="s">
        <v>172</v>
      </c>
      <c r="L214" s="33"/>
      <c r="M214" s="173" t="s">
        <v>1</v>
      </c>
      <c r="N214" s="174" t="s">
        <v>41</v>
      </c>
      <c r="O214" s="58"/>
      <c r="P214" s="175">
        <f>O214*H214</f>
        <v>0</v>
      </c>
      <c r="Q214" s="175">
        <v>0</v>
      </c>
      <c r="R214" s="175">
        <f>Q214*H214</f>
        <v>0</v>
      </c>
      <c r="S214" s="175">
        <v>0</v>
      </c>
      <c r="T214" s="17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7" t="s">
        <v>182</v>
      </c>
      <c r="AT214" s="177" t="s">
        <v>168</v>
      </c>
      <c r="AU214" s="177" t="s">
        <v>86</v>
      </c>
      <c r="AY214" s="17" t="s">
        <v>165</v>
      </c>
      <c r="BE214" s="178">
        <f>IF(N214="základní",J214,0)</f>
        <v>0</v>
      </c>
      <c r="BF214" s="178">
        <f>IF(N214="snížená",J214,0)</f>
        <v>0</v>
      </c>
      <c r="BG214" s="178">
        <f>IF(N214="zákl. přenesená",J214,0)</f>
        <v>0</v>
      </c>
      <c r="BH214" s="178">
        <f>IF(N214="sníž. přenesená",J214,0)</f>
        <v>0</v>
      </c>
      <c r="BI214" s="178">
        <f>IF(N214="nulová",J214,0)</f>
        <v>0</v>
      </c>
      <c r="BJ214" s="17" t="s">
        <v>84</v>
      </c>
      <c r="BK214" s="178">
        <f>ROUND(I214*H214,2)</f>
        <v>0</v>
      </c>
      <c r="BL214" s="17" t="s">
        <v>182</v>
      </c>
      <c r="BM214" s="177" t="s">
        <v>1377</v>
      </c>
    </row>
    <row r="215" spans="1:65" s="15" customFormat="1" ht="22.5">
      <c r="B215" s="207"/>
      <c r="D215" s="179" t="s">
        <v>220</v>
      </c>
      <c r="E215" s="208" t="s">
        <v>1</v>
      </c>
      <c r="F215" s="209" t="s">
        <v>1378</v>
      </c>
      <c r="H215" s="208" t="s">
        <v>1</v>
      </c>
      <c r="I215" s="210"/>
      <c r="L215" s="207"/>
      <c r="M215" s="211"/>
      <c r="N215" s="212"/>
      <c r="O215" s="212"/>
      <c r="P215" s="212"/>
      <c r="Q215" s="212"/>
      <c r="R215" s="212"/>
      <c r="S215" s="212"/>
      <c r="T215" s="213"/>
      <c r="AT215" s="208" t="s">
        <v>220</v>
      </c>
      <c r="AU215" s="208" t="s">
        <v>86</v>
      </c>
      <c r="AV215" s="15" t="s">
        <v>84</v>
      </c>
      <c r="AW215" s="15" t="s">
        <v>32</v>
      </c>
      <c r="AX215" s="15" t="s">
        <v>76</v>
      </c>
      <c r="AY215" s="208" t="s">
        <v>165</v>
      </c>
    </row>
    <row r="216" spans="1:65" s="15" customFormat="1" ht="22.5">
      <c r="B216" s="207"/>
      <c r="D216" s="179" t="s">
        <v>220</v>
      </c>
      <c r="E216" s="208" t="s">
        <v>1</v>
      </c>
      <c r="F216" s="209" t="s">
        <v>1379</v>
      </c>
      <c r="H216" s="208" t="s">
        <v>1</v>
      </c>
      <c r="I216" s="210"/>
      <c r="L216" s="207"/>
      <c r="M216" s="211"/>
      <c r="N216" s="212"/>
      <c r="O216" s="212"/>
      <c r="P216" s="212"/>
      <c r="Q216" s="212"/>
      <c r="R216" s="212"/>
      <c r="S216" s="212"/>
      <c r="T216" s="213"/>
      <c r="AT216" s="208" t="s">
        <v>220</v>
      </c>
      <c r="AU216" s="208" t="s">
        <v>86</v>
      </c>
      <c r="AV216" s="15" t="s">
        <v>84</v>
      </c>
      <c r="AW216" s="15" t="s">
        <v>32</v>
      </c>
      <c r="AX216" s="15" t="s">
        <v>76</v>
      </c>
      <c r="AY216" s="208" t="s">
        <v>165</v>
      </c>
    </row>
    <row r="217" spans="1:65" s="15" customFormat="1" ht="22.5">
      <c r="B217" s="207"/>
      <c r="D217" s="179" t="s">
        <v>220</v>
      </c>
      <c r="E217" s="208" t="s">
        <v>1</v>
      </c>
      <c r="F217" s="209" t="s">
        <v>1380</v>
      </c>
      <c r="H217" s="208" t="s">
        <v>1</v>
      </c>
      <c r="I217" s="210"/>
      <c r="L217" s="207"/>
      <c r="M217" s="211"/>
      <c r="N217" s="212"/>
      <c r="O217" s="212"/>
      <c r="P217" s="212"/>
      <c r="Q217" s="212"/>
      <c r="R217" s="212"/>
      <c r="S217" s="212"/>
      <c r="T217" s="213"/>
      <c r="AT217" s="208" t="s">
        <v>220</v>
      </c>
      <c r="AU217" s="208" t="s">
        <v>86</v>
      </c>
      <c r="AV217" s="15" t="s">
        <v>84</v>
      </c>
      <c r="AW217" s="15" t="s">
        <v>32</v>
      </c>
      <c r="AX217" s="15" t="s">
        <v>76</v>
      </c>
      <c r="AY217" s="208" t="s">
        <v>165</v>
      </c>
    </row>
    <row r="218" spans="1:65" s="15" customFormat="1" ht="22.5">
      <c r="B218" s="207"/>
      <c r="D218" s="179" t="s">
        <v>220</v>
      </c>
      <c r="E218" s="208" t="s">
        <v>1</v>
      </c>
      <c r="F218" s="209" t="s">
        <v>1381</v>
      </c>
      <c r="H218" s="208" t="s">
        <v>1</v>
      </c>
      <c r="I218" s="210"/>
      <c r="L218" s="207"/>
      <c r="M218" s="211"/>
      <c r="N218" s="212"/>
      <c r="O218" s="212"/>
      <c r="P218" s="212"/>
      <c r="Q218" s="212"/>
      <c r="R218" s="212"/>
      <c r="S218" s="212"/>
      <c r="T218" s="213"/>
      <c r="AT218" s="208" t="s">
        <v>220</v>
      </c>
      <c r="AU218" s="208" t="s">
        <v>86</v>
      </c>
      <c r="AV218" s="15" t="s">
        <v>84</v>
      </c>
      <c r="AW218" s="15" t="s">
        <v>32</v>
      </c>
      <c r="AX218" s="15" t="s">
        <v>76</v>
      </c>
      <c r="AY218" s="208" t="s">
        <v>165</v>
      </c>
    </row>
    <row r="219" spans="1:65" s="15" customFormat="1" ht="22.5">
      <c r="B219" s="207"/>
      <c r="D219" s="179" t="s">
        <v>220</v>
      </c>
      <c r="E219" s="208" t="s">
        <v>1</v>
      </c>
      <c r="F219" s="209" t="s">
        <v>1382</v>
      </c>
      <c r="H219" s="208" t="s">
        <v>1</v>
      </c>
      <c r="I219" s="210"/>
      <c r="L219" s="207"/>
      <c r="M219" s="211"/>
      <c r="N219" s="212"/>
      <c r="O219" s="212"/>
      <c r="P219" s="212"/>
      <c r="Q219" s="212"/>
      <c r="R219" s="212"/>
      <c r="S219" s="212"/>
      <c r="T219" s="213"/>
      <c r="AT219" s="208" t="s">
        <v>220</v>
      </c>
      <c r="AU219" s="208" t="s">
        <v>86</v>
      </c>
      <c r="AV219" s="15" t="s">
        <v>84</v>
      </c>
      <c r="AW219" s="15" t="s">
        <v>32</v>
      </c>
      <c r="AX219" s="15" t="s">
        <v>76</v>
      </c>
      <c r="AY219" s="208" t="s">
        <v>165</v>
      </c>
    </row>
    <row r="220" spans="1:65" s="15" customFormat="1" ht="22.5">
      <c r="B220" s="207"/>
      <c r="D220" s="179" t="s">
        <v>220</v>
      </c>
      <c r="E220" s="208" t="s">
        <v>1</v>
      </c>
      <c r="F220" s="209" t="s">
        <v>1383</v>
      </c>
      <c r="H220" s="208" t="s">
        <v>1</v>
      </c>
      <c r="I220" s="210"/>
      <c r="L220" s="207"/>
      <c r="M220" s="211"/>
      <c r="N220" s="212"/>
      <c r="O220" s="212"/>
      <c r="P220" s="212"/>
      <c r="Q220" s="212"/>
      <c r="R220" s="212"/>
      <c r="S220" s="212"/>
      <c r="T220" s="213"/>
      <c r="AT220" s="208" t="s">
        <v>220</v>
      </c>
      <c r="AU220" s="208" t="s">
        <v>86</v>
      </c>
      <c r="AV220" s="15" t="s">
        <v>84</v>
      </c>
      <c r="AW220" s="15" t="s">
        <v>32</v>
      </c>
      <c r="AX220" s="15" t="s">
        <v>76</v>
      </c>
      <c r="AY220" s="208" t="s">
        <v>165</v>
      </c>
    </row>
    <row r="221" spans="1:65" s="15" customFormat="1" ht="11.25">
      <c r="B221" s="207"/>
      <c r="D221" s="179" t="s">
        <v>220</v>
      </c>
      <c r="E221" s="208" t="s">
        <v>1</v>
      </c>
      <c r="F221" s="209" t="s">
        <v>395</v>
      </c>
      <c r="H221" s="208" t="s">
        <v>1</v>
      </c>
      <c r="I221" s="210"/>
      <c r="L221" s="207"/>
      <c r="M221" s="211"/>
      <c r="N221" s="212"/>
      <c r="O221" s="212"/>
      <c r="P221" s="212"/>
      <c r="Q221" s="212"/>
      <c r="R221" s="212"/>
      <c r="S221" s="212"/>
      <c r="T221" s="213"/>
      <c r="AT221" s="208" t="s">
        <v>220</v>
      </c>
      <c r="AU221" s="208" t="s">
        <v>86</v>
      </c>
      <c r="AV221" s="15" t="s">
        <v>84</v>
      </c>
      <c r="AW221" s="15" t="s">
        <v>32</v>
      </c>
      <c r="AX221" s="15" t="s">
        <v>76</v>
      </c>
      <c r="AY221" s="208" t="s">
        <v>165</v>
      </c>
    </row>
    <row r="222" spans="1:65" s="15" customFormat="1" ht="22.5">
      <c r="B222" s="207"/>
      <c r="D222" s="179" t="s">
        <v>220</v>
      </c>
      <c r="E222" s="208" t="s">
        <v>1</v>
      </c>
      <c r="F222" s="209" t="s">
        <v>1384</v>
      </c>
      <c r="H222" s="208" t="s">
        <v>1</v>
      </c>
      <c r="I222" s="210"/>
      <c r="L222" s="207"/>
      <c r="M222" s="211"/>
      <c r="N222" s="212"/>
      <c r="O222" s="212"/>
      <c r="P222" s="212"/>
      <c r="Q222" s="212"/>
      <c r="R222" s="212"/>
      <c r="S222" s="212"/>
      <c r="T222" s="213"/>
      <c r="AT222" s="208" t="s">
        <v>220</v>
      </c>
      <c r="AU222" s="208" t="s">
        <v>86</v>
      </c>
      <c r="AV222" s="15" t="s">
        <v>84</v>
      </c>
      <c r="AW222" s="15" t="s">
        <v>32</v>
      </c>
      <c r="AX222" s="15" t="s">
        <v>76</v>
      </c>
      <c r="AY222" s="208" t="s">
        <v>165</v>
      </c>
    </row>
    <row r="223" spans="1:65" s="15" customFormat="1" ht="22.5">
      <c r="B223" s="207"/>
      <c r="D223" s="179" t="s">
        <v>220</v>
      </c>
      <c r="E223" s="208" t="s">
        <v>1</v>
      </c>
      <c r="F223" s="209" t="s">
        <v>1385</v>
      </c>
      <c r="H223" s="208" t="s">
        <v>1</v>
      </c>
      <c r="I223" s="210"/>
      <c r="L223" s="207"/>
      <c r="M223" s="211"/>
      <c r="N223" s="212"/>
      <c r="O223" s="212"/>
      <c r="P223" s="212"/>
      <c r="Q223" s="212"/>
      <c r="R223" s="212"/>
      <c r="S223" s="212"/>
      <c r="T223" s="213"/>
      <c r="AT223" s="208" t="s">
        <v>220</v>
      </c>
      <c r="AU223" s="208" t="s">
        <v>86</v>
      </c>
      <c r="AV223" s="15" t="s">
        <v>84</v>
      </c>
      <c r="AW223" s="15" t="s">
        <v>32</v>
      </c>
      <c r="AX223" s="15" t="s">
        <v>76</v>
      </c>
      <c r="AY223" s="208" t="s">
        <v>165</v>
      </c>
    </row>
    <row r="224" spans="1:65" s="15" customFormat="1" ht="22.5">
      <c r="B224" s="207"/>
      <c r="D224" s="179" t="s">
        <v>220</v>
      </c>
      <c r="E224" s="208" t="s">
        <v>1</v>
      </c>
      <c r="F224" s="209" t="s">
        <v>1386</v>
      </c>
      <c r="H224" s="208" t="s">
        <v>1</v>
      </c>
      <c r="I224" s="210"/>
      <c r="L224" s="207"/>
      <c r="M224" s="211"/>
      <c r="N224" s="212"/>
      <c r="O224" s="212"/>
      <c r="P224" s="212"/>
      <c r="Q224" s="212"/>
      <c r="R224" s="212"/>
      <c r="S224" s="212"/>
      <c r="T224" s="213"/>
      <c r="AT224" s="208" t="s">
        <v>220</v>
      </c>
      <c r="AU224" s="208" t="s">
        <v>86</v>
      </c>
      <c r="AV224" s="15" t="s">
        <v>84</v>
      </c>
      <c r="AW224" s="15" t="s">
        <v>32</v>
      </c>
      <c r="AX224" s="15" t="s">
        <v>76</v>
      </c>
      <c r="AY224" s="208" t="s">
        <v>165</v>
      </c>
    </row>
    <row r="225" spans="2:51" s="15" customFormat="1" ht="22.5">
      <c r="B225" s="207"/>
      <c r="D225" s="179" t="s">
        <v>220</v>
      </c>
      <c r="E225" s="208" t="s">
        <v>1</v>
      </c>
      <c r="F225" s="209" t="s">
        <v>1387</v>
      </c>
      <c r="H225" s="208" t="s">
        <v>1</v>
      </c>
      <c r="I225" s="210"/>
      <c r="L225" s="207"/>
      <c r="M225" s="211"/>
      <c r="N225" s="212"/>
      <c r="O225" s="212"/>
      <c r="P225" s="212"/>
      <c r="Q225" s="212"/>
      <c r="R225" s="212"/>
      <c r="S225" s="212"/>
      <c r="T225" s="213"/>
      <c r="AT225" s="208" t="s">
        <v>220</v>
      </c>
      <c r="AU225" s="208" t="s">
        <v>86</v>
      </c>
      <c r="AV225" s="15" t="s">
        <v>84</v>
      </c>
      <c r="AW225" s="15" t="s">
        <v>32</v>
      </c>
      <c r="AX225" s="15" t="s">
        <v>76</v>
      </c>
      <c r="AY225" s="208" t="s">
        <v>165</v>
      </c>
    </row>
    <row r="226" spans="2:51" s="15" customFormat="1" ht="22.5">
      <c r="B226" s="207"/>
      <c r="D226" s="179" t="s">
        <v>220</v>
      </c>
      <c r="E226" s="208" t="s">
        <v>1</v>
      </c>
      <c r="F226" s="209" t="s">
        <v>1388</v>
      </c>
      <c r="H226" s="208" t="s">
        <v>1</v>
      </c>
      <c r="I226" s="210"/>
      <c r="L226" s="207"/>
      <c r="M226" s="211"/>
      <c r="N226" s="212"/>
      <c r="O226" s="212"/>
      <c r="P226" s="212"/>
      <c r="Q226" s="212"/>
      <c r="R226" s="212"/>
      <c r="S226" s="212"/>
      <c r="T226" s="213"/>
      <c r="AT226" s="208" t="s">
        <v>220</v>
      </c>
      <c r="AU226" s="208" t="s">
        <v>86</v>
      </c>
      <c r="AV226" s="15" t="s">
        <v>84</v>
      </c>
      <c r="AW226" s="15" t="s">
        <v>32</v>
      </c>
      <c r="AX226" s="15" t="s">
        <v>76</v>
      </c>
      <c r="AY226" s="208" t="s">
        <v>165</v>
      </c>
    </row>
    <row r="227" spans="2:51" s="15" customFormat="1" ht="22.5">
      <c r="B227" s="207"/>
      <c r="D227" s="179" t="s">
        <v>220</v>
      </c>
      <c r="E227" s="208" t="s">
        <v>1</v>
      </c>
      <c r="F227" s="209" t="s">
        <v>1389</v>
      </c>
      <c r="H227" s="208" t="s">
        <v>1</v>
      </c>
      <c r="I227" s="210"/>
      <c r="L227" s="207"/>
      <c r="M227" s="211"/>
      <c r="N227" s="212"/>
      <c r="O227" s="212"/>
      <c r="P227" s="212"/>
      <c r="Q227" s="212"/>
      <c r="R227" s="212"/>
      <c r="S227" s="212"/>
      <c r="T227" s="213"/>
      <c r="AT227" s="208" t="s">
        <v>220</v>
      </c>
      <c r="AU227" s="208" t="s">
        <v>86</v>
      </c>
      <c r="AV227" s="15" t="s">
        <v>84</v>
      </c>
      <c r="AW227" s="15" t="s">
        <v>32</v>
      </c>
      <c r="AX227" s="15" t="s">
        <v>76</v>
      </c>
      <c r="AY227" s="208" t="s">
        <v>165</v>
      </c>
    </row>
    <row r="228" spans="2:51" s="15" customFormat="1" ht="11.25">
      <c r="B228" s="207"/>
      <c r="D228" s="179" t="s">
        <v>220</v>
      </c>
      <c r="E228" s="208" t="s">
        <v>1</v>
      </c>
      <c r="F228" s="209" t="s">
        <v>395</v>
      </c>
      <c r="H228" s="208" t="s">
        <v>1</v>
      </c>
      <c r="I228" s="210"/>
      <c r="L228" s="207"/>
      <c r="M228" s="211"/>
      <c r="N228" s="212"/>
      <c r="O228" s="212"/>
      <c r="P228" s="212"/>
      <c r="Q228" s="212"/>
      <c r="R228" s="212"/>
      <c r="S228" s="212"/>
      <c r="T228" s="213"/>
      <c r="AT228" s="208" t="s">
        <v>220</v>
      </c>
      <c r="AU228" s="208" t="s">
        <v>86</v>
      </c>
      <c r="AV228" s="15" t="s">
        <v>84</v>
      </c>
      <c r="AW228" s="15" t="s">
        <v>32</v>
      </c>
      <c r="AX228" s="15" t="s">
        <v>76</v>
      </c>
      <c r="AY228" s="208" t="s">
        <v>165</v>
      </c>
    </row>
    <row r="229" spans="2:51" s="15" customFormat="1" ht="22.5">
      <c r="B229" s="207"/>
      <c r="D229" s="179" t="s">
        <v>220</v>
      </c>
      <c r="E229" s="208" t="s">
        <v>1</v>
      </c>
      <c r="F229" s="209" t="s">
        <v>1390</v>
      </c>
      <c r="H229" s="208" t="s">
        <v>1</v>
      </c>
      <c r="I229" s="210"/>
      <c r="L229" s="207"/>
      <c r="M229" s="211"/>
      <c r="N229" s="212"/>
      <c r="O229" s="212"/>
      <c r="P229" s="212"/>
      <c r="Q229" s="212"/>
      <c r="R229" s="212"/>
      <c r="S229" s="212"/>
      <c r="T229" s="213"/>
      <c r="AT229" s="208" t="s">
        <v>220</v>
      </c>
      <c r="AU229" s="208" t="s">
        <v>86</v>
      </c>
      <c r="AV229" s="15" t="s">
        <v>84</v>
      </c>
      <c r="AW229" s="15" t="s">
        <v>32</v>
      </c>
      <c r="AX229" s="15" t="s">
        <v>76</v>
      </c>
      <c r="AY229" s="208" t="s">
        <v>165</v>
      </c>
    </row>
    <row r="230" spans="2:51" s="15" customFormat="1" ht="22.5">
      <c r="B230" s="207"/>
      <c r="D230" s="179" t="s">
        <v>220</v>
      </c>
      <c r="E230" s="208" t="s">
        <v>1</v>
      </c>
      <c r="F230" s="209" t="s">
        <v>1391</v>
      </c>
      <c r="H230" s="208" t="s">
        <v>1</v>
      </c>
      <c r="I230" s="210"/>
      <c r="L230" s="207"/>
      <c r="M230" s="211"/>
      <c r="N230" s="212"/>
      <c r="O230" s="212"/>
      <c r="P230" s="212"/>
      <c r="Q230" s="212"/>
      <c r="R230" s="212"/>
      <c r="S230" s="212"/>
      <c r="T230" s="213"/>
      <c r="AT230" s="208" t="s">
        <v>220</v>
      </c>
      <c r="AU230" s="208" t="s">
        <v>86</v>
      </c>
      <c r="AV230" s="15" t="s">
        <v>84</v>
      </c>
      <c r="AW230" s="15" t="s">
        <v>32</v>
      </c>
      <c r="AX230" s="15" t="s">
        <v>76</v>
      </c>
      <c r="AY230" s="208" t="s">
        <v>165</v>
      </c>
    </row>
    <row r="231" spans="2:51" s="15" customFormat="1" ht="22.5">
      <c r="B231" s="207"/>
      <c r="D231" s="179" t="s">
        <v>220</v>
      </c>
      <c r="E231" s="208" t="s">
        <v>1</v>
      </c>
      <c r="F231" s="209" t="s">
        <v>1392</v>
      </c>
      <c r="H231" s="208" t="s">
        <v>1</v>
      </c>
      <c r="I231" s="210"/>
      <c r="L231" s="207"/>
      <c r="M231" s="211"/>
      <c r="N231" s="212"/>
      <c r="O231" s="212"/>
      <c r="P231" s="212"/>
      <c r="Q231" s="212"/>
      <c r="R231" s="212"/>
      <c r="S231" s="212"/>
      <c r="T231" s="213"/>
      <c r="AT231" s="208" t="s">
        <v>220</v>
      </c>
      <c r="AU231" s="208" t="s">
        <v>86</v>
      </c>
      <c r="AV231" s="15" t="s">
        <v>84</v>
      </c>
      <c r="AW231" s="15" t="s">
        <v>32</v>
      </c>
      <c r="AX231" s="15" t="s">
        <v>76</v>
      </c>
      <c r="AY231" s="208" t="s">
        <v>165</v>
      </c>
    </row>
    <row r="232" spans="2:51" s="15" customFormat="1" ht="22.5">
      <c r="B232" s="207"/>
      <c r="D232" s="179" t="s">
        <v>220</v>
      </c>
      <c r="E232" s="208" t="s">
        <v>1</v>
      </c>
      <c r="F232" s="209" t="s">
        <v>1393</v>
      </c>
      <c r="H232" s="208" t="s">
        <v>1</v>
      </c>
      <c r="I232" s="210"/>
      <c r="L232" s="207"/>
      <c r="M232" s="211"/>
      <c r="N232" s="212"/>
      <c r="O232" s="212"/>
      <c r="P232" s="212"/>
      <c r="Q232" s="212"/>
      <c r="R232" s="212"/>
      <c r="S232" s="212"/>
      <c r="T232" s="213"/>
      <c r="AT232" s="208" t="s">
        <v>220</v>
      </c>
      <c r="AU232" s="208" t="s">
        <v>86</v>
      </c>
      <c r="AV232" s="15" t="s">
        <v>84</v>
      </c>
      <c r="AW232" s="15" t="s">
        <v>32</v>
      </c>
      <c r="AX232" s="15" t="s">
        <v>76</v>
      </c>
      <c r="AY232" s="208" t="s">
        <v>165</v>
      </c>
    </row>
    <row r="233" spans="2:51" s="15" customFormat="1" ht="22.5">
      <c r="B233" s="207"/>
      <c r="D233" s="179" t="s">
        <v>220</v>
      </c>
      <c r="E233" s="208" t="s">
        <v>1</v>
      </c>
      <c r="F233" s="209" t="s">
        <v>1394</v>
      </c>
      <c r="H233" s="208" t="s">
        <v>1</v>
      </c>
      <c r="I233" s="210"/>
      <c r="L233" s="207"/>
      <c r="M233" s="211"/>
      <c r="N233" s="212"/>
      <c r="O233" s="212"/>
      <c r="P233" s="212"/>
      <c r="Q233" s="212"/>
      <c r="R233" s="212"/>
      <c r="S233" s="212"/>
      <c r="T233" s="213"/>
      <c r="AT233" s="208" t="s">
        <v>220</v>
      </c>
      <c r="AU233" s="208" t="s">
        <v>86</v>
      </c>
      <c r="AV233" s="15" t="s">
        <v>84</v>
      </c>
      <c r="AW233" s="15" t="s">
        <v>32</v>
      </c>
      <c r="AX233" s="15" t="s">
        <v>76</v>
      </c>
      <c r="AY233" s="208" t="s">
        <v>165</v>
      </c>
    </row>
    <row r="234" spans="2:51" s="15" customFormat="1" ht="22.5">
      <c r="B234" s="207"/>
      <c r="D234" s="179" t="s">
        <v>220</v>
      </c>
      <c r="E234" s="208" t="s">
        <v>1</v>
      </c>
      <c r="F234" s="209" t="s">
        <v>1395</v>
      </c>
      <c r="H234" s="208" t="s">
        <v>1</v>
      </c>
      <c r="I234" s="210"/>
      <c r="L234" s="207"/>
      <c r="M234" s="211"/>
      <c r="N234" s="212"/>
      <c r="O234" s="212"/>
      <c r="P234" s="212"/>
      <c r="Q234" s="212"/>
      <c r="R234" s="212"/>
      <c r="S234" s="212"/>
      <c r="T234" s="213"/>
      <c r="AT234" s="208" t="s">
        <v>220</v>
      </c>
      <c r="AU234" s="208" t="s">
        <v>86</v>
      </c>
      <c r="AV234" s="15" t="s">
        <v>84</v>
      </c>
      <c r="AW234" s="15" t="s">
        <v>32</v>
      </c>
      <c r="AX234" s="15" t="s">
        <v>76</v>
      </c>
      <c r="AY234" s="208" t="s">
        <v>165</v>
      </c>
    </row>
    <row r="235" spans="2:51" s="15" customFormat="1" ht="11.25">
      <c r="B235" s="207"/>
      <c r="D235" s="179" t="s">
        <v>220</v>
      </c>
      <c r="E235" s="208" t="s">
        <v>1</v>
      </c>
      <c r="F235" s="209" t="s">
        <v>395</v>
      </c>
      <c r="H235" s="208" t="s">
        <v>1</v>
      </c>
      <c r="I235" s="210"/>
      <c r="L235" s="207"/>
      <c r="M235" s="211"/>
      <c r="N235" s="212"/>
      <c r="O235" s="212"/>
      <c r="P235" s="212"/>
      <c r="Q235" s="212"/>
      <c r="R235" s="212"/>
      <c r="S235" s="212"/>
      <c r="T235" s="213"/>
      <c r="AT235" s="208" t="s">
        <v>220</v>
      </c>
      <c r="AU235" s="208" t="s">
        <v>86</v>
      </c>
      <c r="AV235" s="15" t="s">
        <v>84</v>
      </c>
      <c r="AW235" s="15" t="s">
        <v>32</v>
      </c>
      <c r="AX235" s="15" t="s">
        <v>76</v>
      </c>
      <c r="AY235" s="208" t="s">
        <v>165</v>
      </c>
    </row>
    <row r="236" spans="2:51" s="15" customFormat="1" ht="22.5">
      <c r="B236" s="207"/>
      <c r="D236" s="179" t="s">
        <v>220</v>
      </c>
      <c r="E236" s="208" t="s">
        <v>1</v>
      </c>
      <c r="F236" s="209" t="s">
        <v>1396</v>
      </c>
      <c r="H236" s="208" t="s">
        <v>1</v>
      </c>
      <c r="I236" s="210"/>
      <c r="L236" s="207"/>
      <c r="M236" s="211"/>
      <c r="N236" s="212"/>
      <c r="O236" s="212"/>
      <c r="P236" s="212"/>
      <c r="Q236" s="212"/>
      <c r="R236" s="212"/>
      <c r="S236" s="212"/>
      <c r="T236" s="213"/>
      <c r="AT236" s="208" t="s">
        <v>220</v>
      </c>
      <c r="AU236" s="208" t="s">
        <v>86</v>
      </c>
      <c r="AV236" s="15" t="s">
        <v>84</v>
      </c>
      <c r="AW236" s="15" t="s">
        <v>32</v>
      </c>
      <c r="AX236" s="15" t="s">
        <v>76</v>
      </c>
      <c r="AY236" s="208" t="s">
        <v>165</v>
      </c>
    </row>
    <row r="237" spans="2:51" s="15" customFormat="1" ht="22.5">
      <c r="B237" s="207"/>
      <c r="D237" s="179" t="s">
        <v>220</v>
      </c>
      <c r="E237" s="208" t="s">
        <v>1</v>
      </c>
      <c r="F237" s="209" t="s">
        <v>1397</v>
      </c>
      <c r="H237" s="208" t="s">
        <v>1</v>
      </c>
      <c r="I237" s="210"/>
      <c r="L237" s="207"/>
      <c r="M237" s="211"/>
      <c r="N237" s="212"/>
      <c r="O237" s="212"/>
      <c r="P237" s="212"/>
      <c r="Q237" s="212"/>
      <c r="R237" s="212"/>
      <c r="S237" s="212"/>
      <c r="T237" s="213"/>
      <c r="AT237" s="208" t="s">
        <v>220</v>
      </c>
      <c r="AU237" s="208" t="s">
        <v>86</v>
      </c>
      <c r="AV237" s="15" t="s">
        <v>84</v>
      </c>
      <c r="AW237" s="15" t="s">
        <v>32</v>
      </c>
      <c r="AX237" s="15" t="s">
        <v>76</v>
      </c>
      <c r="AY237" s="208" t="s">
        <v>165</v>
      </c>
    </row>
    <row r="238" spans="2:51" s="15" customFormat="1" ht="22.5">
      <c r="B238" s="207"/>
      <c r="D238" s="179" t="s">
        <v>220</v>
      </c>
      <c r="E238" s="208" t="s">
        <v>1</v>
      </c>
      <c r="F238" s="209" t="s">
        <v>1398</v>
      </c>
      <c r="H238" s="208" t="s">
        <v>1</v>
      </c>
      <c r="I238" s="210"/>
      <c r="L238" s="207"/>
      <c r="M238" s="211"/>
      <c r="N238" s="212"/>
      <c r="O238" s="212"/>
      <c r="P238" s="212"/>
      <c r="Q238" s="212"/>
      <c r="R238" s="212"/>
      <c r="S238" s="212"/>
      <c r="T238" s="213"/>
      <c r="AT238" s="208" t="s">
        <v>220</v>
      </c>
      <c r="AU238" s="208" t="s">
        <v>86</v>
      </c>
      <c r="AV238" s="15" t="s">
        <v>84</v>
      </c>
      <c r="AW238" s="15" t="s">
        <v>32</v>
      </c>
      <c r="AX238" s="15" t="s">
        <v>76</v>
      </c>
      <c r="AY238" s="208" t="s">
        <v>165</v>
      </c>
    </row>
    <row r="239" spans="2:51" s="15" customFormat="1" ht="22.5">
      <c r="B239" s="207"/>
      <c r="D239" s="179" t="s">
        <v>220</v>
      </c>
      <c r="E239" s="208" t="s">
        <v>1</v>
      </c>
      <c r="F239" s="209" t="s">
        <v>1399</v>
      </c>
      <c r="H239" s="208" t="s">
        <v>1</v>
      </c>
      <c r="I239" s="210"/>
      <c r="L239" s="207"/>
      <c r="M239" s="211"/>
      <c r="N239" s="212"/>
      <c r="O239" s="212"/>
      <c r="P239" s="212"/>
      <c r="Q239" s="212"/>
      <c r="R239" s="212"/>
      <c r="S239" s="212"/>
      <c r="T239" s="213"/>
      <c r="AT239" s="208" t="s">
        <v>220</v>
      </c>
      <c r="AU239" s="208" t="s">
        <v>86</v>
      </c>
      <c r="AV239" s="15" t="s">
        <v>84</v>
      </c>
      <c r="AW239" s="15" t="s">
        <v>32</v>
      </c>
      <c r="AX239" s="15" t="s">
        <v>76</v>
      </c>
      <c r="AY239" s="208" t="s">
        <v>165</v>
      </c>
    </row>
    <row r="240" spans="2:51" s="15" customFormat="1" ht="22.5">
      <c r="B240" s="207"/>
      <c r="D240" s="179" t="s">
        <v>220</v>
      </c>
      <c r="E240" s="208" t="s">
        <v>1</v>
      </c>
      <c r="F240" s="209" t="s">
        <v>1400</v>
      </c>
      <c r="H240" s="208" t="s">
        <v>1</v>
      </c>
      <c r="I240" s="210"/>
      <c r="L240" s="207"/>
      <c r="M240" s="211"/>
      <c r="N240" s="212"/>
      <c r="O240" s="212"/>
      <c r="P240" s="212"/>
      <c r="Q240" s="212"/>
      <c r="R240" s="212"/>
      <c r="S240" s="212"/>
      <c r="T240" s="213"/>
      <c r="AT240" s="208" t="s">
        <v>220</v>
      </c>
      <c r="AU240" s="208" t="s">
        <v>86</v>
      </c>
      <c r="AV240" s="15" t="s">
        <v>84</v>
      </c>
      <c r="AW240" s="15" t="s">
        <v>32</v>
      </c>
      <c r="AX240" s="15" t="s">
        <v>76</v>
      </c>
      <c r="AY240" s="208" t="s">
        <v>165</v>
      </c>
    </row>
    <row r="241" spans="1:65" s="15" customFormat="1" ht="22.5">
      <c r="B241" s="207"/>
      <c r="D241" s="179" t="s">
        <v>220</v>
      </c>
      <c r="E241" s="208" t="s">
        <v>1</v>
      </c>
      <c r="F241" s="209" t="s">
        <v>1401</v>
      </c>
      <c r="H241" s="208" t="s">
        <v>1</v>
      </c>
      <c r="I241" s="210"/>
      <c r="L241" s="207"/>
      <c r="M241" s="211"/>
      <c r="N241" s="212"/>
      <c r="O241" s="212"/>
      <c r="P241" s="212"/>
      <c r="Q241" s="212"/>
      <c r="R241" s="212"/>
      <c r="S241" s="212"/>
      <c r="T241" s="213"/>
      <c r="AT241" s="208" t="s">
        <v>220</v>
      </c>
      <c r="AU241" s="208" t="s">
        <v>86</v>
      </c>
      <c r="AV241" s="15" t="s">
        <v>84</v>
      </c>
      <c r="AW241" s="15" t="s">
        <v>32</v>
      </c>
      <c r="AX241" s="15" t="s">
        <v>76</v>
      </c>
      <c r="AY241" s="208" t="s">
        <v>165</v>
      </c>
    </row>
    <row r="242" spans="1:65" s="15" customFormat="1" ht="11.25">
      <c r="B242" s="207"/>
      <c r="D242" s="179" t="s">
        <v>220</v>
      </c>
      <c r="E242" s="208" t="s">
        <v>1</v>
      </c>
      <c r="F242" s="209" t="s">
        <v>395</v>
      </c>
      <c r="H242" s="208" t="s">
        <v>1</v>
      </c>
      <c r="I242" s="210"/>
      <c r="L242" s="207"/>
      <c r="M242" s="211"/>
      <c r="N242" s="212"/>
      <c r="O242" s="212"/>
      <c r="P242" s="212"/>
      <c r="Q242" s="212"/>
      <c r="R242" s="212"/>
      <c r="S242" s="212"/>
      <c r="T242" s="213"/>
      <c r="AT242" s="208" t="s">
        <v>220</v>
      </c>
      <c r="AU242" s="208" t="s">
        <v>86</v>
      </c>
      <c r="AV242" s="15" t="s">
        <v>84</v>
      </c>
      <c r="AW242" s="15" t="s">
        <v>32</v>
      </c>
      <c r="AX242" s="15" t="s">
        <v>76</v>
      </c>
      <c r="AY242" s="208" t="s">
        <v>165</v>
      </c>
    </row>
    <row r="243" spans="1:65" s="15" customFormat="1" ht="33.75">
      <c r="B243" s="207"/>
      <c r="D243" s="179" t="s">
        <v>220</v>
      </c>
      <c r="E243" s="208" t="s">
        <v>1</v>
      </c>
      <c r="F243" s="209" t="s">
        <v>1402</v>
      </c>
      <c r="H243" s="208" t="s">
        <v>1</v>
      </c>
      <c r="I243" s="210"/>
      <c r="L243" s="207"/>
      <c r="M243" s="211"/>
      <c r="N243" s="212"/>
      <c r="O243" s="212"/>
      <c r="P243" s="212"/>
      <c r="Q243" s="212"/>
      <c r="R243" s="212"/>
      <c r="S243" s="212"/>
      <c r="T243" s="213"/>
      <c r="AT243" s="208" t="s">
        <v>220</v>
      </c>
      <c r="AU243" s="208" t="s">
        <v>86</v>
      </c>
      <c r="AV243" s="15" t="s">
        <v>84</v>
      </c>
      <c r="AW243" s="15" t="s">
        <v>32</v>
      </c>
      <c r="AX243" s="15" t="s">
        <v>76</v>
      </c>
      <c r="AY243" s="208" t="s">
        <v>165</v>
      </c>
    </row>
    <row r="244" spans="1:65" s="13" customFormat="1" ht="11.25">
      <c r="B244" s="183"/>
      <c r="D244" s="179" t="s">
        <v>220</v>
      </c>
      <c r="E244" s="184" t="s">
        <v>1</v>
      </c>
      <c r="F244" s="185" t="s">
        <v>1403</v>
      </c>
      <c r="H244" s="186">
        <v>41.779000000000003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220</v>
      </c>
      <c r="AU244" s="184" t="s">
        <v>86</v>
      </c>
      <c r="AV244" s="13" t="s">
        <v>86</v>
      </c>
      <c r="AW244" s="13" t="s">
        <v>32</v>
      </c>
      <c r="AX244" s="13" t="s">
        <v>76</v>
      </c>
      <c r="AY244" s="184" t="s">
        <v>165</v>
      </c>
    </row>
    <row r="245" spans="1:65" s="14" customFormat="1" ht="11.25">
      <c r="B245" s="194"/>
      <c r="D245" s="179" t="s">
        <v>220</v>
      </c>
      <c r="E245" s="195" t="s">
        <v>1</v>
      </c>
      <c r="F245" s="196" t="s">
        <v>244</v>
      </c>
      <c r="H245" s="197">
        <v>41.779000000000003</v>
      </c>
      <c r="I245" s="198"/>
      <c r="L245" s="194"/>
      <c r="M245" s="199"/>
      <c r="N245" s="200"/>
      <c r="O245" s="200"/>
      <c r="P245" s="200"/>
      <c r="Q245" s="200"/>
      <c r="R245" s="200"/>
      <c r="S245" s="200"/>
      <c r="T245" s="201"/>
      <c r="AT245" s="195" t="s">
        <v>220</v>
      </c>
      <c r="AU245" s="195" t="s">
        <v>86</v>
      </c>
      <c r="AV245" s="14" t="s">
        <v>182</v>
      </c>
      <c r="AW245" s="14" t="s">
        <v>32</v>
      </c>
      <c r="AX245" s="14" t="s">
        <v>84</v>
      </c>
      <c r="AY245" s="195" t="s">
        <v>165</v>
      </c>
    </row>
    <row r="246" spans="1:65" s="2" customFormat="1" ht="16.5" customHeight="1">
      <c r="A246" s="32"/>
      <c r="B246" s="165"/>
      <c r="C246" s="214" t="s">
        <v>209</v>
      </c>
      <c r="D246" s="214" t="s">
        <v>336</v>
      </c>
      <c r="E246" s="215" t="s">
        <v>1404</v>
      </c>
      <c r="F246" s="216" t="s">
        <v>1405</v>
      </c>
      <c r="G246" s="217" t="s">
        <v>339</v>
      </c>
      <c r="H246" s="218">
        <v>83.558000000000007</v>
      </c>
      <c r="I246" s="219"/>
      <c r="J246" s="220">
        <f>ROUND(I246*H246,2)</f>
        <v>0</v>
      </c>
      <c r="K246" s="216" t="s">
        <v>172</v>
      </c>
      <c r="L246" s="221"/>
      <c r="M246" s="222" t="s">
        <v>1</v>
      </c>
      <c r="N246" s="223" t="s">
        <v>41</v>
      </c>
      <c r="O246" s="58"/>
      <c r="P246" s="175">
        <f>O246*H246</f>
        <v>0</v>
      </c>
      <c r="Q246" s="175">
        <v>1</v>
      </c>
      <c r="R246" s="175">
        <f>Q246*H246</f>
        <v>83.558000000000007</v>
      </c>
      <c r="S246" s="175">
        <v>0</v>
      </c>
      <c r="T246" s="17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7" t="s">
        <v>202</v>
      </c>
      <c r="AT246" s="177" t="s">
        <v>336</v>
      </c>
      <c r="AU246" s="177" t="s">
        <v>86</v>
      </c>
      <c r="AY246" s="17" t="s">
        <v>165</v>
      </c>
      <c r="BE246" s="178">
        <f>IF(N246="základní",J246,0)</f>
        <v>0</v>
      </c>
      <c r="BF246" s="178">
        <f>IF(N246="snížená",J246,0)</f>
        <v>0</v>
      </c>
      <c r="BG246" s="178">
        <f>IF(N246="zákl. přenesená",J246,0)</f>
        <v>0</v>
      </c>
      <c r="BH246" s="178">
        <f>IF(N246="sníž. přenesená",J246,0)</f>
        <v>0</v>
      </c>
      <c r="BI246" s="178">
        <f>IF(N246="nulová",J246,0)</f>
        <v>0</v>
      </c>
      <c r="BJ246" s="17" t="s">
        <v>84</v>
      </c>
      <c r="BK246" s="178">
        <f>ROUND(I246*H246,2)</f>
        <v>0</v>
      </c>
      <c r="BL246" s="17" t="s">
        <v>182</v>
      </c>
      <c r="BM246" s="177" t="s">
        <v>1406</v>
      </c>
    </row>
    <row r="247" spans="1:65" s="13" customFormat="1" ht="11.25">
      <c r="B247" s="183"/>
      <c r="D247" s="179" t="s">
        <v>220</v>
      </c>
      <c r="F247" s="185" t="s">
        <v>1407</v>
      </c>
      <c r="H247" s="186">
        <v>83.558000000000007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220</v>
      </c>
      <c r="AU247" s="184" t="s">
        <v>86</v>
      </c>
      <c r="AV247" s="13" t="s">
        <v>86</v>
      </c>
      <c r="AW247" s="13" t="s">
        <v>3</v>
      </c>
      <c r="AX247" s="13" t="s">
        <v>84</v>
      </c>
      <c r="AY247" s="184" t="s">
        <v>165</v>
      </c>
    </row>
    <row r="248" spans="1:65" s="12" customFormat="1" ht="22.9" customHeight="1">
      <c r="B248" s="152"/>
      <c r="D248" s="153" t="s">
        <v>75</v>
      </c>
      <c r="E248" s="163" t="s">
        <v>182</v>
      </c>
      <c r="F248" s="163" t="s">
        <v>779</v>
      </c>
      <c r="I248" s="155"/>
      <c r="J248" s="164">
        <f>BK248</f>
        <v>0</v>
      </c>
      <c r="L248" s="152"/>
      <c r="M248" s="157"/>
      <c r="N248" s="158"/>
      <c r="O248" s="158"/>
      <c r="P248" s="159">
        <f>SUM(P249:P268)</f>
        <v>0</v>
      </c>
      <c r="Q248" s="158"/>
      <c r="R248" s="159">
        <f>SUM(R249:R268)</f>
        <v>0</v>
      </c>
      <c r="S248" s="158"/>
      <c r="T248" s="160">
        <f>SUM(T249:T268)</f>
        <v>0</v>
      </c>
      <c r="AR248" s="153" t="s">
        <v>84</v>
      </c>
      <c r="AT248" s="161" t="s">
        <v>75</v>
      </c>
      <c r="AU248" s="161" t="s">
        <v>84</v>
      </c>
      <c r="AY248" s="153" t="s">
        <v>165</v>
      </c>
      <c r="BK248" s="162">
        <f>SUM(BK249:BK268)</f>
        <v>0</v>
      </c>
    </row>
    <row r="249" spans="1:65" s="2" customFormat="1" ht="21.75" customHeight="1">
      <c r="A249" s="32"/>
      <c r="B249" s="165"/>
      <c r="C249" s="166" t="s">
        <v>215</v>
      </c>
      <c r="D249" s="166" t="s">
        <v>168</v>
      </c>
      <c r="E249" s="167" t="s">
        <v>1408</v>
      </c>
      <c r="F249" s="168" t="s">
        <v>1409</v>
      </c>
      <c r="G249" s="169" t="s">
        <v>286</v>
      </c>
      <c r="H249" s="170">
        <v>1.0860000000000001</v>
      </c>
      <c r="I249" s="171"/>
      <c r="J249" s="172">
        <f>ROUND(I249*H249,2)</f>
        <v>0</v>
      </c>
      <c r="K249" s="168" t="s">
        <v>172</v>
      </c>
      <c r="L249" s="33"/>
      <c r="M249" s="173" t="s">
        <v>1</v>
      </c>
      <c r="N249" s="174" t="s">
        <v>41</v>
      </c>
      <c r="O249" s="58"/>
      <c r="P249" s="175">
        <f>O249*H249</f>
        <v>0</v>
      </c>
      <c r="Q249" s="175">
        <v>0</v>
      </c>
      <c r="R249" s="175">
        <f>Q249*H249</f>
        <v>0</v>
      </c>
      <c r="S249" s="175">
        <v>0</v>
      </c>
      <c r="T249" s="176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7" t="s">
        <v>182</v>
      </c>
      <c r="AT249" s="177" t="s">
        <v>168</v>
      </c>
      <c r="AU249" s="177" t="s">
        <v>86</v>
      </c>
      <c r="AY249" s="17" t="s">
        <v>165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17" t="s">
        <v>84</v>
      </c>
      <c r="BK249" s="178">
        <f>ROUND(I249*H249,2)</f>
        <v>0</v>
      </c>
      <c r="BL249" s="17" t="s">
        <v>182</v>
      </c>
      <c r="BM249" s="177" t="s">
        <v>1410</v>
      </c>
    </row>
    <row r="250" spans="1:65" s="15" customFormat="1" ht="22.5">
      <c r="B250" s="207"/>
      <c r="D250" s="179" t="s">
        <v>220</v>
      </c>
      <c r="E250" s="208" t="s">
        <v>1</v>
      </c>
      <c r="F250" s="209" t="s">
        <v>1411</v>
      </c>
      <c r="H250" s="208" t="s">
        <v>1</v>
      </c>
      <c r="I250" s="210"/>
      <c r="L250" s="207"/>
      <c r="M250" s="211"/>
      <c r="N250" s="212"/>
      <c r="O250" s="212"/>
      <c r="P250" s="212"/>
      <c r="Q250" s="212"/>
      <c r="R250" s="212"/>
      <c r="S250" s="212"/>
      <c r="T250" s="213"/>
      <c r="AT250" s="208" t="s">
        <v>220</v>
      </c>
      <c r="AU250" s="208" t="s">
        <v>86</v>
      </c>
      <c r="AV250" s="15" t="s">
        <v>84</v>
      </c>
      <c r="AW250" s="15" t="s">
        <v>32</v>
      </c>
      <c r="AX250" s="15" t="s">
        <v>76</v>
      </c>
      <c r="AY250" s="208" t="s">
        <v>165</v>
      </c>
    </row>
    <row r="251" spans="1:65" s="15" customFormat="1" ht="22.5">
      <c r="B251" s="207"/>
      <c r="D251" s="179" t="s">
        <v>220</v>
      </c>
      <c r="E251" s="208" t="s">
        <v>1</v>
      </c>
      <c r="F251" s="209" t="s">
        <v>1340</v>
      </c>
      <c r="H251" s="208" t="s">
        <v>1</v>
      </c>
      <c r="I251" s="210"/>
      <c r="L251" s="207"/>
      <c r="M251" s="211"/>
      <c r="N251" s="212"/>
      <c r="O251" s="212"/>
      <c r="P251" s="212"/>
      <c r="Q251" s="212"/>
      <c r="R251" s="212"/>
      <c r="S251" s="212"/>
      <c r="T251" s="213"/>
      <c r="AT251" s="208" t="s">
        <v>220</v>
      </c>
      <c r="AU251" s="208" t="s">
        <v>86</v>
      </c>
      <c r="AV251" s="15" t="s">
        <v>84</v>
      </c>
      <c r="AW251" s="15" t="s">
        <v>32</v>
      </c>
      <c r="AX251" s="15" t="s">
        <v>76</v>
      </c>
      <c r="AY251" s="208" t="s">
        <v>165</v>
      </c>
    </row>
    <row r="252" spans="1:65" s="15" customFormat="1" ht="22.5">
      <c r="B252" s="207"/>
      <c r="D252" s="179" t="s">
        <v>220</v>
      </c>
      <c r="E252" s="208" t="s">
        <v>1</v>
      </c>
      <c r="F252" s="209" t="s">
        <v>1341</v>
      </c>
      <c r="H252" s="208" t="s">
        <v>1</v>
      </c>
      <c r="I252" s="210"/>
      <c r="L252" s="207"/>
      <c r="M252" s="211"/>
      <c r="N252" s="212"/>
      <c r="O252" s="212"/>
      <c r="P252" s="212"/>
      <c r="Q252" s="212"/>
      <c r="R252" s="212"/>
      <c r="S252" s="212"/>
      <c r="T252" s="213"/>
      <c r="AT252" s="208" t="s">
        <v>220</v>
      </c>
      <c r="AU252" s="208" t="s">
        <v>86</v>
      </c>
      <c r="AV252" s="15" t="s">
        <v>84</v>
      </c>
      <c r="AW252" s="15" t="s">
        <v>32</v>
      </c>
      <c r="AX252" s="15" t="s">
        <v>76</v>
      </c>
      <c r="AY252" s="208" t="s">
        <v>165</v>
      </c>
    </row>
    <row r="253" spans="1:65" s="15" customFormat="1" ht="22.5">
      <c r="B253" s="207"/>
      <c r="D253" s="179" t="s">
        <v>220</v>
      </c>
      <c r="E253" s="208" t="s">
        <v>1</v>
      </c>
      <c r="F253" s="209" t="s">
        <v>1342</v>
      </c>
      <c r="H253" s="208" t="s">
        <v>1</v>
      </c>
      <c r="I253" s="210"/>
      <c r="L253" s="207"/>
      <c r="M253" s="211"/>
      <c r="N253" s="212"/>
      <c r="O253" s="212"/>
      <c r="P253" s="212"/>
      <c r="Q253" s="212"/>
      <c r="R253" s="212"/>
      <c r="S253" s="212"/>
      <c r="T253" s="213"/>
      <c r="AT253" s="208" t="s">
        <v>220</v>
      </c>
      <c r="AU253" s="208" t="s">
        <v>86</v>
      </c>
      <c r="AV253" s="15" t="s">
        <v>84</v>
      </c>
      <c r="AW253" s="15" t="s">
        <v>32</v>
      </c>
      <c r="AX253" s="15" t="s">
        <v>76</v>
      </c>
      <c r="AY253" s="208" t="s">
        <v>165</v>
      </c>
    </row>
    <row r="254" spans="1:65" s="15" customFormat="1" ht="22.5">
      <c r="B254" s="207"/>
      <c r="D254" s="179" t="s">
        <v>220</v>
      </c>
      <c r="E254" s="208" t="s">
        <v>1</v>
      </c>
      <c r="F254" s="209" t="s">
        <v>1343</v>
      </c>
      <c r="H254" s="208" t="s">
        <v>1</v>
      </c>
      <c r="I254" s="210"/>
      <c r="L254" s="207"/>
      <c r="M254" s="211"/>
      <c r="N254" s="212"/>
      <c r="O254" s="212"/>
      <c r="P254" s="212"/>
      <c r="Q254" s="212"/>
      <c r="R254" s="212"/>
      <c r="S254" s="212"/>
      <c r="T254" s="213"/>
      <c r="AT254" s="208" t="s">
        <v>220</v>
      </c>
      <c r="AU254" s="208" t="s">
        <v>86</v>
      </c>
      <c r="AV254" s="15" t="s">
        <v>84</v>
      </c>
      <c r="AW254" s="15" t="s">
        <v>32</v>
      </c>
      <c r="AX254" s="15" t="s">
        <v>76</v>
      </c>
      <c r="AY254" s="208" t="s">
        <v>165</v>
      </c>
    </row>
    <row r="255" spans="1:65" s="15" customFormat="1" ht="22.5">
      <c r="B255" s="207"/>
      <c r="D255" s="179" t="s">
        <v>220</v>
      </c>
      <c r="E255" s="208" t="s">
        <v>1</v>
      </c>
      <c r="F255" s="209" t="s">
        <v>1344</v>
      </c>
      <c r="H255" s="208" t="s">
        <v>1</v>
      </c>
      <c r="I255" s="210"/>
      <c r="L255" s="207"/>
      <c r="M255" s="211"/>
      <c r="N255" s="212"/>
      <c r="O255" s="212"/>
      <c r="P255" s="212"/>
      <c r="Q255" s="212"/>
      <c r="R255" s="212"/>
      <c r="S255" s="212"/>
      <c r="T255" s="213"/>
      <c r="AT255" s="208" t="s">
        <v>220</v>
      </c>
      <c r="AU255" s="208" t="s">
        <v>86</v>
      </c>
      <c r="AV255" s="15" t="s">
        <v>84</v>
      </c>
      <c r="AW255" s="15" t="s">
        <v>32</v>
      </c>
      <c r="AX255" s="15" t="s">
        <v>76</v>
      </c>
      <c r="AY255" s="208" t="s">
        <v>165</v>
      </c>
    </row>
    <row r="256" spans="1:65" s="15" customFormat="1" ht="11.25">
      <c r="B256" s="207"/>
      <c r="D256" s="179" t="s">
        <v>220</v>
      </c>
      <c r="E256" s="208" t="s">
        <v>1</v>
      </c>
      <c r="F256" s="209" t="s">
        <v>395</v>
      </c>
      <c r="H256" s="208" t="s">
        <v>1</v>
      </c>
      <c r="I256" s="210"/>
      <c r="L256" s="207"/>
      <c r="M256" s="211"/>
      <c r="N256" s="212"/>
      <c r="O256" s="212"/>
      <c r="P256" s="212"/>
      <c r="Q256" s="212"/>
      <c r="R256" s="212"/>
      <c r="S256" s="212"/>
      <c r="T256" s="213"/>
      <c r="AT256" s="208" t="s">
        <v>220</v>
      </c>
      <c r="AU256" s="208" t="s">
        <v>86</v>
      </c>
      <c r="AV256" s="15" t="s">
        <v>84</v>
      </c>
      <c r="AW256" s="15" t="s">
        <v>32</v>
      </c>
      <c r="AX256" s="15" t="s">
        <v>76</v>
      </c>
      <c r="AY256" s="208" t="s">
        <v>165</v>
      </c>
    </row>
    <row r="257" spans="1:65" s="15" customFormat="1" ht="22.5">
      <c r="B257" s="207"/>
      <c r="D257" s="179" t="s">
        <v>220</v>
      </c>
      <c r="E257" s="208" t="s">
        <v>1</v>
      </c>
      <c r="F257" s="209" t="s">
        <v>1412</v>
      </c>
      <c r="H257" s="208" t="s">
        <v>1</v>
      </c>
      <c r="I257" s="210"/>
      <c r="L257" s="207"/>
      <c r="M257" s="211"/>
      <c r="N257" s="212"/>
      <c r="O257" s="212"/>
      <c r="P257" s="212"/>
      <c r="Q257" s="212"/>
      <c r="R257" s="212"/>
      <c r="S257" s="212"/>
      <c r="T257" s="213"/>
      <c r="AT257" s="208" t="s">
        <v>220</v>
      </c>
      <c r="AU257" s="208" t="s">
        <v>86</v>
      </c>
      <c r="AV257" s="15" t="s">
        <v>84</v>
      </c>
      <c r="AW257" s="15" t="s">
        <v>32</v>
      </c>
      <c r="AX257" s="15" t="s">
        <v>76</v>
      </c>
      <c r="AY257" s="208" t="s">
        <v>165</v>
      </c>
    </row>
    <row r="258" spans="1:65" s="15" customFormat="1" ht="22.5">
      <c r="B258" s="207"/>
      <c r="D258" s="179" t="s">
        <v>220</v>
      </c>
      <c r="E258" s="208" t="s">
        <v>1</v>
      </c>
      <c r="F258" s="209" t="s">
        <v>1413</v>
      </c>
      <c r="H258" s="208" t="s">
        <v>1</v>
      </c>
      <c r="I258" s="210"/>
      <c r="L258" s="207"/>
      <c r="M258" s="211"/>
      <c r="N258" s="212"/>
      <c r="O258" s="212"/>
      <c r="P258" s="212"/>
      <c r="Q258" s="212"/>
      <c r="R258" s="212"/>
      <c r="S258" s="212"/>
      <c r="T258" s="213"/>
      <c r="AT258" s="208" t="s">
        <v>220</v>
      </c>
      <c r="AU258" s="208" t="s">
        <v>86</v>
      </c>
      <c r="AV258" s="15" t="s">
        <v>84</v>
      </c>
      <c r="AW258" s="15" t="s">
        <v>32</v>
      </c>
      <c r="AX258" s="15" t="s">
        <v>76</v>
      </c>
      <c r="AY258" s="208" t="s">
        <v>165</v>
      </c>
    </row>
    <row r="259" spans="1:65" s="15" customFormat="1" ht="22.5">
      <c r="B259" s="207"/>
      <c r="D259" s="179" t="s">
        <v>220</v>
      </c>
      <c r="E259" s="208" t="s">
        <v>1</v>
      </c>
      <c r="F259" s="209" t="s">
        <v>1414</v>
      </c>
      <c r="H259" s="208" t="s">
        <v>1</v>
      </c>
      <c r="I259" s="210"/>
      <c r="L259" s="207"/>
      <c r="M259" s="211"/>
      <c r="N259" s="212"/>
      <c r="O259" s="212"/>
      <c r="P259" s="212"/>
      <c r="Q259" s="212"/>
      <c r="R259" s="212"/>
      <c r="S259" s="212"/>
      <c r="T259" s="213"/>
      <c r="AT259" s="208" t="s">
        <v>220</v>
      </c>
      <c r="AU259" s="208" t="s">
        <v>86</v>
      </c>
      <c r="AV259" s="15" t="s">
        <v>84</v>
      </c>
      <c r="AW259" s="15" t="s">
        <v>32</v>
      </c>
      <c r="AX259" s="15" t="s">
        <v>76</v>
      </c>
      <c r="AY259" s="208" t="s">
        <v>165</v>
      </c>
    </row>
    <row r="260" spans="1:65" s="15" customFormat="1" ht="22.5">
      <c r="B260" s="207"/>
      <c r="D260" s="179" t="s">
        <v>220</v>
      </c>
      <c r="E260" s="208" t="s">
        <v>1</v>
      </c>
      <c r="F260" s="209" t="s">
        <v>1415</v>
      </c>
      <c r="H260" s="208" t="s">
        <v>1</v>
      </c>
      <c r="I260" s="210"/>
      <c r="L260" s="207"/>
      <c r="M260" s="211"/>
      <c r="N260" s="212"/>
      <c r="O260" s="212"/>
      <c r="P260" s="212"/>
      <c r="Q260" s="212"/>
      <c r="R260" s="212"/>
      <c r="S260" s="212"/>
      <c r="T260" s="213"/>
      <c r="AT260" s="208" t="s">
        <v>220</v>
      </c>
      <c r="AU260" s="208" t="s">
        <v>86</v>
      </c>
      <c r="AV260" s="15" t="s">
        <v>84</v>
      </c>
      <c r="AW260" s="15" t="s">
        <v>32</v>
      </c>
      <c r="AX260" s="15" t="s">
        <v>76</v>
      </c>
      <c r="AY260" s="208" t="s">
        <v>165</v>
      </c>
    </row>
    <row r="261" spans="1:65" s="15" customFormat="1" ht="22.5">
      <c r="B261" s="207"/>
      <c r="D261" s="179" t="s">
        <v>220</v>
      </c>
      <c r="E261" s="208" t="s">
        <v>1</v>
      </c>
      <c r="F261" s="209" t="s">
        <v>1416</v>
      </c>
      <c r="H261" s="208" t="s">
        <v>1</v>
      </c>
      <c r="I261" s="210"/>
      <c r="L261" s="207"/>
      <c r="M261" s="211"/>
      <c r="N261" s="212"/>
      <c r="O261" s="212"/>
      <c r="P261" s="212"/>
      <c r="Q261" s="212"/>
      <c r="R261" s="212"/>
      <c r="S261" s="212"/>
      <c r="T261" s="213"/>
      <c r="AT261" s="208" t="s">
        <v>220</v>
      </c>
      <c r="AU261" s="208" t="s">
        <v>86</v>
      </c>
      <c r="AV261" s="15" t="s">
        <v>84</v>
      </c>
      <c r="AW261" s="15" t="s">
        <v>32</v>
      </c>
      <c r="AX261" s="15" t="s">
        <v>76</v>
      </c>
      <c r="AY261" s="208" t="s">
        <v>165</v>
      </c>
    </row>
    <row r="262" spans="1:65" s="15" customFormat="1" ht="22.5">
      <c r="B262" s="207"/>
      <c r="D262" s="179" t="s">
        <v>220</v>
      </c>
      <c r="E262" s="208" t="s">
        <v>1</v>
      </c>
      <c r="F262" s="209" t="s">
        <v>1417</v>
      </c>
      <c r="H262" s="208" t="s">
        <v>1</v>
      </c>
      <c r="I262" s="210"/>
      <c r="L262" s="207"/>
      <c r="M262" s="211"/>
      <c r="N262" s="212"/>
      <c r="O262" s="212"/>
      <c r="P262" s="212"/>
      <c r="Q262" s="212"/>
      <c r="R262" s="212"/>
      <c r="S262" s="212"/>
      <c r="T262" s="213"/>
      <c r="AT262" s="208" t="s">
        <v>220</v>
      </c>
      <c r="AU262" s="208" t="s">
        <v>86</v>
      </c>
      <c r="AV262" s="15" t="s">
        <v>84</v>
      </c>
      <c r="AW262" s="15" t="s">
        <v>32</v>
      </c>
      <c r="AX262" s="15" t="s">
        <v>76</v>
      </c>
      <c r="AY262" s="208" t="s">
        <v>165</v>
      </c>
    </row>
    <row r="263" spans="1:65" s="15" customFormat="1" ht="11.25">
      <c r="B263" s="207"/>
      <c r="D263" s="179" t="s">
        <v>220</v>
      </c>
      <c r="E263" s="208" t="s">
        <v>1</v>
      </c>
      <c r="F263" s="209" t="s">
        <v>395</v>
      </c>
      <c r="H263" s="208" t="s">
        <v>1</v>
      </c>
      <c r="I263" s="210"/>
      <c r="L263" s="207"/>
      <c r="M263" s="211"/>
      <c r="N263" s="212"/>
      <c r="O263" s="212"/>
      <c r="P263" s="212"/>
      <c r="Q263" s="212"/>
      <c r="R263" s="212"/>
      <c r="S263" s="212"/>
      <c r="T263" s="213"/>
      <c r="AT263" s="208" t="s">
        <v>220</v>
      </c>
      <c r="AU263" s="208" t="s">
        <v>86</v>
      </c>
      <c r="AV263" s="15" t="s">
        <v>84</v>
      </c>
      <c r="AW263" s="15" t="s">
        <v>32</v>
      </c>
      <c r="AX263" s="15" t="s">
        <v>76</v>
      </c>
      <c r="AY263" s="208" t="s">
        <v>165</v>
      </c>
    </row>
    <row r="264" spans="1:65" s="15" customFormat="1" ht="11.25">
      <c r="B264" s="207"/>
      <c r="D264" s="179" t="s">
        <v>220</v>
      </c>
      <c r="E264" s="208" t="s">
        <v>1</v>
      </c>
      <c r="F264" s="209" t="s">
        <v>1418</v>
      </c>
      <c r="H264" s="208" t="s">
        <v>1</v>
      </c>
      <c r="I264" s="210"/>
      <c r="L264" s="207"/>
      <c r="M264" s="211"/>
      <c r="N264" s="212"/>
      <c r="O264" s="212"/>
      <c r="P264" s="212"/>
      <c r="Q264" s="212"/>
      <c r="R264" s="212"/>
      <c r="S264" s="212"/>
      <c r="T264" s="213"/>
      <c r="AT264" s="208" t="s">
        <v>220</v>
      </c>
      <c r="AU264" s="208" t="s">
        <v>86</v>
      </c>
      <c r="AV264" s="15" t="s">
        <v>84</v>
      </c>
      <c r="AW264" s="15" t="s">
        <v>32</v>
      </c>
      <c r="AX264" s="15" t="s">
        <v>76</v>
      </c>
      <c r="AY264" s="208" t="s">
        <v>165</v>
      </c>
    </row>
    <row r="265" spans="1:65" s="15" customFormat="1" ht="22.5">
      <c r="B265" s="207"/>
      <c r="D265" s="179" t="s">
        <v>220</v>
      </c>
      <c r="E265" s="208" t="s">
        <v>1</v>
      </c>
      <c r="F265" s="209" t="s">
        <v>1419</v>
      </c>
      <c r="H265" s="208" t="s">
        <v>1</v>
      </c>
      <c r="I265" s="210"/>
      <c r="L265" s="207"/>
      <c r="M265" s="211"/>
      <c r="N265" s="212"/>
      <c r="O265" s="212"/>
      <c r="P265" s="212"/>
      <c r="Q265" s="212"/>
      <c r="R265" s="212"/>
      <c r="S265" s="212"/>
      <c r="T265" s="213"/>
      <c r="AT265" s="208" t="s">
        <v>220</v>
      </c>
      <c r="AU265" s="208" t="s">
        <v>86</v>
      </c>
      <c r="AV265" s="15" t="s">
        <v>84</v>
      </c>
      <c r="AW265" s="15" t="s">
        <v>32</v>
      </c>
      <c r="AX265" s="15" t="s">
        <v>76</v>
      </c>
      <c r="AY265" s="208" t="s">
        <v>165</v>
      </c>
    </row>
    <row r="266" spans="1:65" s="15" customFormat="1" ht="11.25">
      <c r="B266" s="207"/>
      <c r="D266" s="179" t="s">
        <v>220</v>
      </c>
      <c r="E266" s="208" t="s">
        <v>1</v>
      </c>
      <c r="F266" s="209" t="s">
        <v>395</v>
      </c>
      <c r="H266" s="208" t="s">
        <v>1</v>
      </c>
      <c r="I266" s="210"/>
      <c r="L266" s="207"/>
      <c r="M266" s="211"/>
      <c r="N266" s="212"/>
      <c r="O266" s="212"/>
      <c r="P266" s="212"/>
      <c r="Q266" s="212"/>
      <c r="R266" s="212"/>
      <c r="S266" s="212"/>
      <c r="T266" s="213"/>
      <c r="AT266" s="208" t="s">
        <v>220</v>
      </c>
      <c r="AU266" s="208" t="s">
        <v>86</v>
      </c>
      <c r="AV266" s="15" t="s">
        <v>84</v>
      </c>
      <c r="AW266" s="15" t="s">
        <v>32</v>
      </c>
      <c r="AX266" s="15" t="s">
        <v>76</v>
      </c>
      <c r="AY266" s="208" t="s">
        <v>165</v>
      </c>
    </row>
    <row r="267" spans="1:65" s="15" customFormat="1" ht="11.25">
      <c r="B267" s="207"/>
      <c r="D267" s="179" t="s">
        <v>220</v>
      </c>
      <c r="E267" s="208" t="s">
        <v>1</v>
      </c>
      <c r="F267" s="209" t="s">
        <v>1420</v>
      </c>
      <c r="H267" s="208" t="s">
        <v>1</v>
      </c>
      <c r="I267" s="210"/>
      <c r="L267" s="207"/>
      <c r="M267" s="211"/>
      <c r="N267" s="212"/>
      <c r="O267" s="212"/>
      <c r="P267" s="212"/>
      <c r="Q267" s="212"/>
      <c r="R267" s="212"/>
      <c r="S267" s="212"/>
      <c r="T267" s="213"/>
      <c r="AT267" s="208" t="s">
        <v>220</v>
      </c>
      <c r="AU267" s="208" t="s">
        <v>86</v>
      </c>
      <c r="AV267" s="15" t="s">
        <v>84</v>
      </c>
      <c r="AW267" s="15" t="s">
        <v>32</v>
      </c>
      <c r="AX267" s="15" t="s">
        <v>76</v>
      </c>
      <c r="AY267" s="208" t="s">
        <v>165</v>
      </c>
    </row>
    <row r="268" spans="1:65" s="13" customFormat="1" ht="11.25">
      <c r="B268" s="183"/>
      <c r="D268" s="179" t="s">
        <v>220</v>
      </c>
      <c r="E268" s="184" t="s">
        <v>1</v>
      </c>
      <c r="F268" s="185" t="s">
        <v>1421</v>
      </c>
      <c r="H268" s="186">
        <v>1.0860000000000001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220</v>
      </c>
      <c r="AU268" s="184" t="s">
        <v>86</v>
      </c>
      <c r="AV268" s="13" t="s">
        <v>86</v>
      </c>
      <c r="AW268" s="13" t="s">
        <v>32</v>
      </c>
      <c r="AX268" s="13" t="s">
        <v>84</v>
      </c>
      <c r="AY268" s="184" t="s">
        <v>165</v>
      </c>
    </row>
    <row r="269" spans="1:65" s="12" customFormat="1" ht="22.9" customHeight="1">
      <c r="B269" s="152"/>
      <c r="D269" s="153" t="s">
        <v>75</v>
      </c>
      <c r="E269" s="163" t="s">
        <v>202</v>
      </c>
      <c r="F269" s="163" t="s">
        <v>1422</v>
      </c>
      <c r="I269" s="155"/>
      <c r="J269" s="164">
        <f>BK269</f>
        <v>0</v>
      </c>
      <c r="L269" s="152"/>
      <c r="M269" s="157"/>
      <c r="N269" s="158"/>
      <c r="O269" s="158"/>
      <c r="P269" s="159">
        <f>SUM(P270:P319)</f>
        <v>0</v>
      </c>
      <c r="Q269" s="158"/>
      <c r="R269" s="159">
        <f>SUM(R270:R319)</f>
        <v>33.844501999999999</v>
      </c>
      <c r="S269" s="158"/>
      <c r="T269" s="160">
        <f>SUM(T270:T319)</f>
        <v>2.282</v>
      </c>
      <c r="AR269" s="153" t="s">
        <v>84</v>
      </c>
      <c r="AT269" s="161" t="s">
        <v>75</v>
      </c>
      <c r="AU269" s="161" t="s">
        <v>84</v>
      </c>
      <c r="AY269" s="153" t="s">
        <v>165</v>
      </c>
      <c r="BK269" s="162">
        <f>SUM(BK270:BK319)</f>
        <v>0</v>
      </c>
    </row>
    <row r="270" spans="1:65" s="2" customFormat="1" ht="16.5" customHeight="1">
      <c r="A270" s="32"/>
      <c r="B270" s="165"/>
      <c r="C270" s="166" t="s">
        <v>221</v>
      </c>
      <c r="D270" s="166" t="s">
        <v>168</v>
      </c>
      <c r="E270" s="167" t="s">
        <v>1423</v>
      </c>
      <c r="F270" s="168" t="s">
        <v>1424</v>
      </c>
      <c r="G270" s="169" t="s">
        <v>380</v>
      </c>
      <c r="H270" s="170">
        <v>0.9</v>
      </c>
      <c r="I270" s="171"/>
      <c r="J270" s="172">
        <f>ROUND(I270*H270,2)</f>
        <v>0</v>
      </c>
      <c r="K270" s="168" t="s">
        <v>172</v>
      </c>
      <c r="L270" s="33"/>
      <c r="M270" s="173" t="s">
        <v>1</v>
      </c>
      <c r="N270" s="174" t="s">
        <v>41</v>
      </c>
      <c r="O270" s="58"/>
      <c r="P270" s="175">
        <f>O270*H270</f>
        <v>0</v>
      </c>
      <c r="Q270" s="175">
        <v>0</v>
      </c>
      <c r="R270" s="175">
        <f>Q270*H270</f>
        <v>0</v>
      </c>
      <c r="S270" s="175">
        <v>0.18</v>
      </c>
      <c r="T270" s="176">
        <f>S270*H270</f>
        <v>0.16200000000000001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7" t="s">
        <v>182</v>
      </c>
      <c r="AT270" s="177" t="s">
        <v>168</v>
      </c>
      <c r="AU270" s="177" t="s">
        <v>86</v>
      </c>
      <c r="AY270" s="17" t="s">
        <v>165</v>
      </c>
      <c r="BE270" s="178">
        <f>IF(N270="základní",J270,0)</f>
        <v>0</v>
      </c>
      <c r="BF270" s="178">
        <f>IF(N270="snížená",J270,0)</f>
        <v>0</v>
      </c>
      <c r="BG270" s="178">
        <f>IF(N270="zákl. přenesená",J270,0)</f>
        <v>0</v>
      </c>
      <c r="BH270" s="178">
        <f>IF(N270="sníž. přenesená",J270,0)</f>
        <v>0</v>
      </c>
      <c r="BI270" s="178">
        <f>IF(N270="nulová",J270,0)</f>
        <v>0</v>
      </c>
      <c r="BJ270" s="17" t="s">
        <v>84</v>
      </c>
      <c r="BK270" s="178">
        <f>ROUND(I270*H270,2)</f>
        <v>0</v>
      </c>
      <c r="BL270" s="17" t="s">
        <v>182</v>
      </c>
      <c r="BM270" s="177" t="s">
        <v>1425</v>
      </c>
    </row>
    <row r="271" spans="1:65" s="15" customFormat="1" ht="11.25">
      <c r="B271" s="207"/>
      <c r="D271" s="179" t="s">
        <v>220</v>
      </c>
      <c r="E271" s="208" t="s">
        <v>1</v>
      </c>
      <c r="F271" s="209" t="s">
        <v>1426</v>
      </c>
      <c r="H271" s="208" t="s">
        <v>1</v>
      </c>
      <c r="I271" s="210"/>
      <c r="L271" s="207"/>
      <c r="M271" s="211"/>
      <c r="N271" s="212"/>
      <c r="O271" s="212"/>
      <c r="P271" s="212"/>
      <c r="Q271" s="212"/>
      <c r="R271" s="212"/>
      <c r="S271" s="212"/>
      <c r="T271" s="213"/>
      <c r="AT271" s="208" t="s">
        <v>220</v>
      </c>
      <c r="AU271" s="208" t="s">
        <v>86</v>
      </c>
      <c r="AV271" s="15" t="s">
        <v>84</v>
      </c>
      <c r="AW271" s="15" t="s">
        <v>32</v>
      </c>
      <c r="AX271" s="15" t="s">
        <v>76</v>
      </c>
      <c r="AY271" s="208" t="s">
        <v>165</v>
      </c>
    </row>
    <row r="272" spans="1:65" s="13" customFormat="1" ht="11.25">
      <c r="B272" s="183"/>
      <c r="D272" s="179" t="s">
        <v>220</v>
      </c>
      <c r="E272" s="184" t="s">
        <v>1</v>
      </c>
      <c r="F272" s="185" t="s">
        <v>1427</v>
      </c>
      <c r="H272" s="186">
        <v>0.9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220</v>
      </c>
      <c r="AU272" s="184" t="s">
        <v>86</v>
      </c>
      <c r="AV272" s="13" t="s">
        <v>86</v>
      </c>
      <c r="AW272" s="13" t="s">
        <v>32</v>
      </c>
      <c r="AX272" s="13" t="s">
        <v>84</v>
      </c>
      <c r="AY272" s="184" t="s">
        <v>165</v>
      </c>
    </row>
    <row r="273" spans="1:65" s="2" customFormat="1" ht="21.75" customHeight="1">
      <c r="A273" s="32"/>
      <c r="B273" s="165"/>
      <c r="C273" s="166" t="s">
        <v>327</v>
      </c>
      <c r="D273" s="166" t="s">
        <v>168</v>
      </c>
      <c r="E273" s="167" t="s">
        <v>1428</v>
      </c>
      <c r="F273" s="168" t="s">
        <v>1429</v>
      </c>
      <c r="G273" s="169" t="s">
        <v>380</v>
      </c>
      <c r="H273" s="170">
        <v>42.1</v>
      </c>
      <c r="I273" s="171"/>
      <c r="J273" s="172">
        <f>ROUND(I273*H273,2)</f>
        <v>0</v>
      </c>
      <c r="K273" s="168" t="s">
        <v>172</v>
      </c>
      <c r="L273" s="33"/>
      <c r="M273" s="173" t="s">
        <v>1</v>
      </c>
      <c r="N273" s="174" t="s">
        <v>41</v>
      </c>
      <c r="O273" s="58"/>
      <c r="P273" s="175">
        <f>O273*H273</f>
        <v>0</v>
      </c>
      <c r="Q273" s="175">
        <v>8.0000000000000007E-5</v>
      </c>
      <c r="R273" s="175">
        <f>Q273*H273</f>
        <v>3.3680000000000003E-3</v>
      </c>
      <c r="S273" s="175">
        <v>0</v>
      </c>
      <c r="T273" s="176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7" t="s">
        <v>182</v>
      </c>
      <c r="AT273" s="177" t="s">
        <v>168</v>
      </c>
      <c r="AU273" s="177" t="s">
        <v>86</v>
      </c>
      <c r="AY273" s="17" t="s">
        <v>165</v>
      </c>
      <c r="BE273" s="178">
        <f>IF(N273="základní",J273,0)</f>
        <v>0</v>
      </c>
      <c r="BF273" s="178">
        <f>IF(N273="snížená",J273,0)</f>
        <v>0</v>
      </c>
      <c r="BG273" s="178">
        <f>IF(N273="zákl. přenesená",J273,0)</f>
        <v>0</v>
      </c>
      <c r="BH273" s="178">
        <f>IF(N273="sníž. přenesená",J273,0)</f>
        <v>0</v>
      </c>
      <c r="BI273" s="178">
        <f>IF(N273="nulová",J273,0)</f>
        <v>0</v>
      </c>
      <c r="BJ273" s="17" t="s">
        <v>84</v>
      </c>
      <c r="BK273" s="178">
        <f>ROUND(I273*H273,2)</f>
        <v>0</v>
      </c>
      <c r="BL273" s="17" t="s">
        <v>182</v>
      </c>
      <c r="BM273" s="177" t="s">
        <v>1430</v>
      </c>
    </row>
    <row r="274" spans="1:65" s="15" customFormat="1" ht="22.5">
      <c r="B274" s="207"/>
      <c r="D274" s="179" t="s">
        <v>220</v>
      </c>
      <c r="E274" s="208" t="s">
        <v>1</v>
      </c>
      <c r="F274" s="209" t="s">
        <v>1320</v>
      </c>
      <c r="H274" s="208" t="s">
        <v>1</v>
      </c>
      <c r="I274" s="210"/>
      <c r="L274" s="207"/>
      <c r="M274" s="211"/>
      <c r="N274" s="212"/>
      <c r="O274" s="212"/>
      <c r="P274" s="212"/>
      <c r="Q274" s="212"/>
      <c r="R274" s="212"/>
      <c r="S274" s="212"/>
      <c r="T274" s="213"/>
      <c r="AT274" s="208" t="s">
        <v>220</v>
      </c>
      <c r="AU274" s="208" t="s">
        <v>86</v>
      </c>
      <c r="AV274" s="15" t="s">
        <v>84</v>
      </c>
      <c r="AW274" s="15" t="s">
        <v>32</v>
      </c>
      <c r="AX274" s="15" t="s">
        <v>76</v>
      </c>
      <c r="AY274" s="208" t="s">
        <v>165</v>
      </c>
    </row>
    <row r="275" spans="1:65" s="15" customFormat="1" ht="11.25">
      <c r="B275" s="207"/>
      <c r="D275" s="179" t="s">
        <v>220</v>
      </c>
      <c r="E275" s="208" t="s">
        <v>1</v>
      </c>
      <c r="F275" s="209" t="s">
        <v>1431</v>
      </c>
      <c r="H275" s="208" t="s">
        <v>1</v>
      </c>
      <c r="I275" s="210"/>
      <c r="L275" s="207"/>
      <c r="M275" s="211"/>
      <c r="N275" s="212"/>
      <c r="O275" s="212"/>
      <c r="P275" s="212"/>
      <c r="Q275" s="212"/>
      <c r="R275" s="212"/>
      <c r="S275" s="212"/>
      <c r="T275" s="213"/>
      <c r="AT275" s="208" t="s">
        <v>220</v>
      </c>
      <c r="AU275" s="208" t="s">
        <v>86</v>
      </c>
      <c r="AV275" s="15" t="s">
        <v>84</v>
      </c>
      <c r="AW275" s="15" t="s">
        <v>32</v>
      </c>
      <c r="AX275" s="15" t="s">
        <v>76</v>
      </c>
      <c r="AY275" s="208" t="s">
        <v>165</v>
      </c>
    </row>
    <row r="276" spans="1:65" s="15" customFormat="1" ht="11.25">
      <c r="B276" s="207"/>
      <c r="D276" s="179" t="s">
        <v>220</v>
      </c>
      <c r="E276" s="208" t="s">
        <v>1</v>
      </c>
      <c r="F276" s="209" t="s">
        <v>1432</v>
      </c>
      <c r="H276" s="208" t="s">
        <v>1</v>
      </c>
      <c r="I276" s="210"/>
      <c r="L276" s="207"/>
      <c r="M276" s="211"/>
      <c r="N276" s="212"/>
      <c r="O276" s="212"/>
      <c r="P276" s="212"/>
      <c r="Q276" s="212"/>
      <c r="R276" s="212"/>
      <c r="S276" s="212"/>
      <c r="T276" s="213"/>
      <c r="AT276" s="208" t="s">
        <v>220</v>
      </c>
      <c r="AU276" s="208" t="s">
        <v>86</v>
      </c>
      <c r="AV276" s="15" t="s">
        <v>84</v>
      </c>
      <c r="AW276" s="15" t="s">
        <v>32</v>
      </c>
      <c r="AX276" s="15" t="s">
        <v>76</v>
      </c>
      <c r="AY276" s="208" t="s">
        <v>165</v>
      </c>
    </row>
    <row r="277" spans="1:65" s="15" customFormat="1" ht="11.25">
      <c r="B277" s="207"/>
      <c r="D277" s="179" t="s">
        <v>220</v>
      </c>
      <c r="E277" s="208" t="s">
        <v>1</v>
      </c>
      <c r="F277" s="209" t="s">
        <v>1433</v>
      </c>
      <c r="H277" s="208" t="s">
        <v>1</v>
      </c>
      <c r="I277" s="210"/>
      <c r="L277" s="207"/>
      <c r="M277" s="211"/>
      <c r="N277" s="212"/>
      <c r="O277" s="212"/>
      <c r="P277" s="212"/>
      <c r="Q277" s="212"/>
      <c r="R277" s="212"/>
      <c r="S277" s="212"/>
      <c r="T277" s="213"/>
      <c r="AT277" s="208" t="s">
        <v>220</v>
      </c>
      <c r="AU277" s="208" t="s">
        <v>86</v>
      </c>
      <c r="AV277" s="15" t="s">
        <v>84</v>
      </c>
      <c r="AW277" s="15" t="s">
        <v>32</v>
      </c>
      <c r="AX277" s="15" t="s">
        <v>76</v>
      </c>
      <c r="AY277" s="208" t="s">
        <v>165</v>
      </c>
    </row>
    <row r="278" spans="1:65" s="15" customFormat="1" ht="11.25">
      <c r="B278" s="207"/>
      <c r="D278" s="179" t="s">
        <v>220</v>
      </c>
      <c r="E278" s="208" t="s">
        <v>1</v>
      </c>
      <c r="F278" s="209" t="s">
        <v>1434</v>
      </c>
      <c r="H278" s="208" t="s">
        <v>1</v>
      </c>
      <c r="I278" s="210"/>
      <c r="L278" s="207"/>
      <c r="M278" s="211"/>
      <c r="N278" s="212"/>
      <c r="O278" s="212"/>
      <c r="P278" s="212"/>
      <c r="Q278" s="212"/>
      <c r="R278" s="212"/>
      <c r="S278" s="212"/>
      <c r="T278" s="213"/>
      <c r="AT278" s="208" t="s">
        <v>220</v>
      </c>
      <c r="AU278" s="208" t="s">
        <v>86</v>
      </c>
      <c r="AV278" s="15" t="s">
        <v>84</v>
      </c>
      <c r="AW278" s="15" t="s">
        <v>32</v>
      </c>
      <c r="AX278" s="15" t="s">
        <v>76</v>
      </c>
      <c r="AY278" s="208" t="s">
        <v>165</v>
      </c>
    </row>
    <row r="279" spans="1:65" s="15" customFormat="1" ht="11.25">
      <c r="B279" s="207"/>
      <c r="D279" s="179" t="s">
        <v>220</v>
      </c>
      <c r="E279" s="208" t="s">
        <v>1</v>
      </c>
      <c r="F279" s="209" t="s">
        <v>1435</v>
      </c>
      <c r="H279" s="208" t="s">
        <v>1</v>
      </c>
      <c r="I279" s="210"/>
      <c r="L279" s="207"/>
      <c r="M279" s="211"/>
      <c r="N279" s="212"/>
      <c r="O279" s="212"/>
      <c r="P279" s="212"/>
      <c r="Q279" s="212"/>
      <c r="R279" s="212"/>
      <c r="S279" s="212"/>
      <c r="T279" s="213"/>
      <c r="AT279" s="208" t="s">
        <v>220</v>
      </c>
      <c r="AU279" s="208" t="s">
        <v>86</v>
      </c>
      <c r="AV279" s="15" t="s">
        <v>84</v>
      </c>
      <c r="AW279" s="15" t="s">
        <v>32</v>
      </c>
      <c r="AX279" s="15" t="s">
        <v>76</v>
      </c>
      <c r="AY279" s="208" t="s">
        <v>165</v>
      </c>
    </row>
    <row r="280" spans="1:65" s="15" customFormat="1" ht="11.25">
      <c r="B280" s="207"/>
      <c r="D280" s="179" t="s">
        <v>220</v>
      </c>
      <c r="E280" s="208" t="s">
        <v>1</v>
      </c>
      <c r="F280" s="209" t="s">
        <v>395</v>
      </c>
      <c r="H280" s="208" t="s">
        <v>1</v>
      </c>
      <c r="I280" s="210"/>
      <c r="L280" s="207"/>
      <c r="M280" s="211"/>
      <c r="N280" s="212"/>
      <c r="O280" s="212"/>
      <c r="P280" s="212"/>
      <c r="Q280" s="212"/>
      <c r="R280" s="212"/>
      <c r="S280" s="212"/>
      <c r="T280" s="213"/>
      <c r="AT280" s="208" t="s">
        <v>220</v>
      </c>
      <c r="AU280" s="208" t="s">
        <v>86</v>
      </c>
      <c r="AV280" s="15" t="s">
        <v>84</v>
      </c>
      <c r="AW280" s="15" t="s">
        <v>32</v>
      </c>
      <c r="AX280" s="15" t="s">
        <v>76</v>
      </c>
      <c r="AY280" s="208" t="s">
        <v>165</v>
      </c>
    </row>
    <row r="281" spans="1:65" s="15" customFormat="1" ht="11.25">
      <c r="B281" s="207"/>
      <c r="D281" s="179" t="s">
        <v>220</v>
      </c>
      <c r="E281" s="208" t="s">
        <v>1</v>
      </c>
      <c r="F281" s="209" t="s">
        <v>1436</v>
      </c>
      <c r="H281" s="208" t="s">
        <v>1</v>
      </c>
      <c r="I281" s="210"/>
      <c r="L281" s="207"/>
      <c r="M281" s="211"/>
      <c r="N281" s="212"/>
      <c r="O281" s="212"/>
      <c r="P281" s="212"/>
      <c r="Q281" s="212"/>
      <c r="R281" s="212"/>
      <c r="S281" s="212"/>
      <c r="T281" s="213"/>
      <c r="AT281" s="208" t="s">
        <v>220</v>
      </c>
      <c r="AU281" s="208" t="s">
        <v>86</v>
      </c>
      <c r="AV281" s="15" t="s">
        <v>84</v>
      </c>
      <c r="AW281" s="15" t="s">
        <v>32</v>
      </c>
      <c r="AX281" s="15" t="s">
        <v>76</v>
      </c>
      <c r="AY281" s="208" t="s">
        <v>165</v>
      </c>
    </row>
    <row r="282" spans="1:65" s="13" customFormat="1" ht="11.25">
      <c r="B282" s="183"/>
      <c r="D282" s="179" t="s">
        <v>220</v>
      </c>
      <c r="E282" s="184" t="s">
        <v>1</v>
      </c>
      <c r="F282" s="185" t="s">
        <v>1437</v>
      </c>
      <c r="H282" s="186">
        <v>42.1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220</v>
      </c>
      <c r="AU282" s="184" t="s">
        <v>86</v>
      </c>
      <c r="AV282" s="13" t="s">
        <v>86</v>
      </c>
      <c r="AW282" s="13" t="s">
        <v>32</v>
      </c>
      <c r="AX282" s="13" t="s">
        <v>84</v>
      </c>
      <c r="AY282" s="184" t="s">
        <v>165</v>
      </c>
    </row>
    <row r="283" spans="1:65" s="2" customFormat="1" ht="21.75" customHeight="1">
      <c r="A283" s="32"/>
      <c r="B283" s="165"/>
      <c r="C283" s="214" t="s">
        <v>335</v>
      </c>
      <c r="D283" s="214" t="s">
        <v>336</v>
      </c>
      <c r="E283" s="215" t="s">
        <v>1438</v>
      </c>
      <c r="F283" s="216" t="s">
        <v>1439</v>
      </c>
      <c r="G283" s="217" t="s">
        <v>380</v>
      </c>
      <c r="H283" s="218">
        <v>42.731999999999999</v>
      </c>
      <c r="I283" s="219"/>
      <c r="J283" s="220">
        <f>ROUND(I283*H283,2)</f>
        <v>0</v>
      </c>
      <c r="K283" s="216" t="s">
        <v>172</v>
      </c>
      <c r="L283" s="221"/>
      <c r="M283" s="222" t="s">
        <v>1</v>
      </c>
      <c r="N283" s="223" t="s">
        <v>41</v>
      </c>
      <c r="O283" s="58"/>
      <c r="P283" s="175">
        <f>O283*H283</f>
        <v>0</v>
      </c>
      <c r="Q283" s="175">
        <v>0.1</v>
      </c>
      <c r="R283" s="175">
        <f>Q283*H283</f>
        <v>4.2732000000000001</v>
      </c>
      <c r="S283" s="175">
        <v>0</v>
      </c>
      <c r="T283" s="176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7" t="s">
        <v>202</v>
      </c>
      <c r="AT283" s="177" t="s">
        <v>336</v>
      </c>
      <c r="AU283" s="177" t="s">
        <v>86</v>
      </c>
      <c r="AY283" s="17" t="s">
        <v>165</v>
      </c>
      <c r="BE283" s="178">
        <f>IF(N283="základní",J283,0)</f>
        <v>0</v>
      </c>
      <c r="BF283" s="178">
        <f>IF(N283="snížená",J283,0)</f>
        <v>0</v>
      </c>
      <c r="BG283" s="178">
        <f>IF(N283="zákl. přenesená",J283,0)</f>
        <v>0</v>
      </c>
      <c r="BH283" s="178">
        <f>IF(N283="sníž. přenesená",J283,0)</f>
        <v>0</v>
      </c>
      <c r="BI283" s="178">
        <f>IF(N283="nulová",J283,0)</f>
        <v>0</v>
      </c>
      <c r="BJ283" s="17" t="s">
        <v>84</v>
      </c>
      <c r="BK283" s="178">
        <f>ROUND(I283*H283,2)</f>
        <v>0</v>
      </c>
      <c r="BL283" s="17" t="s">
        <v>182</v>
      </c>
      <c r="BM283" s="177" t="s">
        <v>1440</v>
      </c>
    </row>
    <row r="284" spans="1:65" s="13" customFormat="1" ht="11.25">
      <c r="B284" s="183"/>
      <c r="D284" s="179" t="s">
        <v>220</v>
      </c>
      <c r="F284" s="185" t="s">
        <v>1441</v>
      </c>
      <c r="H284" s="186">
        <v>42.731999999999999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220</v>
      </c>
      <c r="AU284" s="184" t="s">
        <v>86</v>
      </c>
      <c r="AV284" s="13" t="s">
        <v>86</v>
      </c>
      <c r="AW284" s="13" t="s">
        <v>3</v>
      </c>
      <c r="AX284" s="13" t="s">
        <v>84</v>
      </c>
      <c r="AY284" s="184" t="s">
        <v>165</v>
      </c>
    </row>
    <row r="285" spans="1:65" s="2" customFormat="1" ht="16.5" customHeight="1">
      <c r="A285" s="32"/>
      <c r="B285" s="165"/>
      <c r="C285" s="166" t="s">
        <v>8</v>
      </c>
      <c r="D285" s="166" t="s">
        <v>168</v>
      </c>
      <c r="E285" s="167" t="s">
        <v>1442</v>
      </c>
      <c r="F285" s="168" t="s">
        <v>1443</v>
      </c>
      <c r="G285" s="169" t="s">
        <v>235</v>
      </c>
      <c r="H285" s="170">
        <v>5</v>
      </c>
      <c r="I285" s="171"/>
      <c r="J285" s="172">
        <f>ROUND(I285*H285,2)</f>
        <v>0</v>
      </c>
      <c r="K285" s="168" t="s">
        <v>172</v>
      </c>
      <c r="L285" s="33"/>
      <c r="M285" s="173" t="s">
        <v>1</v>
      </c>
      <c r="N285" s="174" t="s">
        <v>41</v>
      </c>
      <c r="O285" s="58"/>
      <c r="P285" s="175">
        <f>O285*H285</f>
        <v>0</v>
      </c>
      <c r="Q285" s="175">
        <v>0.29665999999999998</v>
      </c>
      <c r="R285" s="175">
        <f>Q285*H285</f>
        <v>1.4832999999999998</v>
      </c>
      <c r="S285" s="175">
        <v>0</v>
      </c>
      <c r="T285" s="17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7" t="s">
        <v>182</v>
      </c>
      <c r="AT285" s="177" t="s">
        <v>168</v>
      </c>
      <c r="AU285" s="177" t="s">
        <v>86</v>
      </c>
      <c r="AY285" s="17" t="s">
        <v>165</v>
      </c>
      <c r="BE285" s="178">
        <f>IF(N285="základní",J285,0)</f>
        <v>0</v>
      </c>
      <c r="BF285" s="178">
        <f>IF(N285="snížená",J285,0)</f>
        <v>0</v>
      </c>
      <c r="BG285" s="178">
        <f>IF(N285="zákl. přenesená",J285,0)</f>
        <v>0</v>
      </c>
      <c r="BH285" s="178">
        <f>IF(N285="sníž. přenesená",J285,0)</f>
        <v>0</v>
      </c>
      <c r="BI285" s="178">
        <f>IF(N285="nulová",J285,0)</f>
        <v>0</v>
      </c>
      <c r="BJ285" s="17" t="s">
        <v>84</v>
      </c>
      <c r="BK285" s="178">
        <f>ROUND(I285*H285,2)</f>
        <v>0</v>
      </c>
      <c r="BL285" s="17" t="s">
        <v>182</v>
      </c>
      <c r="BM285" s="177" t="s">
        <v>1444</v>
      </c>
    </row>
    <row r="286" spans="1:65" s="2" customFormat="1" ht="21.75" customHeight="1">
      <c r="A286" s="32"/>
      <c r="B286" s="165"/>
      <c r="C286" s="214" t="s">
        <v>346</v>
      </c>
      <c r="D286" s="214" t="s">
        <v>336</v>
      </c>
      <c r="E286" s="215" t="s">
        <v>1445</v>
      </c>
      <c r="F286" s="216" t="s">
        <v>1446</v>
      </c>
      <c r="G286" s="217" t="s">
        <v>235</v>
      </c>
      <c r="H286" s="218">
        <v>5</v>
      </c>
      <c r="I286" s="219"/>
      <c r="J286" s="220">
        <f>ROUND(I286*H286,2)</f>
        <v>0</v>
      </c>
      <c r="K286" s="216" t="s">
        <v>172</v>
      </c>
      <c r="L286" s="221"/>
      <c r="M286" s="222" t="s">
        <v>1</v>
      </c>
      <c r="N286" s="223" t="s">
        <v>41</v>
      </c>
      <c r="O286" s="58"/>
      <c r="P286" s="175">
        <f>O286*H286</f>
        <v>0</v>
      </c>
      <c r="Q286" s="175">
        <v>1.0999999999999999E-2</v>
      </c>
      <c r="R286" s="175">
        <f>Q286*H286</f>
        <v>5.4999999999999993E-2</v>
      </c>
      <c r="S286" s="175">
        <v>0</v>
      </c>
      <c r="T286" s="176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7" t="s">
        <v>202</v>
      </c>
      <c r="AT286" s="177" t="s">
        <v>336</v>
      </c>
      <c r="AU286" s="177" t="s">
        <v>86</v>
      </c>
      <c r="AY286" s="17" t="s">
        <v>165</v>
      </c>
      <c r="BE286" s="178">
        <f>IF(N286="základní",J286,0)</f>
        <v>0</v>
      </c>
      <c r="BF286" s="178">
        <f>IF(N286="snížená",J286,0)</f>
        <v>0</v>
      </c>
      <c r="BG286" s="178">
        <f>IF(N286="zákl. přenesená",J286,0)</f>
        <v>0</v>
      </c>
      <c r="BH286" s="178">
        <f>IF(N286="sníž. přenesená",J286,0)</f>
        <v>0</v>
      </c>
      <c r="BI286" s="178">
        <f>IF(N286="nulová",J286,0)</f>
        <v>0</v>
      </c>
      <c r="BJ286" s="17" t="s">
        <v>84</v>
      </c>
      <c r="BK286" s="178">
        <f>ROUND(I286*H286,2)</f>
        <v>0</v>
      </c>
      <c r="BL286" s="17" t="s">
        <v>182</v>
      </c>
      <c r="BM286" s="177" t="s">
        <v>1447</v>
      </c>
    </row>
    <row r="287" spans="1:65" s="2" customFormat="1" ht="21.75" customHeight="1">
      <c r="A287" s="32"/>
      <c r="B287" s="165"/>
      <c r="C287" s="166" t="s">
        <v>350</v>
      </c>
      <c r="D287" s="166" t="s">
        <v>168</v>
      </c>
      <c r="E287" s="167" t="s">
        <v>1448</v>
      </c>
      <c r="F287" s="168" t="s">
        <v>1449</v>
      </c>
      <c r="G287" s="169" t="s">
        <v>380</v>
      </c>
      <c r="H287" s="170">
        <v>21.3</v>
      </c>
      <c r="I287" s="171"/>
      <c r="J287" s="172">
        <f>ROUND(I287*H287,2)</f>
        <v>0</v>
      </c>
      <c r="K287" s="168" t="s">
        <v>172</v>
      </c>
      <c r="L287" s="33"/>
      <c r="M287" s="173" t="s">
        <v>1</v>
      </c>
      <c r="N287" s="174" t="s">
        <v>41</v>
      </c>
      <c r="O287" s="58"/>
      <c r="P287" s="175">
        <f>O287*H287</f>
        <v>0</v>
      </c>
      <c r="Q287" s="175">
        <v>1.0000000000000001E-5</v>
      </c>
      <c r="R287" s="175">
        <f>Q287*H287</f>
        <v>2.1300000000000003E-4</v>
      </c>
      <c r="S287" s="175">
        <v>0</v>
      </c>
      <c r="T287" s="176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7" t="s">
        <v>182</v>
      </c>
      <c r="AT287" s="177" t="s">
        <v>168</v>
      </c>
      <c r="AU287" s="177" t="s">
        <v>86</v>
      </c>
      <c r="AY287" s="17" t="s">
        <v>165</v>
      </c>
      <c r="BE287" s="178">
        <f>IF(N287="základní",J287,0)</f>
        <v>0</v>
      </c>
      <c r="BF287" s="178">
        <f>IF(N287="snížená",J287,0)</f>
        <v>0</v>
      </c>
      <c r="BG287" s="178">
        <f>IF(N287="zákl. přenesená",J287,0)</f>
        <v>0</v>
      </c>
      <c r="BH287" s="178">
        <f>IF(N287="sníž. přenesená",J287,0)</f>
        <v>0</v>
      </c>
      <c r="BI287" s="178">
        <f>IF(N287="nulová",J287,0)</f>
        <v>0</v>
      </c>
      <c r="BJ287" s="17" t="s">
        <v>84</v>
      </c>
      <c r="BK287" s="178">
        <f>ROUND(I287*H287,2)</f>
        <v>0</v>
      </c>
      <c r="BL287" s="17" t="s">
        <v>182</v>
      </c>
      <c r="BM287" s="177" t="s">
        <v>1450</v>
      </c>
    </row>
    <row r="288" spans="1:65" s="15" customFormat="1" ht="22.5">
      <c r="B288" s="207"/>
      <c r="D288" s="179" t="s">
        <v>220</v>
      </c>
      <c r="E288" s="208" t="s">
        <v>1</v>
      </c>
      <c r="F288" s="209" t="s">
        <v>1314</v>
      </c>
      <c r="H288" s="208" t="s">
        <v>1</v>
      </c>
      <c r="I288" s="210"/>
      <c r="L288" s="207"/>
      <c r="M288" s="211"/>
      <c r="N288" s="212"/>
      <c r="O288" s="212"/>
      <c r="P288" s="212"/>
      <c r="Q288" s="212"/>
      <c r="R288" s="212"/>
      <c r="S288" s="212"/>
      <c r="T288" s="213"/>
      <c r="AT288" s="208" t="s">
        <v>220</v>
      </c>
      <c r="AU288" s="208" t="s">
        <v>86</v>
      </c>
      <c r="AV288" s="15" t="s">
        <v>84</v>
      </c>
      <c r="AW288" s="15" t="s">
        <v>32</v>
      </c>
      <c r="AX288" s="15" t="s">
        <v>76</v>
      </c>
      <c r="AY288" s="208" t="s">
        <v>165</v>
      </c>
    </row>
    <row r="289" spans="1:65" s="15" customFormat="1" ht="11.25">
      <c r="B289" s="207"/>
      <c r="D289" s="179" t="s">
        <v>220</v>
      </c>
      <c r="E289" s="208" t="s">
        <v>1</v>
      </c>
      <c r="F289" s="209" t="s">
        <v>1451</v>
      </c>
      <c r="H289" s="208" t="s">
        <v>1</v>
      </c>
      <c r="I289" s="210"/>
      <c r="L289" s="207"/>
      <c r="M289" s="211"/>
      <c r="N289" s="212"/>
      <c r="O289" s="212"/>
      <c r="P289" s="212"/>
      <c r="Q289" s="212"/>
      <c r="R289" s="212"/>
      <c r="S289" s="212"/>
      <c r="T289" s="213"/>
      <c r="AT289" s="208" t="s">
        <v>220</v>
      </c>
      <c r="AU289" s="208" t="s">
        <v>86</v>
      </c>
      <c r="AV289" s="15" t="s">
        <v>84</v>
      </c>
      <c r="AW289" s="15" t="s">
        <v>32</v>
      </c>
      <c r="AX289" s="15" t="s">
        <v>76</v>
      </c>
      <c r="AY289" s="208" t="s">
        <v>165</v>
      </c>
    </row>
    <row r="290" spans="1:65" s="15" customFormat="1" ht="11.25">
      <c r="B290" s="207"/>
      <c r="D290" s="179" t="s">
        <v>220</v>
      </c>
      <c r="E290" s="208" t="s">
        <v>1</v>
      </c>
      <c r="F290" s="209" t="s">
        <v>1452</v>
      </c>
      <c r="H290" s="208" t="s">
        <v>1</v>
      </c>
      <c r="I290" s="210"/>
      <c r="L290" s="207"/>
      <c r="M290" s="211"/>
      <c r="N290" s="212"/>
      <c r="O290" s="212"/>
      <c r="P290" s="212"/>
      <c r="Q290" s="212"/>
      <c r="R290" s="212"/>
      <c r="S290" s="212"/>
      <c r="T290" s="213"/>
      <c r="AT290" s="208" t="s">
        <v>220</v>
      </c>
      <c r="AU290" s="208" t="s">
        <v>86</v>
      </c>
      <c r="AV290" s="15" t="s">
        <v>84</v>
      </c>
      <c r="AW290" s="15" t="s">
        <v>32</v>
      </c>
      <c r="AX290" s="15" t="s">
        <v>76</v>
      </c>
      <c r="AY290" s="208" t="s">
        <v>165</v>
      </c>
    </row>
    <row r="291" spans="1:65" s="15" customFormat="1" ht="11.25">
      <c r="B291" s="207"/>
      <c r="D291" s="179" t="s">
        <v>220</v>
      </c>
      <c r="E291" s="208" t="s">
        <v>1</v>
      </c>
      <c r="F291" s="209" t="s">
        <v>1453</v>
      </c>
      <c r="H291" s="208" t="s">
        <v>1</v>
      </c>
      <c r="I291" s="210"/>
      <c r="L291" s="207"/>
      <c r="M291" s="211"/>
      <c r="N291" s="212"/>
      <c r="O291" s="212"/>
      <c r="P291" s="212"/>
      <c r="Q291" s="212"/>
      <c r="R291" s="212"/>
      <c r="S291" s="212"/>
      <c r="T291" s="213"/>
      <c r="AT291" s="208" t="s">
        <v>220</v>
      </c>
      <c r="AU291" s="208" t="s">
        <v>86</v>
      </c>
      <c r="AV291" s="15" t="s">
        <v>84</v>
      </c>
      <c r="AW291" s="15" t="s">
        <v>32</v>
      </c>
      <c r="AX291" s="15" t="s">
        <v>76</v>
      </c>
      <c r="AY291" s="208" t="s">
        <v>165</v>
      </c>
    </row>
    <row r="292" spans="1:65" s="15" customFormat="1" ht="11.25">
      <c r="B292" s="207"/>
      <c r="D292" s="179" t="s">
        <v>220</v>
      </c>
      <c r="E292" s="208" t="s">
        <v>1</v>
      </c>
      <c r="F292" s="209" t="s">
        <v>1454</v>
      </c>
      <c r="H292" s="208" t="s">
        <v>1</v>
      </c>
      <c r="I292" s="210"/>
      <c r="L292" s="207"/>
      <c r="M292" s="211"/>
      <c r="N292" s="212"/>
      <c r="O292" s="212"/>
      <c r="P292" s="212"/>
      <c r="Q292" s="212"/>
      <c r="R292" s="212"/>
      <c r="S292" s="212"/>
      <c r="T292" s="213"/>
      <c r="AT292" s="208" t="s">
        <v>220</v>
      </c>
      <c r="AU292" s="208" t="s">
        <v>86</v>
      </c>
      <c r="AV292" s="15" t="s">
        <v>84</v>
      </c>
      <c r="AW292" s="15" t="s">
        <v>32</v>
      </c>
      <c r="AX292" s="15" t="s">
        <v>76</v>
      </c>
      <c r="AY292" s="208" t="s">
        <v>165</v>
      </c>
    </row>
    <row r="293" spans="1:65" s="15" customFormat="1" ht="11.25">
      <c r="B293" s="207"/>
      <c r="D293" s="179" t="s">
        <v>220</v>
      </c>
      <c r="E293" s="208" t="s">
        <v>1</v>
      </c>
      <c r="F293" s="209" t="s">
        <v>1455</v>
      </c>
      <c r="H293" s="208" t="s">
        <v>1</v>
      </c>
      <c r="I293" s="210"/>
      <c r="L293" s="207"/>
      <c r="M293" s="211"/>
      <c r="N293" s="212"/>
      <c r="O293" s="212"/>
      <c r="P293" s="212"/>
      <c r="Q293" s="212"/>
      <c r="R293" s="212"/>
      <c r="S293" s="212"/>
      <c r="T293" s="213"/>
      <c r="AT293" s="208" t="s">
        <v>220</v>
      </c>
      <c r="AU293" s="208" t="s">
        <v>86</v>
      </c>
      <c r="AV293" s="15" t="s">
        <v>84</v>
      </c>
      <c r="AW293" s="15" t="s">
        <v>32</v>
      </c>
      <c r="AX293" s="15" t="s">
        <v>76</v>
      </c>
      <c r="AY293" s="208" t="s">
        <v>165</v>
      </c>
    </row>
    <row r="294" spans="1:65" s="15" customFormat="1" ht="11.25">
      <c r="B294" s="207"/>
      <c r="D294" s="179" t="s">
        <v>220</v>
      </c>
      <c r="E294" s="208" t="s">
        <v>1</v>
      </c>
      <c r="F294" s="209" t="s">
        <v>395</v>
      </c>
      <c r="H294" s="208" t="s">
        <v>1</v>
      </c>
      <c r="I294" s="210"/>
      <c r="L294" s="207"/>
      <c r="M294" s="211"/>
      <c r="N294" s="212"/>
      <c r="O294" s="212"/>
      <c r="P294" s="212"/>
      <c r="Q294" s="212"/>
      <c r="R294" s="212"/>
      <c r="S294" s="212"/>
      <c r="T294" s="213"/>
      <c r="AT294" s="208" t="s">
        <v>220</v>
      </c>
      <c r="AU294" s="208" t="s">
        <v>86</v>
      </c>
      <c r="AV294" s="15" t="s">
        <v>84</v>
      </c>
      <c r="AW294" s="15" t="s">
        <v>32</v>
      </c>
      <c r="AX294" s="15" t="s">
        <v>76</v>
      </c>
      <c r="AY294" s="208" t="s">
        <v>165</v>
      </c>
    </row>
    <row r="295" spans="1:65" s="15" customFormat="1" ht="11.25">
      <c r="B295" s="207"/>
      <c r="D295" s="179" t="s">
        <v>220</v>
      </c>
      <c r="E295" s="208" t="s">
        <v>1</v>
      </c>
      <c r="F295" s="209" t="s">
        <v>1456</v>
      </c>
      <c r="H295" s="208" t="s">
        <v>1</v>
      </c>
      <c r="I295" s="210"/>
      <c r="L295" s="207"/>
      <c r="M295" s="211"/>
      <c r="N295" s="212"/>
      <c r="O295" s="212"/>
      <c r="P295" s="212"/>
      <c r="Q295" s="212"/>
      <c r="R295" s="212"/>
      <c r="S295" s="212"/>
      <c r="T295" s="213"/>
      <c r="AT295" s="208" t="s">
        <v>220</v>
      </c>
      <c r="AU295" s="208" t="s">
        <v>86</v>
      </c>
      <c r="AV295" s="15" t="s">
        <v>84</v>
      </c>
      <c r="AW295" s="15" t="s">
        <v>32</v>
      </c>
      <c r="AX295" s="15" t="s">
        <v>76</v>
      </c>
      <c r="AY295" s="208" t="s">
        <v>165</v>
      </c>
    </row>
    <row r="296" spans="1:65" s="13" customFormat="1" ht="11.25">
      <c r="B296" s="183"/>
      <c r="D296" s="179" t="s">
        <v>220</v>
      </c>
      <c r="E296" s="184" t="s">
        <v>1</v>
      </c>
      <c r="F296" s="185" t="s">
        <v>1457</v>
      </c>
      <c r="H296" s="186">
        <v>21.3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220</v>
      </c>
      <c r="AU296" s="184" t="s">
        <v>86</v>
      </c>
      <c r="AV296" s="13" t="s">
        <v>86</v>
      </c>
      <c r="AW296" s="13" t="s">
        <v>32</v>
      </c>
      <c r="AX296" s="13" t="s">
        <v>84</v>
      </c>
      <c r="AY296" s="184" t="s">
        <v>165</v>
      </c>
    </row>
    <row r="297" spans="1:65" s="2" customFormat="1" ht="21.75" customHeight="1">
      <c r="A297" s="32"/>
      <c r="B297" s="165"/>
      <c r="C297" s="214" t="s">
        <v>354</v>
      </c>
      <c r="D297" s="214" t="s">
        <v>336</v>
      </c>
      <c r="E297" s="215" t="s">
        <v>1458</v>
      </c>
      <c r="F297" s="216" t="s">
        <v>1459</v>
      </c>
      <c r="G297" s="217" t="s">
        <v>380</v>
      </c>
      <c r="H297" s="218">
        <v>21.62</v>
      </c>
      <c r="I297" s="219"/>
      <c r="J297" s="220">
        <f>ROUND(I297*H297,2)</f>
        <v>0</v>
      </c>
      <c r="K297" s="216" t="s">
        <v>172</v>
      </c>
      <c r="L297" s="221"/>
      <c r="M297" s="222" t="s">
        <v>1</v>
      </c>
      <c r="N297" s="223" t="s">
        <v>41</v>
      </c>
      <c r="O297" s="58"/>
      <c r="P297" s="175">
        <f>O297*H297</f>
        <v>0</v>
      </c>
      <c r="Q297" s="175">
        <v>2.8999999999999998E-3</v>
      </c>
      <c r="R297" s="175">
        <f>Q297*H297</f>
        <v>6.2698000000000004E-2</v>
      </c>
      <c r="S297" s="175">
        <v>0</v>
      </c>
      <c r="T297" s="176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7" t="s">
        <v>202</v>
      </c>
      <c r="AT297" s="177" t="s">
        <v>336</v>
      </c>
      <c r="AU297" s="177" t="s">
        <v>86</v>
      </c>
      <c r="AY297" s="17" t="s">
        <v>165</v>
      </c>
      <c r="BE297" s="178">
        <f>IF(N297="základní",J297,0)</f>
        <v>0</v>
      </c>
      <c r="BF297" s="178">
        <f>IF(N297="snížená",J297,0)</f>
        <v>0</v>
      </c>
      <c r="BG297" s="178">
        <f>IF(N297="zákl. přenesená",J297,0)</f>
        <v>0</v>
      </c>
      <c r="BH297" s="178">
        <f>IF(N297="sníž. přenesená",J297,0)</f>
        <v>0</v>
      </c>
      <c r="BI297" s="178">
        <f>IF(N297="nulová",J297,0)</f>
        <v>0</v>
      </c>
      <c r="BJ297" s="17" t="s">
        <v>84</v>
      </c>
      <c r="BK297" s="178">
        <f>ROUND(I297*H297,2)</f>
        <v>0</v>
      </c>
      <c r="BL297" s="17" t="s">
        <v>182</v>
      </c>
      <c r="BM297" s="177" t="s">
        <v>1460</v>
      </c>
    </row>
    <row r="298" spans="1:65" s="13" customFormat="1" ht="11.25">
      <c r="B298" s="183"/>
      <c r="D298" s="179" t="s">
        <v>220</v>
      </c>
      <c r="F298" s="185" t="s">
        <v>1461</v>
      </c>
      <c r="H298" s="186">
        <v>21.62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220</v>
      </c>
      <c r="AU298" s="184" t="s">
        <v>86</v>
      </c>
      <c r="AV298" s="13" t="s">
        <v>86</v>
      </c>
      <c r="AW298" s="13" t="s">
        <v>3</v>
      </c>
      <c r="AX298" s="13" t="s">
        <v>84</v>
      </c>
      <c r="AY298" s="184" t="s">
        <v>165</v>
      </c>
    </row>
    <row r="299" spans="1:65" s="2" customFormat="1" ht="21.75" customHeight="1">
      <c r="A299" s="32"/>
      <c r="B299" s="165"/>
      <c r="C299" s="166" t="s">
        <v>359</v>
      </c>
      <c r="D299" s="166" t="s">
        <v>168</v>
      </c>
      <c r="E299" s="167" t="s">
        <v>1462</v>
      </c>
      <c r="F299" s="168" t="s">
        <v>1463</v>
      </c>
      <c r="G299" s="169" t="s">
        <v>235</v>
      </c>
      <c r="H299" s="170">
        <v>5</v>
      </c>
      <c r="I299" s="171"/>
      <c r="J299" s="172">
        <f>ROUND(I299*H299,2)</f>
        <v>0</v>
      </c>
      <c r="K299" s="168" t="s">
        <v>172</v>
      </c>
      <c r="L299" s="33"/>
      <c r="M299" s="173" t="s">
        <v>1</v>
      </c>
      <c r="N299" s="174" t="s">
        <v>41</v>
      </c>
      <c r="O299" s="58"/>
      <c r="P299" s="175">
        <f>O299*H299</f>
        <v>0</v>
      </c>
      <c r="Q299" s="175">
        <v>0</v>
      </c>
      <c r="R299" s="175">
        <f>Q299*H299</f>
        <v>0</v>
      </c>
      <c r="S299" s="175">
        <v>0</v>
      </c>
      <c r="T299" s="176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7" t="s">
        <v>182</v>
      </c>
      <c r="AT299" s="177" t="s">
        <v>168</v>
      </c>
      <c r="AU299" s="177" t="s">
        <v>86</v>
      </c>
      <c r="AY299" s="17" t="s">
        <v>165</v>
      </c>
      <c r="BE299" s="178">
        <f>IF(N299="základní",J299,0)</f>
        <v>0</v>
      </c>
      <c r="BF299" s="178">
        <f>IF(N299="snížená",J299,0)</f>
        <v>0</v>
      </c>
      <c r="BG299" s="178">
        <f>IF(N299="zákl. přenesená",J299,0)</f>
        <v>0</v>
      </c>
      <c r="BH299" s="178">
        <f>IF(N299="sníž. přenesená",J299,0)</f>
        <v>0</v>
      </c>
      <c r="BI299" s="178">
        <f>IF(N299="nulová",J299,0)</f>
        <v>0</v>
      </c>
      <c r="BJ299" s="17" t="s">
        <v>84</v>
      </c>
      <c r="BK299" s="178">
        <f>ROUND(I299*H299,2)</f>
        <v>0</v>
      </c>
      <c r="BL299" s="17" t="s">
        <v>182</v>
      </c>
      <c r="BM299" s="177" t="s">
        <v>1464</v>
      </c>
    </row>
    <row r="300" spans="1:65" s="2" customFormat="1" ht="16.5" customHeight="1">
      <c r="A300" s="32"/>
      <c r="B300" s="165"/>
      <c r="C300" s="214" t="s">
        <v>363</v>
      </c>
      <c r="D300" s="214" t="s">
        <v>336</v>
      </c>
      <c r="E300" s="215" t="s">
        <v>1465</v>
      </c>
      <c r="F300" s="216" t="s">
        <v>1466</v>
      </c>
      <c r="G300" s="217" t="s">
        <v>235</v>
      </c>
      <c r="H300" s="218">
        <v>5</v>
      </c>
      <c r="I300" s="219"/>
      <c r="J300" s="220">
        <f>ROUND(I300*H300,2)</f>
        <v>0</v>
      </c>
      <c r="K300" s="216" t="s">
        <v>172</v>
      </c>
      <c r="L300" s="221"/>
      <c r="M300" s="222" t="s">
        <v>1</v>
      </c>
      <c r="N300" s="223" t="s">
        <v>41</v>
      </c>
      <c r="O300" s="58"/>
      <c r="P300" s="175">
        <f>O300*H300</f>
        <v>0</v>
      </c>
      <c r="Q300" s="175">
        <v>8.0000000000000004E-4</v>
      </c>
      <c r="R300" s="175">
        <f>Q300*H300</f>
        <v>4.0000000000000001E-3</v>
      </c>
      <c r="S300" s="175">
        <v>0</v>
      </c>
      <c r="T300" s="176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7" t="s">
        <v>202</v>
      </c>
      <c r="AT300" s="177" t="s">
        <v>336</v>
      </c>
      <c r="AU300" s="177" t="s">
        <v>86</v>
      </c>
      <c r="AY300" s="17" t="s">
        <v>165</v>
      </c>
      <c r="BE300" s="178">
        <f>IF(N300="základní",J300,0)</f>
        <v>0</v>
      </c>
      <c r="BF300" s="178">
        <f>IF(N300="snížená",J300,0)</f>
        <v>0</v>
      </c>
      <c r="BG300" s="178">
        <f>IF(N300="zákl. přenesená",J300,0)</f>
        <v>0</v>
      </c>
      <c r="BH300" s="178">
        <f>IF(N300="sníž. přenesená",J300,0)</f>
        <v>0</v>
      </c>
      <c r="BI300" s="178">
        <f>IF(N300="nulová",J300,0)</f>
        <v>0</v>
      </c>
      <c r="BJ300" s="17" t="s">
        <v>84</v>
      </c>
      <c r="BK300" s="178">
        <f>ROUND(I300*H300,2)</f>
        <v>0</v>
      </c>
      <c r="BL300" s="17" t="s">
        <v>182</v>
      </c>
      <c r="BM300" s="177" t="s">
        <v>1467</v>
      </c>
    </row>
    <row r="301" spans="1:65" s="2" customFormat="1" ht="21.75" customHeight="1">
      <c r="A301" s="32"/>
      <c r="B301" s="165"/>
      <c r="C301" s="166" t="s">
        <v>7</v>
      </c>
      <c r="D301" s="166" t="s">
        <v>168</v>
      </c>
      <c r="E301" s="167" t="s">
        <v>1468</v>
      </c>
      <c r="F301" s="168" t="s">
        <v>1469</v>
      </c>
      <c r="G301" s="169" t="s">
        <v>286</v>
      </c>
      <c r="H301" s="170">
        <v>1</v>
      </c>
      <c r="I301" s="171"/>
      <c r="J301" s="172">
        <f>ROUND(I301*H301,2)</f>
        <v>0</v>
      </c>
      <c r="K301" s="168" t="s">
        <v>172</v>
      </c>
      <c r="L301" s="33"/>
      <c r="M301" s="173" t="s">
        <v>1</v>
      </c>
      <c r="N301" s="174" t="s">
        <v>41</v>
      </c>
      <c r="O301" s="58"/>
      <c r="P301" s="175">
        <f>O301*H301</f>
        <v>0</v>
      </c>
      <c r="Q301" s="175">
        <v>0</v>
      </c>
      <c r="R301" s="175">
        <f>Q301*H301</f>
        <v>0</v>
      </c>
      <c r="S301" s="175">
        <v>1.92</v>
      </c>
      <c r="T301" s="176">
        <f>S301*H301</f>
        <v>1.92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7" t="s">
        <v>182</v>
      </c>
      <c r="AT301" s="177" t="s">
        <v>168</v>
      </c>
      <c r="AU301" s="177" t="s">
        <v>86</v>
      </c>
      <c r="AY301" s="17" t="s">
        <v>165</v>
      </c>
      <c r="BE301" s="178">
        <f>IF(N301="základní",J301,0)</f>
        <v>0</v>
      </c>
      <c r="BF301" s="178">
        <f>IF(N301="snížená",J301,0)</f>
        <v>0</v>
      </c>
      <c r="BG301" s="178">
        <f>IF(N301="zákl. přenesená",J301,0)</f>
        <v>0</v>
      </c>
      <c r="BH301" s="178">
        <f>IF(N301="sníž. přenesená",J301,0)</f>
        <v>0</v>
      </c>
      <c r="BI301" s="178">
        <f>IF(N301="nulová",J301,0)</f>
        <v>0</v>
      </c>
      <c r="BJ301" s="17" t="s">
        <v>84</v>
      </c>
      <c r="BK301" s="178">
        <f>ROUND(I301*H301,2)</f>
        <v>0</v>
      </c>
      <c r="BL301" s="17" t="s">
        <v>182</v>
      </c>
      <c r="BM301" s="177" t="s">
        <v>1470</v>
      </c>
    </row>
    <row r="302" spans="1:65" s="15" customFormat="1" ht="11.25">
      <c r="B302" s="207"/>
      <c r="D302" s="179" t="s">
        <v>220</v>
      </c>
      <c r="E302" s="208" t="s">
        <v>1</v>
      </c>
      <c r="F302" s="209" t="s">
        <v>1471</v>
      </c>
      <c r="H302" s="208" t="s">
        <v>1</v>
      </c>
      <c r="I302" s="210"/>
      <c r="L302" s="207"/>
      <c r="M302" s="211"/>
      <c r="N302" s="212"/>
      <c r="O302" s="212"/>
      <c r="P302" s="212"/>
      <c r="Q302" s="212"/>
      <c r="R302" s="212"/>
      <c r="S302" s="212"/>
      <c r="T302" s="213"/>
      <c r="AT302" s="208" t="s">
        <v>220</v>
      </c>
      <c r="AU302" s="208" t="s">
        <v>86</v>
      </c>
      <c r="AV302" s="15" t="s">
        <v>84</v>
      </c>
      <c r="AW302" s="15" t="s">
        <v>32</v>
      </c>
      <c r="AX302" s="15" t="s">
        <v>76</v>
      </c>
      <c r="AY302" s="208" t="s">
        <v>165</v>
      </c>
    </row>
    <row r="303" spans="1:65" s="13" customFormat="1" ht="11.25">
      <c r="B303" s="183"/>
      <c r="D303" s="179" t="s">
        <v>220</v>
      </c>
      <c r="E303" s="184" t="s">
        <v>1</v>
      </c>
      <c r="F303" s="185" t="s">
        <v>84</v>
      </c>
      <c r="H303" s="186">
        <v>1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220</v>
      </c>
      <c r="AU303" s="184" t="s">
        <v>86</v>
      </c>
      <c r="AV303" s="13" t="s">
        <v>86</v>
      </c>
      <c r="AW303" s="13" t="s">
        <v>32</v>
      </c>
      <c r="AX303" s="13" t="s">
        <v>84</v>
      </c>
      <c r="AY303" s="184" t="s">
        <v>165</v>
      </c>
    </row>
    <row r="304" spans="1:65" s="2" customFormat="1" ht="21.75" customHeight="1">
      <c r="A304" s="32"/>
      <c r="B304" s="165"/>
      <c r="C304" s="166" t="s">
        <v>372</v>
      </c>
      <c r="D304" s="166" t="s">
        <v>168</v>
      </c>
      <c r="E304" s="167" t="s">
        <v>1472</v>
      </c>
      <c r="F304" s="168" t="s">
        <v>1473</v>
      </c>
      <c r="G304" s="169" t="s">
        <v>235</v>
      </c>
      <c r="H304" s="170">
        <v>5</v>
      </c>
      <c r="I304" s="171"/>
      <c r="J304" s="172">
        <f t="shared" ref="J304:J311" si="0">ROUND(I304*H304,2)</f>
        <v>0</v>
      </c>
      <c r="K304" s="168" t="s">
        <v>172</v>
      </c>
      <c r="L304" s="33"/>
      <c r="M304" s="173" t="s">
        <v>1</v>
      </c>
      <c r="N304" s="174" t="s">
        <v>41</v>
      </c>
      <c r="O304" s="58"/>
      <c r="P304" s="175">
        <f t="shared" ref="P304:P311" si="1">O304*H304</f>
        <v>0</v>
      </c>
      <c r="Q304" s="175">
        <v>2.6148799999999999</v>
      </c>
      <c r="R304" s="175">
        <f t="shared" ref="R304:R311" si="2">Q304*H304</f>
        <v>13.074399999999999</v>
      </c>
      <c r="S304" s="175">
        <v>0</v>
      </c>
      <c r="T304" s="176">
        <f t="shared" ref="T304:T311" si="3"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7" t="s">
        <v>182</v>
      </c>
      <c r="AT304" s="177" t="s">
        <v>168</v>
      </c>
      <c r="AU304" s="177" t="s">
        <v>86</v>
      </c>
      <c r="AY304" s="17" t="s">
        <v>165</v>
      </c>
      <c r="BE304" s="178">
        <f t="shared" ref="BE304:BE311" si="4">IF(N304="základní",J304,0)</f>
        <v>0</v>
      </c>
      <c r="BF304" s="178">
        <f t="shared" ref="BF304:BF311" si="5">IF(N304="snížená",J304,0)</f>
        <v>0</v>
      </c>
      <c r="BG304" s="178">
        <f t="shared" ref="BG304:BG311" si="6">IF(N304="zákl. přenesená",J304,0)</f>
        <v>0</v>
      </c>
      <c r="BH304" s="178">
        <f t="shared" ref="BH304:BH311" si="7">IF(N304="sníž. přenesená",J304,0)</f>
        <v>0</v>
      </c>
      <c r="BI304" s="178">
        <f t="shared" ref="BI304:BI311" si="8">IF(N304="nulová",J304,0)</f>
        <v>0</v>
      </c>
      <c r="BJ304" s="17" t="s">
        <v>84</v>
      </c>
      <c r="BK304" s="178">
        <f t="shared" ref="BK304:BK311" si="9">ROUND(I304*H304,2)</f>
        <v>0</v>
      </c>
      <c r="BL304" s="17" t="s">
        <v>182</v>
      </c>
      <c r="BM304" s="177" t="s">
        <v>1474</v>
      </c>
    </row>
    <row r="305" spans="1:65" s="2" customFormat="1" ht="16.5" customHeight="1">
      <c r="A305" s="32"/>
      <c r="B305" s="165"/>
      <c r="C305" s="214" t="s">
        <v>377</v>
      </c>
      <c r="D305" s="214" t="s">
        <v>336</v>
      </c>
      <c r="E305" s="215" t="s">
        <v>1475</v>
      </c>
      <c r="F305" s="216" t="s">
        <v>1476</v>
      </c>
      <c r="G305" s="217" t="s">
        <v>235</v>
      </c>
      <c r="H305" s="218">
        <v>5</v>
      </c>
      <c r="I305" s="219"/>
      <c r="J305" s="220">
        <f t="shared" si="0"/>
        <v>0</v>
      </c>
      <c r="K305" s="216" t="s">
        <v>1</v>
      </c>
      <c r="L305" s="221"/>
      <c r="M305" s="222" t="s">
        <v>1</v>
      </c>
      <c r="N305" s="223" t="s">
        <v>41</v>
      </c>
      <c r="O305" s="58"/>
      <c r="P305" s="175">
        <f t="shared" si="1"/>
        <v>0</v>
      </c>
      <c r="Q305" s="175">
        <v>2.2549999999999999</v>
      </c>
      <c r="R305" s="175">
        <f t="shared" si="2"/>
        <v>11.274999999999999</v>
      </c>
      <c r="S305" s="175">
        <v>0</v>
      </c>
      <c r="T305" s="176">
        <f t="shared" si="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7" t="s">
        <v>202</v>
      </c>
      <c r="AT305" s="177" t="s">
        <v>336</v>
      </c>
      <c r="AU305" s="177" t="s">
        <v>86</v>
      </c>
      <c r="AY305" s="17" t="s">
        <v>165</v>
      </c>
      <c r="BE305" s="178">
        <f t="shared" si="4"/>
        <v>0</v>
      </c>
      <c r="BF305" s="178">
        <f t="shared" si="5"/>
        <v>0</v>
      </c>
      <c r="BG305" s="178">
        <f t="shared" si="6"/>
        <v>0</v>
      </c>
      <c r="BH305" s="178">
        <f t="shared" si="7"/>
        <v>0</v>
      </c>
      <c r="BI305" s="178">
        <f t="shared" si="8"/>
        <v>0</v>
      </c>
      <c r="BJ305" s="17" t="s">
        <v>84</v>
      </c>
      <c r="BK305" s="178">
        <f t="shared" si="9"/>
        <v>0</v>
      </c>
      <c r="BL305" s="17" t="s">
        <v>182</v>
      </c>
      <c r="BM305" s="177" t="s">
        <v>1477</v>
      </c>
    </row>
    <row r="306" spans="1:65" s="2" customFormat="1" ht="21.75" customHeight="1">
      <c r="A306" s="32"/>
      <c r="B306" s="165"/>
      <c r="C306" s="166" t="s">
        <v>382</v>
      </c>
      <c r="D306" s="166" t="s">
        <v>168</v>
      </c>
      <c r="E306" s="167" t="s">
        <v>1478</v>
      </c>
      <c r="F306" s="168" t="s">
        <v>1479</v>
      </c>
      <c r="G306" s="169" t="s">
        <v>235</v>
      </c>
      <c r="H306" s="170">
        <v>5</v>
      </c>
      <c r="I306" s="171"/>
      <c r="J306" s="172">
        <f t="shared" si="0"/>
        <v>0</v>
      </c>
      <c r="K306" s="168" t="s">
        <v>172</v>
      </c>
      <c r="L306" s="33"/>
      <c r="M306" s="173" t="s">
        <v>1</v>
      </c>
      <c r="N306" s="174" t="s">
        <v>41</v>
      </c>
      <c r="O306" s="58"/>
      <c r="P306" s="175">
        <f t="shared" si="1"/>
        <v>0</v>
      </c>
      <c r="Q306" s="175">
        <v>0.14494000000000001</v>
      </c>
      <c r="R306" s="175">
        <f t="shared" si="2"/>
        <v>0.72470000000000012</v>
      </c>
      <c r="S306" s="175">
        <v>0</v>
      </c>
      <c r="T306" s="176">
        <f t="shared" si="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7" t="s">
        <v>182</v>
      </c>
      <c r="AT306" s="177" t="s">
        <v>168</v>
      </c>
      <c r="AU306" s="177" t="s">
        <v>86</v>
      </c>
      <c r="AY306" s="17" t="s">
        <v>165</v>
      </c>
      <c r="BE306" s="178">
        <f t="shared" si="4"/>
        <v>0</v>
      </c>
      <c r="BF306" s="178">
        <f t="shared" si="5"/>
        <v>0</v>
      </c>
      <c r="BG306" s="178">
        <f t="shared" si="6"/>
        <v>0</v>
      </c>
      <c r="BH306" s="178">
        <f t="shared" si="7"/>
        <v>0</v>
      </c>
      <c r="BI306" s="178">
        <f t="shared" si="8"/>
        <v>0</v>
      </c>
      <c r="BJ306" s="17" t="s">
        <v>84</v>
      </c>
      <c r="BK306" s="178">
        <f t="shared" si="9"/>
        <v>0</v>
      </c>
      <c r="BL306" s="17" t="s">
        <v>182</v>
      </c>
      <c r="BM306" s="177" t="s">
        <v>1480</v>
      </c>
    </row>
    <row r="307" spans="1:65" s="2" customFormat="1" ht="16.5" customHeight="1">
      <c r="A307" s="32"/>
      <c r="B307" s="165"/>
      <c r="C307" s="214" t="s">
        <v>387</v>
      </c>
      <c r="D307" s="214" t="s">
        <v>336</v>
      </c>
      <c r="E307" s="215" t="s">
        <v>1481</v>
      </c>
      <c r="F307" s="216" t="s">
        <v>1482</v>
      </c>
      <c r="G307" s="217" t="s">
        <v>235</v>
      </c>
      <c r="H307" s="218">
        <v>5</v>
      </c>
      <c r="I307" s="219"/>
      <c r="J307" s="220">
        <f t="shared" si="0"/>
        <v>0</v>
      </c>
      <c r="K307" s="216" t="s">
        <v>172</v>
      </c>
      <c r="L307" s="221"/>
      <c r="M307" s="222" t="s">
        <v>1</v>
      </c>
      <c r="N307" s="223" t="s">
        <v>41</v>
      </c>
      <c r="O307" s="58"/>
      <c r="P307" s="175">
        <f t="shared" si="1"/>
        <v>0</v>
      </c>
      <c r="Q307" s="175">
        <v>1.941E-2</v>
      </c>
      <c r="R307" s="175">
        <f t="shared" si="2"/>
        <v>9.7049999999999997E-2</v>
      </c>
      <c r="S307" s="175">
        <v>0</v>
      </c>
      <c r="T307" s="176">
        <f t="shared" si="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7" t="s">
        <v>202</v>
      </c>
      <c r="AT307" s="177" t="s">
        <v>336</v>
      </c>
      <c r="AU307" s="177" t="s">
        <v>86</v>
      </c>
      <c r="AY307" s="17" t="s">
        <v>165</v>
      </c>
      <c r="BE307" s="178">
        <f t="shared" si="4"/>
        <v>0</v>
      </c>
      <c r="BF307" s="178">
        <f t="shared" si="5"/>
        <v>0</v>
      </c>
      <c r="BG307" s="178">
        <f t="shared" si="6"/>
        <v>0</v>
      </c>
      <c r="BH307" s="178">
        <f t="shared" si="7"/>
        <v>0</v>
      </c>
      <c r="BI307" s="178">
        <f t="shared" si="8"/>
        <v>0</v>
      </c>
      <c r="BJ307" s="17" t="s">
        <v>84</v>
      </c>
      <c r="BK307" s="178">
        <f t="shared" si="9"/>
        <v>0</v>
      </c>
      <c r="BL307" s="17" t="s">
        <v>182</v>
      </c>
      <c r="BM307" s="177" t="s">
        <v>1483</v>
      </c>
    </row>
    <row r="308" spans="1:65" s="2" customFormat="1" ht="21.75" customHeight="1">
      <c r="A308" s="32"/>
      <c r="B308" s="165"/>
      <c r="C308" s="166" t="s">
        <v>401</v>
      </c>
      <c r="D308" s="166" t="s">
        <v>168</v>
      </c>
      <c r="E308" s="167" t="s">
        <v>1484</v>
      </c>
      <c r="F308" s="168" t="s">
        <v>1485</v>
      </c>
      <c r="G308" s="169" t="s">
        <v>235</v>
      </c>
      <c r="H308" s="170">
        <v>10</v>
      </c>
      <c r="I308" s="171"/>
      <c r="J308" s="172">
        <f t="shared" si="0"/>
        <v>0</v>
      </c>
      <c r="K308" s="168" t="s">
        <v>172</v>
      </c>
      <c r="L308" s="33"/>
      <c r="M308" s="173" t="s">
        <v>1</v>
      </c>
      <c r="N308" s="174" t="s">
        <v>41</v>
      </c>
      <c r="O308" s="58"/>
      <c r="P308" s="175">
        <f t="shared" si="1"/>
        <v>0</v>
      </c>
      <c r="Q308" s="175">
        <v>0.21734000000000001</v>
      </c>
      <c r="R308" s="175">
        <f t="shared" si="2"/>
        <v>2.1734</v>
      </c>
      <c r="S308" s="175">
        <v>0</v>
      </c>
      <c r="T308" s="176">
        <f t="shared" si="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7" t="s">
        <v>182</v>
      </c>
      <c r="AT308" s="177" t="s">
        <v>168</v>
      </c>
      <c r="AU308" s="177" t="s">
        <v>86</v>
      </c>
      <c r="AY308" s="17" t="s">
        <v>165</v>
      </c>
      <c r="BE308" s="178">
        <f t="shared" si="4"/>
        <v>0</v>
      </c>
      <c r="BF308" s="178">
        <f t="shared" si="5"/>
        <v>0</v>
      </c>
      <c r="BG308" s="178">
        <f t="shared" si="6"/>
        <v>0</v>
      </c>
      <c r="BH308" s="178">
        <f t="shared" si="7"/>
        <v>0</v>
      </c>
      <c r="BI308" s="178">
        <f t="shared" si="8"/>
        <v>0</v>
      </c>
      <c r="BJ308" s="17" t="s">
        <v>84</v>
      </c>
      <c r="BK308" s="178">
        <f t="shared" si="9"/>
        <v>0</v>
      </c>
      <c r="BL308" s="17" t="s">
        <v>182</v>
      </c>
      <c r="BM308" s="177" t="s">
        <v>1486</v>
      </c>
    </row>
    <row r="309" spans="1:65" s="2" customFormat="1" ht="16.5" customHeight="1">
      <c r="A309" s="32"/>
      <c r="B309" s="165"/>
      <c r="C309" s="214" t="s">
        <v>409</v>
      </c>
      <c r="D309" s="214" t="s">
        <v>336</v>
      </c>
      <c r="E309" s="215" t="s">
        <v>1487</v>
      </c>
      <c r="F309" s="216" t="s">
        <v>1488</v>
      </c>
      <c r="G309" s="217" t="s">
        <v>235</v>
      </c>
      <c r="H309" s="218">
        <v>10</v>
      </c>
      <c r="I309" s="219"/>
      <c r="J309" s="220">
        <f t="shared" si="0"/>
        <v>0</v>
      </c>
      <c r="K309" s="216" t="s">
        <v>172</v>
      </c>
      <c r="L309" s="221"/>
      <c r="M309" s="222" t="s">
        <v>1</v>
      </c>
      <c r="N309" s="223" t="s">
        <v>41</v>
      </c>
      <c r="O309" s="58"/>
      <c r="P309" s="175">
        <f t="shared" si="1"/>
        <v>0</v>
      </c>
      <c r="Q309" s="175">
        <v>0.06</v>
      </c>
      <c r="R309" s="175">
        <f t="shared" si="2"/>
        <v>0.6</v>
      </c>
      <c r="S309" s="175">
        <v>0</v>
      </c>
      <c r="T309" s="176">
        <f t="shared" si="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7" t="s">
        <v>202</v>
      </c>
      <c r="AT309" s="177" t="s">
        <v>336</v>
      </c>
      <c r="AU309" s="177" t="s">
        <v>86</v>
      </c>
      <c r="AY309" s="17" t="s">
        <v>165</v>
      </c>
      <c r="BE309" s="178">
        <f t="shared" si="4"/>
        <v>0</v>
      </c>
      <c r="BF309" s="178">
        <f t="shared" si="5"/>
        <v>0</v>
      </c>
      <c r="BG309" s="178">
        <f t="shared" si="6"/>
        <v>0</v>
      </c>
      <c r="BH309" s="178">
        <f t="shared" si="7"/>
        <v>0</v>
      </c>
      <c r="BI309" s="178">
        <f t="shared" si="8"/>
        <v>0</v>
      </c>
      <c r="BJ309" s="17" t="s">
        <v>84</v>
      </c>
      <c r="BK309" s="178">
        <f t="shared" si="9"/>
        <v>0</v>
      </c>
      <c r="BL309" s="17" t="s">
        <v>182</v>
      </c>
      <c r="BM309" s="177" t="s">
        <v>1489</v>
      </c>
    </row>
    <row r="310" spans="1:65" s="2" customFormat="1" ht="21.75" customHeight="1">
      <c r="A310" s="32"/>
      <c r="B310" s="165"/>
      <c r="C310" s="166" t="s">
        <v>416</v>
      </c>
      <c r="D310" s="166" t="s">
        <v>168</v>
      </c>
      <c r="E310" s="167" t="s">
        <v>1490</v>
      </c>
      <c r="F310" s="168" t="s">
        <v>1491</v>
      </c>
      <c r="G310" s="169" t="s">
        <v>235</v>
      </c>
      <c r="H310" s="170">
        <v>1</v>
      </c>
      <c r="I310" s="171"/>
      <c r="J310" s="172">
        <f t="shared" si="0"/>
        <v>0</v>
      </c>
      <c r="K310" s="168" t="s">
        <v>172</v>
      </c>
      <c r="L310" s="33"/>
      <c r="M310" s="173" t="s">
        <v>1</v>
      </c>
      <c r="N310" s="174" t="s">
        <v>41</v>
      </c>
      <c r="O310" s="58"/>
      <c r="P310" s="175">
        <f t="shared" si="1"/>
        <v>0</v>
      </c>
      <c r="Q310" s="175">
        <v>0</v>
      </c>
      <c r="R310" s="175">
        <f t="shared" si="2"/>
        <v>0</v>
      </c>
      <c r="S310" s="175">
        <v>0.2</v>
      </c>
      <c r="T310" s="176">
        <f t="shared" si="3"/>
        <v>0.2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7" t="s">
        <v>182</v>
      </c>
      <c r="AT310" s="177" t="s">
        <v>168</v>
      </c>
      <c r="AU310" s="177" t="s">
        <v>86</v>
      </c>
      <c r="AY310" s="17" t="s">
        <v>165</v>
      </c>
      <c r="BE310" s="178">
        <f t="shared" si="4"/>
        <v>0</v>
      </c>
      <c r="BF310" s="178">
        <f t="shared" si="5"/>
        <v>0</v>
      </c>
      <c r="BG310" s="178">
        <f t="shared" si="6"/>
        <v>0</v>
      </c>
      <c r="BH310" s="178">
        <f t="shared" si="7"/>
        <v>0</v>
      </c>
      <c r="BI310" s="178">
        <f t="shared" si="8"/>
        <v>0</v>
      </c>
      <c r="BJ310" s="17" t="s">
        <v>84</v>
      </c>
      <c r="BK310" s="178">
        <f t="shared" si="9"/>
        <v>0</v>
      </c>
      <c r="BL310" s="17" t="s">
        <v>182</v>
      </c>
      <c r="BM310" s="177" t="s">
        <v>1492</v>
      </c>
    </row>
    <row r="311" spans="1:65" s="2" customFormat="1" ht="21.75" customHeight="1">
      <c r="A311" s="32"/>
      <c r="B311" s="165"/>
      <c r="C311" s="166" t="s">
        <v>423</v>
      </c>
      <c r="D311" s="166" t="s">
        <v>168</v>
      </c>
      <c r="E311" s="167" t="s">
        <v>1493</v>
      </c>
      <c r="F311" s="168" t="s">
        <v>1494</v>
      </c>
      <c r="G311" s="169" t="s">
        <v>286</v>
      </c>
      <c r="H311" s="170">
        <v>0.58099999999999996</v>
      </c>
      <c r="I311" s="171"/>
      <c r="J311" s="172">
        <f t="shared" si="0"/>
        <v>0</v>
      </c>
      <c r="K311" s="168" t="s">
        <v>172</v>
      </c>
      <c r="L311" s="33"/>
      <c r="M311" s="173" t="s">
        <v>1</v>
      </c>
      <c r="N311" s="174" t="s">
        <v>41</v>
      </c>
      <c r="O311" s="58"/>
      <c r="P311" s="175">
        <f t="shared" si="1"/>
        <v>0</v>
      </c>
      <c r="Q311" s="175">
        <v>0</v>
      </c>
      <c r="R311" s="175">
        <f t="shared" si="2"/>
        <v>0</v>
      </c>
      <c r="S311" s="175">
        <v>0</v>
      </c>
      <c r="T311" s="176">
        <f t="shared" si="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7" t="s">
        <v>182</v>
      </c>
      <c r="AT311" s="177" t="s">
        <v>168</v>
      </c>
      <c r="AU311" s="177" t="s">
        <v>86</v>
      </c>
      <c r="AY311" s="17" t="s">
        <v>165</v>
      </c>
      <c r="BE311" s="178">
        <f t="shared" si="4"/>
        <v>0</v>
      </c>
      <c r="BF311" s="178">
        <f t="shared" si="5"/>
        <v>0</v>
      </c>
      <c r="BG311" s="178">
        <f t="shared" si="6"/>
        <v>0</v>
      </c>
      <c r="BH311" s="178">
        <f t="shared" si="7"/>
        <v>0</v>
      </c>
      <c r="BI311" s="178">
        <f t="shared" si="8"/>
        <v>0</v>
      </c>
      <c r="BJ311" s="17" t="s">
        <v>84</v>
      </c>
      <c r="BK311" s="178">
        <f t="shared" si="9"/>
        <v>0</v>
      </c>
      <c r="BL311" s="17" t="s">
        <v>182</v>
      </c>
      <c r="BM311" s="177" t="s">
        <v>1495</v>
      </c>
    </row>
    <row r="312" spans="1:65" s="15" customFormat="1" ht="11.25">
      <c r="B312" s="207"/>
      <c r="D312" s="179" t="s">
        <v>220</v>
      </c>
      <c r="E312" s="208" t="s">
        <v>1</v>
      </c>
      <c r="F312" s="209" t="s">
        <v>1418</v>
      </c>
      <c r="H312" s="208" t="s">
        <v>1</v>
      </c>
      <c r="I312" s="210"/>
      <c r="L312" s="207"/>
      <c r="M312" s="211"/>
      <c r="N312" s="212"/>
      <c r="O312" s="212"/>
      <c r="P312" s="212"/>
      <c r="Q312" s="212"/>
      <c r="R312" s="212"/>
      <c r="S312" s="212"/>
      <c r="T312" s="213"/>
      <c r="AT312" s="208" t="s">
        <v>220</v>
      </c>
      <c r="AU312" s="208" t="s">
        <v>86</v>
      </c>
      <c r="AV312" s="15" t="s">
        <v>84</v>
      </c>
      <c r="AW312" s="15" t="s">
        <v>32</v>
      </c>
      <c r="AX312" s="15" t="s">
        <v>76</v>
      </c>
      <c r="AY312" s="208" t="s">
        <v>165</v>
      </c>
    </row>
    <row r="313" spans="1:65" s="15" customFormat="1" ht="22.5">
      <c r="B313" s="207"/>
      <c r="D313" s="179" t="s">
        <v>220</v>
      </c>
      <c r="E313" s="208" t="s">
        <v>1</v>
      </c>
      <c r="F313" s="209" t="s">
        <v>1419</v>
      </c>
      <c r="H313" s="208" t="s">
        <v>1</v>
      </c>
      <c r="I313" s="210"/>
      <c r="L313" s="207"/>
      <c r="M313" s="211"/>
      <c r="N313" s="212"/>
      <c r="O313" s="212"/>
      <c r="P313" s="212"/>
      <c r="Q313" s="212"/>
      <c r="R313" s="212"/>
      <c r="S313" s="212"/>
      <c r="T313" s="213"/>
      <c r="AT313" s="208" t="s">
        <v>220</v>
      </c>
      <c r="AU313" s="208" t="s">
        <v>86</v>
      </c>
      <c r="AV313" s="15" t="s">
        <v>84</v>
      </c>
      <c r="AW313" s="15" t="s">
        <v>32</v>
      </c>
      <c r="AX313" s="15" t="s">
        <v>76</v>
      </c>
      <c r="AY313" s="208" t="s">
        <v>165</v>
      </c>
    </row>
    <row r="314" spans="1:65" s="13" customFormat="1" ht="11.25">
      <c r="B314" s="183"/>
      <c r="D314" s="179" t="s">
        <v>220</v>
      </c>
      <c r="E314" s="184" t="s">
        <v>1</v>
      </c>
      <c r="F314" s="185" t="s">
        <v>1496</v>
      </c>
      <c r="H314" s="186">
        <v>0.58099999999999996</v>
      </c>
      <c r="I314" s="187"/>
      <c r="L314" s="183"/>
      <c r="M314" s="188"/>
      <c r="N314" s="189"/>
      <c r="O314" s="189"/>
      <c r="P314" s="189"/>
      <c r="Q314" s="189"/>
      <c r="R314" s="189"/>
      <c r="S314" s="189"/>
      <c r="T314" s="190"/>
      <c r="AT314" s="184" t="s">
        <v>220</v>
      </c>
      <c r="AU314" s="184" t="s">
        <v>86</v>
      </c>
      <c r="AV314" s="13" t="s">
        <v>86</v>
      </c>
      <c r="AW314" s="13" t="s">
        <v>32</v>
      </c>
      <c r="AX314" s="13" t="s">
        <v>76</v>
      </c>
      <c r="AY314" s="184" t="s">
        <v>165</v>
      </c>
    </row>
    <row r="315" spans="1:65" s="14" customFormat="1" ht="11.25">
      <c r="B315" s="194"/>
      <c r="D315" s="179" t="s">
        <v>220</v>
      </c>
      <c r="E315" s="195" t="s">
        <v>1</v>
      </c>
      <c r="F315" s="196" t="s">
        <v>244</v>
      </c>
      <c r="H315" s="197">
        <v>0.58099999999999996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5" t="s">
        <v>220</v>
      </c>
      <c r="AU315" s="195" t="s">
        <v>86</v>
      </c>
      <c r="AV315" s="14" t="s">
        <v>182</v>
      </c>
      <c r="AW315" s="14" t="s">
        <v>32</v>
      </c>
      <c r="AX315" s="14" t="s">
        <v>84</v>
      </c>
      <c r="AY315" s="195" t="s">
        <v>165</v>
      </c>
    </row>
    <row r="316" spans="1:65" s="2" customFormat="1" ht="16.5" customHeight="1">
      <c r="A316" s="32"/>
      <c r="B316" s="165"/>
      <c r="C316" s="166" t="s">
        <v>430</v>
      </c>
      <c r="D316" s="166" t="s">
        <v>168</v>
      </c>
      <c r="E316" s="167" t="s">
        <v>1497</v>
      </c>
      <c r="F316" s="168" t="s">
        <v>1498</v>
      </c>
      <c r="G316" s="169" t="s">
        <v>380</v>
      </c>
      <c r="H316" s="170">
        <v>21.3</v>
      </c>
      <c r="I316" s="171"/>
      <c r="J316" s="172">
        <f>ROUND(I316*H316,2)</f>
        <v>0</v>
      </c>
      <c r="K316" s="168" t="s">
        <v>172</v>
      </c>
      <c r="L316" s="33"/>
      <c r="M316" s="173" t="s">
        <v>1</v>
      </c>
      <c r="N316" s="174" t="s">
        <v>41</v>
      </c>
      <c r="O316" s="58"/>
      <c r="P316" s="175">
        <f>O316*H316</f>
        <v>0</v>
      </c>
      <c r="Q316" s="175">
        <v>1.9000000000000001E-4</v>
      </c>
      <c r="R316" s="175">
        <f>Q316*H316</f>
        <v>4.0470000000000002E-3</v>
      </c>
      <c r="S316" s="175">
        <v>0</v>
      </c>
      <c r="T316" s="176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7" t="s">
        <v>182</v>
      </c>
      <c r="AT316" s="177" t="s">
        <v>168</v>
      </c>
      <c r="AU316" s="177" t="s">
        <v>86</v>
      </c>
      <c r="AY316" s="17" t="s">
        <v>165</v>
      </c>
      <c r="BE316" s="178">
        <f>IF(N316="základní",J316,0)</f>
        <v>0</v>
      </c>
      <c r="BF316" s="178">
        <f>IF(N316="snížená",J316,0)</f>
        <v>0</v>
      </c>
      <c r="BG316" s="178">
        <f>IF(N316="zákl. přenesená",J316,0)</f>
        <v>0</v>
      </c>
      <c r="BH316" s="178">
        <f>IF(N316="sníž. přenesená",J316,0)</f>
        <v>0</v>
      </c>
      <c r="BI316" s="178">
        <f>IF(N316="nulová",J316,0)</f>
        <v>0</v>
      </c>
      <c r="BJ316" s="17" t="s">
        <v>84</v>
      </c>
      <c r="BK316" s="178">
        <f>ROUND(I316*H316,2)</f>
        <v>0</v>
      </c>
      <c r="BL316" s="17" t="s">
        <v>182</v>
      </c>
      <c r="BM316" s="177" t="s">
        <v>1499</v>
      </c>
    </row>
    <row r="317" spans="1:65" s="2" customFormat="1" ht="16.5" customHeight="1">
      <c r="A317" s="32"/>
      <c r="B317" s="165"/>
      <c r="C317" s="166" t="s">
        <v>439</v>
      </c>
      <c r="D317" s="166" t="s">
        <v>168</v>
      </c>
      <c r="E317" s="167" t="s">
        <v>1500</v>
      </c>
      <c r="F317" s="168" t="s">
        <v>1501</v>
      </c>
      <c r="G317" s="169" t="s">
        <v>380</v>
      </c>
      <c r="H317" s="170">
        <v>42.1</v>
      </c>
      <c r="I317" s="171"/>
      <c r="J317" s="172">
        <f>ROUND(I317*H317,2)</f>
        <v>0</v>
      </c>
      <c r="K317" s="168" t="s">
        <v>172</v>
      </c>
      <c r="L317" s="33"/>
      <c r="M317" s="173" t="s">
        <v>1</v>
      </c>
      <c r="N317" s="174" t="s">
        <v>41</v>
      </c>
      <c r="O317" s="58"/>
      <c r="P317" s="175">
        <f>O317*H317</f>
        <v>0</v>
      </c>
      <c r="Q317" s="175">
        <v>2.0000000000000001E-4</v>
      </c>
      <c r="R317" s="175">
        <f>Q317*H317</f>
        <v>8.4200000000000004E-3</v>
      </c>
      <c r="S317" s="175">
        <v>0</v>
      </c>
      <c r="T317" s="176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7" t="s">
        <v>182</v>
      </c>
      <c r="AT317" s="177" t="s">
        <v>168</v>
      </c>
      <c r="AU317" s="177" t="s">
        <v>86</v>
      </c>
      <c r="AY317" s="17" t="s">
        <v>165</v>
      </c>
      <c r="BE317" s="178">
        <f>IF(N317="základní",J317,0)</f>
        <v>0</v>
      </c>
      <c r="BF317" s="178">
        <f>IF(N317="snížená",J317,0)</f>
        <v>0</v>
      </c>
      <c r="BG317" s="178">
        <f>IF(N317="zákl. přenesená",J317,0)</f>
        <v>0</v>
      </c>
      <c r="BH317" s="178">
        <f>IF(N317="sníž. přenesená",J317,0)</f>
        <v>0</v>
      </c>
      <c r="BI317" s="178">
        <f>IF(N317="nulová",J317,0)</f>
        <v>0</v>
      </c>
      <c r="BJ317" s="17" t="s">
        <v>84</v>
      </c>
      <c r="BK317" s="178">
        <f>ROUND(I317*H317,2)</f>
        <v>0</v>
      </c>
      <c r="BL317" s="17" t="s">
        <v>182</v>
      </c>
      <c r="BM317" s="177" t="s">
        <v>1502</v>
      </c>
    </row>
    <row r="318" spans="1:65" s="2" customFormat="1" ht="16.5" customHeight="1">
      <c r="A318" s="32"/>
      <c r="B318" s="165"/>
      <c r="C318" s="166" t="s">
        <v>446</v>
      </c>
      <c r="D318" s="166" t="s">
        <v>168</v>
      </c>
      <c r="E318" s="167" t="s">
        <v>1503</v>
      </c>
      <c r="F318" s="168" t="s">
        <v>1504</v>
      </c>
      <c r="G318" s="169" t="s">
        <v>380</v>
      </c>
      <c r="H318" s="170">
        <v>63.4</v>
      </c>
      <c r="I318" s="171"/>
      <c r="J318" s="172">
        <f>ROUND(I318*H318,2)</f>
        <v>0</v>
      </c>
      <c r="K318" s="168" t="s">
        <v>172</v>
      </c>
      <c r="L318" s="33"/>
      <c r="M318" s="173" t="s">
        <v>1</v>
      </c>
      <c r="N318" s="174" t="s">
        <v>41</v>
      </c>
      <c r="O318" s="58"/>
      <c r="P318" s="175">
        <f>O318*H318</f>
        <v>0</v>
      </c>
      <c r="Q318" s="175">
        <v>9.0000000000000006E-5</v>
      </c>
      <c r="R318" s="175">
        <f>Q318*H318</f>
        <v>5.7060000000000001E-3</v>
      </c>
      <c r="S318" s="175">
        <v>0</v>
      </c>
      <c r="T318" s="176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7" t="s">
        <v>182</v>
      </c>
      <c r="AT318" s="177" t="s">
        <v>168</v>
      </c>
      <c r="AU318" s="177" t="s">
        <v>86</v>
      </c>
      <c r="AY318" s="17" t="s">
        <v>165</v>
      </c>
      <c r="BE318" s="178">
        <f>IF(N318="základní",J318,0)</f>
        <v>0</v>
      </c>
      <c r="BF318" s="178">
        <f>IF(N318="snížená",J318,0)</f>
        <v>0</v>
      </c>
      <c r="BG318" s="178">
        <f>IF(N318="zákl. přenesená",J318,0)</f>
        <v>0</v>
      </c>
      <c r="BH318" s="178">
        <f>IF(N318="sníž. přenesená",J318,0)</f>
        <v>0</v>
      </c>
      <c r="BI318" s="178">
        <f>IF(N318="nulová",J318,0)</f>
        <v>0</v>
      </c>
      <c r="BJ318" s="17" t="s">
        <v>84</v>
      </c>
      <c r="BK318" s="178">
        <f>ROUND(I318*H318,2)</f>
        <v>0</v>
      </c>
      <c r="BL318" s="17" t="s">
        <v>182</v>
      </c>
      <c r="BM318" s="177" t="s">
        <v>1505</v>
      </c>
    </row>
    <row r="319" spans="1:65" s="13" customFormat="1" ht="11.25">
      <c r="B319" s="183"/>
      <c r="D319" s="179" t="s">
        <v>220</v>
      </c>
      <c r="E319" s="184" t="s">
        <v>1</v>
      </c>
      <c r="F319" s="185" t="s">
        <v>1506</v>
      </c>
      <c r="H319" s="186">
        <v>63.4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220</v>
      </c>
      <c r="AU319" s="184" t="s">
        <v>86</v>
      </c>
      <c r="AV319" s="13" t="s">
        <v>86</v>
      </c>
      <c r="AW319" s="13" t="s">
        <v>32</v>
      </c>
      <c r="AX319" s="13" t="s">
        <v>84</v>
      </c>
      <c r="AY319" s="184" t="s">
        <v>165</v>
      </c>
    </row>
    <row r="320" spans="1:65" s="12" customFormat="1" ht="22.9" customHeight="1">
      <c r="B320" s="152"/>
      <c r="D320" s="153" t="s">
        <v>75</v>
      </c>
      <c r="E320" s="163" t="s">
        <v>205</v>
      </c>
      <c r="F320" s="163" t="s">
        <v>472</v>
      </c>
      <c r="I320" s="155"/>
      <c r="J320" s="164">
        <f>BK320</f>
        <v>0</v>
      </c>
      <c r="L320" s="152"/>
      <c r="M320" s="157"/>
      <c r="N320" s="158"/>
      <c r="O320" s="158"/>
      <c r="P320" s="159">
        <f>SUM(P321:P333)</f>
        <v>0</v>
      </c>
      <c r="Q320" s="158"/>
      <c r="R320" s="159">
        <f>SUM(R321:R333)</f>
        <v>41.29813</v>
      </c>
      <c r="S320" s="158"/>
      <c r="T320" s="160">
        <f>SUM(T321:T333)</f>
        <v>0</v>
      </c>
      <c r="AR320" s="153" t="s">
        <v>84</v>
      </c>
      <c r="AT320" s="161" t="s">
        <v>75</v>
      </c>
      <c r="AU320" s="161" t="s">
        <v>84</v>
      </c>
      <c r="AY320" s="153" t="s">
        <v>165</v>
      </c>
      <c r="BK320" s="162">
        <f>SUM(BK321:BK333)</f>
        <v>0</v>
      </c>
    </row>
    <row r="321" spans="1:65" s="2" customFormat="1" ht="16.5" customHeight="1">
      <c r="A321" s="32"/>
      <c r="B321" s="165"/>
      <c r="C321" s="166" t="s">
        <v>458</v>
      </c>
      <c r="D321" s="166" t="s">
        <v>168</v>
      </c>
      <c r="E321" s="167" t="s">
        <v>1507</v>
      </c>
      <c r="F321" s="168" t="s">
        <v>1508</v>
      </c>
      <c r="G321" s="169" t="s">
        <v>235</v>
      </c>
      <c r="H321" s="170">
        <v>1</v>
      </c>
      <c r="I321" s="171"/>
      <c r="J321" s="172">
        <f>ROUND(I321*H321,2)</f>
        <v>0</v>
      </c>
      <c r="K321" s="168" t="s">
        <v>1</v>
      </c>
      <c r="L321" s="33"/>
      <c r="M321" s="173" t="s">
        <v>1</v>
      </c>
      <c r="N321" s="174" t="s">
        <v>41</v>
      </c>
      <c r="O321" s="58"/>
      <c r="P321" s="175">
        <f>O321*H321</f>
        <v>0</v>
      </c>
      <c r="Q321" s="175">
        <v>9.2261500000000005</v>
      </c>
      <c r="R321" s="175">
        <f>Q321*H321</f>
        <v>9.2261500000000005</v>
      </c>
      <c r="S321" s="175">
        <v>0</v>
      </c>
      <c r="T321" s="176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7" t="s">
        <v>182</v>
      </c>
      <c r="AT321" s="177" t="s">
        <v>168</v>
      </c>
      <c r="AU321" s="177" t="s">
        <v>86</v>
      </c>
      <c r="AY321" s="17" t="s">
        <v>165</v>
      </c>
      <c r="BE321" s="178">
        <f>IF(N321="základní",J321,0)</f>
        <v>0</v>
      </c>
      <c r="BF321" s="178">
        <f>IF(N321="snížená",J321,0)</f>
        <v>0</v>
      </c>
      <c r="BG321" s="178">
        <f>IF(N321="zákl. přenesená",J321,0)</f>
        <v>0</v>
      </c>
      <c r="BH321" s="178">
        <f>IF(N321="sníž. přenesená",J321,0)</f>
        <v>0</v>
      </c>
      <c r="BI321" s="178">
        <f>IF(N321="nulová",J321,0)</f>
        <v>0</v>
      </c>
      <c r="BJ321" s="17" t="s">
        <v>84</v>
      </c>
      <c r="BK321" s="178">
        <f>ROUND(I321*H321,2)</f>
        <v>0</v>
      </c>
      <c r="BL321" s="17" t="s">
        <v>182</v>
      </c>
      <c r="BM321" s="177" t="s">
        <v>1509</v>
      </c>
    </row>
    <row r="322" spans="1:65" s="15" customFormat="1" ht="22.5">
      <c r="B322" s="207"/>
      <c r="D322" s="179" t="s">
        <v>220</v>
      </c>
      <c r="E322" s="208" t="s">
        <v>1</v>
      </c>
      <c r="F322" s="209" t="s">
        <v>1510</v>
      </c>
      <c r="H322" s="208" t="s">
        <v>1</v>
      </c>
      <c r="I322" s="210"/>
      <c r="L322" s="207"/>
      <c r="M322" s="211"/>
      <c r="N322" s="212"/>
      <c r="O322" s="212"/>
      <c r="P322" s="212"/>
      <c r="Q322" s="212"/>
      <c r="R322" s="212"/>
      <c r="S322" s="212"/>
      <c r="T322" s="213"/>
      <c r="AT322" s="208" t="s">
        <v>220</v>
      </c>
      <c r="AU322" s="208" t="s">
        <v>86</v>
      </c>
      <c r="AV322" s="15" t="s">
        <v>84</v>
      </c>
      <c r="AW322" s="15" t="s">
        <v>32</v>
      </c>
      <c r="AX322" s="15" t="s">
        <v>76</v>
      </c>
      <c r="AY322" s="208" t="s">
        <v>165</v>
      </c>
    </row>
    <row r="323" spans="1:65" s="15" customFormat="1" ht="11.25">
      <c r="B323" s="207"/>
      <c r="D323" s="179" t="s">
        <v>220</v>
      </c>
      <c r="E323" s="208" t="s">
        <v>1</v>
      </c>
      <c r="F323" s="209" t="s">
        <v>1511</v>
      </c>
      <c r="H323" s="208" t="s">
        <v>1</v>
      </c>
      <c r="I323" s="210"/>
      <c r="L323" s="207"/>
      <c r="M323" s="211"/>
      <c r="N323" s="212"/>
      <c r="O323" s="212"/>
      <c r="P323" s="212"/>
      <c r="Q323" s="212"/>
      <c r="R323" s="212"/>
      <c r="S323" s="212"/>
      <c r="T323" s="213"/>
      <c r="AT323" s="208" t="s">
        <v>220</v>
      </c>
      <c r="AU323" s="208" t="s">
        <v>86</v>
      </c>
      <c r="AV323" s="15" t="s">
        <v>84</v>
      </c>
      <c r="AW323" s="15" t="s">
        <v>32</v>
      </c>
      <c r="AX323" s="15" t="s">
        <v>76</v>
      </c>
      <c r="AY323" s="208" t="s">
        <v>165</v>
      </c>
    </row>
    <row r="324" spans="1:65" s="15" customFormat="1" ht="11.25">
      <c r="B324" s="207"/>
      <c r="D324" s="179" t="s">
        <v>220</v>
      </c>
      <c r="E324" s="208" t="s">
        <v>1</v>
      </c>
      <c r="F324" s="209" t="s">
        <v>1512</v>
      </c>
      <c r="H324" s="208" t="s">
        <v>1</v>
      </c>
      <c r="I324" s="210"/>
      <c r="L324" s="207"/>
      <c r="M324" s="211"/>
      <c r="N324" s="212"/>
      <c r="O324" s="212"/>
      <c r="P324" s="212"/>
      <c r="Q324" s="212"/>
      <c r="R324" s="212"/>
      <c r="S324" s="212"/>
      <c r="T324" s="213"/>
      <c r="AT324" s="208" t="s">
        <v>220</v>
      </c>
      <c r="AU324" s="208" t="s">
        <v>86</v>
      </c>
      <c r="AV324" s="15" t="s">
        <v>84</v>
      </c>
      <c r="AW324" s="15" t="s">
        <v>32</v>
      </c>
      <c r="AX324" s="15" t="s">
        <v>76</v>
      </c>
      <c r="AY324" s="208" t="s">
        <v>165</v>
      </c>
    </row>
    <row r="325" spans="1:65" s="15" customFormat="1" ht="11.25">
      <c r="B325" s="207"/>
      <c r="D325" s="179" t="s">
        <v>220</v>
      </c>
      <c r="E325" s="208" t="s">
        <v>1</v>
      </c>
      <c r="F325" s="209" t="s">
        <v>1513</v>
      </c>
      <c r="H325" s="208" t="s">
        <v>1</v>
      </c>
      <c r="I325" s="210"/>
      <c r="L325" s="207"/>
      <c r="M325" s="211"/>
      <c r="N325" s="212"/>
      <c r="O325" s="212"/>
      <c r="P325" s="212"/>
      <c r="Q325" s="212"/>
      <c r="R325" s="212"/>
      <c r="S325" s="212"/>
      <c r="T325" s="213"/>
      <c r="AT325" s="208" t="s">
        <v>220</v>
      </c>
      <c r="AU325" s="208" t="s">
        <v>86</v>
      </c>
      <c r="AV325" s="15" t="s">
        <v>84</v>
      </c>
      <c r="AW325" s="15" t="s">
        <v>32</v>
      </c>
      <c r="AX325" s="15" t="s">
        <v>76</v>
      </c>
      <c r="AY325" s="208" t="s">
        <v>165</v>
      </c>
    </row>
    <row r="326" spans="1:65" s="13" customFormat="1" ht="11.25">
      <c r="B326" s="183"/>
      <c r="D326" s="179" t="s">
        <v>220</v>
      </c>
      <c r="E326" s="184" t="s">
        <v>1</v>
      </c>
      <c r="F326" s="185" t="s">
        <v>84</v>
      </c>
      <c r="H326" s="186">
        <v>1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220</v>
      </c>
      <c r="AU326" s="184" t="s">
        <v>86</v>
      </c>
      <c r="AV326" s="13" t="s">
        <v>86</v>
      </c>
      <c r="AW326" s="13" t="s">
        <v>32</v>
      </c>
      <c r="AX326" s="13" t="s">
        <v>84</v>
      </c>
      <c r="AY326" s="184" t="s">
        <v>165</v>
      </c>
    </row>
    <row r="327" spans="1:65" s="2" customFormat="1" ht="16.5" customHeight="1">
      <c r="A327" s="32"/>
      <c r="B327" s="165"/>
      <c r="C327" s="166" t="s">
        <v>465</v>
      </c>
      <c r="D327" s="166" t="s">
        <v>168</v>
      </c>
      <c r="E327" s="167" t="s">
        <v>1514</v>
      </c>
      <c r="F327" s="168" t="s">
        <v>1515</v>
      </c>
      <c r="G327" s="169" t="s">
        <v>235</v>
      </c>
      <c r="H327" s="170">
        <v>2</v>
      </c>
      <c r="I327" s="171"/>
      <c r="J327" s="172">
        <f>ROUND(I327*H327,2)</f>
        <v>0</v>
      </c>
      <c r="K327" s="168" t="s">
        <v>1</v>
      </c>
      <c r="L327" s="33"/>
      <c r="M327" s="173" t="s">
        <v>1</v>
      </c>
      <c r="N327" s="174" t="s">
        <v>41</v>
      </c>
      <c r="O327" s="58"/>
      <c r="P327" s="175">
        <f>O327*H327</f>
        <v>0</v>
      </c>
      <c r="Q327" s="175">
        <v>16.035990000000002</v>
      </c>
      <c r="R327" s="175">
        <f>Q327*H327</f>
        <v>32.071980000000003</v>
      </c>
      <c r="S327" s="175">
        <v>0</v>
      </c>
      <c r="T327" s="176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7" t="s">
        <v>182</v>
      </c>
      <c r="AT327" s="177" t="s">
        <v>168</v>
      </c>
      <c r="AU327" s="177" t="s">
        <v>86</v>
      </c>
      <c r="AY327" s="17" t="s">
        <v>165</v>
      </c>
      <c r="BE327" s="178">
        <f>IF(N327="základní",J327,0)</f>
        <v>0</v>
      </c>
      <c r="BF327" s="178">
        <f>IF(N327="snížená",J327,0)</f>
        <v>0</v>
      </c>
      <c r="BG327" s="178">
        <f>IF(N327="zákl. přenesená",J327,0)</f>
        <v>0</v>
      </c>
      <c r="BH327" s="178">
        <f>IF(N327="sníž. přenesená",J327,0)</f>
        <v>0</v>
      </c>
      <c r="BI327" s="178">
        <f>IF(N327="nulová",J327,0)</f>
        <v>0</v>
      </c>
      <c r="BJ327" s="17" t="s">
        <v>84</v>
      </c>
      <c r="BK327" s="178">
        <f>ROUND(I327*H327,2)</f>
        <v>0</v>
      </c>
      <c r="BL327" s="17" t="s">
        <v>182</v>
      </c>
      <c r="BM327" s="177" t="s">
        <v>1516</v>
      </c>
    </row>
    <row r="328" spans="1:65" s="15" customFormat="1" ht="22.5">
      <c r="B328" s="207"/>
      <c r="D328" s="179" t="s">
        <v>220</v>
      </c>
      <c r="E328" s="208" t="s">
        <v>1</v>
      </c>
      <c r="F328" s="209" t="s">
        <v>1517</v>
      </c>
      <c r="H328" s="208" t="s">
        <v>1</v>
      </c>
      <c r="I328" s="210"/>
      <c r="L328" s="207"/>
      <c r="M328" s="211"/>
      <c r="N328" s="212"/>
      <c r="O328" s="212"/>
      <c r="P328" s="212"/>
      <c r="Q328" s="212"/>
      <c r="R328" s="212"/>
      <c r="S328" s="212"/>
      <c r="T328" s="213"/>
      <c r="AT328" s="208" t="s">
        <v>220</v>
      </c>
      <c r="AU328" s="208" t="s">
        <v>86</v>
      </c>
      <c r="AV328" s="15" t="s">
        <v>84</v>
      </c>
      <c r="AW328" s="15" t="s">
        <v>32</v>
      </c>
      <c r="AX328" s="15" t="s">
        <v>76</v>
      </c>
      <c r="AY328" s="208" t="s">
        <v>165</v>
      </c>
    </row>
    <row r="329" spans="1:65" s="15" customFormat="1" ht="11.25">
      <c r="B329" s="207"/>
      <c r="D329" s="179" t="s">
        <v>220</v>
      </c>
      <c r="E329" s="208" t="s">
        <v>1</v>
      </c>
      <c r="F329" s="209" t="s">
        <v>1518</v>
      </c>
      <c r="H329" s="208" t="s">
        <v>1</v>
      </c>
      <c r="I329" s="210"/>
      <c r="L329" s="207"/>
      <c r="M329" s="211"/>
      <c r="N329" s="212"/>
      <c r="O329" s="212"/>
      <c r="P329" s="212"/>
      <c r="Q329" s="212"/>
      <c r="R329" s="212"/>
      <c r="S329" s="212"/>
      <c r="T329" s="213"/>
      <c r="AT329" s="208" t="s">
        <v>220</v>
      </c>
      <c r="AU329" s="208" t="s">
        <v>86</v>
      </c>
      <c r="AV329" s="15" t="s">
        <v>84</v>
      </c>
      <c r="AW329" s="15" t="s">
        <v>32</v>
      </c>
      <c r="AX329" s="15" t="s">
        <v>76</v>
      </c>
      <c r="AY329" s="208" t="s">
        <v>165</v>
      </c>
    </row>
    <row r="330" spans="1:65" s="15" customFormat="1" ht="11.25">
      <c r="B330" s="207"/>
      <c r="D330" s="179" t="s">
        <v>220</v>
      </c>
      <c r="E330" s="208" t="s">
        <v>1</v>
      </c>
      <c r="F330" s="209" t="s">
        <v>1519</v>
      </c>
      <c r="H330" s="208" t="s">
        <v>1</v>
      </c>
      <c r="I330" s="210"/>
      <c r="L330" s="207"/>
      <c r="M330" s="211"/>
      <c r="N330" s="212"/>
      <c r="O330" s="212"/>
      <c r="P330" s="212"/>
      <c r="Q330" s="212"/>
      <c r="R330" s="212"/>
      <c r="S330" s="212"/>
      <c r="T330" s="213"/>
      <c r="AT330" s="208" t="s">
        <v>220</v>
      </c>
      <c r="AU330" s="208" t="s">
        <v>86</v>
      </c>
      <c r="AV330" s="15" t="s">
        <v>84</v>
      </c>
      <c r="AW330" s="15" t="s">
        <v>32</v>
      </c>
      <c r="AX330" s="15" t="s">
        <v>76</v>
      </c>
      <c r="AY330" s="208" t="s">
        <v>165</v>
      </c>
    </row>
    <row r="331" spans="1:65" s="15" customFormat="1" ht="11.25">
      <c r="B331" s="207"/>
      <c r="D331" s="179" t="s">
        <v>220</v>
      </c>
      <c r="E331" s="208" t="s">
        <v>1</v>
      </c>
      <c r="F331" s="209" t="s">
        <v>1520</v>
      </c>
      <c r="H331" s="208" t="s">
        <v>1</v>
      </c>
      <c r="I331" s="210"/>
      <c r="L331" s="207"/>
      <c r="M331" s="211"/>
      <c r="N331" s="212"/>
      <c r="O331" s="212"/>
      <c r="P331" s="212"/>
      <c r="Q331" s="212"/>
      <c r="R331" s="212"/>
      <c r="S331" s="212"/>
      <c r="T331" s="213"/>
      <c r="AT331" s="208" t="s">
        <v>220</v>
      </c>
      <c r="AU331" s="208" t="s">
        <v>86</v>
      </c>
      <c r="AV331" s="15" t="s">
        <v>84</v>
      </c>
      <c r="AW331" s="15" t="s">
        <v>32</v>
      </c>
      <c r="AX331" s="15" t="s">
        <v>76</v>
      </c>
      <c r="AY331" s="208" t="s">
        <v>165</v>
      </c>
    </row>
    <row r="332" spans="1:65" s="15" customFormat="1" ht="11.25">
      <c r="B332" s="207"/>
      <c r="D332" s="179" t="s">
        <v>220</v>
      </c>
      <c r="E332" s="208" t="s">
        <v>1</v>
      </c>
      <c r="F332" s="209" t="s">
        <v>1521</v>
      </c>
      <c r="H332" s="208" t="s">
        <v>1</v>
      </c>
      <c r="I332" s="210"/>
      <c r="L332" s="207"/>
      <c r="M332" s="211"/>
      <c r="N332" s="212"/>
      <c r="O332" s="212"/>
      <c r="P332" s="212"/>
      <c r="Q332" s="212"/>
      <c r="R332" s="212"/>
      <c r="S332" s="212"/>
      <c r="T332" s="213"/>
      <c r="AT332" s="208" t="s">
        <v>220</v>
      </c>
      <c r="AU332" s="208" t="s">
        <v>86</v>
      </c>
      <c r="AV332" s="15" t="s">
        <v>84</v>
      </c>
      <c r="AW332" s="15" t="s">
        <v>32</v>
      </c>
      <c r="AX332" s="15" t="s">
        <v>76</v>
      </c>
      <c r="AY332" s="208" t="s">
        <v>165</v>
      </c>
    </row>
    <row r="333" spans="1:65" s="13" customFormat="1" ht="11.25">
      <c r="B333" s="183"/>
      <c r="D333" s="179" t="s">
        <v>220</v>
      </c>
      <c r="E333" s="184" t="s">
        <v>1</v>
      </c>
      <c r="F333" s="185" t="s">
        <v>86</v>
      </c>
      <c r="H333" s="186">
        <v>2</v>
      </c>
      <c r="I333" s="187"/>
      <c r="L333" s="183"/>
      <c r="M333" s="191"/>
      <c r="N333" s="192"/>
      <c r="O333" s="192"/>
      <c r="P333" s="192"/>
      <c r="Q333" s="192"/>
      <c r="R333" s="192"/>
      <c r="S333" s="192"/>
      <c r="T333" s="193"/>
      <c r="AT333" s="184" t="s">
        <v>220</v>
      </c>
      <c r="AU333" s="184" t="s">
        <v>86</v>
      </c>
      <c r="AV333" s="13" t="s">
        <v>86</v>
      </c>
      <c r="AW333" s="13" t="s">
        <v>32</v>
      </c>
      <c r="AX333" s="13" t="s">
        <v>84</v>
      </c>
      <c r="AY333" s="184" t="s">
        <v>165</v>
      </c>
    </row>
    <row r="334" spans="1:65" s="2" customFormat="1" ht="6.95" customHeight="1">
      <c r="A334" s="32"/>
      <c r="B334" s="47"/>
      <c r="C334" s="48"/>
      <c r="D334" s="48"/>
      <c r="E334" s="48"/>
      <c r="F334" s="48"/>
      <c r="G334" s="48"/>
      <c r="H334" s="48"/>
      <c r="I334" s="125"/>
      <c r="J334" s="48"/>
      <c r="K334" s="48"/>
      <c r="L334" s="33"/>
      <c r="M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</row>
  </sheetData>
  <autoFilter ref="C120:K33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8"/>
      <c r="L2" s="254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136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9"/>
      <c r="J3" s="19"/>
      <c r="K3" s="19"/>
      <c r="L3" s="20"/>
      <c r="AT3" s="17" t="s">
        <v>90</v>
      </c>
    </row>
    <row r="4" spans="1:46" s="1" customFormat="1" ht="24.95" customHeight="1">
      <c r="B4" s="20"/>
      <c r="D4" s="21" t="s">
        <v>137</v>
      </c>
      <c r="I4" s="98"/>
      <c r="L4" s="20"/>
      <c r="M4" s="100" t="s">
        <v>10</v>
      </c>
      <c r="AT4" s="17" t="s">
        <v>3</v>
      </c>
    </row>
    <row r="5" spans="1:46" s="1" customFormat="1" ht="6.95" customHeight="1">
      <c r="B5" s="20"/>
      <c r="I5" s="98"/>
      <c r="L5" s="20"/>
    </row>
    <row r="6" spans="1:46" s="1" customFormat="1" ht="12" customHeight="1">
      <c r="B6" s="20"/>
      <c r="D6" s="27" t="s">
        <v>16</v>
      </c>
      <c r="I6" s="98"/>
      <c r="L6" s="20"/>
    </row>
    <row r="7" spans="1:46" s="1" customFormat="1" ht="16.5" customHeight="1">
      <c r="B7" s="20"/>
      <c r="E7" s="270" t="str">
        <f>'Rekapitulace stavby'!K6</f>
        <v>II/231 - Rekonstrukce ul. 28. října III. část</v>
      </c>
      <c r="F7" s="271"/>
      <c r="G7" s="271"/>
      <c r="H7" s="271"/>
      <c r="I7" s="98"/>
      <c r="L7" s="20"/>
    </row>
    <row r="8" spans="1:46" s="2" customFormat="1" ht="12" customHeight="1">
      <c r="A8" s="32"/>
      <c r="B8" s="33"/>
      <c r="C8" s="32"/>
      <c r="D8" s="27" t="s">
        <v>138</v>
      </c>
      <c r="E8" s="32"/>
      <c r="F8" s="32"/>
      <c r="G8" s="32"/>
      <c r="H8" s="32"/>
      <c r="I8" s="101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2" t="s">
        <v>1522</v>
      </c>
      <c r="F9" s="272"/>
      <c r="G9" s="272"/>
      <c r="H9" s="272"/>
      <c r="I9" s="101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101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102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102" t="s">
        <v>22</v>
      </c>
      <c r="J12" s="55" t="str">
        <f>'Rekapitulace stavby'!AN8</f>
        <v>30. 6. 2020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101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102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102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101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102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3" t="str">
        <f>'Rekapitulace stavby'!E14</f>
        <v>Vyplň údaj</v>
      </c>
      <c r="F18" s="238"/>
      <c r="G18" s="238"/>
      <c r="H18" s="238"/>
      <c r="I18" s="102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101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102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102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101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102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102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101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101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3"/>
      <c r="B27" s="104"/>
      <c r="C27" s="103"/>
      <c r="D27" s="103"/>
      <c r="E27" s="243" t="s">
        <v>1</v>
      </c>
      <c r="F27" s="243"/>
      <c r="G27" s="243"/>
      <c r="H27" s="243"/>
      <c r="I27" s="105"/>
      <c r="J27" s="103"/>
      <c r="K27" s="103"/>
      <c r="L27" s="106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101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7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8" t="s">
        <v>36</v>
      </c>
      <c r="E30" s="32"/>
      <c r="F30" s="32"/>
      <c r="G30" s="32"/>
      <c r="H30" s="32"/>
      <c r="I30" s="101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7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9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10" t="s">
        <v>40</v>
      </c>
      <c r="E33" s="27" t="s">
        <v>41</v>
      </c>
      <c r="F33" s="111">
        <f>ROUND((SUM(BE119:BE163)),  2)</f>
        <v>0</v>
      </c>
      <c r="G33" s="32"/>
      <c r="H33" s="32"/>
      <c r="I33" s="112">
        <v>0.21</v>
      </c>
      <c r="J33" s="111">
        <f>ROUND(((SUM(BE119:BE163))*I33),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11">
        <f>ROUND((SUM(BF119:BF163)),  2)</f>
        <v>0</v>
      </c>
      <c r="G34" s="32"/>
      <c r="H34" s="32"/>
      <c r="I34" s="112">
        <v>0.15</v>
      </c>
      <c r="J34" s="111">
        <f>ROUND(((SUM(BF119:BF163))*I34),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11">
        <f>ROUND((SUM(BG119:BG163)),  2)</f>
        <v>0</v>
      </c>
      <c r="G35" s="32"/>
      <c r="H35" s="32"/>
      <c r="I35" s="112">
        <v>0.21</v>
      </c>
      <c r="J35" s="11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11">
        <f>ROUND((SUM(BH119:BH163)),  2)</f>
        <v>0</v>
      </c>
      <c r="G36" s="32"/>
      <c r="H36" s="32"/>
      <c r="I36" s="112">
        <v>0.15</v>
      </c>
      <c r="J36" s="111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11">
        <f>ROUND((SUM(BI119:BI163)),  2)</f>
        <v>0</v>
      </c>
      <c r="G37" s="32"/>
      <c r="H37" s="32"/>
      <c r="I37" s="112">
        <v>0</v>
      </c>
      <c r="J37" s="111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101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13"/>
      <c r="D39" s="114" t="s">
        <v>46</v>
      </c>
      <c r="E39" s="60"/>
      <c r="F39" s="60"/>
      <c r="G39" s="115" t="s">
        <v>47</v>
      </c>
      <c r="H39" s="116" t="s">
        <v>48</v>
      </c>
      <c r="I39" s="117"/>
      <c r="J39" s="118">
        <f>SUM(J30:J37)</f>
        <v>0</v>
      </c>
      <c r="K39" s="119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101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8"/>
      <c r="L41" s="20"/>
    </row>
    <row r="42" spans="1:31" s="1" customFormat="1" ht="14.45" customHeight="1">
      <c r="B42" s="20"/>
      <c r="I42" s="98"/>
      <c r="L42" s="20"/>
    </row>
    <row r="43" spans="1:31" s="1" customFormat="1" ht="14.45" customHeight="1">
      <c r="B43" s="20"/>
      <c r="I43" s="98"/>
      <c r="L43" s="20"/>
    </row>
    <row r="44" spans="1:31" s="1" customFormat="1" ht="14.45" customHeight="1">
      <c r="B44" s="20"/>
      <c r="I44" s="98"/>
      <c r="L44" s="20"/>
    </row>
    <row r="45" spans="1:31" s="1" customFormat="1" ht="14.45" customHeight="1">
      <c r="B45" s="20"/>
      <c r="I45" s="98"/>
      <c r="L45" s="20"/>
    </row>
    <row r="46" spans="1:31" s="1" customFormat="1" ht="14.45" customHeight="1">
      <c r="B46" s="20"/>
      <c r="I46" s="98"/>
      <c r="L46" s="20"/>
    </row>
    <row r="47" spans="1:31" s="1" customFormat="1" ht="14.45" customHeight="1">
      <c r="B47" s="20"/>
      <c r="I47" s="98"/>
      <c r="L47" s="20"/>
    </row>
    <row r="48" spans="1:31" s="1" customFormat="1" ht="14.45" customHeight="1">
      <c r="B48" s="20"/>
      <c r="I48" s="98"/>
      <c r="L48" s="20"/>
    </row>
    <row r="49" spans="1:31" s="1" customFormat="1" ht="14.45" customHeight="1">
      <c r="B49" s="20"/>
      <c r="I49" s="98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20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21" t="s">
        <v>52</v>
      </c>
      <c r="G61" s="45" t="s">
        <v>51</v>
      </c>
      <c r="H61" s="35"/>
      <c r="I61" s="122"/>
      <c r="J61" s="12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2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21" t="s">
        <v>52</v>
      </c>
      <c r="G76" s="45" t="s">
        <v>51</v>
      </c>
      <c r="H76" s="35"/>
      <c r="I76" s="122"/>
      <c r="J76" s="12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140</v>
      </c>
      <c r="D82" s="32"/>
      <c r="E82" s="32"/>
      <c r="F82" s="32"/>
      <c r="G82" s="32"/>
      <c r="H82" s="32"/>
      <c r="I82" s="10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10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10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70" t="str">
        <f>E7</f>
        <v>II/231 - Rekonstrukce ul. 28. října III. část</v>
      </c>
      <c r="F85" s="271"/>
      <c r="G85" s="271"/>
      <c r="H85" s="271"/>
      <c r="I85" s="10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138</v>
      </c>
      <c r="D86" s="32"/>
      <c r="E86" s="32"/>
      <c r="F86" s="32"/>
      <c r="G86" s="32"/>
      <c r="H86" s="32"/>
      <c r="I86" s="101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2" t="str">
        <f>E9</f>
        <v>SO 431.N - Pokládka trubek pro optické kabely</v>
      </c>
      <c r="F87" s="272"/>
      <c r="G87" s="272"/>
      <c r="H87" s="272"/>
      <c r="I87" s="101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10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Tábor</v>
      </c>
      <c r="G89" s="32"/>
      <c r="H89" s="32"/>
      <c r="I89" s="102" t="s">
        <v>22</v>
      </c>
      <c r="J89" s="55" t="str">
        <f>IF(J12="","",J12)</f>
        <v>30. 6. 2020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101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Správa a údržba silnic Plzeňského kraje</v>
      </c>
      <c r="G91" s="32"/>
      <c r="H91" s="32"/>
      <c r="I91" s="102" t="s">
        <v>30</v>
      </c>
      <c r="J91" s="30" t="str">
        <f>E21</f>
        <v>Ing. Miloš Burianec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102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101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7" t="s">
        <v>141</v>
      </c>
      <c r="D94" s="113"/>
      <c r="E94" s="113"/>
      <c r="F94" s="113"/>
      <c r="G94" s="113"/>
      <c r="H94" s="113"/>
      <c r="I94" s="128"/>
      <c r="J94" s="129" t="s">
        <v>142</v>
      </c>
      <c r="K94" s="11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101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30" t="s">
        <v>143</v>
      </c>
      <c r="D96" s="32"/>
      <c r="E96" s="32"/>
      <c r="F96" s="32"/>
      <c r="G96" s="32"/>
      <c r="H96" s="32"/>
      <c r="I96" s="101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pans="1:31" s="9" customFormat="1" ht="24.95" customHeight="1">
      <c r="B97" s="131"/>
      <c r="D97" s="132" t="s">
        <v>227</v>
      </c>
      <c r="E97" s="133"/>
      <c r="F97" s="133"/>
      <c r="G97" s="133"/>
      <c r="H97" s="133"/>
      <c r="I97" s="134"/>
      <c r="J97" s="135">
        <f>J120</f>
        <v>0</v>
      </c>
      <c r="L97" s="131"/>
    </row>
    <row r="98" spans="1:31" s="9" customFormat="1" ht="24.95" customHeight="1">
      <c r="B98" s="131"/>
      <c r="D98" s="132" t="s">
        <v>1523</v>
      </c>
      <c r="E98" s="133"/>
      <c r="F98" s="133"/>
      <c r="G98" s="133"/>
      <c r="H98" s="133"/>
      <c r="I98" s="134"/>
      <c r="J98" s="135">
        <f>J155</f>
        <v>0</v>
      </c>
      <c r="L98" s="131"/>
    </row>
    <row r="99" spans="1:31" s="10" customFormat="1" ht="19.899999999999999" customHeight="1">
      <c r="B99" s="136"/>
      <c r="D99" s="137" t="s">
        <v>1524</v>
      </c>
      <c r="E99" s="138"/>
      <c r="F99" s="138"/>
      <c r="G99" s="138"/>
      <c r="H99" s="138"/>
      <c r="I99" s="139"/>
      <c r="J99" s="140">
        <f>J156</f>
        <v>0</v>
      </c>
      <c r="L99" s="13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101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125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126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149</v>
      </c>
      <c r="D106" s="32"/>
      <c r="E106" s="32"/>
      <c r="F106" s="32"/>
      <c r="G106" s="32"/>
      <c r="H106" s="32"/>
      <c r="I106" s="101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101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101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70" t="str">
        <f>E7</f>
        <v>II/231 - Rekonstrukce ul. 28. října III. část</v>
      </c>
      <c r="F109" s="271"/>
      <c r="G109" s="271"/>
      <c r="H109" s="271"/>
      <c r="I109" s="101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138</v>
      </c>
      <c r="D110" s="32"/>
      <c r="E110" s="32"/>
      <c r="F110" s="32"/>
      <c r="G110" s="32"/>
      <c r="H110" s="32"/>
      <c r="I110" s="10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32" t="str">
        <f>E9</f>
        <v>SO 431.N - Pokládka trubek pro optické kabely</v>
      </c>
      <c r="F111" s="272"/>
      <c r="G111" s="272"/>
      <c r="H111" s="272"/>
      <c r="I111" s="101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10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>Tábor</v>
      </c>
      <c r="G113" s="32"/>
      <c r="H113" s="32"/>
      <c r="I113" s="102" t="s">
        <v>22</v>
      </c>
      <c r="J113" s="55" t="str">
        <f>IF(J12="","",J12)</f>
        <v>30. 6. 2020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10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24</v>
      </c>
      <c r="D115" s="32"/>
      <c r="E115" s="32"/>
      <c r="F115" s="25" t="str">
        <f>E15</f>
        <v>Správa a údržba silnic Plzeňského kraje</v>
      </c>
      <c r="G115" s="32"/>
      <c r="H115" s="32"/>
      <c r="I115" s="102" t="s">
        <v>30</v>
      </c>
      <c r="J115" s="30" t="str">
        <f>E21</f>
        <v>Ing. Miloš Burianec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IF(E18="","",E18)</f>
        <v>Vyplň údaj</v>
      </c>
      <c r="G116" s="32"/>
      <c r="H116" s="32"/>
      <c r="I116" s="102" t="s">
        <v>33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10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41"/>
      <c r="B118" s="142"/>
      <c r="C118" s="143" t="s">
        <v>150</v>
      </c>
      <c r="D118" s="144" t="s">
        <v>61</v>
      </c>
      <c r="E118" s="144" t="s">
        <v>57</v>
      </c>
      <c r="F118" s="144" t="s">
        <v>58</v>
      </c>
      <c r="G118" s="144" t="s">
        <v>151</v>
      </c>
      <c r="H118" s="144" t="s">
        <v>152</v>
      </c>
      <c r="I118" s="145" t="s">
        <v>153</v>
      </c>
      <c r="J118" s="144" t="s">
        <v>142</v>
      </c>
      <c r="K118" s="146" t="s">
        <v>154</v>
      </c>
      <c r="L118" s="147"/>
      <c r="M118" s="62" t="s">
        <v>1</v>
      </c>
      <c r="N118" s="63" t="s">
        <v>40</v>
      </c>
      <c r="O118" s="63" t="s">
        <v>155</v>
      </c>
      <c r="P118" s="63" t="s">
        <v>156</v>
      </c>
      <c r="Q118" s="63" t="s">
        <v>157</v>
      </c>
      <c r="R118" s="63" t="s">
        <v>158</v>
      </c>
      <c r="S118" s="63" t="s">
        <v>159</v>
      </c>
      <c r="T118" s="64" t="s">
        <v>160</v>
      </c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</row>
    <row r="119" spans="1:65" s="2" customFormat="1" ht="22.9" customHeight="1">
      <c r="A119" s="32"/>
      <c r="B119" s="33"/>
      <c r="C119" s="69" t="s">
        <v>161</v>
      </c>
      <c r="D119" s="32"/>
      <c r="E119" s="32"/>
      <c r="F119" s="32"/>
      <c r="G119" s="32"/>
      <c r="H119" s="32"/>
      <c r="I119" s="101"/>
      <c r="J119" s="148">
        <f>BK119</f>
        <v>0</v>
      </c>
      <c r="K119" s="32"/>
      <c r="L119" s="33"/>
      <c r="M119" s="65"/>
      <c r="N119" s="56"/>
      <c r="O119" s="66"/>
      <c r="P119" s="149">
        <f>P120+P155</f>
        <v>0</v>
      </c>
      <c r="Q119" s="66"/>
      <c r="R119" s="149">
        <f>R120+R155</f>
        <v>407.39549460000001</v>
      </c>
      <c r="S119" s="66"/>
      <c r="T119" s="150">
        <f>T120+T155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75</v>
      </c>
      <c r="AU119" s="17" t="s">
        <v>90</v>
      </c>
      <c r="BK119" s="151">
        <f>BK120+BK155</f>
        <v>0</v>
      </c>
    </row>
    <row r="120" spans="1:65" s="12" customFormat="1" ht="25.9" customHeight="1">
      <c r="B120" s="152"/>
      <c r="D120" s="153" t="s">
        <v>75</v>
      </c>
      <c r="E120" s="154" t="s">
        <v>84</v>
      </c>
      <c r="F120" s="154" t="s">
        <v>228</v>
      </c>
      <c r="I120" s="155"/>
      <c r="J120" s="156">
        <f>BK120</f>
        <v>0</v>
      </c>
      <c r="L120" s="152"/>
      <c r="M120" s="157"/>
      <c r="N120" s="158"/>
      <c r="O120" s="158"/>
      <c r="P120" s="159">
        <f>SUM(P121:P154)</f>
        <v>0</v>
      </c>
      <c r="Q120" s="158"/>
      <c r="R120" s="159">
        <f>SUM(R121:R154)</f>
        <v>407.358</v>
      </c>
      <c r="S120" s="158"/>
      <c r="T120" s="160">
        <f>SUM(T121:T154)</f>
        <v>0</v>
      </c>
      <c r="AR120" s="153" t="s">
        <v>84</v>
      </c>
      <c r="AT120" s="161" t="s">
        <v>75</v>
      </c>
      <c r="AU120" s="161" t="s">
        <v>76</v>
      </c>
      <c r="AY120" s="153" t="s">
        <v>165</v>
      </c>
      <c r="BK120" s="162">
        <f>SUM(BK121:BK154)</f>
        <v>0</v>
      </c>
    </row>
    <row r="121" spans="1:65" s="2" customFormat="1" ht="21.75" customHeight="1">
      <c r="A121" s="32"/>
      <c r="B121" s="165"/>
      <c r="C121" s="166" t="s">
        <v>84</v>
      </c>
      <c r="D121" s="166" t="s">
        <v>168</v>
      </c>
      <c r="E121" s="167" t="s">
        <v>950</v>
      </c>
      <c r="F121" s="168" t="s">
        <v>951</v>
      </c>
      <c r="G121" s="169" t="s">
        <v>286</v>
      </c>
      <c r="H121" s="170">
        <v>212</v>
      </c>
      <c r="I121" s="171"/>
      <c r="J121" s="172">
        <f>ROUND(I121*H121,2)</f>
        <v>0</v>
      </c>
      <c r="K121" s="168" t="s">
        <v>172</v>
      </c>
      <c r="L121" s="33"/>
      <c r="M121" s="173" t="s">
        <v>1</v>
      </c>
      <c r="N121" s="174" t="s">
        <v>41</v>
      </c>
      <c r="O121" s="58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7" t="s">
        <v>182</v>
      </c>
      <c r="AT121" s="177" t="s">
        <v>168</v>
      </c>
      <c r="AU121" s="177" t="s">
        <v>84</v>
      </c>
      <c r="AY121" s="17" t="s">
        <v>165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17" t="s">
        <v>84</v>
      </c>
      <c r="BK121" s="178">
        <f>ROUND(I121*H121,2)</f>
        <v>0</v>
      </c>
      <c r="BL121" s="17" t="s">
        <v>182</v>
      </c>
      <c r="BM121" s="177" t="s">
        <v>1525</v>
      </c>
    </row>
    <row r="122" spans="1:65" s="15" customFormat="1" ht="11.25">
      <c r="B122" s="207"/>
      <c r="D122" s="179" t="s">
        <v>220</v>
      </c>
      <c r="E122" s="208" t="s">
        <v>1</v>
      </c>
      <c r="F122" s="209" t="s">
        <v>1526</v>
      </c>
      <c r="H122" s="208" t="s">
        <v>1</v>
      </c>
      <c r="I122" s="210"/>
      <c r="L122" s="207"/>
      <c r="M122" s="211"/>
      <c r="N122" s="212"/>
      <c r="O122" s="212"/>
      <c r="P122" s="212"/>
      <c r="Q122" s="212"/>
      <c r="R122" s="212"/>
      <c r="S122" s="212"/>
      <c r="T122" s="213"/>
      <c r="AT122" s="208" t="s">
        <v>220</v>
      </c>
      <c r="AU122" s="208" t="s">
        <v>84</v>
      </c>
      <c r="AV122" s="15" t="s">
        <v>84</v>
      </c>
      <c r="AW122" s="15" t="s">
        <v>32</v>
      </c>
      <c r="AX122" s="15" t="s">
        <v>76</v>
      </c>
      <c r="AY122" s="208" t="s">
        <v>165</v>
      </c>
    </row>
    <row r="123" spans="1:65" s="15" customFormat="1" ht="22.5">
      <c r="B123" s="207"/>
      <c r="D123" s="179" t="s">
        <v>220</v>
      </c>
      <c r="E123" s="208" t="s">
        <v>1</v>
      </c>
      <c r="F123" s="209" t="s">
        <v>1527</v>
      </c>
      <c r="H123" s="208" t="s">
        <v>1</v>
      </c>
      <c r="I123" s="210"/>
      <c r="L123" s="207"/>
      <c r="M123" s="211"/>
      <c r="N123" s="212"/>
      <c r="O123" s="212"/>
      <c r="P123" s="212"/>
      <c r="Q123" s="212"/>
      <c r="R123" s="212"/>
      <c r="S123" s="212"/>
      <c r="T123" s="213"/>
      <c r="AT123" s="208" t="s">
        <v>220</v>
      </c>
      <c r="AU123" s="208" t="s">
        <v>84</v>
      </c>
      <c r="AV123" s="15" t="s">
        <v>84</v>
      </c>
      <c r="AW123" s="15" t="s">
        <v>32</v>
      </c>
      <c r="AX123" s="15" t="s">
        <v>76</v>
      </c>
      <c r="AY123" s="208" t="s">
        <v>165</v>
      </c>
    </row>
    <row r="124" spans="1:65" s="15" customFormat="1" ht="11.25">
      <c r="B124" s="207"/>
      <c r="D124" s="179" t="s">
        <v>220</v>
      </c>
      <c r="E124" s="208" t="s">
        <v>1</v>
      </c>
      <c r="F124" s="209" t="s">
        <v>1528</v>
      </c>
      <c r="H124" s="208" t="s">
        <v>1</v>
      </c>
      <c r="I124" s="210"/>
      <c r="L124" s="207"/>
      <c r="M124" s="211"/>
      <c r="N124" s="212"/>
      <c r="O124" s="212"/>
      <c r="P124" s="212"/>
      <c r="Q124" s="212"/>
      <c r="R124" s="212"/>
      <c r="S124" s="212"/>
      <c r="T124" s="213"/>
      <c r="AT124" s="208" t="s">
        <v>220</v>
      </c>
      <c r="AU124" s="208" t="s">
        <v>84</v>
      </c>
      <c r="AV124" s="15" t="s">
        <v>84</v>
      </c>
      <c r="AW124" s="15" t="s">
        <v>32</v>
      </c>
      <c r="AX124" s="15" t="s">
        <v>76</v>
      </c>
      <c r="AY124" s="208" t="s">
        <v>165</v>
      </c>
    </row>
    <row r="125" spans="1:65" s="13" customFormat="1" ht="11.25">
      <c r="B125" s="183"/>
      <c r="D125" s="179" t="s">
        <v>220</v>
      </c>
      <c r="E125" s="184" t="s">
        <v>1</v>
      </c>
      <c r="F125" s="185" t="s">
        <v>1529</v>
      </c>
      <c r="H125" s="186">
        <v>212</v>
      </c>
      <c r="I125" s="187"/>
      <c r="L125" s="183"/>
      <c r="M125" s="188"/>
      <c r="N125" s="189"/>
      <c r="O125" s="189"/>
      <c r="P125" s="189"/>
      <c r="Q125" s="189"/>
      <c r="R125" s="189"/>
      <c r="S125" s="189"/>
      <c r="T125" s="190"/>
      <c r="AT125" s="184" t="s">
        <v>220</v>
      </c>
      <c r="AU125" s="184" t="s">
        <v>84</v>
      </c>
      <c r="AV125" s="13" t="s">
        <v>86</v>
      </c>
      <c r="AW125" s="13" t="s">
        <v>32</v>
      </c>
      <c r="AX125" s="13" t="s">
        <v>84</v>
      </c>
      <c r="AY125" s="184" t="s">
        <v>165</v>
      </c>
    </row>
    <row r="126" spans="1:65" s="2" customFormat="1" ht="21.75" customHeight="1">
      <c r="A126" s="32"/>
      <c r="B126" s="165"/>
      <c r="C126" s="166" t="s">
        <v>86</v>
      </c>
      <c r="D126" s="166" t="s">
        <v>168</v>
      </c>
      <c r="E126" s="167" t="s">
        <v>306</v>
      </c>
      <c r="F126" s="168" t="s">
        <v>307</v>
      </c>
      <c r="G126" s="169" t="s">
        <v>286</v>
      </c>
      <c r="H126" s="170">
        <v>212</v>
      </c>
      <c r="I126" s="171"/>
      <c r="J126" s="172">
        <f>ROUND(I126*H126,2)</f>
        <v>0</v>
      </c>
      <c r="K126" s="168" t="s">
        <v>172</v>
      </c>
      <c r="L126" s="33"/>
      <c r="M126" s="173" t="s">
        <v>1</v>
      </c>
      <c r="N126" s="174" t="s">
        <v>41</v>
      </c>
      <c r="O126" s="58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7" t="s">
        <v>182</v>
      </c>
      <c r="AT126" s="177" t="s">
        <v>168</v>
      </c>
      <c r="AU126" s="177" t="s">
        <v>84</v>
      </c>
      <c r="AY126" s="17" t="s">
        <v>165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7" t="s">
        <v>84</v>
      </c>
      <c r="BK126" s="178">
        <f>ROUND(I126*H126,2)</f>
        <v>0</v>
      </c>
      <c r="BL126" s="17" t="s">
        <v>182</v>
      </c>
      <c r="BM126" s="177" t="s">
        <v>1530</v>
      </c>
    </row>
    <row r="127" spans="1:65" s="2" customFormat="1" ht="33" customHeight="1">
      <c r="A127" s="32"/>
      <c r="B127" s="165"/>
      <c r="C127" s="166" t="s">
        <v>178</v>
      </c>
      <c r="D127" s="166" t="s">
        <v>168</v>
      </c>
      <c r="E127" s="167" t="s">
        <v>310</v>
      </c>
      <c r="F127" s="168" t="s">
        <v>311</v>
      </c>
      <c r="G127" s="169" t="s">
        <v>286</v>
      </c>
      <c r="H127" s="170">
        <v>2120</v>
      </c>
      <c r="I127" s="171"/>
      <c r="J127" s="172">
        <f>ROUND(I127*H127,2)</f>
        <v>0</v>
      </c>
      <c r="K127" s="168" t="s">
        <v>172</v>
      </c>
      <c r="L127" s="33"/>
      <c r="M127" s="173" t="s">
        <v>1</v>
      </c>
      <c r="N127" s="174" t="s">
        <v>41</v>
      </c>
      <c r="O127" s="58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7" t="s">
        <v>182</v>
      </c>
      <c r="AT127" s="177" t="s">
        <v>168</v>
      </c>
      <c r="AU127" s="177" t="s">
        <v>84</v>
      </c>
      <c r="AY127" s="17" t="s">
        <v>165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17" t="s">
        <v>84</v>
      </c>
      <c r="BK127" s="178">
        <f>ROUND(I127*H127,2)</f>
        <v>0</v>
      </c>
      <c r="BL127" s="17" t="s">
        <v>182</v>
      </c>
      <c r="BM127" s="177" t="s">
        <v>1531</v>
      </c>
    </row>
    <row r="128" spans="1:65" s="13" customFormat="1" ht="11.25">
      <c r="B128" s="183"/>
      <c r="D128" s="179" t="s">
        <v>220</v>
      </c>
      <c r="E128" s="184" t="s">
        <v>1</v>
      </c>
      <c r="F128" s="185" t="s">
        <v>1529</v>
      </c>
      <c r="H128" s="186">
        <v>212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220</v>
      </c>
      <c r="AU128" s="184" t="s">
        <v>84</v>
      </c>
      <c r="AV128" s="13" t="s">
        <v>86</v>
      </c>
      <c r="AW128" s="13" t="s">
        <v>32</v>
      </c>
      <c r="AX128" s="13" t="s">
        <v>84</v>
      </c>
      <c r="AY128" s="184" t="s">
        <v>165</v>
      </c>
    </row>
    <row r="129" spans="1:65" s="13" customFormat="1" ht="11.25">
      <c r="B129" s="183"/>
      <c r="D129" s="179" t="s">
        <v>220</v>
      </c>
      <c r="F129" s="185" t="s">
        <v>1532</v>
      </c>
      <c r="H129" s="186">
        <v>2120</v>
      </c>
      <c r="I129" s="187"/>
      <c r="L129" s="183"/>
      <c r="M129" s="188"/>
      <c r="N129" s="189"/>
      <c r="O129" s="189"/>
      <c r="P129" s="189"/>
      <c r="Q129" s="189"/>
      <c r="R129" s="189"/>
      <c r="S129" s="189"/>
      <c r="T129" s="190"/>
      <c r="AT129" s="184" t="s">
        <v>220</v>
      </c>
      <c r="AU129" s="184" t="s">
        <v>84</v>
      </c>
      <c r="AV129" s="13" t="s">
        <v>86</v>
      </c>
      <c r="AW129" s="13" t="s">
        <v>3</v>
      </c>
      <c r="AX129" s="13" t="s">
        <v>84</v>
      </c>
      <c r="AY129" s="184" t="s">
        <v>165</v>
      </c>
    </row>
    <row r="130" spans="1:65" s="2" customFormat="1" ht="21.75" customHeight="1">
      <c r="A130" s="32"/>
      <c r="B130" s="165"/>
      <c r="C130" s="166" t="s">
        <v>182</v>
      </c>
      <c r="D130" s="166" t="s">
        <v>168</v>
      </c>
      <c r="E130" s="167" t="s">
        <v>961</v>
      </c>
      <c r="F130" s="168" t="s">
        <v>962</v>
      </c>
      <c r="G130" s="169" t="s">
        <v>286</v>
      </c>
      <c r="H130" s="170">
        <v>86.9</v>
      </c>
      <c r="I130" s="171"/>
      <c r="J130" s="172">
        <f>ROUND(I130*H130,2)</f>
        <v>0</v>
      </c>
      <c r="K130" s="168" t="s">
        <v>172</v>
      </c>
      <c r="L130" s="33"/>
      <c r="M130" s="173" t="s">
        <v>1</v>
      </c>
      <c r="N130" s="174" t="s">
        <v>41</v>
      </c>
      <c r="O130" s="58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7" t="s">
        <v>182</v>
      </c>
      <c r="AT130" s="177" t="s">
        <v>168</v>
      </c>
      <c r="AU130" s="177" t="s">
        <v>84</v>
      </c>
      <c r="AY130" s="17" t="s">
        <v>165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7" t="s">
        <v>84</v>
      </c>
      <c r="BK130" s="178">
        <f>ROUND(I130*H130,2)</f>
        <v>0</v>
      </c>
      <c r="BL130" s="17" t="s">
        <v>182</v>
      </c>
      <c r="BM130" s="177" t="s">
        <v>1533</v>
      </c>
    </row>
    <row r="131" spans="1:65" s="15" customFormat="1" ht="11.25">
      <c r="B131" s="207"/>
      <c r="D131" s="179" t="s">
        <v>220</v>
      </c>
      <c r="E131" s="208" t="s">
        <v>1</v>
      </c>
      <c r="F131" s="209" t="s">
        <v>956</v>
      </c>
      <c r="H131" s="208" t="s">
        <v>1</v>
      </c>
      <c r="I131" s="210"/>
      <c r="L131" s="207"/>
      <c r="M131" s="211"/>
      <c r="N131" s="212"/>
      <c r="O131" s="212"/>
      <c r="P131" s="212"/>
      <c r="Q131" s="212"/>
      <c r="R131" s="212"/>
      <c r="S131" s="212"/>
      <c r="T131" s="213"/>
      <c r="AT131" s="208" t="s">
        <v>220</v>
      </c>
      <c r="AU131" s="208" t="s">
        <v>84</v>
      </c>
      <c r="AV131" s="15" t="s">
        <v>84</v>
      </c>
      <c r="AW131" s="15" t="s">
        <v>32</v>
      </c>
      <c r="AX131" s="15" t="s">
        <v>76</v>
      </c>
      <c r="AY131" s="208" t="s">
        <v>165</v>
      </c>
    </row>
    <row r="132" spans="1:65" s="13" customFormat="1" ht="11.25">
      <c r="B132" s="183"/>
      <c r="D132" s="179" t="s">
        <v>220</v>
      </c>
      <c r="E132" s="184" t="s">
        <v>1</v>
      </c>
      <c r="F132" s="185" t="s">
        <v>964</v>
      </c>
      <c r="H132" s="186">
        <v>86.9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220</v>
      </c>
      <c r="AU132" s="184" t="s">
        <v>84</v>
      </c>
      <c r="AV132" s="13" t="s">
        <v>86</v>
      </c>
      <c r="AW132" s="13" t="s">
        <v>32</v>
      </c>
      <c r="AX132" s="13" t="s">
        <v>76</v>
      </c>
      <c r="AY132" s="184" t="s">
        <v>165</v>
      </c>
    </row>
    <row r="133" spans="1:65" s="14" customFormat="1" ht="11.25">
      <c r="B133" s="194"/>
      <c r="D133" s="179" t="s">
        <v>220</v>
      </c>
      <c r="E133" s="195" t="s">
        <v>1</v>
      </c>
      <c r="F133" s="196" t="s">
        <v>244</v>
      </c>
      <c r="H133" s="197">
        <v>86.9</v>
      </c>
      <c r="I133" s="198"/>
      <c r="L133" s="194"/>
      <c r="M133" s="199"/>
      <c r="N133" s="200"/>
      <c r="O133" s="200"/>
      <c r="P133" s="200"/>
      <c r="Q133" s="200"/>
      <c r="R133" s="200"/>
      <c r="S133" s="200"/>
      <c r="T133" s="201"/>
      <c r="AT133" s="195" t="s">
        <v>220</v>
      </c>
      <c r="AU133" s="195" t="s">
        <v>84</v>
      </c>
      <c r="AV133" s="14" t="s">
        <v>182</v>
      </c>
      <c r="AW133" s="14" t="s">
        <v>32</v>
      </c>
      <c r="AX133" s="14" t="s">
        <v>84</v>
      </c>
      <c r="AY133" s="195" t="s">
        <v>165</v>
      </c>
    </row>
    <row r="134" spans="1:65" s="2" customFormat="1" ht="21.75" customHeight="1">
      <c r="A134" s="32"/>
      <c r="B134" s="165"/>
      <c r="C134" s="166" t="s">
        <v>164</v>
      </c>
      <c r="D134" s="166" t="s">
        <v>168</v>
      </c>
      <c r="E134" s="167" t="s">
        <v>342</v>
      </c>
      <c r="F134" s="168" t="s">
        <v>343</v>
      </c>
      <c r="G134" s="169" t="s">
        <v>339</v>
      </c>
      <c r="H134" s="170">
        <v>424</v>
      </c>
      <c r="I134" s="171"/>
      <c r="J134" s="172">
        <f>ROUND(I134*H134,2)</f>
        <v>0</v>
      </c>
      <c r="K134" s="168" t="s">
        <v>172</v>
      </c>
      <c r="L134" s="33"/>
      <c r="M134" s="173" t="s">
        <v>1</v>
      </c>
      <c r="N134" s="174" t="s">
        <v>41</v>
      </c>
      <c r="O134" s="58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7" t="s">
        <v>182</v>
      </c>
      <c r="AT134" s="177" t="s">
        <v>168</v>
      </c>
      <c r="AU134" s="177" t="s">
        <v>84</v>
      </c>
      <c r="AY134" s="17" t="s">
        <v>165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7" t="s">
        <v>84</v>
      </c>
      <c r="BK134" s="178">
        <f>ROUND(I134*H134,2)</f>
        <v>0</v>
      </c>
      <c r="BL134" s="17" t="s">
        <v>182</v>
      </c>
      <c r="BM134" s="177" t="s">
        <v>1534</v>
      </c>
    </row>
    <row r="135" spans="1:65" s="13" customFormat="1" ht="11.25">
      <c r="B135" s="183"/>
      <c r="D135" s="179" t="s">
        <v>220</v>
      </c>
      <c r="E135" s="184" t="s">
        <v>1</v>
      </c>
      <c r="F135" s="185" t="s">
        <v>1529</v>
      </c>
      <c r="H135" s="186">
        <v>212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220</v>
      </c>
      <c r="AU135" s="184" t="s">
        <v>84</v>
      </c>
      <c r="AV135" s="13" t="s">
        <v>86</v>
      </c>
      <c r="AW135" s="13" t="s">
        <v>32</v>
      </c>
      <c r="AX135" s="13" t="s">
        <v>84</v>
      </c>
      <c r="AY135" s="184" t="s">
        <v>165</v>
      </c>
    </row>
    <row r="136" spans="1:65" s="13" customFormat="1" ht="11.25">
      <c r="B136" s="183"/>
      <c r="D136" s="179" t="s">
        <v>220</v>
      </c>
      <c r="F136" s="185" t="s">
        <v>1535</v>
      </c>
      <c r="H136" s="186">
        <v>424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220</v>
      </c>
      <c r="AU136" s="184" t="s">
        <v>84</v>
      </c>
      <c r="AV136" s="13" t="s">
        <v>86</v>
      </c>
      <c r="AW136" s="13" t="s">
        <v>3</v>
      </c>
      <c r="AX136" s="13" t="s">
        <v>84</v>
      </c>
      <c r="AY136" s="184" t="s">
        <v>165</v>
      </c>
    </row>
    <row r="137" spans="1:65" s="2" customFormat="1" ht="16.5" customHeight="1">
      <c r="A137" s="32"/>
      <c r="B137" s="165"/>
      <c r="C137" s="166" t="s">
        <v>189</v>
      </c>
      <c r="D137" s="166" t="s">
        <v>168</v>
      </c>
      <c r="E137" s="167" t="s">
        <v>347</v>
      </c>
      <c r="F137" s="168" t="s">
        <v>348</v>
      </c>
      <c r="G137" s="169" t="s">
        <v>286</v>
      </c>
      <c r="H137" s="170">
        <v>212</v>
      </c>
      <c r="I137" s="171"/>
      <c r="J137" s="172">
        <f>ROUND(I137*H137,2)</f>
        <v>0</v>
      </c>
      <c r="K137" s="168" t="s">
        <v>172</v>
      </c>
      <c r="L137" s="33"/>
      <c r="M137" s="173" t="s">
        <v>1</v>
      </c>
      <c r="N137" s="174" t="s">
        <v>41</v>
      </c>
      <c r="O137" s="58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7" t="s">
        <v>182</v>
      </c>
      <c r="AT137" s="177" t="s">
        <v>168</v>
      </c>
      <c r="AU137" s="177" t="s">
        <v>84</v>
      </c>
      <c r="AY137" s="17" t="s">
        <v>165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7" t="s">
        <v>84</v>
      </c>
      <c r="BK137" s="178">
        <f>ROUND(I137*H137,2)</f>
        <v>0</v>
      </c>
      <c r="BL137" s="17" t="s">
        <v>182</v>
      </c>
      <c r="BM137" s="177" t="s">
        <v>1536</v>
      </c>
    </row>
    <row r="138" spans="1:65" s="13" customFormat="1" ht="11.25">
      <c r="B138" s="183"/>
      <c r="D138" s="179" t="s">
        <v>220</v>
      </c>
      <c r="E138" s="184" t="s">
        <v>1</v>
      </c>
      <c r="F138" s="185" t="s">
        <v>1529</v>
      </c>
      <c r="H138" s="186">
        <v>212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220</v>
      </c>
      <c r="AU138" s="184" t="s">
        <v>84</v>
      </c>
      <c r="AV138" s="13" t="s">
        <v>86</v>
      </c>
      <c r="AW138" s="13" t="s">
        <v>32</v>
      </c>
      <c r="AX138" s="13" t="s">
        <v>84</v>
      </c>
      <c r="AY138" s="184" t="s">
        <v>165</v>
      </c>
    </row>
    <row r="139" spans="1:65" s="2" customFormat="1" ht="21.75" customHeight="1">
      <c r="A139" s="32"/>
      <c r="B139" s="165"/>
      <c r="C139" s="166" t="s">
        <v>195</v>
      </c>
      <c r="D139" s="166" t="s">
        <v>168</v>
      </c>
      <c r="E139" s="167" t="s">
        <v>1336</v>
      </c>
      <c r="F139" s="168" t="s">
        <v>1337</v>
      </c>
      <c r="G139" s="169" t="s">
        <v>286</v>
      </c>
      <c r="H139" s="170">
        <v>106</v>
      </c>
      <c r="I139" s="171"/>
      <c r="J139" s="172">
        <f>ROUND(I139*H139,2)</f>
        <v>0</v>
      </c>
      <c r="K139" s="168" t="s">
        <v>172</v>
      </c>
      <c r="L139" s="33"/>
      <c r="M139" s="173" t="s">
        <v>1</v>
      </c>
      <c r="N139" s="174" t="s">
        <v>41</v>
      </c>
      <c r="O139" s="58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7" t="s">
        <v>182</v>
      </c>
      <c r="AT139" s="177" t="s">
        <v>168</v>
      </c>
      <c r="AU139" s="177" t="s">
        <v>84</v>
      </c>
      <c r="AY139" s="17" t="s">
        <v>165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7" t="s">
        <v>84</v>
      </c>
      <c r="BK139" s="178">
        <f>ROUND(I139*H139,2)</f>
        <v>0</v>
      </c>
      <c r="BL139" s="17" t="s">
        <v>182</v>
      </c>
      <c r="BM139" s="177" t="s">
        <v>1537</v>
      </c>
    </row>
    <row r="140" spans="1:65" s="15" customFormat="1" ht="11.25">
      <c r="B140" s="207"/>
      <c r="D140" s="179" t="s">
        <v>220</v>
      </c>
      <c r="E140" s="208" t="s">
        <v>1</v>
      </c>
      <c r="F140" s="209" t="s">
        <v>1538</v>
      </c>
      <c r="H140" s="208" t="s">
        <v>1</v>
      </c>
      <c r="I140" s="210"/>
      <c r="L140" s="207"/>
      <c r="M140" s="211"/>
      <c r="N140" s="212"/>
      <c r="O140" s="212"/>
      <c r="P140" s="212"/>
      <c r="Q140" s="212"/>
      <c r="R140" s="212"/>
      <c r="S140" s="212"/>
      <c r="T140" s="213"/>
      <c r="AT140" s="208" t="s">
        <v>220</v>
      </c>
      <c r="AU140" s="208" t="s">
        <v>84</v>
      </c>
      <c r="AV140" s="15" t="s">
        <v>84</v>
      </c>
      <c r="AW140" s="15" t="s">
        <v>32</v>
      </c>
      <c r="AX140" s="15" t="s">
        <v>76</v>
      </c>
      <c r="AY140" s="208" t="s">
        <v>165</v>
      </c>
    </row>
    <row r="141" spans="1:65" s="15" customFormat="1" ht="22.5">
      <c r="B141" s="207"/>
      <c r="D141" s="179" t="s">
        <v>220</v>
      </c>
      <c r="E141" s="208" t="s">
        <v>1</v>
      </c>
      <c r="F141" s="209" t="s">
        <v>1527</v>
      </c>
      <c r="H141" s="208" t="s">
        <v>1</v>
      </c>
      <c r="I141" s="210"/>
      <c r="L141" s="207"/>
      <c r="M141" s="211"/>
      <c r="N141" s="212"/>
      <c r="O141" s="212"/>
      <c r="P141" s="212"/>
      <c r="Q141" s="212"/>
      <c r="R141" s="212"/>
      <c r="S141" s="212"/>
      <c r="T141" s="213"/>
      <c r="AT141" s="208" t="s">
        <v>220</v>
      </c>
      <c r="AU141" s="208" t="s">
        <v>84</v>
      </c>
      <c r="AV141" s="15" t="s">
        <v>84</v>
      </c>
      <c r="AW141" s="15" t="s">
        <v>32</v>
      </c>
      <c r="AX141" s="15" t="s">
        <v>76</v>
      </c>
      <c r="AY141" s="208" t="s">
        <v>165</v>
      </c>
    </row>
    <row r="142" spans="1:65" s="15" customFormat="1" ht="11.25">
      <c r="B142" s="207"/>
      <c r="D142" s="179" t="s">
        <v>220</v>
      </c>
      <c r="E142" s="208" t="s">
        <v>1</v>
      </c>
      <c r="F142" s="209" t="s">
        <v>1539</v>
      </c>
      <c r="H142" s="208" t="s">
        <v>1</v>
      </c>
      <c r="I142" s="210"/>
      <c r="L142" s="207"/>
      <c r="M142" s="211"/>
      <c r="N142" s="212"/>
      <c r="O142" s="212"/>
      <c r="P142" s="212"/>
      <c r="Q142" s="212"/>
      <c r="R142" s="212"/>
      <c r="S142" s="212"/>
      <c r="T142" s="213"/>
      <c r="AT142" s="208" t="s">
        <v>220</v>
      </c>
      <c r="AU142" s="208" t="s">
        <v>84</v>
      </c>
      <c r="AV142" s="15" t="s">
        <v>84</v>
      </c>
      <c r="AW142" s="15" t="s">
        <v>32</v>
      </c>
      <c r="AX142" s="15" t="s">
        <v>76</v>
      </c>
      <c r="AY142" s="208" t="s">
        <v>165</v>
      </c>
    </row>
    <row r="143" spans="1:65" s="13" customFormat="1" ht="11.25">
      <c r="B143" s="183"/>
      <c r="D143" s="179" t="s">
        <v>220</v>
      </c>
      <c r="E143" s="184" t="s">
        <v>1</v>
      </c>
      <c r="F143" s="185" t="s">
        <v>1540</v>
      </c>
      <c r="H143" s="186">
        <v>106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220</v>
      </c>
      <c r="AU143" s="184" t="s">
        <v>84</v>
      </c>
      <c r="AV143" s="13" t="s">
        <v>86</v>
      </c>
      <c r="AW143" s="13" t="s">
        <v>32</v>
      </c>
      <c r="AX143" s="13" t="s">
        <v>76</v>
      </c>
      <c r="AY143" s="184" t="s">
        <v>165</v>
      </c>
    </row>
    <row r="144" spans="1:65" s="14" customFormat="1" ht="11.25">
      <c r="B144" s="194"/>
      <c r="D144" s="179" t="s">
        <v>220</v>
      </c>
      <c r="E144" s="195" t="s">
        <v>1</v>
      </c>
      <c r="F144" s="196" t="s">
        <v>244</v>
      </c>
      <c r="H144" s="197">
        <v>106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195" t="s">
        <v>220</v>
      </c>
      <c r="AU144" s="195" t="s">
        <v>84</v>
      </c>
      <c r="AV144" s="14" t="s">
        <v>182</v>
      </c>
      <c r="AW144" s="14" t="s">
        <v>32</v>
      </c>
      <c r="AX144" s="14" t="s">
        <v>84</v>
      </c>
      <c r="AY144" s="195" t="s">
        <v>165</v>
      </c>
    </row>
    <row r="145" spans="1:65" s="2" customFormat="1" ht="16.5" customHeight="1">
      <c r="A145" s="32"/>
      <c r="B145" s="165"/>
      <c r="C145" s="214" t="s">
        <v>202</v>
      </c>
      <c r="D145" s="214" t="s">
        <v>336</v>
      </c>
      <c r="E145" s="215" t="s">
        <v>1371</v>
      </c>
      <c r="F145" s="216" t="s">
        <v>1372</v>
      </c>
      <c r="G145" s="217" t="s">
        <v>339</v>
      </c>
      <c r="H145" s="218">
        <v>212</v>
      </c>
      <c r="I145" s="219"/>
      <c r="J145" s="220">
        <f>ROUND(I145*H145,2)</f>
        <v>0</v>
      </c>
      <c r="K145" s="216" t="s">
        <v>172</v>
      </c>
      <c r="L145" s="221"/>
      <c r="M145" s="222" t="s">
        <v>1</v>
      </c>
      <c r="N145" s="223" t="s">
        <v>41</v>
      </c>
      <c r="O145" s="58"/>
      <c r="P145" s="175">
        <f>O145*H145</f>
        <v>0</v>
      </c>
      <c r="Q145" s="175">
        <v>1</v>
      </c>
      <c r="R145" s="175">
        <f>Q145*H145</f>
        <v>212</v>
      </c>
      <c r="S145" s="175">
        <v>0</v>
      </c>
      <c r="T145" s="17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7" t="s">
        <v>202</v>
      </c>
      <c r="AT145" s="177" t="s">
        <v>336</v>
      </c>
      <c r="AU145" s="177" t="s">
        <v>84</v>
      </c>
      <c r="AY145" s="17" t="s">
        <v>165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7" t="s">
        <v>84</v>
      </c>
      <c r="BK145" s="178">
        <f>ROUND(I145*H145,2)</f>
        <v>0</v>
      </c>
      <c r="BL145" s="17" t="s">
        <v>182</v>
      </c>
      <c r="BM145" s="177" t="s">
        <v>1541</v>
      </c>
    </row>
    <row r="146" spans="1:65" s="13" customFormat="1" ht="11.25">
      <c r="B146" s="183"/>
      <c r="D146" s="179" t="s">
        <v>220</v>
      </c>
      <c r="F146" s="185" t="s">
        <v>1542</v>
      </c>
      <c r="H146" s="186">
        <v>212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220</v>
      </c>
      <c r="AU146" s="184" t="s">
        <v>84</v>
      </c>
      <c r="AV146" s="13" t="s">
        <v>86</v>
      </c>
      <c r="AW146" s="13" t="s">
        <v>3</v>
      </c>
      <c r="AX146" s="13" t="s">
        <v>84</v>
      </c>
      <c r="AY146" s="184" t="s">
        <v>165</v>
      </c>
    </row>
    <row r="147" spans="1:65" s="2" customFormat="1" ht="21.75" customHeight="1">
      <c r="A147" s="32"/>
      <c r="B147" s="165"/>
      <c r="C147" s="166" t="s">
        <v>205</v>
      </c>
      <c r="D147" s="166" t="s">
        <v>168</v>
      </c>
      <c r="E147" s="167" t="s">
        <v>1375</v>
      </c>
      <c r="F147" s="168" t="s">
        <v>1376</v>
      </c>
      <c r="G147" s="169" t="s">
        <v>286</v>
      </c>
      <c r="H147" s="170">
        <v>97.679000000000002</v>
      </c>
      <c r="I147" s="171"/>
      <c r="J147" s="172">
        <f>ROUND(I147*H147,2)</f>
        <v>0</v>
      </c>
      <c r="K147" s="168" t="s">
        <v>172</v>
      </c>
      <c r="L147" s="33"/>
      <c r="M147" s="173" t="s">
        <v>1</v>
      </c>
      <c r="N147" s="174" t="s">
        <v>41</v>
      </c>
      <c r="O147" s="58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7" t="s">
        <v>182</v>
      </c>
      <c r="AT147" s="177" t="s">
        <v>168</v>
      </c>
      <c r="AU147" s="177" t="s">
        <v>84</v>
      </c>
      <c r="AY147" s="17" t="s">
        <v>165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7" t="s">
        <v>84</v>
      </c>
      <c r="BK147" s="178">
        <f>ROUND(I147*H147,2)</f>
        <v>0</v>
      </c>
      <c r="BL147" s="17" t="s">
        <v>182</v>
      </c>
      <c r="BM147" s="177" t="s">
        <v>1543</v>
      </c>
    </row>
    <row r="148" spans="1:65" s="15" customFormat="1" ht="11.25">
      <c r="B148" s="207"/>
      <c r="D148" s="179" t="s">
        <v>220</v>
      </c>
      <c r="E148" s="208" t="s">
        <v>1</v>
      </c>
      <c r="F148" s="209" t="s">
        <v>1544</v>
      </c>
      <c r="H148" s="208" t="s">
        <v>1</v>
      </c>
      <c r="I148" s="210"/>
      <c r="L148" s="207"/>
      <c r="M148" s="211"/>
      <c r="N148" s="212"/>
      <c r="O148" s="212"/>
      <c r="P148" s="212"/>
      <c r="Q148" s="212"/>
      <c r="R148" s="212"/>
      <c r="S148" s="212"/>
      <c r="T148" s="213"/>
      <c r="AT148" s="208" t="s">
        <v>220</v>
      </c>
      <c r="AU148" s="208" t="s">
        <v>84</v>
      </c>
      <c r="AV148" s="15" t="s">
        <v>84</v>
      </c>
      <c r="AW148" s="15" t="s">
        <v>32</v>
      </c>
      <c r="AX148" s="15" t="s">
        <v>76</v>
      </c>
      <c r="AY148" s="208" t="s">
        <v>165</v>
      </c>
    </row>
    <row r="149" spans="1:65" s="15" customFormat="1" ht="22.5">
      <c r="B149" s="207"/>
      <c r="D149" s="179" t="s">
        <v>220</v>
      </c>
      <c r="E149" s="208" t="s">
        <v>1</v>
      </c>
      <c r="F149" s="209" t="s">
        <v>1527</v>
      </c>
      <c r="H149" s="208" t="s">
        <v>1</v>
      </c>
      <c r="I149" s="210"/>
      <c r="L149" s="207"/>
      <c r="M149" s="211"/>
      <c r="N149" s="212"/>
      <c r="O149" s="212"/>
      <c r="P149" s="212"/>
      <c r="Q149" s="212"/>
      <c r="R149" s="212"/>
      <c r="S149" s="212"/>
      <c r="T149" s="213"/>
      <c r="AT149" s="208" t="s">
        <v>220</v>
      </c>
      <c r="AU149" s="208" t="s">
        <v>84</v>
      </c>
      <c r="AV149" s="15" t="s">
        <v>84</v>
      </c>
      <c r="AW149" s="15" t="s">
        <v>32</v>
      </c>
      <c r="AX149" s="15" t="s">
        <v>76</v>
      </c>
      <c r="AY149" s="208" t="s">
        <v>165</v>
      </c>
    </row>
    <row r="150" spans="1:65" s="15" customFormat="1" ht="11.25">
      <c r="B150" s="207"/>
      <c r="D150" s="179" t="s">
        <v>220</v>
      </c>
      <c r="E150" s="208" t="s">
        <v>1</v>
      </c>
      <c r="F150" s="209" t="s">
        <v>1545</v>
      </c>
      <c r="H150" s="208" t="s">
        <v>1</v>
      </c>
      <c r="I150" s="210"/>
      <c r="L150" s="207"/>
      <c r="M150" s="211"/>
      <c r="N150" s="212"/>
      <c r="O150" s="212"/>
      <c r="P150" s="212"/>
      <c r="Q150" s="212"/>
      <c r="R150" s="212"/>
      <c r="S150" s="212"/>
      <c r="T150" s="213"/>
      <c r="AT150" s="208" t="s">
        <v>220</v>
      </c>
      <c r="AU150" s="208" t="s">
        <v>84</v>
      </c>
      <c r="AV150" s="15" t="s">
        <v>84</v>
      </c>
      <c r="AW150" s="15" t="s">
        <v>32</v>
      </c>
      <c r="AX150" s="15" t="s">
        <v>76</v>
      </c>
      <c r="AY150" s="208" t="s">
        <v>165</v>
      </c>
    </row>
    <row r="151" spans="1:65" s="13" customFormat="1" ht="11.25">
      <c r="B151" s="183"/>
      <c r="D151" s="179" t="s">
        <v>220</v>
      </c>
      <c r="E151" s="184" t="s">
        <v>1</v>
      </c>
      <c r="F151" s="185" t="s">
        <v>1546</v>
      </c>
      <c r="H151" s="186">
        <v>97.679000000000002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220</v>
      </c>
      <c r="AU151" s="184" t="s">
        <v>84</v>
      </c>
      <c r="AV151" s="13" t="s">
        <v>86</v>
      </c>
      <c r="AW151" s="13" t="s">
        <v>32</v>
      </c>
      <c r="AX151" s="13" t="s">
        <v>76</v>
      </c>
      <c r="AY151" s="184" t="s">
        <v>165</v>
      </c>
    </row>
    <row r="152" spans="1:65" s="14" customFormat="1" ht="11.25">
      <c r="B152" s="194"/>
      <c r="D152" s="179" t="s">
        <v>220</v>
      </c>
      <c r="E152" s="195" t="s">
        <v>1</v>
      </c>
      <c r="F152" s="196" t="s">
        <v>244</v>
      </c>
      <c r="H152" s="197">
        <v>97.679000000000002</v>
      </c>
      <c r="I152" s="198"/>
      <c r="L152" s="194"/>
      <c r="M152" s="199"/>
      <c r="N152" s="200"/>
      <c r="O152" s="200"/>
      <c r="P152" s="200"/>
      <c r="Q152" s="200"/>
      <c r="R152" s="200"/>
      <c r="S152" s="200"/>
      <c r="T152" s="201"/>
      <c r="AT152" s="195" t="s">
        <v>220</v>
      </c>
      <c r="AU152" s="195" t="s">
        <v>84</v>
      </c>
      <c r="AV152" s="14" t="s">
        <v>182</v>
      </c>
      <c r="AW152" s="14" t="s">
        <v>32</v>
      </c>
      <c r="AX152" s="14" t="s">
        <v>84</v>
      </c>
      <c r="AY152" s="195" t="s">
        <v>165</v>
      </c>
    </row>
    <row r="153" spans="1:65" s="2" customFormat="1" ht="16.5" customHeight="1">
      <c r="A153" s="32"/>
      <c r="B153" s="165"/>
      <c r="C153" s="214" t="s">
        <v>209</v>
      </c>
      <c r="D153" s="214" t="s">
        <v>336</v>
      </c>
      <c r="E153" s="215" t="s">
        <v>1404</v>
      </c>
      <c r="F153" s="216" t="s">
        <v>1405</v>
      </c>
      <c r="G153" s="217" t="s">
        <v>339</v>
      </c>
      <c r="H153" s="218">
        <v>195.358</v>
      </c>
      <c r="I153" s="219"/>
      <c r="J153" s="220">
        <f>ROUND(I153*H153,2)</f>
        <v>0</v>
      </c>
      <c r="K153" s="216" t="s">
        <v>172</v>
      </c>
      <c r="L153" s="221"/>
      <c r="M153" s="222" t="s">
        <v>1</v>
      </c>
      <c r="N153" s="223" t="s">
        <v>41</v>
      </c>
      <c r="O153" s="58"/>
      <c r="P153" s="175">
        <f>O153*H153</f>
        <v>0</v>
      </c>
      <c r="Q153" s="175">
        <v>1</v>
      </c>
      <c r="R153" s="175">
        <f>Q153*H153</f>
        <v>195.358</v>
      </c>
      <c r="S153" s="175">
        <v>0</v>
      </c>
      <c r="T153" s="17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7" t="s">
        <v>202</v>
      </c>
      <c r="AT153" s="177" t="s">
        <v>336</v>
      </c>
      <c r="AU153" s="177" t="s">
        <v>84</v>
      </c>
      <c r="AY153" s="17" t="s">
        <v>165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7" t="s">
        <v>84</v>
      </c>
      <c r="BK153" s="178">
        <f>ROUND(I153*H153,2)</f>
        <v>0</v>
      </c>
      <c r="BL153" s="17" t="s">
        <v>182</v>
      </c>
      <c r="BM153" s="177" t="s">
        <v>1547</v>
      </c>
    </row>
    <row r="154" spans="1:65" s="13" customFormat="1" ht="11.25">
      <c r="B154" s="183"/>
      <c r="D154" s="179" t="s">
        <v>220</v>
      </c>
      <c r="F154" s="185" t="s">
        <v>1548</v>
      </c>
      <c r="H154" s="186">
        <v>195.358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220</v>
      </c>
      <c r="AU154" s="184" t="s">
        <v>84</v>
      </c>
      <c r="AV154" s="13" t="s">
        <v>86</v>
      </c>
      <c r="AW154" s="13" t="s">
        <v>3</v>
      </c>
      <c r="AX154" s="13" t="s">
        <v>84</v>
      </c>
      <c r="AY154" s="184" t="s">
        <v>165</v>
      </c>
    </row>
    <row r="155" spans="1:65" s="12" customFormat="1" ht="25.9" customHeight="1">
      <c r="B155" s="152"/>
      <c r="D155" s="153" t="s">
        <v>75</v>
      </c>
      <c r="E155" s="154" t="s">
        <v>336</v>
      </c>
      <c r="F155" s="154" t="s">
        <v>1549</v>
      </c>
      <c r="I155" s="155"/>
      <c r="J155" s="156">
        <f>BK155</f>
        <v>0</v>
      </c>
      <c r="L155" s="152"/>
      <c r="M155" s="157"/>
      <c r="N155" s="158"/>
      <c r="O155" s="158"/>
      <c r="P155" s="159">
        <f>P156</f>
        <v>0</v>
      </c>
      <c r="Q155" s="158"/>
      <c r="R155" s="159">
        <f>R156</f>
        <v>3.7494600000000003E-2</v>
      </c>
      <c r="S155" s="158"/>
      <c r="T155" s="160">
        <f>T156</f>
        <v>0</v>
      </c>
      <c r="AR155" s="153" t="s">
        <v>178</v>
      </c>
      <c r="AT155" s="161" t="s">
        <v>75</v>
      </c>
      <c r="AU155" s="161" t="s">
        <v>76</v>
      </c>
      <c r="AY155" s="153" t="s">
        <v>165</v>
      </c>
      <c r="BK155" s="162">
        <f>BK156</f>
        <v>0</v>
      </c>
    </row>
    <row r="156" spans="1:65" s="12" customFormat="1" ht="22.9" customHeight="1">
      <c r="B156" s="152"/>
      <c r="D156" s="153" t="s">
        <v>75</v>
      </c>
      <c r="E156" s="163" t="s">
        <v>1550</v>
      </c>
      <c r="F156" s="163" t="s">
        <v>1551</v>
      </c>
      <c r="I156" s="155"/>
      <c r="J156" s="164">
        <f>BK156</f>
        <v>0</v>
      </c>
      <c r="L156" s="152"/>
      <c r="M156" s="157"/>
      <c r="N156" s="158"/>
      <c r="O156" s="158"/>
      <c r="P156" s="159">
        <f>SUM(P157:P163)</f>
        <v>0</v>
      </c>
      <c r="Q156" s="158"/>
      <c r="R156" s="159">
        <f>SUM(R157:R163)</f>
        <v>3.7494600000000003E-2</v>
      </c>
      <c r="S156" s="158"/>
      <c r="T156" s="160">
        <f>SUM(T157:T163)</f>
        <v>0</v>
      </c>
      <c r="AR156" s="153" t="s">
        <v>178</v>
      </c>
      <c r="AT156" s="161" t="s">
        <v>75</v>
      </c>
      <c r="AU156" s="161" t="s">
        <v>84</v>
      </c>
      <c r="AY156" s="153" t="s">
        <v>165</v>
      </c>
      <c r="BK156" s="162">
        <f>SUM(BK157:BK163)</f>
        <v>0</v>
      </c>
    </row>
    <row r="157" spans="1:65" s="2" customFormat="1" ht="16.5" customHeight="1">
      <c r="A157" s="32"/>
      <c r="B157" s="165"/>
      <c r="C157" s="166" t="s">
        <v>215</v>
      </c>
      <c r="D157" s="166" t="s">
        <v>168</v>
      </c>
      <c r="E157" s="167" t="s">
        <v>1552</v>
      </c>
      <c r="F157" s="168" t="s">
        <v>1553</v>
      </c>
      <c r="G157" s="169" t="s">
        <v>380</v>
      </c>
      <c r="H157" s="170">
        <v>41.8</v>
      </c>
      <c r="I157" s="171"/>
      <c r="J157" s="172">
        <f>ROUND(I157*H157,2)</f>
        <v>0</v>
      </c>
      <c r="K157" s="168" t="s">
        <v>172</v>
      </c>
      <c r="L157" s="33"/>
      <c r="M157" s="173" t="s">
        <v>1</v>
      </c>
      <c r="N157" s="174" t="s">
        <v>41</v>
      </c>
      <c r="O157" s="58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7" t="s">
        <v>659</v>
      </c>
      <c r="AT157" s="177" t="s">
        <v>168</v>
      </c>
      <c r="AU157" s="177" t="s">
        <v>86</v>
      </c>
      <c r="AY157" s="17" t="s">
        <v>165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7" t="s">
        <v>84</v>
      </c>
      <c r="BK157" s="178">
        <f>ROUND(I157*H157,2)</f>
        <v>0</v>
      </c>
      <c r="BL157" s="17" t="s">
        <v>659</v>
      </c>
      <c r="BM157" s="177" t="s">
        <v>1554</v>
      </c>
    </row>
    <row r="158" spans="1:65" s="2" customFormat="1" ht="21.75" customHeight="1">
      <c r="A158" s="32"/>
      <c r="B158" s="165"/>
      <c r="C158" s="214" t="s">
        <v>221</v>
      </c>
      <c r="D158" s="214" t="s">
        <v>336</v>
      </c>
      <c r="E158" s="215" t="s">
        <v>1555</v>
      </c>
      <c r="F158" s="216" t="s">
        <v>1556</v>
      </c>
      <c r="G158" s="217" t="s">
        <v>380</v>
      </c>
      <c r="H158" s="218">
        <v>48.07</v>
      </c>
      <c r="I158" s="219"/>
      <c r="J158" s="220">
        <f>ROUND(I158*H158,2)</f>
        <v>0</v>
      </c>
      <c r="K158" s="216" t="s">
        <v>172</v>
      </c>
      <c r="L158" s="221"/>
      <c r="M158" s="222" t="s">
        <v>1</v>
      </c>
      <c r="N158" s="223" t="s">
        <v>41</v>
      </c>
      <c r="O158" s="58"/>
      <c r="P158" s="175">
        <f>O158*H158</f>
        <v>0</v>
      </c>
      <c r="Q158" s="175">
        <v>7.7999999999999999E-4</v>
      </c>
      <c r="R158" s="175">
        <f>Q158*H158</f>
        <v>3.7494600000000003E-2</v>
      </c>
      <c r="S158" s="175">
        <v>0</v>
      </c>
      <c r="T158" s="17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7" t="s">
        <v>1557</v>
      </c>
      <c r="AT158" s="177" t="s">
        <v>336</v>
      </c>
      <c r="AU158" s="177" t="s">
        <v>86</v>
      </c>
      <c r="AY158" s="17" t="s">
        <v>165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7" t="s">
        <v>84</v>
      </c>
      <c r="BK158" s="178">
        <f>ROUND(I158*H158,2)</f>
        <v>0</v>
      </c>
      <c r="BL158" s="17" t="s">
        <v>1557</v>
      </c>
      <c r="BM158" s="177" t="s">
        <v>1558</v>
      </c>
    </row>
    <row r="159" spans="1:65" s="13" customFormat="1" ht="11.25">
      <c r="B159" s="183"/>
      <c r="D159" s="179" t="s">
        <v>220</v>
      </c>
      <c r="F159" s="185" t="s">
        <v>1559</v>
      </c>
      <c r="H159" s="186">
        <v>48.07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220</v>
      </c>
      <c r="AU159" s="184" t="s">
        <v>86</v>
      </c>
      <c r="AV159" s="13" t="s">
        <v>86</v>
      </c>
      <c r="AW159" s="13" t="s">
        <v>3</v>
      </c>
      <c r="AX159" s="13" t="s">
        <v>84</v>
      </c>
      <c r="AY159" s="184" t="s">
        <v>165</v>
      </c>
    </row>
    <row r="160" spans="1:65" s="2" customFormat="1" ht="21.75" customHeight="1">
      <c r="A160" s="32"/>
      <c r="B160" s="165"/>
      <c r="C160" s="166" t="s">
        <v>327</v>
      </c>
      <c r="D160" s="166" t="s">
        <v>168</v>
      </c>
      <c r="E160" s="167" t="s">
        <v>1560</v>
      </c>
      <c r="F160" s="168" t="s">
        <v>1561</v>
      </c>
      <c r="G160" s="169" t="s">
        <v>380</v>
      </c>
      <c r="H160" s="170">
        <v>1060</v>
      </c>
      <c r="I160" s="171"/>
      <c r="J160" s="172">
        <f>ROUND(I160*H160,2)</f>
        <v>0</v>
      </c>
      <c r="K160" s="168" t="s">
        <v>172</v>
      </c>
      <c r="L160" s="33"/>
      <c r="M160" s="173" t="s">
        <v>1</v>
      </c>
      <c r="N160" s="174" t="s">
        <v>41</v>
      </c>
      <c r="O160" s="58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7" t="s">
        <v>659</v>
      </c>
      <c r="AT160" s="177" t="s">
        <v>168</v>
      </c>
      <c r="AU160" s="177" t="s">
        <v>86</v>
      </c>
      <c r="AY160" s="17" t="s">
        <v>165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7" t="s">
        <v>84</v>
      </c>
      <c r="BK160" s="178">
        <f>ROUND(I160*H160,2)</f>
        <v>0</v>
      </c>
      <c r="BL160" s="17" t="s">
        <v>659</v>
      </c>
      <c r="BM160" s="177" t="s">
        <v>1562</v>
      </c>
    </row>
    <row r="161" spans="1:65" s="2" customFormat="1" ht="21.75" customHeight="1">
      <c r="A161" s="32"/>
      <c r="B161" s="165"/>
      <c r="C161" s="166" t="s">
        <v>335</v>
      </c>
      <c r="D161" s="166" t="s">
        <v>168</v>
      </c>
      <c r="E161" s="167" t="s">
        <v>1563</v>
      </c>
      <c r="F161" s="168" t="s">
        <v>1564</v>
      </c>
      <c r="G161" s="169" t="s">
        <v>336</v>
      </c>
      <c r="H161" s="170">
        <v>1060</v>
      </c>
      <c r="I161" s="171"/>
      <c r="J161" s="172">
        <f>ROUND(I161*H161,2)</f>
        <v>0</v>
      </c>
      <c r="K161" s="168" t="s">
        <v>1</v>
      </c>
      <c r="L161" s="33"/>
      <c r="M161" s="173" t="s">
        <v>1</v>
      </c>
      <c r="N161" s="174" t="s">
        <v>41</v>
      </c>
      <c r="O161" s="58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7" t="s">
        <v>346</v>
      </c>
      <c r="AT161" s="177" t="s">
        <v>168</v>
      </c>
      <c r="AU161" s="177" t="s">
        <v>86</v>
      </c>
      <c r="AY161" s="17" t="s">
        <v>165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7" t="s">
        <v>84</v>
      </c>
      <c r="BK161" s="178">
        <f>ROUND(I161*H161,2)</f>
        <v>0</v>
      </c>
      <c r="BL161" s="17" t="s">
        <v>346</v>
      </c>
      <c r="BM161" s="177" t="s">
        <v>1565</v>
      </c>
    </row>
    <row r="162" spans="1:65" s="2" customFormat="1" ht="21.75" customHeight="1">
      <c r="A162" s="32"/>
      <c r="B162" s="165"/>
      <c r="C162" s="166" t="s">
        <v>8</v>
      </c>
      <c r="D162" s="166" t="s">
        <v>168</v>
      </c>
      <c r="E162" s="167" t="s">
        <v>1566</v>
      </c>
      <c r="F162" s="168" t="s">
        <v>1567</v>
      </c>
      <c r="G162" s="169" t="s">
        <v>336</v>
      </c>
      <c r="H162" s="170">
        <v>1060</v>
      </c>
      <c r="I162" s="171"/>
      <c r="J162" s="172">
        <f>ROUND(I162*H162,2)</f>
        <v>0</v>
      </c>
      <c r="K162" s="168" t="s">
        <v>1</v>
      </c>
      <c r="L162" s="33"/>
      <c r="M162" s="173" t="s">
        <v>1</v>
      </c>
      <c r="N162" s="174" t="s">
        <v>41</v>
      </c>
      <c r="O162" s="58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7" t="s">
        <v>346</v>
      </c>
      <c r="AT162" s="177" t="s">
        <v>168</v>
      </c>
      <c r="AU162" s="177" t="s">
        <v>86</v>
      </c>
      <c r="AY162" s="17" t="s">
        <v>165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7" t="s">
        <v>84</v>
      </c>
      <c r="BK162" s="178">
        <f>ROUND(I162*H162,2)</f>
        <v>0</v>
      </c>
      <c r="BL162" s="17" t="s">
        <v>346</v>
      </c>
      <c r="BM162" s="177" t="s">
        <v>1568</v>
      </c>
    </row>
    <row r="163" spans="1:65" s="2" customFormat="1" ht="21.75" customHeight="1">
      <c r="A163" s="32"/>
      <c r="B163" s="165"/>
      <c r="C163" s="166" t="s">
        <v>346</v>
      </c>
      <c r="D163" s="166" t="s">
        <v>168</v>
      </c>
      <c r="E163" s="167" t="s">
        <v>1569</v>
      </c>
      <c r="F163" s="168" t="s">
        <v>1570</v>
      </c>
      <c r="G163" s="169" t="s">
        <v>1571</v>
      </c>
      <c r="H163" s="170">
        <v>4</v>
      </c>
      <c r="I163" s="171"/>
      <c r="J163" s="172">
        <f>ROUND(I163*H163,2)</f>
        <v>0</v>
      </c>
      <c r="K163" s="168" t="s">
        <v>1</v>
      </c>
      <c r="L163" s="33"/>
      <c r="M163" s="202" t="s">
        <v>1</v>
      </c>
      <c r="N163" s="203" t="s">
        <v>41</v>
      </c>
      <c r="O163" s="204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7" t="s">
        <v>346</v>
      </c>
      <c r="AT163" s="177" t="s">
        <v>168</v>
      </c>
      <c r="AU163" s="177" t="s">
        <v>86</v>
      </c>
      <c r="AY163" s="17" t="s">
        <v>165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7" t="s">
        <v>84</v>
      </c>
      <c r="BK163" s="178">
        <f>ROUND(I163*H163,2)</f>
        <v>0</v>
      </c>
      <c r="BL163" s="17" t="s">
        <v>346</v>
      </c>
      <c r="BM163" s="177" t="s">
        <v>1572</v>
      </c>
    </row>
    <row r="164" spans="1:65" s="2" customFormat="1" ht="6.95" customHeight="1">
      <c r="A164" s="32"/>
      <c r="B164" s="47"/>
      <c r="C164" s="48"/>
      <c r="D164" s="48"/>
      <c r="E164" s="48"/>
      <c r="F164" s="48"/>
      <c r="G164" s="48"/>
      <c r="H164" s="48"/>
      <c r="I164" s="125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18:K16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000 - VRN - Předběžné a v...</vt:lpstr>
      <vt:lpstr>SO 001 - Příprava území</vt:lpstr>
      <vt:lpstr>SO 101.1.ZH - Silnice II-231</vt:lpstr>
      <vt:lpstr>SO 101.2.ZH - Odvodnění (...</vt:lpstr>
      <vt:lpstr>SO 101.3.ZH - Propustek P...</vt:lpstr>
      <vt:lpstr>SO 101.4.ZH - Propustek P...</vt:lpstr>
      <vt:lpstr>SO 101.5.ZH - Výměna akti...</vt:lpstr>
      <vt:lpstr>SO 101.1.ZV - Silnice II-231</vt:lpstr>
      <vt:lpstr>SO 101.2.ZV - Odvodnění (...</vt:lpstr>
      <vt:lpstr>SO 101.3.ZV - Propustek P...</vt:lpstr>
      <vt:lpstr>SO 101.4.ZV - Výměna akti...</vt:lpstr>
      <vt:lpstr>SO 151.ZH - Dopravní znač...</vt:lpstr>
      <vt:lpstr>SO 151.ZV - Dopravní znač...</vt:lpstr>
      <vt:lpstr>SO 153 - Dopravní opatření</vt:lpstr>
      <vt:lpstr>SO 301.ZH - Odvodňovací z...</vt:lpstr>
      <vt:lpstr>SO 431.N - Pokládka trube...</vt:lpstr>
      <vt:lpstr>'000 - VRN - Předběžné a v...'!Názvy_tisku</vt:lpstr>
      <vt:lpstr>'Rekapitulace stavby'!Názvy_tisku</vt:lpstr>
      <vt:lpstr>'SO 001 - Příprava území'!Názvy_tisku</vt:lpstr>
      <vt:lpstr>'SO 101.1.ZH - Silnice II-231'!Názvy_tisku</vt:lpstr>
      <vt:lpstr>'SO 101.1.ZV - Silnice II-231'!Názvy_tisku</vt:lpstr>
      <vt:lpstr>'SO 101.2.ZH - Odvodnění (...'!Názvy_tisku</vt:lpstr>
      <vt:lpstr>'SO 101.2.ZV - Odvodnění (...'!Názvy_tisku</vt:lpstr>
      <vt:lpstr>'SO 101.3.ZH - Propustek P...'!Názvy_tisku</vt:lpstr>
      <vt:lpstr>'SO 101.3.ZV - Propustek P...'!Názvy_tisku</vt:lpstr>
      <vt:lpstr>'SO 101.4.ZH - Propustek P...'!Názvy_tisku</vt:lpstr>
      <vt:lpstr>'SO 101.4.ZV - Výměna akti...'!Názvy_tisku</vt:lpstr>
      <vt:lpstr>'SO 101.5.ZH - Výměna akti...'!Názvy_tisku</vt:lpstr>
      <vt:lpstr>'SO 151.ZH - Dopravní znač...'!Názvy_tisku</vt:lpstr>
      <vt:lpstr>'SO 151.ZV - Dopravní znač...'!Názvy_tisku</vt:lpstr>
      <vt:lpstr>'SO 153 - Dopravní opatření'!Názvy_tisku</vt:lpstr>
      <vt:lpstr>'SO 301.ZH - Odvodňovací z...'!Názvy_tisku</vt:lpstr>
      <vt:lpstr>'SO 431.N - Pokládka trube...'!Názvy_tisku</vt:lpstr>
      <vt:lpstr>'000 - VRN - Předběžné a v...'!Oblast_tisku</vt:lpstr>
      <vt:lpstr>'Rekapitulace stavby'!Oblast_tisku</vt:lpstr>
      <vt:lpstr>'SO 001 - Příprava území'!Oblast_tisku</vt:lpstr>
      <vt:lpstr>'SO 101.1.ZH - Silnice II-231'!Oblast_tisku</vt:lpstr>
      <vt:lpstr>'SO 101.1.ZV - Silnice II-231'!Oblast_tisku</vt:lpstr>
      <vt:lpstr>'SO 101.2.ZH - Odvodnění (...'!Oblast_tisku</vt:lpstr>
      <vt:lpstr>'SO 101.2.ZV - Odvodnění (...'!Oblast_tisku</vt:lpstr>
      <vt:lpstr>'SO 101.3.ZH - Propustek P...'!Oblast_tisku</vt:lpstr>
      <vt:lpstr>'SO 101.3.ZV - Propustek P...'!Oblast_tisku</vt:lpstr>
      <vt:lpstr>'SO 101.4.ZH - Propustek P...'!Oblast_tisku</vt:lpstr>
      <vt:lpstr>'SO 101.4.ZV - Výměna akti...'!Oblast_tisku</vt:lpstr>
      <vt:lpstr>'SO 101.5.ZH - Výměna akti...'!Oblast_tisku</vt:lpstr>
      <vt:lpstr>'SO 151.ZH - Dopravní znač...'!Oblast_tisku</vt:lpstr>
      <vt:lpstr>'SO 151.ZV - Dopravní znač...'!Oblast_tisku</vt:lpstr>
      <vt:lpstr>'SO 153 - Dopravní opatření'!Oblast_tisku</vt:lpstr>
      <vt:lpstr>'SO 301.ZH - Odvodňovací z...'!Oblast_tisku</vt:lpstr>
      <vt:lpstr>'SO 431.N - Pokládka trube...'!Oblast_tisku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Janovska-PC\Janovska</dc:creator>
  <cp:lastModifiedBy>Michal Nedvěd</cp:lastModifiedBy>
  <dcterms:created xsi:type="dcterms:W3CDTF">2020-08-17T08:28:47Z</dcterms:created>
  <dcterms:modified xsi:type="dcterms:W3CDTF">2020-09-01T11:59:35Z</dcterms:modified>
</cp:coreProperties>
</file>