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 - Vedlejší a ostatn..." sheetId="2" r:id="rId2"/>
    <sheet name="SO 01 - Stavební úpravy, ..." sheetId="3" r:id="rId3"/>
    <sheet name="PS 01 - Vystrojení vodojemu" sheetId="4" r:id="rId4"/>
    <sheet name="PS 02 - Vzduchotechnika" sheetId="5" r:id="rId5"/>
    <sheet name="PS 03 - Silnoproudá, slab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'SO 00 - Vedlejší a ostatn...'!$C$82:$K$93</definedName>
    <definedName name="_xlnm.Print_Area" localSheetId="1">'SO 00 - Vedlejší a ostatn...'!$C$4:$J$39,'SO 00 - Vedlejší a ostatn...'!$C$45:$J$64,'SO 00 - Vedlejší a ostatn...'!$C$70:$K$93</definedName>
    <definedName name="_xlnm._FilterDatabase" localSheetId="2" hidden="1">'SO 01 - Stavební úpravy, ...'!$C$91:$K$336</definedName>
    <definedName name="_xlnm.Print_Area" localSheetId="2">'SO 01 - Stavební úpravy, ...'!$C$4:$J$39,'SO 01 - Stavební úpravy, ...'!$C$45:$J$73,'SO 01 - Stavební úpravy, ...'!$C$79:$K$336</definedName>
    <definedName name="_xlnm._FilterDatabase" localSheetId="3" hidden="1">'PS 01 - Vystrojení vodojemu'!$C$100:$K$528</definedName>
    <definedName name="_xlnm.Print_Area" localSheetId="3">'PS 01 - Vystrojení vodojemu'!$C$4:$J$39,'PS 01 - Vystrojení vodojemu'!$C$45:$J$82,'PS 01 - Vystrojení vodojemu'!$C$88:$K$528</definedName>
    <definedName name="_xlnm._FilterDatabase" localSheetId="4" hidden="1">'PS 02 - Vzduchotechnika'!$C$81:$K$153</definedName>
    <definedName name="_xlnm.Print_Area" localSheetId="4">'PS 02 - Vzduchotechnika'!$C$4:$J$39,'PS 02 - Vzduchotechnika'!$C$45:$J$63,'PS 02 - Vzduchotechnika'!$C$69:$K$153</definedName>
    <definedName name="_xlnm._FilterDatabase" localSheetId="5" hidden="1">'PS 03 - Silnoproudá, slab...'!$C$83:$K$279</definedName>
    <definedName name="_xlnm.Print_Area" localSheetId="5">'PS 03 - Silnoproudá, slab...'!$C$4:$J$39,'PS 03 - Silnoproudá, slab...'!$C$45:$J$65,'PS 03 - Silnoproudá, slab...'!$C$71:$K$279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00 - Vedlejší a ostatn...'!$82:$82</definedName>
    <definedName name="_xlnm.Print_Titles" localSheetId="3">'PS 01 - Vystrojení vodojemu'!$100:$100</definedName>
    <definedName name="_xlnm.Print_Titles" localSheetId="4">'PS 02 - Vzduchotechnika'!$81:$81</definedName>
  </definedNames>
  <calcPr fullCalcOnLoad="1"/>
</workbook>
</file>

<file path=xl/sharedStrings.xml><?xml version="1.0" encoding="utf-8"?>
<sst xmlns="http://schemas.openxmlformats.org/spreadsheetml/2006/main" count="9556" uniqueCount="1863">
  <si>
    <t>Export Komplet</t>
  </si>
  <si>
    <t>VZ</t>
  </si>
  <si>
    <t>2.0</t>
  </si>
  <si>
    <t>ZAMOK</t>
  </si>
  <si>
    <t>False</t>
  </si>
  <si>
    <t>{13dcc89a-761c-45b3-86c8-2d674be0d334}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</si>
  <si>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</si>
  <si>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</si>
  <si>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</si>
  <si>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</si>
  <si>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</si>
  <si>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</si>
  <si>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</si>
  <si>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</si>
  <si>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20PL31001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</si>
  <si>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</si>
  <si>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</si>
  <si>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technologické části hlavního uzávěru vody</t>
  </si>
  <si>
    <t>KSO:</t>
  </si>
  <si>
    <t/>
  </si>
  <si>
    <t>CC-CZ:</t>
  </si>
  <si>
    <t>Místo:</t>
  </si>
  <si>
    <t>Rokycany</t>
  </si>
  <si>
    <t>Datum:</t>
  </si>
  <si>
    <t>29. 9. 2020</t>
  </si>
  <si>
    <t>Zadavatel:</t>
  </si>
  <si>
    <t>IČ:</t>
  </si>
  <si>
    <t>Rokycanská nemocnice a.s.</t>
  </si>
  <si>
    <t>DIČ:</t>
  </si>
  <si>
    <t>Uchazeč:</t>
  </si>
  <si>
    <t>Vyplň údaj</t>
  </si>
  <si>
    <t>Projektant:</t>
  </si>
  <si>
    <t>Valbek, spol. s r.o., středisko Plzeň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</si>
  <si>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</si>
  <si>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</si>
  <si>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</si>
  <si>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</si>
  <si>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</si>
  <si>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</si>
  <si>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</si>
  <si>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</si>
  <si>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</si>
  <si>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</si>
  <si>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</si>
  <si>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</si>
  <si>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</si>
  <si>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</si>
  <si>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</si>
  <si>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</si>
  <si>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</si>
  <si>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</si>
  <si>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</si>
  <si>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</si>
  <si>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</si>
  <si>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</si>
  <si>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</si>
  <si>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</si>
  <si>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</si>
  <si>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</si>
  <si>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</si>
  <si>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</si>
  <si>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</si>
  <si>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</si>
  <si>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</si>
  <si>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</si>
  <si>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</si>
  <si>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</si>
  <si>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</si>
  <si>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</si>
  <si>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</si>
  <si>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</si>
  <si>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</si>
  <si>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</si>
  <si>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</si>
  <si>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</si>
  <si>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</si>
  <si>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</si>
  <si>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</si>
  <si>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a ostatní náklady</t>
  </si>
  <si>
    <t>VON</t>
  </si>
  <si>
    <t>1</t>
  </si>
  <si>
    <t>{302b8ed2-3e18-4520-998e-dbfecefb6ced}</t>
  </si>
  <si>
    <t>2</t>
  </si>
  <si>
    <t>SO 01</t>
  </si>
  <si>
    <t>Stavební úpravy, sanace povrchů</t>
  </si>
  <si>
    <t>STA</t>
  </si>
  <si>
    <t>{7ac0c1e8-5738-4850-8bcb-29ffd0370f91}</t>
  </si>
  <si>
    <t>PS 01</t>
  </si>
  <si>
    <t>Vystrojení vodojemu</t>
  </si>
  <si>
    <t>PRO</t>
  </si>
  <si>
    <t>{b321f8f2-e992-4221-b722-060afbaf4287}</t>
  </si>
  <si>
    <t>PS 02</t>
  </si>
  <si>
    <t>Vzduchotechnika</t>
  </si>
  <si>
    <t>{cf3a398c-a613-43f2-a492-a6e39851dab6}</t>
  </si>
  <si>
    <t>PS 03</t>
  </si>
  <si>
    <t>Silnoproudá, slaboproudá elektroinstalace</t>
  </si>
  <si>
    <t>{ed350359-3c3b-4f39-8b53-4b873585ed0d}</t>
  </si>
  <si>
    <t>KRYCÍ LIST SOUPISU PRACÍ</t>
  </si>
  <si>
    <t>Objekt:</t>
  </si>
  <si>
    <t>SO 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</si>
  <si>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</si>
  <si>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</si>
  <si>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</si>
  <si>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</si>
  <si>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</si>
  <si>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</si>
  <si>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</si>
  <si>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</si>
  <si>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</si>
  <si>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</si>
  <si>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</si>
  <si>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</si>
  <si>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</si>
  <si>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</si>
  <si>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</si>
  <si>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</si>
  <si>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</si>
  <si>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</si>
  <si>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</si>
  <si>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</si>
  <si>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</si>
  <si>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</si>
  <si>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</si>
  <si>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</si>
  <si>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</si>
  <si>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</si>
  <si>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</si>
  <si>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</si>
  <si>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</si>
  <si>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</si>
  <si>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kpl</t>
  </si>
  <si>
    <t>CS ÚRS 2020 02</t>
  </si>
  <si>
    <t>1024</t>
  </si>
  <si>
    <t>845094222</t>
  </si>
  <si>
    <t>PP</t>
  </si>
  <si>
    <t>VRN3</t>
  </si>
  <si>
    <t>Zařízení staveniště</t>
  </si>
  <si>
    <t>030001000</t>
  </si>
  <si>
    <t>-1690675584</t>
  </si>
  <si>
    <t>VRN4</t>
  </si>
  <si>
    <t>Inženýrská činnost</t>
  </si>
  <si>
    <t>3</t>
  </si>
  <si>
    <t>043002000</t>
  </si>
  <si>
    <t>Zkoušky a ostatní měření</t>
  </si>
  <si>
    <t>-1335570333</t>
  </si>
  <si>
    <t>SO 01 - Stavební úpravy, sanace povrchů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</si>
  <si>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</si>
  <si>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</si>
  <si>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</si>
  <si>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</si>
  <si>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</si>
  <si>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</si>
  <si>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</si>
  <si>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</si>
  <si>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</si>
  <si>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</si>
  <si>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</si>
  <si>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</si>
  <si>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</si>
  <si>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HSV</t>
  </si>
  <si>
    <t>Práce a dodávky HSV</t>
  </si>
  <si>
    <t>Zakládání</t>
  </si>
  <si>
    <t>273313811</t>
  </si>
  <si>
    <t>Základové desky z betonu tř. C 25/30</t>
  </si>
  <si>
    <t>m3</t>
  </si>
  <si>
    <t>4</t>
  </si>
  <si>
    <t>1821685146</t>
  </si>
  <si>
    <t>Základy z betonu prostého desky z betonu kamenem neprokládaného tř. C 25/30</t>
  </si>
  <si>
    <t>VV</t>
  </si>
  <si>
    <t>"dobetonování propoje základů" 0,60*1,465*0,19</t>
  </si>
  <si>
    <t>"navýšení na úroveň +0,19" 1,465*2,32*0,02</t>
  </si>
  <si>
    <t>Součet</t>
  </si>
  <si>
    <t>273351121</t>
  </si>
  <si>
    <t>Zřízení bednění základových desek</t>
  </si>
  <si>
    <t>m2</t>
  </si>
  <si>
    <t>-1520351854</t>
  </si>
  <si>
    <t>Bednění základů desek zřízení</t>
  </si>
  <si>
    <t>"dobetonování propoje základů" 2*0,60*0,19</t>
  </si>
  <si>
    <t>"navýšení na úroveň +0,19" 2*(1,465+2,32)*0,02</t>
  </si>
  <si>
    <t>273351122</t>
  </si>
  <si>
    <t>Odstranění bednění základových desek</t>
  </si>
  <si>
    <t>-1317066369</t>
  </si>
  <si>
    <t>Bednění základů desek odstranění</t>
  </si>
  <si>
    <t>"dle zřízení bednění" 0,379"m2"</t>
  </si>
  <si>
    <t>Svislé a kompletní konstrukce</t>
  </si>
  <si>
    <t>340271041</t>
  </si>
  <si>
    <t>Zazdívka otvorů v příčkách nebo stěnách plochy do 1 m2 tvárnicemi pórobetonovými tl 150 mm</t>
  </si>
  <si>
    <t>1524600151</t>
  </si>
  <si>
    <t>Zazdívka otvorů v příčkách nebo stěnách pórobetonovými tvárnicemi plochy přes 0,025 m2 do 1 m2, objemová hmotnost 500 kg/m3, tloušťka příčky 150 mm</t>
  </si>
  <si>
    <t>"zrušení větracího otvoru" 0,15*0,15</t>
  </si>
  <si>
    <t>Vodorovné konstrukce</t>
  </si>
  <si>
    <t>411322424</t>
  </si>
  <si>
    <t>Stropy trámové nebo kazetové ze ŽB tř. C 25/30</t>
  </si>
  <si>
    <t>-475952373</t>
  </si>
  <si>
    <t>Stropy z betonu železového (bez výztuže) trámových, žebrových, kazetových nebo vložkových z tvárnic nebo z hraněných či zaoblených vln zabudovaného plechového bednění tř. C 25/30</t>
  </si>
  <si>
    <t>"zabetonování otvoru ve stropu" 3,14*0,35*0,35*0,13</t>
  </si>
  <si>
    <t>6</t>
  </si>
  <si>
    <t>411351011</t>
  </si>
  <si>
    <t>Zřízení bednění stropů deskových tl do 25 cm bez podpěrné kce</t>
  </si>
  <si>
    <t>1805952530</t>
  </si>
  <si>
    <t>Bednění stropních konstrukcí - bez podpěrné konstrukce desek tloušťky stropní desky přes 5 do 25 cm zřízení</t>
  </si>
  <si>
    <t>"zabetonování otvoru ve stropu" 3,14*0,35*0,35</t>
  </si>
  <si>
    <t>7</t>
  </si>
  <si>
    <t>411351012</t>
  </si>
  <si>
    <t>Odstranění bednění stropů deskových tl do 25 cm bez podpěrné kce</t>
  </si>
  <si>
    <t>-868893927</t>
  </si>
  <si>
    <t>Bednění stropních konstrukcí - bez podpěrné konstrukce desek tloušťky stropní desky přes 5 do 25 cm odstranění</t>
  </si>
  <si>
    <t>"dle zřízení bednění" 0,385"m2"</t>
  </si>
  <si>
    <t>8</t>
  </si>
  <si>
    <t>411354311</t>
  </si>
  <si>
    <t>Zřízení podpěrné konstrukce stropů výšky do 4 m tl do 15 cm</t>
  </si>
  <si>
    <t>-1017209491</t>
  </si>
  <si>
    <t>Podpěrná konstrukce stropů - desek, kleneb a skořepin výška podepření do 4 m tloušťka stropu přes 5 do 15 cm zřízení</t>
  </si>
  <si>
    <t>9</t>
  </si>
  <si>
    <t>411354312</t>
  </si>
  <si>
    <t>Odstranění podpěrné konstrukce stropů výšky do 4 m tl do 15 cm</t>
  </si>
  <si>
    <t>739894774</t>
  </si>
  <si>
    <t>Podpěrná konstrukce stropů - desek, kleneb a skořepin výška podepření do 4 m tloušťka stropu přes 5 do 15 cm odstranění</t>
  </si>
  <si>
    <t>"dle zřízení podpěrné kce" 0,385"m2"</t>
  </si>
  <si>
    <t>10</t>
  </si>
  <si>
    <t>411361821</t>
  </si>
  <si>
    <t>Výztuž stropů betonářskou ocelí 10 505</t>
  </si>
  <si>
    <t>t</t>
  </si>
  <si>
    <t>-1988730471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</si>
  <si>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</si>
  <si>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"dle TZ" 5,00"kg"/1000</t>
  </si>
  <si>
    <t>Trubní vedení</t>
  </si>
  <si>
    <t>11</t>
  </si>
  <si>
    <t>892233122.R</t>
  </si>
  <si>
    <t>Vyčištění a dezinfekce nádrže - kompletní provedení</t>
  </si>
  <si>
    <t>ks</t>
  </si>
  <si>
    <t>-495327726</t>
  </si>
  <si>
    <t>Ostatní konstrukce a práce, bourání</t>
  </si>
  <si>
    <t>12</t>
  </si>
  <si>
    <t>949101112</t>
  </si>
  <si>
    <t>Lešení pomocné pro objekty pozemních staveb s lešeňovou podlahou v do 3,5 m zatížení do 150 kg/m2</t>
  </si>
  <si>
    <t>1810985695</t>
  </si>
  <si>
    <t>Lešení pomocné pracovní pro objekty pozemních staveb pro zatížení do 150 kg/m2, o výšce lešeňové podlahy přes 1,9 do 3,5 m</t>
  </si>
  <si>
    <t>"akumulační komora" 3,14*4,25*4,25</t>
  </si>
  <si>
    <t xml:space="preserve">"manipulační komora" 4,84*5,77 + 1,85*1,35 </t>
  </si>
  <si>
    <t>"strojovna" 6,40*5,82</t>
  </si>
  <si>
    <t>13</t>
  </si>
  <si>
    <t>952901221</t>
  </si>
  <si>
    <t>Vyčištění budov průmyslových objektů při jakékoliv výšce podlaží</t>
  </si>
  <si>
    <t>-1755098331</t>
  </si>
  <si>
    <t>Vyčištění budov nebo objektů před předáním do užívání průmyslových budov a objektů výrobních, skladovacích, garáží, dílen nebo hal apod. s nespalnou podlahou jakékoliv výšky podlaží</t>
  </si>
  <si>
    <t>14</t>
  </si>
  <si>
    <t>961044111</t>
  </si>
  <si>
    <t>Bourání základů z betonu prostého</t>
  </si>
  <si>
    <t>-113164369</t>
  </si>
  <si>
    <t>Bourání základů z betonu prostého</t>
  </si>
  <si>
    <t>"sokly nádrží" 6*0,25*0,25*0,15</t>
  </si>
  <si>
    <t>"přesahující sokly základu" (0,385*0,86-0,10*0,25)*0,17*3</t>
  </si>
  <si>
    <t>"základ čerpadla" 0,86*1,465*0,17</t>
  </si>
  <si>
    <t>968072455</t>
  </si>
  <si>
    <t>Vybourání kovových dveřních zárubní pl do 2 m2</t>
  </si>
  <si>
    <t>-277851409</t>
  </si>
  <si>
    <t>Vybourání kovových rámů oken s křídly, dveřních zárubní, vrat, stěn, ostění nebo obkladů dveřních zárubní, plochy do 2 m2</t>
  </si>
  <si>
    <t xml:space="preserve">"dveře do strojovny" 0,70*1,20 </t>
  </si>
  <si>
    <t>16</t>
  </si>
  <si>
    <t>977151118</t>
  </si>
  <si>
    <t>Jádrové vrty diamantovými korunkami do D 100 mm do stavebních materiálů</t>
  </si>
  <si>
    <t>m</t>
  </si>
  <si>
    <t>-475722834</t>
  </si>
  <si>
    <t>Jádrové vrty diamantovými korunkami do stavebních materiálů (železobetonu, betonu, cihel, obkladů, dlažeb, kamene) průměru přes 90 do 100 mm</t>
  </si>
  <si>
    <t>"pro technologii" 1*1,20"m"</t>
  </si>
  <si>
    <t>17</t>
  </si>
  <si>
    <t>977151123</t>
  </si>
  <si>
    <t>Jádrové vrty diamantovými korunkami do D 150 mm do stavebních materiálů</t>
  </si>
  <si>
    <t>1511674889</t>
  </si>
  <si>
    <t>Jádrové vrty diamantovými korunkami do stavebních materiálů (železobetonu, betonu, cihel, obkladů, dlažeb, kamene) průměru přes 130 do 150 mm</t>
  </si>
  <si>
    <t>"pro VZT" (0,45+0,05)"m"</t>
  </si>
  <si>
    <t>"pro technologii" 3*1,20"m"</t>
  </si>
  <si>
    <t>18</t>
  </si>
  <si>
    <t>977151125</t>
  </si>
  <si>
    <t>Jádrové vrty diamantovými korunkami do D 200 mm do stavebních materiálů</t>
  </si>
  <si>
    <t>-962737090</t>
  </si>
  <si>
    <t>Jádrové vrty diamantovými korunkami do stavebních materiálů (železobetonu, betonu, cihel, obkladů, dlažeb, kamene) průměru přes 180 do 200 mm</t>
  </si>
  <si>
    <t>19</t>
  </si>
  <si>
    <t>977151127</t>
  </si>
  <si>
    <t>Jádrové vrty diamantovými korunkami do D 250 mm do stavebních materiálů</t>
  </si>
  <si>
    <t>1882234174</t>
  </si>
  <si>
    <t>Jádrové vrty diamantovými korunkami do stavebních materiálů (železobetonu, betonu, cihel, obkladů, dlažeb, kamene) průměru přes 225 do 250 mm</t>
  </si>
  <si>
    <t>"pro VZT" (0,50+0,45)"m"</t>
  </si>
  <si>
    <t>"pro technologii" 2*1,20"m"</t>
  </si>
  <si>
    <t>20</t>
  </si>
  <si>
    <t>977151218</t>
  </si>
  <si>
    <t>Jádrové vrty dovrchní diamantovými korunkami do D 100 mm do stavebních materiálů</t>
  </si>
  <si>
    <t>-1343432990</t>
  </si>
  <si>
    <t>Jádrové vrty diamantovými korunkami do stavebních materiálů (železobetonu, betonu, cihel, obkladů, dlažeb, kamene) dovrchní (směrem vzhůru), průměru přes 90 do 100 mm</t>
  </si>
  <si>
    <t>"vrt v podlaze" 0,13"m"*3</t>
  </si>
  <si>
    <t>977151223</t>
  </si>
  <si>
    <t>Jádrové vrty dovrchní diamantovými korunkami do D 150 mm do stavebních materiálů</t>
  </si>
  <si>
    <t>1064069513</t>
  </si>
  <si>
    <t>Jádrové vrty diamantovými korunkami do stavebních materiálů (železobetonu, betonu, cihel, obkladů, dlažeb, kamene) dovrchní (směrem vzhůru), průměru přes 130 do 150 mm</t>
  </si>
  <si>
    <t>"vrt v podlaze" 0,13"m"</t>
  </si>
  <si>
    <t>22</t>
  </si>
  <si>
    <t>977151227</t>
  </si>
  <si>
    <t>Jádrové vrty dovrchní diamantovými korunkami do D 250 mm do stavebních materiálů</t>
  </si>
  <si>
    <t>1339401748</t>
  </si>
  <si>
    <t>Jádrové vrty diamantovými korunkami do stavebních materiálů (železobetonu, betonu, cihel, obkladů, dlažeb, kamene) dovrchní (směrem vzhůru), průměru přes 225 do 250 mm</t>
  </si>
  <si>
    <t>"pro VZT" (0,13)"m"</t>
  </si>
  <si>
    <t>23</t>
  </si>
  <si>
    <t>985121122</t>
  </si>
  <si>
    <t>Tryskání degradovaného betonu stěn a rubu kleneb vodou pod tlakem do 1250 barů</t>
  </si>
  <si>
    <t>1928712163</t>
  </si>
  <si>
    <t>Tryskání degradovaného betonu stěn, rubu kleneb a podlah vodou pod tlakem přes 300 do 1 250 barů</t>
  </si>
  <si>
    <t>"sanace stěn akumulační komory, 100% plochy" (3,14*8,50*4,70)*1,0</t>
  </si>
  <si>
    <t>"sanace podlahy akumulační komory, 100% plochy" (3,14*4,25*4,25)*1,0</t>
  </si>
  <si>
    <t>"sanace stěn manipulační komory, 100% plochy" ((2*(4,84+5,77+1,85))* 3,00 - (1,85*2+1,35)*0,89)*1,0</t>
  </si>
  <si>
    <t>"sanace podlahy manipulační komory, 100% plochy" (4,84*5,77 + 1,85*1,35)*1,0</t>
  </si>
  <si>
    <t>24</t>
  </si>
  <si>
    <t>985121222</t>
  </si>
  <si>
    <t>Tryskání degradovaného betonu líce kleneb vodou pod tlakem do 1250 barů</t>
  </si>
  <si>
    <t>-819196818</t>
  </si>
  <si>
    <t>Tryskání degradovaného betonu líce kleneb a podhledů vodou pod tlakem přes 300 do 1 250 barů</t>
  </si>
  <si>
    <t>"sanace stropu akumulační komory, 100% plochy" (3,14*4,25*4,25)*1,0</t>
  </si>
  <si>
    <t>"sanace stropu manipulační komory, 100% plochy" (4,84*5,77 + 1,85*1,35 + 4,84*(8*0,24))*1,0</t>
  </si>
  <si>
    <t>25</t>
  </si>
  <si>
    <t>985311111.R</t>
  </si>
  <si>
    <t>Reprofilace stěn sanačními maltami tl 10 mm</t>
  </si>
  <si>
    <t>-105412212</t>
  </si>
  <si>
    <t>Reprofilace betonu sanačními maltami ručně stěn, tloušťky do 10 mm</t>
  </si>
  <si>
    <t>P</t>
  </si>
  <si>
    <t>Poznámka k položce:
reprofilační malta bez spojovacího můstku na bázi nanotechnologie tř.R4. V případě nižší pevnosti podkladu využít tř. R3</t>
  </si>
  <si>
    <t>"sanace stěn akumulační komory, 30% plochy, předpoklad 50%" (3,14*8,50*4,70)*0,3*0,5</t>
  </si>
  <si>
    <t>"sanace stěn manipulační komory, 25% plochy, předpoklad 50%" ((2*(4,84+5,77+1,85))* 3,00 - (1,85*2+1,35)*0,89)*0,25*0,5</t>
  </si>
  <si>
    <t>26</t>
  </si>
  <si>
    <t>985311114.R</t>
  </si>
  <si>
    <t>Reprofilace stěn sanačními maltami tl 40 mm</t>
  </si>
  <si>
    <t>1465214206</t>
  </si>
  <si>
    <t>Reprofilace betonu sanačními maltami ručně stěn, tloušťky přes 30 do 40 mm</t>
  </si>
  <si>
    <t>Poznámka k položce:
reprofilační malta bez spojovacího můstku na bázi nanotechnologie tř. R4. V případě nižší pevnosti podkladu využít tř. R3</t>
  </si>
  <si>
    <t>27</t>
  </si>
  <si>
    <t>985311211.R</t>
  </si>
  <si>
    <t>Reprofilace líce kleneb a podhledů sanačními maltami tl 10 mm</t>
  </si>
  <si>
    <t>-2009405052</t>
  </si>
  <si>
    <t>Reprofilace betonu sanačními maltami ručně líce kleneb a podhledů, tloušťky do 10 mm</t>
  </si>
  <si>
    <t>Poznámka k položce:
reprofilační malta bez spojovacího můstku na bázi nanotechnologie tř.R4. V případě nižší pevnosti podkladu využít tř.R3</t>
  </si>
  <si>
    <t>"sanace stropu akumulační komory, 30% plochy, předpoklad 50%" (3,14*4,25*4,25)*0,3*0,5</t>
  </si>
  <si>
    <t>"sanace stropu manipulační komory, 25% plochy, předpoklad 50%" (4,84*5,77 + 1,85*1,35 + 4,84*(8*0,24))*0,25*0,5</t>
  </si>
  <si>
    <t>28</t>
  </si>
  <si>
    <t>985311214.R</t>
  </si>
  <si>
    <t>Reprofilace líce kleneb a podhledů sanačními maltami tl 40 mm</t>
  </si>
  <si>
    <t>-1424751135</t>
  </si>
  <si>
    <t>Reprofilace betonu sanačními maltami ručně líce kleneb a podhledů, tloušťky přes 30 do 40 mm</t>
  </si>
  <si>
    <t>29</t>
  </si>
  <si>
    <t>985311311.R</t>
  </si>
  <si>
    <t>Reprofilace rubu kleneb a podlah sanačními maltami tl 10 mm</t>
  </si>
  <si>
    <t>621012137</t>
  </si>
  <si>
    <t>Reprofilace betonu sanačními maltami ručně rubu kleneb a podlah, tloušťky do 10 mm</t>
  </si>
  <si>
    <t>Poznámka k položce:
reprofilační malta bez spojovacího můstku na bázi nanotechnologie.  Specifikace viz technická zpráva</t>
  </si>
  <si>
    <t>"sanace podlahy akumulační komory, 25% plochy, předpoklad 50%" (3,14*4,25*4,25)*0,25*0,5</t>
  </si>
  <si>
    <t>"sanace podlahy manipulační komory, 25% plochy, předpoklad 50%" (4,84*5,77 + 1,85*1,35)*0,25*0,5</t>
  </si>
  <si>
    <t>30</t>
  </si>
  <si>
    <t>985311314.R</t>
  </si>
  <si>
    <t>Reprofilace rubu kleneb a podlah sanačními maltami tl 40 mm</t>
  </si>
  <si>
    <t>963704075</t>
  </si>
  <si>
    <t>Reprofilace betonu sanačními maltami ručně rubu kleneb a podlah, tloušťky přes 30 do 40 mm</t>
  </si>
  <si>
    <t>31</t>
  </si>
  <si>
    <t>985311315.R</t>
  </si>
  <si>
    <t>Lokální opravy a utěsnění nevyužívaných otvorů - rychletuhnoucí vodotěsná cementová malta</t>
  </si>
  <si>
    <t>1123550562</t>
  </si>
  <si>
    <t>Poznámka k položce:
specifikace viz technická zpráva</t>
  </si>
  <si>
    <t>"sanace stropu akumulační komory, 25% plochy" (3,14*4,25*4,25)*0,25</t>
  </si>
  <si>
    <t>"sanace stěn akumulační komory, 25% plochy" (3,14*8,50*4,70)*0,25</t>
  </si>
  <si>
    <t>"sanace podlahy akumulační komory, 25% plochy" (3,14*4,25*4,25)*0,25</t>
  </si>
  <si>
    <t>"sanace stropu manipulační komory, 25% plochy" (4,84*5,77 + 1,85*1,35 + 4,84*(8*0,24))*0,25</t>
  </si>
  <si>
    <t>"sanace stěn manipulační komory, 25% plochy" ((2*(4,84+5,77+1,85))* 3,00 - (1,85*2+1,35)*0,89)*0,25</t>
  </si>
  <si>
    <t>32</t>
  </si>
  <si>
    <t>985311315.R2</t>
  </si>
  <si>
    <t>Lokální opravy podlahy vč začištění</t>
  </si>
  <si>
    <t>238459157</t>
  </si>
  <si>
    <t>položka obsahuje kompletní opravu betonové podlahy po vybourání základu</t>
  </si>
  <si>
    <t>"sanace podlahy ve strojovně" 0,86*1,85 + 0,25*0,25*6 + 2*0,86*0,385</t>
  </si>
  <si>
    <t>33</t>
  </si>
  <si>
    <t>985311315.R3</t>
  </si>
  <si>
    <t>Zatěsnění mezikruží mezi vrty pro nové potrubí a potrubím - kompletní provedení</t>
  </si>
  <si>
    <t>582101710</t>
  </si>
  <si>
    <t>34</t>
  </si>
  <si>
    <t>985321111.R</t>
  </si>
  <si>
    <t>Ochranný nátěr výztuže na cementové bázi stěn, líce kleneb a podhledů 1 vrstva tl 1 mm</t>
  </si>
  <si>
    <t>-108158285</t>
  </si>
  <si>
    <t>Ochranný nátěr betonářské výztuže 1 vrstva tloušťky 1 mm na cementové bázi stěn, líce kleneb a podhledů</t>
  </si>
  <si>
    <t>2 vrstvy, celková tl 2mm</t>
  </si>
  <si>
    <t>"sanace stropu akumulační komory, 30% plochy" (3,14*4,25*4,25)*0,3</t>
  </si>
  <si>
    <t>"sanace stěn akumulační komory, 30% plochy" (3,14*8,50*4,70)*0,3</t>
  </si>
  <si>
    <t>82,143"m2"*2</t>
  </si>
  <si>
    <t>35</t>
  </si>
  <si>
    <t>985321112.R</t>
  </si>
  <si>
    <t>Ochranný nátěr výztuže na cementové bázi rubu kleneb a podlah 1 vrstva tl 1 mm</t>
  </si>
  <si>
    <t>338312487</t>
  </si>
  <si>
    <t>Ochranný nátěr betonářské výztuže 1 vrstva tloušťky 1 mm na cementové bázi rubu kleneb a podlah</t>
  </si>
  <si>
    <t>"sanace podlahy manipulační komory, 25% plochy" (4,84*5,77 + 1,85*1,35)*0,25</t>
  </si>
  <si>
    <t>21,785"m2"*2</t>
  </si>
  <si>
    <t>36</t>
  </si>
  <si>
    <t>985321111.R2</t>
  </si>
  <si>
    <t>Ochranný nátěr - migrující ingibitor koroze na silanové bázi</t>
  </si>
  <si>
    <t>-245184897</t>
  </si>
  <si>
    <t>"sanace stropu akumulační komory, 5% plochy" (3,14*4,25*4,25)*0,05</t>
  </si>
  <si>
    <t>"sanace stěn akumulační komory, 5% plochy" (3,14*8,50*4,70)*0,05</t>
  </si>
  <si>
    <t>"sanace podlahy akumulační komory, 5% plochy" (3,14*4,25*4,25)*0,05</t>
  </si>
  <si>
    <t>"sanace stropu manipulační komory, 5% plochy" (4,84*5,77 + 1,85*1,35 + 4,84*(8*0,24))*0,05</t>
  </si>
  <si>
    <t>"sanace podlahy manipulační komory, 5% plochy" (4,84*5,77 + 1,85*1,35)*0,05</t>
  </si>
  <si>
    <t>"sanace stěn manipulační komory, 5% plochy" ((2*(4,84+5,77+1,85))* 3,00 - (1,85*2+1,35)*0,89)*0,05</t>
  </si>
  <si>
    <t>37</t>
  </si>
  <si>
    <t>985331213</t>
  </si>
  <si>
    <t>Dodatečné vlepování betonářské výztuže D 12 mm do chemické malty včetně vyvrtání otvoru</t>
  </si>
  <si>
    <t>460935551</t>
  </si>
  <si>
    <t>Dodatečné vlepování betonářské výztuže včetně vyvrtání a vyčištění otvoru chemickou maltou průměr výztuže 12 mm</t>
  </si>
  <si>
    <t>výztuž vykázána ve výztuži stropů</t>
  </si>
  <si>
    <t>"zabetonování otvoru ve stropě" 8*0,07"m"</t>
  </si>
  <si>
    <t>38</t>
  </si>
  <si>
    <t>9999001</t>
  </si>
  <si>
    <t>Zajištění (mobilního) nuceného větrání po dobu realizace sanací povrchů</t>
  </si>
  <si>
    <t>555110824</t>
  </si>
  <si>
    <t>997</t>
  </si>
  <si>
    <t>Přesun sutě</t>
  </si>
  <si>
    <t>39</t>
  </si>
  <si>
    <t>997013211</t>
  </si>
  <si>
    <t>Vnitrostaveništní doprava suti a vybouraných hmot pro budovy v do 6 m ručně</t>
  </si>
  <si>
    <t>567429379</t>
  </si>
  <si>
    <t>Vnitrostaveništní doprava suti a vybouraných hmot vodorovně do 50 m svisle ručně pro budovy a haly výšky do 6 m</t>
  </si>
  <si>
    <t xml:space="preserve">"beton - předpoklad" 5,00"t" </t>
  </si>
  <si>
    <t>"ostatní" 0,10"t"</t>
  </si>
  <si>
    <t>40</t>
  </si>
  <si>
    <t>997013511.R</t>
  </si>
  <si>
    <t>Odvoz suti a vybouraných hmot z meziskládky na skládku s naložením a se složením do vzdálenosti dle možnosti zhotovitele</t>
  </si>
  <si>
    <t>706925438</t>
  </si>
  <si>
    <t>Odvoz suti a vybouraných hmot z meziskládky na skládku s naložením a se složením, do vzdálenosti dle možnosti zhotovitele</t>
  </si>
  <si>
    <t>41</t>
  </si>
  <si>
    <t>997013601</t>
  </si>
  <si>
    <t>Poplatek za uložení na skládce (skládkovné) stavebního odpadu betonového kód odpadu 17 01 01</t>
  </si>
  <si>
    <t>-1218072002</t>
  </si>
  <si>
    <t>Poplatek za uložení stavebního odpadu na skládce (skládkovné) z prostého betonu zatříděného do Katalogu odpadů pod kódem 17 01 01</t>
  </si>
  <si>
    <t>998</t>
  </si>
  <si>
    <t>Přesun hmot</t>
  </si>
  <si>
    <t>42</t>
  </si>
  <si>
    <t>998012021</t>
  </si>
  <si>
    <t>Přesun hmot pro budovy monolitické v do 6 m</t>
  </si>
  <si>
    <t>-335003412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</si>
  <si>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</si>
  <si>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PSV</t>
  </si>
  <si>
    <t>Práce a dodávky PSV</t>
  </si>
  <si>
    <t>711</t>
  </si>
  <si>
    <t>Izolace proti vodě, vlhkosti a plynům</t>
  </si>
  <si>
    <t>43</t>
  </si>
  <si>
    <t>711113117.R1</t>
  </si>
  <si>
    <t>Izolace proti vlhkosti těsnicí stěrkou splňující požadavky na styk s pitnou vodou</t>
  </si>
  <si>
    <t>667600257</t>
  </si>
  <si>
    <t>-finální hydroizolační stěrka splňující požadavky na styk s pitnou vodou
-pružná se schopností překlenout trhliny, tl vrstvy 2mm</t>
  </si>
  <si>
    <t>Poznámka k položce:
barva bílá, specifikace viz technická zpráva</t>
  </si>
  <si>
    <t>44</t>
  </si>
  <si>
    <t>711113117.R2</t>
  </si>
  <si>
    <t>Izolace proti vlhkosti těsnicí stěrkou</t>
  </si>
  <si>
    <t>378690762</t>
  </si>
  <si>
    <t>-pružná se schopností překlenout trhliny, tl vrstvy 2mm</t>
  </si>
  <si>
    <t>45</t>
  </si>
  <si>
    <t>998711201</t>
  </si>
  <si>
    <t>Přesun hmot procentní pro izolace proti vodě, vlhkosti a plynům v objektech v do 6 m</t>
  </si>
  <si>
    <t>%</t>
  </si>
  <si>
    <t>-735897537</t>
  </si>
  <si>
    <t>Přesun hmot pro izolace proti vodě, vlhkosti a plynům stanovený procentní sazbou (%) z ceny vodorovná dopravní vzdálenost do 50 m v objektech výšky do 6 m</t>
  </si>
  <si>
    <t>766</t>
  </si>
  <si>
    <t>Konstrukce truhlářské</t>
  </si>
  <si>
    <t>46</t>
  </si>
  <si>
    <t>766642131.R</t>
  </si>
  <si>
    <t>Montáž dveří jednokřídlových bez nadsvětlíku včetně rámu do zdiva</t>
  </si>
  <si>
    <t>kus</t>
  </si>
  <si>
    <t>517066634</t>
  </si>
  <si>
    <t>47</t>
  </si>
  <si>
    <t>M</t>
  </si>
  <si>
    <t>61144160.R</t>
  </si>
  <si>
    <t>dveře plastové jednokřídlé 700x1200mm vzduchotěsné vč zárubně a kování</t>
  </si>
  <si>
    <t>2075898560</t>
  </si>
  <si>
    <t>-kování klika/klika
-vzduchotěsné
Kompletní specifikace dle výpisu výrobků z plastu</t>
  </si>
  <si>
    <t>1"ks"</t>
  </si>
  <si>
    <t>48</t>
  </si>
  <si>
    <t>998766201</t>
  </si>
  <si>
    <t>Přesun hmot procentní pro konstrukce truhlářské v objektech v do 6 m</t>
  </si>
  <si>
    <t>1828666908</t>
  </si>
  <si>
    <t>Přesun hmot pro konstrukce truhlářské stanovený procentní sazbou (%) z ceny vodorovná dopravní vzdálenost do 50 m v objektech výšky do 6 m</t>
  </si>
  <si>
    <t>767</t>
  </si>
  <si>
    <t>Konstrukce zámečnické</t>
  </si>
  <si>
    <t>49</t>
  </si>
  <si>
    <t>76700001</t>
  </si>
  <si>
    <t>D+M zakrytí jímky vč povrchové úpravy a kotvení</t>
  </si>
  <si>
    <t>-1078841986</t>
  </si>
  <si>
    <t>-kompletní provedení - pochozí pororošt, obvodové lemování, nerez
-předpokládaná hmotnost 35kg
Kompletní specifikace dle výpisu zámečnických výrobků</t>
  </si>
  <si>
    <t>50</t>
  </si>
  <si>
    <t>76700002</t>
  </si>
  <si>
    <t>D+M ocelového žebříku pro vstup do akumulační jímky vč povrchové úpravy a kotvení</t>
  </si>
  <si>
    <t>-1831744282</t>
  </si>
  <si>
    <t>-nerez
-předpokládaná hmotnost 55kg
Kompletní specifikace dle výpisu zámečnických výrobků</t>
  </si>
  <si>
    <t>51</t>
  </si>
  <si>
    <t>76700003</t>
  </si>
  <si>
    <t>D+M přemostění mezery u horního konce žebříku vč povrchové úpravy a kotvení</t>
  </si>
  <si>
    <t>2037885106</t>
  </si>
  <si>
    <t>-nerez
-předpokládaná hmotnost 6kg
Kompletní specifikace dle výpisu zámečnických výrobků</t>
  </si>
  <si>
    <t>52</t>
  </si>
  <si>
    <t>998767201</t>
  </si>
  <si>
    <t>Přesun hmot procentní pro zámečnické konstrukce v objektech v do 6 m</t>
  </si>
  <si>
    <t>-552962329</t>
  </si>
  <si>
    <t>Přesun hmot pro zámečnické konstrukce stanovený procentní sazbou (%) z ceny vodorovná dopravní vzdálenost do 50 m v objektech výšky do 6 m</t>
  </si>
  <si>
    <t>783</t>
  </si>
  <si>
    <t>Dokončovací práce - nátěry</t>
  </si>
  <si>
    <t>53</t>
  </si>
  <si>
    <t>783937163</t>
  </si>
  <si>
    <t>Krycí dvojnásobný epoxidový rozpouštědlový nátěr betonové podlahy</t>
  </si>
  <si>
    <t>797537507</t>
  </si>
  <si>
    <t>Krycí (uzavírací) nátěr betonových podlah dvojnásobný epoxidový rozpouštědlový</t>
  </si>
  <si>
    <t>"sanace podlahy manipulační komory, 100% plochy" (4,84*5,77 + 1,85*1,35)*1,0 + "sokl" (2*(4,84+5,77+1,85))*0,10</t>
  </si>
  <si>
    <t>"sanace podlahy ve strojovně" 6,40*5,82*1,1</t>
  </si>
  <si>
    <t>PS 01 - Vystrojení vodojemu</t>
  </si>
  <si>
    <t>01.VV - PS01-1. Stroje a zařízení</t>
  </si>
  <si>
    <t>02.VV - PS01-2. Armatury</t>
  </si>
  <si>
    <t>03.VV - PS01-3. Potrubí</t>
  </si>
  <si>
    <t xml:space="preserve">    03.01.VV - Nátok - z městského rozvodu do VDJ</t>
  </si>
  <si>
    <t xml:space="preserve">    03.02.VV - Sání ATS - čerpadlo 1</t>
  </si>
  <si>
    <t xml:space="preserve">    03.03.VV - Sání ATS - čerpadlo 2</t>
  </si>
  <si>
    <t xml:space="preserve">    03.04.VV - Sání ATS - čerpadlo 3</t>
  </si>
  <si>
    <t xml:space="preserve">    03.05.VV - Výtlak ATS</t>
  </si>
  <si>
    <t xml:space="preserve">    03.06.VV - Odběr do spotřebiště - nemocnice</t>
  </si>
  <si>
    <t xml:space="preserve">    03.07.VV - Propoj nátok-odtok</t>
  </si>
  <si>
    <t xml:space="preserve">    03.08.VV - Odběr do spotřebiště - město</t>
  </si>
  <si>
    <t xml:space="preserve">    03.09.VV - Vypouštění VDJ</t>
  </si>
  <si>
    <t xml:space="preserve">    03.10.VV - Bezpečnostní přepad VDJ</t>
  </si>
  <si>
    <t xml:space="preserve">    03.11.VV - Vypouštění podlahový žlab</t>
  </si>
  <si>
    <t xml:space="preserve">    03.12.VV - Zaslepení původního sání</t>
  </si>
  <si>
    <t xml:space="preserve">    03.13.VV - Odbočka pro čištění VDJ</t>
  </si>
  <si>
    <t xml:space="preserve">    03.14.VV - Měření obsahu chloru</t>
  </si>
  <si>
    <t xml:space="preserve">    03.15.VV - Napouštění akumulace cisternou</t>
  </si>
  <si>
    <t>04.VV - PS01-4. Ocelové konstrukce</t>
  </si>
  <si>
    <t>05.VV - PS01-5. Demontáže, ostatní práce</t>
  </si>
  <si>
    <t>06.VV - PS01-6. Ostatní, pomocný materiál</t>
  </si>
  <si>
    <t>07.VV - Vedlejší a ostatní náklady</t>
  </si>
  <si>
    <t>01.VV</t>
  </si>
  <si>
    <t>PS01-1. Stroje a zařízení</t>
  </si>
  <si>
    <t>VV.001</t>
  </si>
  <si>
    <t>ATS Stanice</t>
  </si>
  <si>
    <t>521685492</t>
  </si>
  <si>
    <t>ATS Stanice Automatická čerpací stanice se třemi (2+1) celonerezovými vertikálními 7-stupňovými čerpadly. Na všech motorech jsou integrovány regulace (7,5 kW, s displejem s českými texty), které obsahují frek. měnič a řídící jednotku. Software regulací obsahuje parametr pro hlídání teploty elektromotoru. Každá regulace má svůj displej pro monitoring stavu čerpadla a nastavování parametrů. Znamená to, že skutečně všechny komponenty mají 100 % záskok při případné poruše. Samozřejmostí je střídání řídící funkce čerpadel, kaskádní připojení druhého čerpadla při zvýšené spotřebě (lze ale i zakázat), automatický záskok a pod. Dále stanice obsahuje hlídání suchoběhu (sadou hl. elektrod, příp. optočidly v každém čerpadle + softwarově), el. rozvádeč s jističi a hlavním vypínačem, kontakty pro dálkový přenos chodu, poruchy + dálkové zapínání/vypínání. K dispozici je také proudový vstup 4-20 mA pro plynulé nastavení požadované hodnoty tlaku, dále sériové rozhraní RS 485 s možností propojení pro kompletní dálkový přenos řízení a signalizaci všech parametrů a kontakt pro dálkové přepínání mezi dvěma nastavenými hodnotami průtoku. Součástí ATS jsou kvalitní nerezové kulové ventily a volně ložené závitové celonerezové zpětné ventily (2,5"). Propojovací potrubí je z nerezové oceli, základový rám a držák el. rozvádčee jsou rovněž nerezové. Součástí dodávky je tlaková nádoba 200 l s vakem, PN10. Parametry ATS: Q = 7,6 l/s při H = 55 m.v.s. při chodu jednoho čerpadla Qmax = 14 l/s při H = 55 m.v.s. při chodu dvou čerpadel Vstupní tlak dle zadání: -3 až +1,5 m</t>
  </si>
  <si>
    <t>Poznámka k položce:
Technologické označení M01.01</t>
  </si>
  <si>
    <t>VV.002</t>
  </si>
  <si>
    <t>Kompresor pístový - bezolejový</t>
  </si>
  <si>
    <t>-1982512854</t>
  </si>
  <si>
    <t>Kompresor pístový - bezolejový Délka: 691mm Šířka: 296mm Výška: 716mm Nasávané množství: 7,4m3/hod. Výkonnost vztažená na sací podmínky: 4,3m3/hod. Max. výtlačný přetlak: 8,5bar Rozsah automatického cyklu: 6-8bar El. motor výkon: 0,75kW El. motor napětí: 230V/1/50 Připojovací rozměr: G 1/4-I Hmotnost: 35kg Hadice, měřič a hustič pro doplňování tlaku v tlakové nádobě ATS</t>
  </si>
  <si>
    <t>Poznámka k položce:
Technologické označení M01.02</t>
  </si>
  <si>
    <t>VV.003</t>
  </si>
  <si>
    <t>Dávkovací stanice chlornanu sodného</t>
  </si>
  <si>
    <t>-1944359473</t>
  </si>
  <si>
    <t>Dávkovací stanice chlornanu sodného Komplet obsahuje: - Dávkovací čerpadlo, 10bar, 0.9l/h, standard.přípojky 6x4, dávkovací hlava a ventily: PVDF, standard.membrána/PTFE těsnění, samoodvzdušňovací hlava, 2 ventily, speciální přípojky 10x4 pouze na výtlaku, bez detekce prasklé membrány, těleso RAL5003/ovl.panel RAL2003, napájení:100-230V±10%,50/60Hz,24/30W,IP65,tř.F, kabel el.napájení: 2m, s vidlicí Euro, reléový výstup poruchy 3-pol. 230V, 8A, bez příslušenství, řízení: ruční+puls.signál s multiplik.+ 0/4-20mA, dynamická kontrola dávkování - Plastová nádoba 60 PE černá - Záchytná vana 60l PE-LD bílá - Sací sestava 6x4 PCB s plovák. spínačem min. hladiny - Hadice 10x4 PVC 10m - Vstřikovací lanceta R1/2" PCB s uzavíratelným kohoutem - Universální řídící kabel 2m - Multifunkční ventil MFV-DK 1,5/10bar PVDF 6/4 - Hadice 6x4 soft PVC 5m (bypass z MFV) - Předsestavení kompletu před expedicí</t>
  </si>
  <si>
    <t>Poznámka k položce:
M01.03</t>
  </si>
  <si>
    <t>VV.004</t>
  </si>
  <si>
    <t xml:space="preserve">Měření volného chloru </t>
  </si>
  <si>
    <t>-782418824</t>
  </si>
  <si>
    <t>Měření volného chloru Komplet obsahuje: - Vodoměr přírubový DN100 /N10 (Qmax/Qn/Qt/Qmin/rozběh: 300/230/0,81/0,3/0,11 m3/h horizontální poloha, stavební délka L250mm) - HRI-impulsní a datový systém - Regulátor , instalace na stěnu, 90-253 V 50/60 Hz, chlor Cl2, vstup měř. veličiny jako mA signál, bez vstupu korekční veličiny, bez ovládacího vstupu, výstup. signál 0/4..20mA, měř. veličina, alarm + 2 limitní relé - Sonda chlorová CLE 3-mA-2ppm - DGMa - instalační armatura měřících sond, vč. průtokoměrného modulu ( l/h) +čidlo průtoku s jedním modulem 25 mm (pro Cl, ClO2,..) materiálové provedení - průhledný PVC, šedý těsnění přípojky - pro hadičku 8 x 5 - Montážní vložka sondy CLE - Signálový vodič 2x0,25 - Hadice 8x5 PE 10m - Odběrový ventil DSPA - Filtr - bílý - nipple G1/4" - R1/4" PVC - Úchytka PE - O-kroužek 10.00 - 2.00 EPDM/P - Panel 600x400 t10 PE naturHWST - Sestavení panelu</t>
  </si>
  <si>
    <t>Poznámka k položce:
Technologické označení Z01.01</t>
  </si>
  <si>
    <t>VV.005</t>
  </si>
  <si>
    <t xml:space="preserve">Oční sprcha </t>
  </si>
  <si>
    <t>-1401501408</t>
  </si>
  <si>
    <t>Oční sprcha Slouží k poskytnutí první pomoci při zásahu očí nebezpečnou látkou. Láhev na vyplachování očí je naplněna fyziologickým roztokem a opatřena ergonomicky tvarovanou oční miskou, která umožní co nejjednodušší vypláchnutí a kapalina se tak dostane přímo na zasažené oko. Láhev má objem 0,5l a zajišťuje intenzivní vyplachování po dobu 3 až 5 minut. Vše je možné jednoduše upevnit na zeď (dodáváno včetně montážního materiálu).</t>
  </si>
  <si>
    <t>Poznámka k položce:
Technologické označení Z01.02</t>
  </si>
  <si>
    <t>02.VV</t>
  </si>
  <si>
    <t>PS01-2. Armatury</t>
  </si>
  <si>
    <t>VV.006</t>
  </si>
  <si>
    <t xml:space="preserve">Měkcetěsnící šoupátko s ručním kolem DN150 PN10 </t>
  </si>
  <si>
    <t>941292076</t>
  </si>
  <si>
    <t>Měkcetěsnící šoupátko s ručním kolem DN150 PN10 Umístění: V-1-01-VOD-150 Médium: pitná voda Připojení: přírubové, rozměr dle DIN EN 1092-2 / PN10 Stavební délka: 210mm Hmotnost: 37,2kg</t>
  </si>
  <si>
    <t>Poznámka k položce:
Technologické označení A01.01</t>
  </si>
  <si>
    <t>VV.007</t>
  </si>
  <si>
    <t>Filtr s vrchním čístěním síta DN80 PN10</t>
  </si>
  <si>
    <t>-1798831113</t>
  </si>
  <si>
    <t>Filtr s vrchním čístěním síta DN80 PN10 Umístění: V-1-01-VOD-100 Médium: pitná voda Síto: nerez ocel SS-316 vel. 2x2mm Připojení: přírubové, rozměr dle DIN EN 1092-2 / PN10 Stavební délka: 300mm Hmotnost: 21kg</t>
  </si>
  <si>
    <t>Poznámka k položce:
Technologické označení A01.02</t>
  </si>
  <si>
    <t>VV.008</t>
  </si>
  <si>
    <t>Membránový ventil DN80 PN10</t>
  </si>
  <si>
    <t>-120057103</t>
  </si>
  <si>
    <t>Membránový ventil DN80 PN10 Bezplovákové hlídání hladiny (progresivním způsobem - nátok kopíruje odběr). Požadovaná výška hladiny se nastavuje předpětím pružiny pilotního ventilu. Součástí připojení je napojení řídícího ventilu měřícím potrubím do VDJ. Umístění: V-1-01-VOD-100 Verze: plnoprůtočná Médium: pitná voda Připojení: přírubové, rozměr dle DIN EN 1092-2 / PN10 Stavební délka: 305mm Hmotnost: 40kg</t>
  </si>
  <si>
    <t>Poznámka k položce:
Technologické označení A01.03</t>
  </si>
  <si>
    <t>VV.009</t>
  </si>
  <si>
    <t xml:space="preserve">Měkcetěsnící šoupátko s ručním kolem DN100 PN10 </t>
  </si>
  <si>
    <t>-885121681</t>
  </si>
  <si>
    <t>Měkcetěsnící šoupátko s ručním kolem DN100 PN10 Umístění: V-1-01-VOD-100 Médium: pitná voda Připojení: přírubové, rozměr dle DIN EN 1092-2 / PN10 Stavební délka: 190mm Hmotnost: 21,5kg</t>
  </si>
  <si>
    <t>Poznámka k položce:
Technologické označení A01.04</t>
  </si>
  <si>
    <t>VV.010</t>
  </si>
  <si>
    <t>Měkcetěsnící šoupátko s ručním kolem DN65 PN10</t>
  </si>
  <si>
    <t>372919727</t>
  </si>
  <si>
    <t>Měkcetěsnící šoupátko s ručním kolem DN65 PN10 Umístění: V-1-02-VOD-065 Médium: pitná voda Připojení: přírubové, rozměr dle DIN EN 1092-2 / PN10 Stavební délka: 170mm Hmotnost: 15kg</t>
  </si>
  <si>
    <t>Poznámka k položce:
Technologické označení A01.05</t>
  </si>
  <si>
    <t>VV.011</t>
  </si>
  <si>
    <t xml:space="preserve">Měkcetěsnící šoupátko s ručním kolem DN65 PN10 </t>
  </si>
  <si>
    <t>-505323284</t>
  </si>
  <si>
    <t>Měkcetěsnící šoupátko s ručním kolem DN65 PN10 Umístění: V-1-03-VOD-065 Médium: pitná voda Připojení: přírubové, rozměr dle DIN EN 1092-2 / PN10 Stavební délka: 170mm Hmotnost: 15kg</t>
  </si>
  <si>
    <t>Poznámka k položce:
Technologické označení A01.06</t>
  </si>
  <si>
    <t>VV.012</t>
  </si>
  <si>
    <t>142265548</t>
  </si>
  <si>
    <t>Měkcetěsnící šoupátko s ručním kolem DN65 PN10 Umístění: V-1-04-VOD-065 Médium: pitná voda Připojení: přírubové, rozměr dle DIN EN 1092-2 / PN10 Stavební délka: 170mm Hmotnost: 15kg</t>
  </si>
  <si>
    <t>Poznámka k položce:
Technologické označení A01.07</t>
  </si>
  <si>
    <t>VV.013</t>
  </si>
  <si>
    <t>Měkcetěsnící šoupátko s ručním kolem DN100 PN10</t>
  </si>
  <si>
    <t>40363578</t>
  </si>
  <si>
    <t>Měkcetěsnící šoupátko s ručním kolem DN100 PN10 Umístění: V-1-05-VOD-100 Médium: pitná voda Připojení: přírubové, rozměr dle DIN EN 1092-2 / PN10 Stavební délka: 190mm Hmotnost: 21,5kg</t>
  </si>
  <si>
    <t>Poznámka k položce:
Technologické označení A01.08</t>
  </si>
  <si>
    <t>VV.014</t>
  </si>
  <si>
    <t>-1772860735</t>
  </si>
  <si>
    <t>Měkcetěsnící šoupátko s ručním kolem DN150 PN10 Umístění: V-1-06-VOD-150 Médium: pitná voda Připojení: přírubové, rozměr dle DIN EN 1092-2 / PN10 Stavební délka: 210mm Hmotnost: 37,2kg</t>
  </si>
  <si>
    <t>Poznámka k položce:
Technologické označení A01.09</t>
  </si>
  <si>
    <t>VV.015</t>
  </si>
  <si>
    <t>Měkcetěsnící šoupátko s ručním kolem DN150 PN10</t>
  </si>
  <si>
    <t>1457205762</t>
  </si>
  <si>
    <t>Měkcetěsnící šoupátko s ručním kolem DN150 PN10 Umístění: V-1-07-VOD-150 Médium: pitná voda Připojení: přírubové, rozměr dle DIN EN 1092-2 / PN10 Stavební délka: 210mm Hmotnost: 37,2kg</t>
  </si>
  <si>
    <t>Poznámka k položce:
Technologické označení A01.10</t>
  </si>
  <si>
    <t>VV.016</t>
  </si>
  <si>
    <t xml:space="preserve">Montážní vložka DN150 PN10 </t>
  </si>
  <si>
    <t>725961322</t>
  </si>
  <si>
    <t>Montážní vložka DN150 PN10 Umístění: V-1-07-VOD-150 Médium: pitná voda Připojení: přírubové, rozměr dle DIN EN 1092-2 / PN10 Průběžné šrouby Spojovací materiál: nerez A2 Stavební délka: 200mm Hmotnost: 30kg</t>
  </si>
  <si>
    <t>Poznámka k položce:
Technologické označení A01.11</t>
  </si>
  <si>
    <t>VV.017</t>
  </si>
  <si>
    <t>334707892</t>
  </si>
  <si>
    <t>Měkcetěsnící šoupátko s ručním kolem DN150 PN10 Umístění: V-1-09-ODPV-150 Médium: pitná voda Stavební délka: 210mm Hmotnost: 37,2kg</t>
  </si>
  <si>
    <t>Poznámka k položce:
Technologické označení A01.12</t>
  </si>
  <si>
    <t>VV.018</t>
  </si>
  <si>
    <t xml:space="preserve">Měkcetěsnící šoupátko s ručním kolem DN50 PN10 </t>
  </si>
  <si>
    <t>-1472812363</t>
  </si>
  <si>
    <t>Měkcetěsnící šoupátko s ručním kolem DN50 PN10 Umístění: V-1-13-VOD-050 Médium: pitná voda Připojení: přírubové, rozměr dle DIN EN 1092-2 / PN10 Stavební délka: 150mm Hmotnost: 10,5kg</t>
  </si>
  <si>
    <t>Poznámka k položce:
Technologické označení A01.13</t>
  </si>
  <si>
    <t>VV.019</t>
  </si>
  <si>
    <t>1529646852</t>
  </si>
  <si>
    <t>Poznámka k položce:
Technologické označení A01.14</t>
  </si>
  <si>
    <t>VV.020</t>
  </si>
  <si>
    <t xml:space="preserve">Zpětná klapka, včetně sacího koše DN65 PN10 </t>
  </si>
  <si>
    <t>1547189864</t>
  </si>
  <si>
    <t>Zpětná klapka, včetně sacího koše DN65 PN10 Umístění: V-1-02-VOD-065 Připojení: závitové G 1 1/2" Dodávka ATS</t>
  </si>
  <si>
    <t>Poznámka k položce:
Technologické označení A01.15</t>
  </si>
  <si>
    <t>VV.021</t>
  </si>
  <si>
    <t>182451641</t>
  </si>
  <si>
    <t>Zpětná klapka, včetně sacího koše DN65 PN10 Umístění: V-1-03-VOD-065 Připojení: závitové G 1 1/2" Dodávka ATS</t>
  </si>
  <si>
    <t>Poznámka k položce:
Technologické označení A01.16</t>
  </si>
  <si>
    <t>VV.022</t>
  </si>
  <si>
    <t>-1768153922</t>
  </si>
  <si>
    <t>Zpětná klapka, včetně sacího koše DN65 PN10 Umístění: V-1-04-VOD-065 Připojení: závitové G 1 1/2" Dodávka ATS</t>
  </si>
  <si>
    <t>Poznámka k položce:
Technologické označení A01.17</t>
  </si>
  <si>
    <t>VV.023</t>
  </si>
  <si>
    <t xml:space="preserve">Automatický odvzdušňovací ventil 3/8" </t>
  </si>
  <si>
    <t>-660893157</t>
  </si>
  <si>
    <t>Automatický odvzdušňovací ventil 3/8" Umístění: V-1-01-VOD-100 - měřící potrubí Připojení: závitové G 3/8" Celková výška H: 50mm Materiál: mosaz</t>
  </si>
  <si>
    <t>Poznámka k položce:
Technologické označení A01.18</t>
  </si>
  <si>
    <t>VV.024</t>
  </si>
  <si>
    <t>-205033595</t>
  </si>
  <si>
    <t>Měkcetěsnící šoupátko s ručním kolem DN50 PN10 Umístění: V-1-15-VOD-050 Médium: pitná voda Připojení: přírubové, rozměr dle DIN EN 1092-2 / PN10 Stavební délka: 150mm Hmotnost: 10,5kg</t>
  </si>
  <si>
    <t>Poznámka k položce:
Technologické označení A01.19</t>
  </si>
  <si>
    <t>03.VV</t>
  </si>
  <si>
    <t>PS01-3. Potrubí</t>
  </si>
  <si>
    <t>03.01.VV</t>
  </si>
  <si>
    <t>Nátok - z městského rozvodu do VDJ</t>
  </si>
  <si>
    <t>VV.025</t>
  </si>
  <si>
    <t>Trubka svařovaná DN150 (Ø168,3x3mm), nerez 1.4404</t>
  </si>
  <si>
    <t>-882292112</t>
  </si>
  <si>
    <t>Poznámka k položce:
Technologické označení V-1-01-VOD-100</t>
  </si>
  <si>
    <t>VV.026</t>
  </si>
  <si>
    <t>Trubka svařovaná DN100 (Ø114,3x3mm), nerez 1.4404</t>
  </si>
  <si>
    <t>1779123179</t>
  </si>
  <si>
    <t>VV.027</t>
  </si>
  <si>
    <t>Trubka svařovaná DN25 (Ø33,7x2mm), nerez 1.4404</t>
  </si>
  <si>
    <t>1376661242</t>
  </si>
  <si>
    <t>VV.028</t>
  </si>
  <si>
    <t>Koleno 45° (R=1,5D) DN150 (Ø168,3x3mm), nerez 1.4404</t>
  </si>
  <si>
    <t>1938068435</t>
  </si>
  <si>
    <t>VV.029</t>
  </si>
  <si>
    <t>Koleno 90° (R=1,5D) DN100 (Ø114,3x3mm), nerez 1.4404</t>
  </si>
  <si>
    <t>-1253884591</t>
  </si>
  <si>
    <t>VV.030</t>
  </si>
  <si>
    <t>Koleno 45° (R=1,5D) DN100 (Ø114,3x3mm), nerez 1.4404</t>
  </si>
  <si>
    <t>-395732270</t>
  </si>
  <si>
    <t>VV.031</t>
  </si>
  <si>
    <t>Koleno 90° (R=1,5D) DN25 (Ø33,7x2mm), nerez 1.4404</t>
  </si>
  <si>
    <t>-943465478</t>
  </si>
  <si>
    <t>VV.032</t>
  </si>
  <si>
    <t>T-Kus přímý redukovaný DN150/150/100 (Ø168,3x3/Ø168,3x3/Ø114,3x3mm), nerez 1.4404</t>
  </si>
  <si>
    <t>230688248</t>
  </si>
  <si>
    <t>VV.033</t>
  </si>
  <si>
    <t>T-Kus přímý DN100 (Ø114,3x3mm), nerez 1.4404</t>
  </si>
  <si>
    <t>-765516777</t>
  </si>
  <si>
    <t>VV.034</t>
  </si>
  <si>
    <t>Redukce centrická DN200/150 (Ø219,1x3/Ø168,3x3mm), nerez 1.4404</t>
  </si>
  <si>
    <t>260800315</t>
  </si>
  <si>
    <t>VV.035</t>
  </si>
  <si>
    <t>Redukce centrická DN150/100 (Ø168,3x3/Ø114,3x3mm), nerez 1.4404</t>
  </si>
  <si>
    <t>576182838</t>
  </si>
  <si>
    <t>VV.036</t>
  </si>
  <si>
    <t>Redukce excentrická DN100/80 (Ø114,3x3/Ø88,9x3mm), nerez 1.4404</t>
  </si>
  <si>
    <t>-969085405</t>
  </si>
  <si>
    <t>VV.037</t>
  </si>
  <si>
    <t>Příruba plochá přivařovací DN200, PN10, nerez 1.4404, rozměry dle ČSN EN 1092-1</t>
  </si>
  <si>
    <t>-471540464</t>
  </si>
  <si>
    <t>VV.038</t>
  </si>
  <si>
    <t>Příruba plochá přivařovací DN150, PN10, nerez 1.4404, rozměry dle ČSN EN 1092-1</t>
  </si>
  <si>
    <t>1936479677</t>
  </si>
  <si>
    <t>VV.039</t>
  </si>
  <si>
    <t>Příruba plochá přivařovací DN100, PN10, nerez 1.4404, rozměry dle ČSN EN 1092-1</t>
  </si>
  <si>
    <t>-1366085201</t>
  </si>
  <si>
    <t>VV.040</t>
  </si>
  <si>
    <t>Příruba plochá přivařovací DN80, PN10, nerez 1.4404, rozměry dle ČSN EN 1092-1</t>
  </si>
  <si>
    <t>-1397372515</t>
  </si>
  <si>
    <t>VV.041</t>
  </si>
  <si>
    <t>Spoj přírubový, DN200, PN10, přechodový (příruba ocel tř.11 - příruba nerez), nerez A2 (šrouby, matice, podložky, přírubové těsnění gumokov NBR)</t>
  </si>
  <si>
    <t>-1772458233</t>
  </si>
  <si>
    <t>VV.042</t>
  </si>
  <si>
    <t>Spoj přírubový DN150, PN10, příruba-příruba, nerez A2 (šrouby, matice, podložky, přírubové těsnění gumokov NBR)</t>
  </si>
  <si>
    <t>-931144405</t>
  </si>
  <si>
    <t>VV.043</t>
  </si>
  <si>
    <t>Spoj přírubový DN100, PN10, příruba-příruba, nerez A2 (šrouby, matice, podložky, přírubové těsnění gumokov NBR)</t>
  </si>
  <si>
    <t>1590391874</t>
  </si>
  <si>
    <t>VV.044</t>
  </si>
  <si>
    <t>Spoj přírubový DN80, PN10, příruba-příruba, nerez A2 (šrouby, matice, podložky, přírubové těsnění gumokov NBR)</t>
  </si>
  <si>
    <t>1572364766</t>
  </si>
  <si>
    <t>VV.045</t>
  </si>
  <si>
    <t>Redukce závitová 3/4" / 1" (vnější/vnější), nerez 1.4404</t>
  </si>
  <si>
    <t>-7262283</t>
  </si>
  <si>
    <t>VV.046</t>
  </si>
  <si>
    <t>Mufna závitová 1" (vnitřní), nerez 1.4404</t>
  </si>
  <si>
    <t>-263304470</t>
  </si>
  <si>
    <t>VV.047</t>
  </si>
  <si>
    <t>Návarek 1" (vnější), nerez 1.4404</t>
  </si>
  <si>
    <t>457902726</t>
  </si>
  <si>
    <t>VV.048</t>
  </si>
  <si>
    <t>Návarek 3/8" (vnitřní), nerez 1.4404</t>
  </si>
  <si>
    <t>-1902405535</t>
  </si>
  <si>
    <t>VV.049</t>
  </si>
  <si>
    <t>Návarek 1/2" (vnitřní), nerez 1.4404 - pro dávkování chlornanu</t>
  </si>
  <si>
    <t>2018044742</t>
  </si>
  <si>
    <t>VV.050</t>
  </si>
  <si>
    <t>Šroubení závitové DN25 - 1" (vnitřní/vnější), nerez 1.4404</t>
  </si>
  <si>
    <t>1385563445</t>
  </si>
  <si>
    <t>VV.051</t>
  </si>
  <si>
    <t>Zhotovení odbočky DN25 (1") z potrubí DN100</t>
  </si>
  <si>
    <t>-504048214</t>
  </si>
  <si>
    <t>VV.052</t>
  </si>
  <si>
    <t>Zhotovení odbočky DN15 (1/2") z potrubí DN100</t>
  </si>
  <si>
    <t>-703038160</t>
  </si>
  <si>
    <t>VV.053</t>
  </si>
  <si>
    <t>Zhotovení odbočky DN10 (3/8") z potrubí DN25</t>
  </si>
  <si>
    <t>-1553575641</t>
  </si>
  <si>
    <t>54</t>
  </si>
  <si>
    <t>VV.054</t>
  </si>
  <si>
    <t>Objímka DN25, závitová tyč M10, chemická kotva</t>
  </si>
  <si>
    <t>434447432</t>
  </si>
  <si>
    <t>55</t>
  </si>
  <si>
    <t>VV.055</t>
  </si>
  <si>
    <t>Kohout kulový závitový DN25 - 1" (vnitřní/vnitřní) - plnoprůtočný</t>
  </si>
  <si>
    <t>-1265069854</t>
  </si>
  <si>
    <t>56</t>
  </si>
  <si>
    <t>VV.056</t>
  </si>
  <si>
    <t>Vypouštění DN25 (Vsuvka návarová 1" vnější závit, Koleno 90° 1" vnitřní/vnější, Kohout kulový 1" vnitřní/vnitřní, Geka spojka 1", zhotovení odbočky)</t>
  </si>
  <si>
    <t>-1616158010</t>
  </si>
  <si>
    <t>57</t>
  </si>
  <si>
    <t>VV.057</t>
  </si>
  <si>
    <t>Odběr vzorků  DN15 (Vsuvka návarová 1/2" vnější závit, Kohout kulový 1/2" vnitřní/vnitřní, Geka spojka 1/2", zhotovení odbočky)</t>
  </si>
  <si>
    <t>1647051158</t>
  </si>
  <si>
    <t>Odběr vzorků DN15 (Vsuvka návarová 1/2" vnější závit, Kohout kulový 1/2" vnitřní/vnitřní, Geka spojka 1/2", zhotovení odbočky)</t>
  </si>
  <si>
    <t>03.02.VV</t>
  </si>
  <si>
    <t>Sání ATS - čerpadlo 1</t>
  </si>
  <si>
    <t>58</t>
  </si>
  <si>
    <t>VV.058</t>
  </si>
  <si>
    <t>Trubka svařovaná DN65 (Ø76,1x3mm), nerez 1.4404</t>
  </si>
  <si>
    <t>146723661</t>
  </si>
  <si>
    <t>Poznámka k položce:
Technologické označení V-1-02-VOD-065</t>
  </si>
  <si>
    <t>59</t>
  </si>
  <si>
    <t>VV.059</t>
  </si>
  <si>
    <t>Koleno 90° (R=1,5D) DN65 (Ø76,1x3mm), nerez 1.4404</t>
  </si>
  <si>
    <t>325301992</t>
  </si>
  <si>
    <t>60</t>
  </si>
  <si>
    <t>VV.060</t>
  </si>
  <si>
    <t>Redukce excentrická DN50/65 (Ø60,3x3/Ø76,1x3mm), nerez 1.4404</t>
  </si>
  <si>
    <t>500405649</t>
  </si>
  <si>
    <t>61</t>
  </si>
  <si>
    <t>VV.061</t>
  </si>
  <si>
    <t>Příruba plochá přivařovací DN65, PN10, nerez 1.4404, rozměry dle ČSN EN 1092-1</t>
  </si>
  <si>
    <t>-1339069023</t>
  </si>
  <si>
    <t>62</t>
  </si>
  <si>
    <t>VV.062</t>
  </si>
  <si>
    <t>Příruba plochá přivařovací DN50, PN10, nerez 1.4404, rozměry dle ČSN EN 1092-1</t>
  </si>
  <si>
    <t>1790033840</t>
  </si>
  <si>
    <t>63</t>
  </si>
  <si>
    <t>VV.063</t>
  </si>
  <si>
    <t>Spoj přírubový DN65, PN10, příruba-příruba, nerez A2 (šrouby, matice, podložky, přírubové těsnění gumokov NBR)</t>
  </si>
  <si>
    <t>-759745223</t>
  </si>
  <si>
    <t>64</t>
  </si>
  <si>
    <t>VV.064</t>
  </si>
  <si>
    <t>Spoj přírubový DN50, PN10, příruba-příruba, nerez A2 (šrouby, matice, podložky, přírubové těsnění gumokov NBR)</t>
  </si>
  <si>
    <t>-737628186</t>
  </si>
  <si>
    <t>65</t>
  </si>
  <si>
    <t>VV.065</t>
  </si>
  <si>
    <t>Návarek DN65 (Ø76,1mm) - 2 1/2" (vnější)</t>
  </si>
  <si>
    <t>674928112</t>
  </si>
  <si>
    <t>03.03.VV</t>
  </si>
  <si>
    <t>Sání ATS - čerpadlo 2</t>
  </si>
  <si>
    <t>66</t>
  </si>
  <si>
    <t>VV.066</t>
  </si>
  <si>
    <t>-1058821103</t>
  </si>
  <si>
    <t>Poznámka k položce:
Technologické označení V-1-03-VOD-065</t>
  </si>
  <si>
    <t>67</t>
  </si>
  <si>
    <t>VV.067</t>
  </si>
  <si>
    <t>-80339521</t>
  </si>
  <si>
    <t>68</t>
  </si>
  <si>
    <t>VV.068</t>
  </si>
  <si>
    <t>-2040015653</t>
  </si>
  <si>
    <t>69</t>
  </si>
  <si>
    <t>VV.069</t>
  </si>
  <si>
    <t>-1101129397</t>
  </si>
  <si>
    <t>70</t>
  </si>
  <si>
    <t>VV.070</t>
  </si>
  <si>
    <t>-782320434</t>
  </si>
  <si>
    <t>71</t>
  </si>
  <si>
    <t>VV.071</t>
  </si>
  <si>
    <t>4187194</t>
  </si>
  <si>
    <t>72</t>
  </si>
  <si>
    <t>VV.072</t>
  </si>
  <si>
    <t>-1737499517</t>
  </si>
  <si>
    <t>73</t>
  </si>
  <si>
    <t>VV.073</t>
  </si>
  <si>
    <t>1389900626</t>
  </si>
  <si>
    <t>03.04.VV</t>
  </si>
  <si>
    <t>Sání ATS - čerpadlo 3</t>
  </si>
  <si>
    <t>74</t>
  </si>
  <si>
    <t>VV.074</t>
  </si>
  <si>
    <t>-374261896</t>
  </si>
  <si>
    <t>Poznámka k položce:
Technologické označení V-1-04-VOD-065</t>
  </si>
  <si>
    <t>75</t>
  </si>
  <si>
    <t>VV.075</t>
  </si>
  <si>
    <t>1697020059</t>
  </si>
  <si>
    <t>76</t>
  </si>
  <si>
    <t>VV.076</t>
  </si>
  <si>
    <t>-1496826555</t>
  </si>
  <si>
    <t>77</t>
  </si>
  <si>
    <t>VV.077</t>
  </si>
  <si>
    <t>-1509454780</t>
  </si>
  <si>
    <t>78</t>
  </si>
  <si>
    <t>VV.078</t>
  </si>
  <si>
    <t>1161701087</t>
  </si>
  <si>
    <t>79</t>
  </si>
  <si>
    <t>VV.079</t>
  </si>
  <si>
    <t>766700892</t>
  </si>
  <si>
    <t>80</t>
  </si>
  <si>
    <t>VV.080</t>
  </si>
  <si>
    <t>-1447543766</t>
  </si>
  <si>
    <t>81</t>
  </si>
  <si>
    <t>VV.081</t>
  </si>
  <si>
    <t>619259474</t>
  </si>
  <si>
    <t>03.05.VV</t>
  </si>
  <si>
    <t>Výtlak ATS</t>
  </si>
  <si>
    <t>82</t>
  </si>
  <si>
    <t>VV.082</t>
  </si>
  <si>
    <t>-2965089</t>
  </si>
  <si>
    <t>Poznámka k položce:
Technologické označení V-1-05-VOD-100</t>
  </si>
  <si>
    <t>83</t>
  </si>
  <si>
    <t>VV.083</t>
  </si>
  <si>
    <t>-117993564</t>
  </si>
  <si>
    <t>84</t>
  </si>
  <si>
    <t>VV.084</t>
  </si>
  <si>
    <t>Redukce excentrická DN80/100 (Ø88,9x3/Ø114,3x3mm), nerez 1.4404</t>
  </si>
  <si>
    <t>-1496672041</t>
  </si>
  <si>
    <t>85</t>
  </si>
  <si>
    <t>VV.085</t>
  </si>
  <si>
    <t>-806059023</t>
  </si>
  <si>
    <t>86</t>
  </si>
  <si>
    <t>VV.086</t>
  </si>
  <si>
    <t>Příruba zaslepovací DN80, PN10, nerez 1.4404, rozměry dle ČSN EN 1092-1</t>
  </si>
  <si>
    <t>-94382335</t>
  </si>
  <si>
    <t>87</t>
  </si>
  <si>
    <t>VV.087</t>
  </si>
  <si>
    <t>-1740170657</t>
  </si>
  <si>
    <t>88</t>
  </si>
  <si>
    <t>VV.088</t>
  </si>
  <si>
    <t>Příruba plochá závitová DN80, PN10, nerez 1.4404, rozměry dle ČSN EN 1092-1</t>
  </si>
  <si>
    <t>-868630207</t>
  </si>
  <si>
    <t>89</t>
  </si>
  <si>
    <t>VV.089</t>
  </si>
  <si>
    <t>-1493666439</t>
  </si>
  <si>
    <t>90</t>
  </si>
  <si>
    <t>VV.090</t>
  </si>
  <si>
    <t>1151444635</t>
  </si>
  <si>
    <t>91</t>
  </si>
  <si>
    <t>VV.091</t>
  </si>
  <si>
    <t>-1985523946</t>
  </si>
  <si>
    <t>03.06.VV</t>
  </si>
  <si>
    <t>Odběr do spotřebiště - nemocnice</t>
  </si>
  <si>
    <t>92</t>
  </si>
  <si>
    <t>VV.092</t>
  </si>
  <si>
    <t>602487808</t>
  </si>
  <si>
    <t>Poznámka k položce:
Technologické označení V-1-06-VOD-150</t>
  </si>
  <si>
    <t>93</t>
  </si>
  <si>
    <t>VV.093</t>
  </si>
  <si>
    <t>999348105</t>
  </si>
  <si>
    <t>94</t>
  </si>
  <si>
    <t>VV.094</t>
  </si>
  <si>
    <t>2111521554</t>
  </si>
  <si>
    <t>95</t>
  </si>
  <si>
    <t>VV.095</t>
  </si>
  <si>
    <t>819182541</t>
  </si>
  <si>
    <t>96</t>
  </si>
  <si>
    <t>VV.096</t>
  </si>
  <si>
    <t>1915748921</t>
  </si>
  <si>
    <t>97</t>
  </si>
  <si>
    <t>VV.097</t>
  </si>
  <si>
    <t>407470786</t>
  </si>
  <si>
    <t>98</t>
  </si>
  <si>
    <t>VV.098</t>
  </si>
  <si>
    <t>965017012</t>
  </si>
  <si>
    <t>99</t>
  </si>
  <si>
    <t>VV.099</t>
  </si>
  <si>
    <t>-1909378505</t>
  </si>
  <si>
    <t>03.07.VV</t>
  </si>
  <si>
    <t>Propoj nátok-odtok</t>
  </si>
  <si>
    <t>100</t>
  </si>
  <si>
    <t>VV.100</t>
  </si>
  <si>
    <t>-829970881</t>
  </si>
  <si>
    <t>Poznámka k položce:
Technologické označení V-1-07-VOD-150</t>
  </si>
  <si>
    <t>101</t>
  </si>
  <si>
    <t>VV.101</t>
  </si>
  <si>
    <t>-913373318</t>
  </si>
  <si>
    <t>102</t>
  </si>
  <si>
    <t>VV.102</t>
  </si>
  <si>
    <t>-1392646726</t>
  </si>
  <si>
    <t>03.08.VV</t>
  </si>
  <si>
    <t>Odběr do spotřebiště - město</t>
  </si>
  <si>
    <t>103</t>
  </si>
  <si>
    <t>VV.103</t>
  </si>
  <si>
    <t>-89253450</t>
  </si>
  <si>
    <t>Poznámka k položce:
Technologické označení V-1-08-VOD-100</t>
  </si>
  <si>
    <t>104</t>
  </si>
  <si>
    <t>VV.104</t>
  </si>
  <si>
    <t>-517840821</t>
  </si>
  <si>
    <t>105</t>
  </si>
  <si>
    <t>VV.105</t>
  </si>
  <si>
    <t>-353720802</t>
  </si>
  <si>
    <t>03.09.VV</t>
  </si>
  <si>
    <t>Vypouštění VDJ</t>
  </si>
  <si>
    <t>106</t>
  </si>
  <si>
    <t>VV.106</t>
  </si>
  <si>
    <t>2075506727</t>
  </si>
  <si>
    <t>Poznámka k položce:
Technologické označení V-1-09-VOD-150</t>
  </si>
  <si>
    <t>107</t>
  </si>
  <si>
    <t>VV.107</t>
  </si>
  <si>
    <t>T-Kus přímý DN150/150/150 (Ø168,3x3mm), nerez 1.4404</t>
  </si>
  <si>
    <t>-801212178</t>
  </si>
  <si>
    <t>108</t>
  </si>
  <si>
    <t>VV.108</t>
  </si>
  <si>
    <t>1984560517</t>
  </si>
  <si>
    <t>109</t>
  </si>
  <si>
    <t>VV.109</t>
  </si>
  <si>
    <t>1602624396</t>
  </si>
  <si>
    <t>03.10.VV</t>
  </si>
  <si>
    <t>Bezpečnostní přepad VDJ</t>
  </si>
  <si>
    <t>110</t>
  </si>
  <si>
    <t>VV.110</t>
  </si>
  <si>
    <t>-358961791</t>
  </si>
  <si>
    <t>Poznámka k položce:
Technologické označení V-1-10-VOD-150</t>
  </si>
  <si>
    <t>111</t>
  </si>
  <si>
    <t>VV.111</t>
  </si>
  <si>
    <t>-632495019</t>
  </si>
  <si>
    <t>112</t>
  </si>
  <si>
    <t>VV.112</t>
  </si>
  <si>
    <t>Koleno 90° (R=1,5D) DN150 (Ø168,3x3mm), nerez 1.4404</t>
  </si>
  <si>
    <t>-1552261404</t>
  </si>
  <si>
    <t>113</t>
  </si>
  <si>
    <t>VV.113</t>
  </si>
  <si>
    <t>1934551370</t>
  </si>
  <si>
    <t>114</t>
  </si>
  <si>
    <t>VV.114</t>
  </si>
  <si>
    <t>-1982395125</t>
  </si>
  <si>
    <t>115</t>
  </si>
  <si>
    <t>VV.115</t>
  </si>
  <si>
    <t>1556243455</t>
  </si>
  <si>
    <t>116</t>
  </si>
  <si>
    <t>VV.116</t>
  </si>
  <si>
    <t>1349318307</t>
  </si>
  <si>
    <t>117</t>
  </si>
  <si>
    <t>VV.117</t>
  </si>
  <si>
    <t>Zhotovení odbočky DN25 (1") z potrubí DN150</t>
  </si>
  <si>
    <t>-726117545</t>
  </si>
  <si>
    <t>118</t>
  </si>
  <si>
    <t>VV.118</t>
  </si>
  <si>
    <t>1131631383</t>
  </si>
  <si>
    <t>119</t>
  </si>
  <si>
    <t>VV.119</t>
  </si>
  <si>
    <t>1433628786</t>
  </si>
  <si>
    <t>120</t>
  </si>
  <si>
    <t>VV.120</t>
  </si>
  <si>
    <t>-1197401866</t>
  </si>
  <si>
    <t>121</t>
  </si>
  <si>
    <t>VV.121</t>
  </si>
  <si>
    <t>-1890360339</t>
  </si>
  <si>
    <t>122</t>
  </si>
  <si>
    <t>VV.122</t>
  </si>
  <si>
    <t>-983609293</t>
  </si>
  <si>
    <t>03.11.VV</t>
  </si>
  <si>
    <t>Vypouštění podlahový žlab</t>
  </si>
  <si>
    <t>123</t>
  </si>
  <si>
    <t>VV.123</t>
  </si>
  <si>
    <t>416039213</t>
  </si>
  <si>
    <t>Poznámka k položce:
Technologické označení V-1-11-VOD-150</t>
  </si>
  <si>
    <t>124</t>
  </si>
  <si>
    <t>VV.124</t>
  </si>
  <si>
    <t>753201033</t>
  </si>
  <si>
    <t>125</t>
  </si>
  <si>
    <t>VV.125</t>
  </si>
  <si>
    <t>Spoj přírubový, DN150, PN10, přechodový (příruba ocel tř.11 - příruba nerez), nerez A2 (šrouby, matice, podložky, přírubové těsnění gumokov NBR)</t>
  </si>
  <si>
    <t>-1173346661</t>
  </si>
  <si>
    <t>126</t>
  </si>
  <si>
    <t>VV.126</t>
  </si>
  <si>
    <t>-786525058</t>
  </si>
  <si>
    <t>03.12.VV</t>
  </si>
  <si>
    <t>Zaslepení původního sání</t>
  </si>
  <si>
    <t>127</t>
  </si>
  <si>
    <t>VV.127</t>
  </si>
  <si>
    <t>Víčko zaslepovací DN150, ocel tř.11 + základní, vrchní nátěr</t>
  </si>
  <si>
    <t>-870753871</t>
  </si>
  <si>
    <t>Poznámka k položce:
Technologické označení V-1-12-VOD-150</t>
  </si>
  <si>
    <t>03.13.VV</t>
  </si>
  <si>
    <t>Odbočka pro čištění VDJ</t>
  </si>
  <si>
    <t>128</t>
  </si>
  <si>
    <t>VV.128</t>
  </si>
  <si>
    <t>Trubka svařovaná DN50 (Ø60,3x3mm), nerez 1.4404</t>
  </si>
  <si>
    <t>-942832780</t>
  </si>
  <si>
    <t>Poznámka k položce:
Technologické označení V-1-13-VOD-050</t>
  </si>
  <si>
    <t>129</t>
  </si>
  <si>
    <t>VV.129</t>
  </si>
  <si>
    <t>Koleno 90° (R=1,5D) DN50 (Ø60,3x3mm), nerez 1.4404</t>
  </si>
  <si>
    <t>457666657</t>
  </si>
  <si>
    <t>130</t>
  </si>
  <si>
    <t>VV.130</t>
  </si>
  <si>
    <t>1029025893</t>
  </si>
  <si>
    <t>131</t>
  </si>
  <si>
    <t>VV.131</t>
  </si>
  <si>
    <t>1338669567</t>
  </si>
  <si>
    <t>132</t>
  </si>
  <si>
    <t>VV.132</t>
  </si>
  <si>
    <t>Zhotovení odbočky DN50 z potrubí DN100</t>
  </si>
  <si>
    <t>-1683659084</t>
  </si>
  <si>
    <t>133</t>
  </si>
  <si>
    <t>VV.133</t>
  </si>
  <si>
    <t>Návarek 2" (vnější), nerez 1.4404</t>
  </si>
  <si>
    <t>-2000313108</t>
  </si>
  <si>
    <t>134</t>
  </si>
  <si>
    <t>VV.134</t>
  </si>
  <si>
    <t>Spojka tlaková pevná C52 se závitem 2" (vnitřní) + víčko C52</t>
  </si>
  <si>
    <t>1241818782</t>
  </si>
  <si>
    <t>03.14.VV</t>
  </si>
  <si>
    <t>Měření obsahu chloru</t>
  </si>
  <si>
    <t>135</t>
  </si>
  <si>
    <t>VV.135</t>
  </si>
  <si>
    <t>-1411374785</t>
  </si>
  <si>
    <t>Poznámka k položce:
Technologické označení V-1-14-VOD-025</t>
  </si>
  <si>
    <t>136</t>
  </si>
  <si>
    <t>VV.136</t>
  </si>
  <si>
    <t>-1555562683</t>
  </si>
  <si>
    <t>137</t>
  </si>
  <si>
    <t>VV.137</t>
  </si>
  <si>
    <t>Zhotovení odbočky DN25 z potrubí DN150</t>
  </si>
  <si>
    <t>1224114504</t>
  </si>
  <si>
    <t>138</t>
  </si>
  <si>
    <t>VV.138</t>
  </si>
  <si>
    <t>1686929899</t>
  </si>
  <si>
    <t>139</t>
  </si>
  <si>
    <t>VV.139</t>
  </si>
  <si>
    <t>-165053938</t>
  </si>
  <si>
    <t>140</t>
  </si>
  <si>
    <t>VV.140</t>
  </si>
  <si>
    <t>-1894441301</t>
  </si>
  <si>
    <t>141</t>
  </si>
  <si>
    <t>VV.141</t>
  </si>
  <si>
    <t>Filtr závitový 1" (vnitřní/vnitřní)</t>
  </si>
  <si>
    <t>-1645522565</t>
  </si>
  <si>
    <t>142</t>
  </si>
  <si>
    <t>VV.142</t>
  </si>
  <si>
    <t>Redukční ventil závitový 1" - vstup 5,5bar, výstup 0,5bar</t>
  </si>
  <si>
    <t>-186166159</t>
  </si>
  <si>
    <t>143</t>
  </si>
  <si>
    <t>VV.143</t>
  </si>
  <si>
    <t>Regulační ventil závitový 1"</t>
  </si>
  <si>
    <t>-191671363</t>
  </si>
  <si>
    <t>144</t>
  </si>
  <si>
    <t>VV.144</t>
  </si>
  <si>
    <t>Vsuvka závitová 1" (vnější/vnější)</t>
  </si>
  <si>
    <t>2038568319</t>
  </si>
  <si>
    <t>145</t>
  </si>
  <si>
    <t>VV.145</t>
  </si>
  <si>
    <t>586789382</t>
  </si>
  <si>
    <t>03.15.VV</t>
  </si>
  <si>
    <t>Napouštění akumulace cisternou</t>
  </si>
  <si>
    <t>146</t>
  </si>
  <si>
    <t>VV.146</t>
  </si>
  <si>
    <t>1287280260</t>
  </si>
  <si>
    <t>Poznámka k položce:
Technologické označeníV-1-15-VOD-050</t>
  </si>
  <si>
    <t>147</t>
  </si>
  <si>
    <t>VV.147</t>
  </si>
  <si>
    <t>Koleno 45° (R=1,5D) DN50 (Ø60,3x3mm), nerez 1.4404</t>
  </si>
  <si>
    <t>671761628</t>
  </si>
  <si>
    <t>148</t>
  </si>
  <si>
    <t>VV.148</t>
  </si>
  <si>
    <t>-189282424</t>
  </si>
  <si>
    <t>149</t>
  </si>
  <si>
    <t>VV.149</t>
  </si>
  <si>
    <t>-1317914136</t>
  </si>
  <si>
    <t>150</t>
  </si>
  <si>
    <t>VV.150</t>
  </si>
  <si>
    <t>1171123845</t>
  </si>
  <si>
    <t>151</t>
  </si>
  <si>
    <t>VV.151</t>
  </si>
  <si>
    <t>-1586711657</t>
  </si>
  <si>
    <t>04.VV</t>
  </si>
  <si>
    <t>PS01-4. Ocelové konstrukce</t>
  </si>
  <si>
    <t>152</t>
  </si>
  <si>
    <t>VV.152</t>
  </si>
  <si>
    <t>Kotvení potrubí V-1-01 Třmen kruhový, opěrná ocelová konstrukce z válcovaného materiálu, patní plech, 4xšroub kotevní + chemická patrona, nerez 1.4301 Komplet obsahuje tyto konzoly: U01.01 (DN150) - 1ks U01.02 (DN100) - 1ks U01.03 (DN100+150) - 1ks U01.04</t>
  </si>
  <si>
    <t>kg</t>
  </si>
  <si>
    <t>-1240836761</t>
  </si>
  <si>
    <t>Kotvení potrubí V-1-01 Třmen kruhový, opěrná ocelová konstrukce z válcovaného materiálu, patní plech, 4xšroub kotevní + chemická patrona, nerez 1.4301 Komplet obsahuje tyto konzoly: U01.01 (DN150) - 1ks U01.02 (DN100) - 1ks U01.03 (DN100+150) - 1ks U01.04A-B (DN100) - 2ks U01.05A-D (DN100) - 4ks</t>
  </si>
  <si>
    <t>Poznámka k položce:
Technologické označení U01</t>
  </si>
  <si>
    <t>153</t>
  </si>
  <si>
    <t>VV.153</t>
  </si>
  <si>
    <t>Kotvení potrubí V-1-02 Třmen kruhový, opěrná ocelová konstrukce z válcovaného materiálu, patní plech, 4xšroub kotevní + chemická patrona, nerez 1.4301 Komplet obsahuje tyto konzoly: U02.01 (DN65) - 1ks U02.02 (DN65) - 1ks</t>
  </si>
  <si>
    <t>-839012323</t>
  </si>
  <si>
    <t>Poznámka k položce:
Technologické označení U02</t>
  </si>
  <si>
    <t>154</t>
  </si>
  <si>
    <t>VV.154</t>
  </si>
  <si>
    <t>Kotvení potrubí V-1-03 Třmen kruhový, opěrná ocelová konstrukce z válcovaného materiálu, patní plech, 4xšroub kotevní + chemická patrona, nerez 1.4301 Komplet obsahuje tyto konzoly: U03.01 (DN65) - 1ks U03.02 (DN65) - 1ks</t>
  </si>
  <si>
    <t>1989600727</t>
  </si>
  <si>
    <t>Poznámka k položce:
Technologické označení U03</t>
  </si>
  <si>
    <t>155</t>
  </si>
  <si>
    <t>VV.155</t>
  </si>
  <si>
    <t>Kotvení potrubí V-1-04 Třmen kruhový, opěrná ocelová konstrukce z válcovaného materiálu, patní plech, 4xšroub kotevní + chemická patrona, nerez 1.4301 Komplet obsahuje tyto konzoly: U04.01 (DN65) - 1ks U04.02 (DN65) - 1ks</t>
  </si>
  <si>
    <t>-404908559</t>
  </si>
  <si>
    <t>Poznámka k položce:
Technologické označení U04</t>
  </si>
  <si>
    <t>156</t>
  </si>
  <si>
    <t>VV.156</t>
  </si>
  <si>
    <t>Kotvení potrubí V-1-05 Třmen kruhový, opěrná ocelová konstrukce z válcovaného materiálu, patní plech, 4xšroub kotevní + chemická patrona, nerez 1.4301 Komplet obsahuje tyto konzoly: U05.01 (DN100) - 1ks U05.02 (DN100) - 1ks</t>
  </si>
  <si>
    <t>1388881964</t>
  </si>
  <si>
    <t>Poznámka k položce:
Technologické označení U05</t>
  </si>
  <si>
    <t>157</t>
  </si>
  <si>
    <t>VV.157</t>
  </si>
  <si>
    <t>Kotvení potrubí V-1-06 Třmen kruhový, opěrná ocelová konstrukce z válcovaného materiálu, patní plech, 4xšroub kotevní + chemická patrona, nerez 1.4301 Komplet obsahuje tyto konzoly: U06.01 (DN150) - 1ks U06.02 (DN150) - 1ks</t>
  </si>
  <si>
    <t>-818296863</t>
  </si>
  <si>
    <t>Poznámka k položce:
Technologické označení U06</t>
  </si>
  <si>
    <t>158</t>
  </si>
  <si>
    <t>VV.158</t>
  </si>
  <si>
    <t>Kotvení potrubí V-1-07 Třmen kruhový, opěrná ocelová konstrukce z válcovaného materiálu, patní plech, 4xšroub kotevní + chemická patrona, nerez 1.4301 Komplet obsahuje tyto konzoly: U07.01 (DN150) - 1ks</t>
  </si>
  <si>
    <t>585598194</t>
  </si>
  <si>
    <t>Poznámka k položce:
Technologické označení U07</t>
  </si>
  <si>
    <t>159</t>
  </si>
  <si>
    <t>VV.159</t>
  </si>
  <si>
    <t>Kotvení potrubí V-1-09 Třmen kruhový, opěrná ocelová konstrukce z válcovaného materiálu, patní plech, 4xšroub kotevní + chemická patrona, nerez 1.4301 Komplet obsahuje tyto konzoly: U09.01 (DN150) - 1ks</t>
  </si>
  <si>
    <t>-311832083</t>
  </si>
  <si>
    <t>Poznámka k položce:
Technologické označení U09</t>
  </si>
  <si>
    <t>160</t>
  </si>
  <si>
    <t>VV.160</t>
  </si>
  <si>
    <t>Kotvení potrubí V-1-10 Třmen kruhový, opěrná ocelová konstrukce z válcovaného materiálu, patní plech, 4xšroub kotevní + chemická patrona, nerez 1.4301 Komplet obsahuje tyto konzoly: U10.01 (DN150) - 1ks U10.02 (DN150) - 1ks</t>
  </si>
  <si>
    <t>468283397</t>
  </si>
  <si>
    <t>Poznámka k položce:
Technologické označení U10</t>
  </si>
  <si>
    <t>161</t>
  </si>
  <si>
    <t>VV.161</t>
  </si>
  <si>
    <t>Kotvení potrubí V-1-13 Třmen kruhový, opěrná ocelová konstrukce z válcovaného materiálu, patní plech, 4xšroub kotevní + chemická patrona, nerez 1.4301 Komplet obsahuje tyto konzoly: U13.01 (DN50) - 1ks</t>
  </si>
  <si>
    <t>1563031089</t>
  </si>
  <si>
    <t>Poznámka k položce:
Technologické označení U13</t>
  </si>
  <si>
    <t>05.VV</t>
  </si>
  <si>
    <t>PS01-5. Demontáže, ostatní práce</t>
  </si>
  <si>
    <t>162</t>
  </si>
  <si>
    <t>VV.162</t>
  </si>
  <si>
    <t>Demontáž potrubního vystrojení strojovny v 1.NP, včetně armatur, konzol a příslušenství</t>
  </si>
  <si>
    <t>-1718582722</t>
  </si>
  <si>
    <t>163</t>
  </si>
  <si>
    <t>VV.163</t>
  </si>
  <si>
    <t>Demontáž potrubního vystrojení komory vodojemu v 1.PP, včetně armatur, konzol a příslušenství</t>
  </si>
  <si>
    <t>-546773541</t>
  </si>
  <si>
    <t>164</t>
  </si>
  <si>
    <t>VV.164</t>
  </si>
  <si>
    <t>Demontáž potrubního vystrojení armaturní komory v 1.PP, včetně armatur, konzol a příslušenství</t>
  </si>
  <si>
    <t>-1056981026</t>
  </si>
  <si>
    <t>165</t>
  </si>
  <si>
    <t>VV.165</t>
  </si>
  <si>
    <t>Demontáž stávající tlakové nádoby, včetně příslušenství</t>
  </si>
  <si>
    <t>613665203</t>
  </si>
  <si>
    <t>166</t>
  </si>
  <si>
    <t>VV.166</t>
  </si>
  <si>
    <t>Demontáž stávajícího čerpadla, včetně příslušenství</t>
  </si>
  <si>
    <t>141271161</t>
  </si>
  <si>
    <t>167</t>
  </si>
  <si>
    <t>VV.167</t>
  </si>
  <si>
    <t>Demontáž stávajícího stavoznaku, včetně příslušenství</t>
  </si>
  <si>
    <t>-691447530</t>
  </si>
  <si>
    <t>168</t>
  </si>
  <si>
    <t>VV.168</t>
  </si>
  <si>
    <t>Demontáž stávajícího kompresoru, včetně příslušenství</t>
  </si>
  <si>
    <t>-1981994179</t>
  </si>
  <si>
    <t>06.VV</t>
  </si>
  <si>
    <t>PS01-6. Ostatní, pomocný materiál</t>
  </si>
  <si>
    <t>169</t>
  </si>
  <si>
    <t>VV.169</t>
  </si>
  <si>
    <t>Pomocný a podružný materiál, jinde nespecifikovaný</t>
  </si>
  <si>
    <t>-368585543</t>
  </si>
  <si>
    <t>170</t>
  </si>
  <si>
    <t>VV.170</t>
  </si>
  <si>
    <t>Chránička pro dávkovací hadičku chlornanu Komplet obsahuje: Trubka PPR DN25 (D20) - 10m Objímka + tyč + chemická kotva DN25 - 5kpl</t>
  </si>
  <si>
    <t>-915229775</t>
  </si>
  <si>
    <t>07.VV</t>
  </si>
  <si>
    <t>171</t>
  </si>
  <si>
    <t>VV.171</t>
  </si>
  <si>
    <t>Dokumentace skutečného provedení stavby strojní části</t>
  </si>
  <si>
    <t>1990245450</t>
  </si>
  <si>
    <t>172</t>
  </si>
  <si>
    <t>VV.172</t>
  </si>
  <si>
    <t>Úpravy provozního řádu</t>
  </si>
  <si>
    <t>1872207033</t>
  </si>
  <si>
    <t>173</t>
  </si>
  <si>
    <t>VV.173</t>
  </si>
  <si>
    <t>Provedení komplexních zkoušek</t>
  </si>
  <si>
    <t>216601660</t>
  </si>
  <si>
    <t>174</t>
  </si>
  <si>
    <t>VV.174</t>
  </si>
  <si>
    <t>Zajištění zkušebního provozu</t>
  </si>
  <si>
    <t>507910233</t>
  </si>
  <si>
    <t>175</t>
  </si>
  <si>
    <t>VV.175</t>
  </si>
  <si>
    <t>Zaškolení obsluhy provozovatele</t>
  </si>
  <si>
    <t>393001339</t>
  </si>
  <si>
    <t>176</t>
  </si>
  <si>
    <t>VV.176</t>
  </si>
  <si>
    <t>Doprava materiálu a osob</t>
  </si>
  <si>
    <t>1296085374</t>
  </si>
  <si>
    <t>177</t>
  </si>
  <si>
    <t>VV.177</t>
  </si>
  <si>
    <t>Montážní mechanismy</t>
  </si>
  <si>
    <t>1310354415</t>
  </si>
  <si>
    <t>178</t>
  </si>
  <si>
    <t>VV.178</t>
  </si>
  <si>
    <t>Výrobní dokumentace</t>
  </si>
  <si>
    <t>-466964975</t>
  </si>
  <si>
    <t>PS 02 - Vzduchotechnika</t>
  </si>
  <si>
    <t>01.VZT - Armaturní prostor</t>
  </si>
  <si>
    <t>02.VZT - Akumulační nádrž</t>
  </si>
  <si>
    <t>03.VZT - OSTATNÍ</t>
  </si>
  <si>
    <t>01.VZT</t>
  </si>
  <si>
    <t>Armaturní prostor</t>
  </si>
  <si>
    <t>VZT.001</t>
  </si>
  <si>
    <t>D+M Protidestová zaluzie 250x250 s ochranným sítem</t>
  </si>
  <si>
    <t>1141023030</t>
  </si>
  <si>
    <t>Poznámka k položce:
pozice v PD 01.001 komfortní žaluzie, rám a listy jsou pozinkované, RAL7016</t>
  </si>
  <si>
    <t>VZT.002</t>
  </si>
  <si>
    <t>D+M Zpetná klapka těsná DN200</t>
  </si>
  <si>
    <t>-1611298914</t>
  </si>
  <si>
    <t>Poznámka k položce:
pozice v PD 01.002</t>
  </si>
  <si>
    <t>VZT.003</t>
  </si>
  <si>
    <t>D+M Komora kapsového filtru F7 DN200</t>
  </si>
  <si>
    <t>-1924005212</t>
  </si>
  <si>
    <t>Poznámka k položce:
pozice v PD 01.003</t>
  </si>
  <si>
    <t>VZT.004</t>
  </si>
  <si>
    <t>D+M Ventilátor diagon.do kruh.potr. D200,   Qmax=500m3/h  250Pa,  Pel=120W, 230V</t>
  </si>
  <si>
    <t>1794886359</t>
  </si>
  <si>
    <t>D+M Ventilátor diagon.do kruh.potr. D200, Qmax=500m3/h 250Pa, Pel=120W, 230V</t>
  </si>
  <si>
    <t>Poznámka k položce:
pozice v PD 01.004</t>
  </si>
  <si>
    <t>VZT.005</t>
  </si>
  <si>
    <t>D+M Elektrický ohřívač do potrubí DN200, Pel=5kW, 400V</t>
  </si>
  <si>
    <t>-62418758</t>
  </si>
  <si>
    <t>Poznámka k položce:
pozice v PD 01.005</t>
  </si>
  <si>
    <t>VZT.006</t>
  </si>
  <si>
    <t>D+M Ochranná mřížka DN200</t>
  </si>
  <si>
    <t>1176681750</t>
  </si>
  <si>
    <t>Poznámka k položce:
pozice v PD 01.006</t>
  </si>
  <si>
    <t>VZT.007</t>
  </si>
  <si>
    <t>D+M Spiro potrubí pozink DN200, tvar. 50%</t>
  </si>
  <si>
    <t>bm</t>
  </si>
  <si>
    <t>-536422462</t>
  </si>
  <si>
    <t>Poznámka k položce:
pozice v PD 01.007</t>
  </si>
  <si>
    <t>VZT.008</t>
  </si>
  <si>
    <t>D+M Talířový ventil přívodní DN200</t>
  </si>
  <si>
    <t>-1333002598</t>
  </si>
  <si>
    <t>Poznámka k položce:
pozice v PD 01.008</t>
  </si>
  <si>
    <t>VZT.009</t>
  </si>
  <si>
    <t>D+M Regulační klapka DN 200 jednolistá ruční</t>
  </si>
  <si>
    <t>878156178</t>
  </si>
  <si>
    <t>Poznámka k položce:
pozice v PD 01.009</t>
  </si>
  <si>
    <t>VZT.010</t>
  </si>
  <si>
    <t>D+M Šedá samolepící kaučuková tepelná izolace tl. 15mm</t>
  </si>
  <si>
    <t>2072609333</t>
  </si>
  <si>
    <t>Poznámka k položce:
pozice v PD 01.010 Hořlavost B- nesnadno hořlavé, Tepelná vodivost: -20C=0,034, +20C=0,038 W/(m-K) EN 12667, DIN 52612</t>
  </si>
  <si>
    <t>02.VZT</t>
  </si>
  <si>
    <t>Akumulační nádrž</t>
  </si>
  <si>
    <t>VZT.011</t>
  </si>
  <si>
    <t>D+M Šikmý nástavec DN100</t>
  </si>
  <si>
    <t>1119235025</t>
  </si>
  <si>
    <t>Poznámka k položce:
pozice v PD 02.001 Plastové potrubí</t>
  </si>
  <si>
    <t>VZT.012</t>
  </si>
  <si>
    <t>D+M Přímé plastové potrubí DN100</t>
  </si>
  <si>
    <t>1116335222</t>
  </si>
  <si>
    <t>Poznámka k položce:
pozice v PD 02.002 Plastové potrubí</t>
  </si>
  <si>
    <t>VZT.013</t>
  </si>
  <si>
    <t>D+M Oblouk DN100/90/1,5d</t>
  </si>
  <si>
    <t>-1305165384</t>
  </si>
  <si>
    <t>Poznámka k položce:
pozice v PD 02.003 Plastové potrubí</t>
  </si>
  <si>
    <t>VZT.014</t>
  </si>
  <si>
    <t>D+M Ochranná mřížka DN100</t>
  </si>
  <si>
    <t>707603279</t>
  </si>
  <si>
    <t>Poznámka k položce:
pozice v PD 02.004 Plastové potrubí</t>
  </si>
  <si>
    <t>VZT.015</t>
  </si>
  <si>
    <t>D+M Komora kapsového filtru F7 DN100</t>
  </si>
  <si>
    <t>967894963</t>
  </si>
  <si>
    <t>Poznámka k položce:
pozice v PD 02.005</t>
  </si>
  <si>
    <t>03.VZT</t>
  </si>
  <si>
    <t>OSTATNÍ</t>
  </si>
  <si>
    <t>VZT.016</t>
  </si>
  <si>
    <t>Montázní, spojovací a tesnící materiál    (závitové tyče, konzoly, nosníkové příchytky, objímky)</t>
  </si>
  <si>
    <t>-1777462050</t>
  </si>
  <si>
    <t>Montázní, spojovací a tesnící materiál (závitové tyče, konzoly, nosníkové příchytky, objímky)</t>
  </si>
  <si>
    <t>VZT.017</t>
  </si>
  <si>
    <t>Vyčištění potrubí, zařízení a prvků</t>
  </si>
  <si>
    <t>hod.</t>
  </si>
  <si>
    <t>332085586</t>
  </si>
  <si>
    <t>VZT.018</t>
  </si>
  <si>
    <t>Zkoušky včetně vystavení protokolů o zkouškách</t>
  </si>
  <si>
    <t>-1091042552</t>
  </si>
  <si>
    <t>VZT.019</t>
  </si>
  <si>
    <t>Seřízení průtoků vzduchu včetně vystavení protokolu</t>
  </si>
  <si>
    <t>-103280220</t>
  </si>
  <si>
    <t>VZT.020</t>
  </si>
  <si>
    <t>Zřízení a odstranění pracovní podlahy dle montáže, např. lešení, pomocné lešení, práce na žebříku, práce na plošině, jeřábové práce atd.</t>
  </si>
  <si>
    <t>2132567213</t>
  </si>
  <si>
    <t>VZT.021</t>
  </si>
  <si>
    <t>Vypracování projektu skutečného provedení</t>
  </si>
  <si>
    <t>soub.</t>
  </si>
  <si>
    <t>-251605208</t>
  </si>
  <si>
    <t>VZT.022</t>
  </si>
  <si>
    <t>Zaučení obsluhy</t>
  </si>
  <si>
    <t>-153001561</t>
  </si>
  <si>
    <t>VZT.023</t>
  </si>
  <si>
    <t>Ostatní zúčtovatelný drobný, pomocný, doplňkový a ostatní materiál v potřebném rozsahu pro řádné dokončení díla</t>
  </si>
  <si>
    <t>-513131535</t>
  </si>
  <si>
    <t>Poznámka k položce:
např. přizpůsobování nových rozvodů a zařízení VZT ostatním zařízením TZB a stavební části, drobný materiál jako např. těsnění, atd., tedy veškerý ostatní materiál a výrobky potřebné pro řádné dokončení díla</t>
  </si>
  <si>
    <t>VZT.024</t>
  </si>
  <si>
    <t>Popisy a označení rozvodu a zařízení</t>
  </si>
  <si>
    <t>-1394021856</t>
  </si>
  <si>
    <t>VZT.025</t>
  </si>
  <si>
    <t>Likvidace odpadů</t>
  </si>
  <si>
    <t>1789893878</t>
  </si>
  <si>
    <t>VZT.026</t>
  </si>
  <si>
    <t>Závěrečný úklid</t>
  </si>
  <si>
    <t>-1501708582</t>
  </si>
  <si>
    <t>PS 03 - Silnoproudá, slaboproudá elektroinstalace</t>
  </si>
  <si>
    <t>01.EL - DODÁVKY:  ROZVADĚČ RM1</t>
  </si>
  <si>
    <t>02.EL - DODÁVKY:  MĚŘENÍ  - INSTRUMENTACE (VZT)</t>
  </si>
  <si>
    <t>03.EL - ELEKTROMONTÁŽE - DODÁVKY</t>
  </si>
  <si>
    <t>04.EL - ELEKTROMONTÁŽE - MONTÁŽ</t>
  </si>
  <si>
    <t>05.EL - TECHNICKO - INŽENÝRSKÁ ČINNOST</t>
  </si>
  <si>
    <t>01.EL</t>
  </si>
  <si>
    <t>DODÁVKY:  ROZVADĚČ RM1</t>
  </si>
  <si>
    <t>EL.001</t>
  </si>
  <si>
    <t>OCP samostatně stojící skříň, 1800 x 800 x 400mm, IP65/IP20, + sokl 200mm</t>
  </si>
  <si>
    <t>1787033877</t>
  </si>
  <si>
    <t>EL.002</t>
  </si>
  <si>
    <t>Kompaktní výkonový jistič 3P,</t>
  </si>
  <si>
    <t>-318208418</t>
  </si>
  <si>
    <t>Kompaktní výkonový jistič 3P, In= 160A s TM spouští Inast.= 120A - 1x napěťová spoušť Un= 230VA - 2x pom. kontakty jističe, 1x přepínací kontakt, Ie při AC-15 / 230V/ 5 A - 1x sada pro připojení -3 svorky pro neupravené kabely 1,5 ÷ 95 mm2</t>
  </si>
  <si>
    <t>EL.003</t>
  </si>
  <si>
    <t>Pojistkový odpínač Ie=160A</t>
  </si>
  <si>
    <t>-1917819720</t>
  </si>
  <si>
    <t>Pojistkový odpínač Ie=160A, Ue AC 690V/DC 440V, pro nožové pojistkové vložky vel. 000 3 pól. provedení, bez signalizace, třmenové svorky 1,5 ÷ 50 mm2</t>
  </si>
  <si>
    <t>EL.004</t>
  </si>
  <si>
    <t>Pojistkový odpínač Ie=32A, Ue AC 690V/DC 440V, pro válcové pojistkové vložky 10x38, 3 pól. provedení, bez signalizace</t>
  </si>
  <si>
    <t>1064821320</t>
  </si>
  <si>
    <t>EL.005</t>
  </si>
  <si>
    <t>Pojistkový odpínač Ie=32A, Ue AC 690V/DC 440V, pro válcové pojistkové vložky 10x38, 1 pól. provedení, bez signalizace</t>
  </si>
  <si>
    <t>1816492492</t>
  </si>
  <si>
    <t>EL.006</t>
  </si>
  <si>
    <t>Válcová pojistková vložka  20A, Un 500VAC/250VDC, vel. 10x38, gG-char., Cd/Pb free</t>
  </si>
  <si>
    <t>-774723667</t>
  </si>
  <si>
    <t>Válcová pojistková vložka 20A, Un 500VAC/250VDC, vel. 10x38, gG-char., Cd/Pb free</t>
  </si>
  <si>
    <t>EL.007</t>
  </si>
  <si>
    <t>Válcová pojistková vložka  4A, Un 500VAC/250VDC, vel. 10x38, gG-char., Cd/Pb free</t>
  </si>
  <si>
    <t>-85069049</t>
  </si>
  <si>
    <t>Válcová pojistková vložka 4A, Un 500VAC/250VDC, vel. 10x38, gG-char., Cd/Pb free</t>
  </si>
  <si>
    <t>EL.008</t>
  </si>
  <si>
    <t>Válcová pojistková vložka  2A, Un 500VAC/250VDC, vel. 10x38, gG-char., Cd/Pb free</t>
  </si>
  <si>
    <t>-716536256</t>
  </si>
  <si>
    <t>Válcová pojistková vložka 2A, Un 500VAC/250VDC, vel. 10x38, gG-char., Cd/Pb free</t>
  </si>
  <si>
    <t>EL.009</t>
  </si>
  <si>
    <t>Nožová pojistková vložka  125A, Un 500VAC/250VDC, vel. 000, gG-char., Cd/Pb free</t>
  </si>
  <si>
    <t>1007879141</t>
  </si>
  <si>
    <t>Nožová pojistková vložka 125A, Un 500VAC/250VDC, vel. 000, gG-char., Cd/Pb free</t>
  </si>
  <si>
    <t>EL.010</t>
  </si>
  <si>
    <t>Nožová pojistková vložka  80A, Un 500VAC/250VDC, vel. 000, gG-char., Cd/Pb free</t>
  </si>
  <si>
    <t>-345184393</t>
  </si>
  <si>
    <t>Nožová pojistková vložka 80A, Un 500VAC/250VDC, vel. 000, gG-char., Cd/Pb free</t>
  </si>
  <si>
    <t>EL.011</t>
  </si>
  <si>
    <t>Kombinovaný svodič přepětí typu 1+2+3 s uzavřeným</t>
  </si>
  <si>
    <t>2082848395</t>
  </si>
  <si>
    <t>Kombinovaný svodič přepětí typu 1+2+3 s uzavřeným, plynem plněným jiskřištěm pro 3-fázový systém TN-C, Iimp = 25 kA na pól (vlna 10/350 μs), Un 230/400V. Mezní svodový proud (8/20 μs) In 70kA,</t>
  </si>
  <si>
    <t>EL.012</t>
  </si>
  <si>
    <t>Přepěťová ochrana s integrovaným odrušovacím vf filtrem</t>
  </si>
  <si>
    <t>1765789213</t>
  </si>
  <si>
    <t>Přepěťová ochrana s integrovaným odrušovacím vf filtrem, instalace do rozvodů nn v blízkosti chráněného zařízení, k ochraně napájení řídicích systémů MaR, EZS, EPS apod. proti pulsnímu přepětí a vf rušení. Un=230VAC, In=16A, výbojový proud (8/20 µs) L-N In=3,00kA, doba odezvy L-N ta=25ns.</t>
  </si>
  <si>
    <t>EL.013</t>
  </si>
  <si>
    <t>Rázová oddělovací tlumivka, vazební impedance</t>
  </si>
  <si>
    <t>943188266</t>
  </si>
  <si>
    <t>Rázová oddělovací tlumivka, vazební impedance, Un= 500 VAC, 50Hz Jmenovitý zatěžovací proud při 25°C In= 16 A, R= 5MΩ, L= 10,00 uH, IP20</t>
  </si>
  <si>
    <t>EL.014</t>
  </si>
  <si>
    <t>Zkušební svorkovnice s krytem, max Un 400V/50Hz</t>
  </si>
  <si>
    <t>-290197964</t>
  </si>
  <si>
    <t>Zkušební svorkovnice s krytem, max Un 400V/50Hz, max In 5A, 2kV ef., podmínka nepřerušení sekundárních obvodů měřících proudových transformátorů</t>
  </si>
  <si>
    <t>EL.015</t>
  </si>
  <si>
    <t>Měřící transformátor proudu 160/5A, tř.1, 5VA</t>
  </si>
  <si>
    <t>634562638</t>
  </si>
  <si>
    <t>EL.016</t>
  </si>
  <si>
    <t>Digitální Multimetr, Podsvícený LCD s ikonami, 72x46 mm, napájení 100-440 V, AC 120-250 V DC, čelní optické rozhraní</t>
  </si>
  <si>
    <t>-289257123</t>
  </si>
  <si>
    <t>EL.017</t>
  </si>
  <si>
    <t>Jistič trojpólový  3P/10A/char. C/ 10kA</t>
  </si>
  <si>
    <t>-210767014</t>
  </si>
  <si>
    <t>Jistič trojpólový 3P/10A/char. C/ 10kA</t>
  </si>
  <si>
    <t>EL.018</t>
  </si>
  <si>
    <t>Jistič jednopólový s proudovým chráničem  1P+N/10A/30mA/char.C/ 10kA</t>
  </si>
  <si>
    <t>-834431490</t>
  </si>
  <si>
    <t>Jistič jednopólový s proudovým chráničem 1P+N/10A/30mA/char.C/ 10kA</t>
  </si>
  <si>
    <t>EL.019</t>
  </si>
  <si>
    <t>Jistič dvojpólový  2P/13A/char. C/ 10kA</t>
  </si>
  <si>
    <t>-121169186</t>
  </si>
  <si>
    <t>Jistič dvojpólový 2P/13A/char. C/ 10kA</t>
  </si>
  <si>
    <t>EL.020</t>
  </si>
  <si>
    <t>Jistič jednopólový  1P/2A/char. D/ 10kA</t>
  </si>
  <si>
    <t>1087149815</t>
  </si>
  <si>
    <t>Jistič jednopólový 1P/2A/char. D/ 10kA</t>
  </si>
  <si>
    <t>EL.021</t>
  </si>
  <si>
    <t>-503118385</t>
  </si>
  <si>
    <t>EL.022</t>
  </si>
  <si>
    <t>Jistič jednopólový  1P/1A/char. C/ 10kA</t>
  </si>
  <si>
    <t>668077915</t>
  </si>
  <si>
    <t>Jistič jednopólový 1P/1A/char. C/ 10kA</t>
  </si>
  <si>
    <t>EL.023</t>
  </si>
  <si>
    <t>Řídicí transformátor oddělovací  230V/230VAC/160VA</t>
  </si>
  <si>
    <t>-1416639777</t>
  </si>
  <si>
    <t>Řídicí transformátor oddělovací 230V/230VAC/160VA</t>
  </si>
  <si>
    <t>EL.024</t>
  </si>
  <si>
    <t>Motorový spínač s ochranou motorů, nast. 0,4 ÷ 0,63A, 3P, třída 10, 100kA, páčkové ovl.</t>
  </si>
  <si>
    <t>2120385562</t>
  </si>
  <si>
    <t>EL.025</t>
  </si>
  <si>
    <t>Pomocný kontakt čelní  1Z+1R  pro mot. spínač.</t>
  </si>
  <si>
    <t>922930907</t>
  </si>
  <si>
    <t>Pomocný kontakt čelní 1Z+1R pro mot. spínač.</t>
  </si>
  <si>
    <t>EL.026</t>
  </si>
  <si>
    <t>Stykač 7A/3kW/400V, 3p. /cívka 230VAC/pom. kontakt 1Z</t>
  </si>
  <si>
    <t>398656809</t>
  </si>
  <si>
    <t>EL.027</t>
  </si>
  <si>
    <t>Stykač 9A/4KW/400V, 3p. /cívka 230VAC/pom. kontakt 1Z</t>
  </si>
  <si>
    <t>222281702</t>
  </si>
  <si>
    <t>EL.028</t>
  </si>
  <si>
    <t>Kontakt pomocný 2Z+2R čelní  ( pro stykač 1.4KM1, 1.5KM1 )</t>
  </si>
  <si>
    <t>676414636</t>
  </si>
  <si>
    <t>Kontakt pomocný 2Z+2R čelní ( pro stykač 1.4KM1, 1.5KM1 )</t>
  </si>
  <si>
    <t>EL.029</t>
  </si>
  <si>
    <t>Vazební člen - DIN, 2P, 8A, cívka 230V AC, LED + varistor, s EMC modulem</t>
  </si>
  <si>
    <t>-673968096</t>
  </si>
  <si>
    <t>EL.030</t>
  </si>
  <si>
    <t>Vazební člen - DIN, 4P, 7A, cívka 230V AC, LED + varistor, s EMC modulem</t>
  </si>
  <si>
    <t>170344376</t>
  </si>
  <si>
    <t>EL.031</t>
  </si>
  <si>
    <t>Časové relé, zpožděný návrat, 24-240VAC/DC, 1P, funkce R, T=10min</t>
  </si>
  <si>
    <t>-951927046</t>
  </si>
  <si>
    <t>EL.032</t>
  </si>
  <si>
    <t>Asymetrický cyklovač 12-240VAC/DC, 1P, 8A, funkce li, T1=15min, T2=6hod</t>
  </si>
  <si>
    <t>-1511733594</t>
  </si>
  <si>
    <t>EL.033</t>
  </si>
  <si>
    <t>Zásuvka soklová na DIN35mm,  250VAC/16A</t>
  </si>
  <si>
    <t>2112038084</t>
  </si>
  <si>
    <t>Zásuvka soklová na DIN35mm, 250VAC/16A</t>
  </si>
  <si>
    <t>EL.034</t>
  </si>
  <si>
    <t>LED signálka monoblok 230V-AC/DC, zelená</t>
  </si>
  <si>
    <t>-725058577</t>
  </si>
  <si>
    <t>EL.035</t>
  </si>
  <si>
    <t>LED signálka monoblok 230V-AC/DC, bílá</t>
  </si>
  <si>
    <t>1000737602</t>
  </si>
  <si>
    <t>EL.036</t>
  </si>
  <si>
    <t>Otočný  ovladač Ø22, 2-POZ. I-0, 1Z, barva černá</t>
  </si>
  <si>
    <t>628464862</t>
  </si>
  <si>
    <t>Otočný ovladač Ø22, 2-POZ. I-0, 1Z, barva černá</t>
  </si>
  <si>
    <t>EL.037</t>
  </si>
  <si>
    <t>Řadová svorka pojistková pro trubičkovou tavnou pojistku, připojení  0,5 ÷ 4 mm2</t>
  </si>
  <si>
    <t>346420402</t>
  </si>
  <si>
    <t>Řadová svorka pojistková pro trubičkovou tavnou pojistku, připojení 0,5 ÷ 4 mm2</t>
  </si>
  <si>
    <t>EL.038</t>
  </si>
  <si>
    <t>Trubičková tavná pojistka (keramická) 5 x 20   T=250mA</t>
  </si>
  <si>
    <t>1400762991</t>
  </si>
  <si>
    <t>Trubičková tavná pojistka (keramická) 5 x 20 T=250mA</t>
  </si>
  <si>
    <t>EL.039</t>
  </si>
  <si>
    <t>Ovladač nouzového zastavení, s hřibovým knoflíkem, 2V, barva červená</t>
  </si>
  <si>
    <t>102584490</t>
  </si>
  <si>
    <t>EL.040</t>
  </si>
  <si>
    <t>Univerzální GSM komunikátor a ovladač pro hlášení stavů el. zařízení, 2x DO, 4x DI</t>
  </si>
  <si>
    <t>-1706541897</t>
  </si>
  <si>
    <t>EL.041</t>
  </si>
  <si>
    <t>Zálohovací modul pro GSM komunikátor, výdrž cca 12...24 hod.</t>
  </si>
  <si>
    <t>-1738354585</t>
  </si>
  <si>
    <t>EL.042</t>
  </si>
  <si>
    <t>Prutová GSM anténa 800/2100MHz pro GSM komunikátor</t>
  </si>
  <si>
    <t>852412701</t>
  </si>
  <si>
    <t>EL.043</t>
  </si>
  <si>
    <t>Řadová svorka 2,5-50mm2; ŠEDÁ</t>
  </si>
  <si>
    <t>-169534764</t>
  </si>
  <si>
    <t>EL.044</t>
  </si>
  <si>
    <t>Řadová svorka Ø 6; BÍLÁ</t>
  </si>
  <si>
    <t>-157518212</t>
  </si>
  <si>
    <t>EL.045</t>
  </si>
  <si>
    <t>Řadová svorka Ø 6; SVĚTLE MODRÁ</t>
  </si>
  <si>
    <t>-1710577732</t>
  </si>
  <si>
    <t>EL.046</t>
  </si>
  <si>
    <t>Řadová svorka Ø 6PE; ZELENOŽLUTÁ</t>
  </si>
  <si>
    <t>1279453820</t>
  </si>
  <si>
    <t>EL.047</t>
  </si>
  <si>
    <t>Řadová svorka Ø 4; BÍLÁ</t>
  </si>
  <si>
    <t>-740143348</t>
  </si>
  <si>
    <t>EL.048</t>
  </si>
  <si>
    <t>Řadová svorka Ø 4; SVĚTLE MODRÁ</t>
  </si>
  <si>
    <t>536063371</t>
  </si>
  <si>
    <t>EL.049</t>
  </si>
  <si>
    <t>Řadová svorka Ø 4PE; ZELENOŽLUTÁ</t>
  </si>
  <si>
    <t>-1477221432</t>
  </si>
  <si>
    <t>EL.050</t>
  </si>
  <si>
    <t>Řadová svorka Ø 2,5; ČERVENÁ, BÍLÁ, TM. MODRÁ, HN. GOBI    BEZŠROUBOVÁ</t>
  </si>
  <si>
    <t>1954804916</t>
  </si>
  <si>
    <t>Řadová svorka Ø 2,5; ČERVENÁ, BÍLÁ, TM. MODRÁ, HN. GOBI BEZŠROUBOVÁ</t>
  </si>
  <si>
    <t>EL.051</t>
  </si>
  <si>
    <t>Ostatní mont.materiál (propoj.vodiče, plastové žlaby, pasové vedení Cu, atd ..)</t>
  </si>
  <si>
    <t>1423405460</t>
  </si>
  <si>
    <t>EL.052</t>
  </si>
  <si>
    <t>Kompletace, montáž, propojení, odzkoušení</t>
  </si>
  <si>
    <t>-1544631492</t>
  </si>
  <si>
    <t>02.EL</t>
  </si>
  <si>
    <t>DODÁVKY:  MĚŘENÍ  - INSTRUMENTACE (VZT)</t>
  </si>
  <si>
    <t>EL.053</t>
  </si>
  <si>
    <t>Plovákový spínač hladiny, materiál PVC, kabeláž: 20 m</t>
  </si>
  <si>
    <t>1731299135</t>
  </si>
  <si>
    <t>Plovákový spínač hladiny, materiál PVC, kabeláž: 20 m, výstup: SPDT relé (16A/250VAC) AC1, urřeno pro čistou vodu. Třída krytí IP 68</t>
  </si>
  <si>
    <t>EL.054</t>
  </si>
  <si>
    <t>Termostat pro hlídání a regulaci teploty v náročných prostředích (vlhké, agresivní, průmyslové provozy)</t>
  </si>
  <si>
    <t>-808868075</t>
  </si>
  <si>
    <t>Termostat pro hlídání a regulaci teploty v náročných prostředích (vlhké, agresivní, průmyslové provozy). Provedení IP65. Rozsah 0...30°C, hystereze 4°C, nastavení +5°C, funkce TOPÍ. Napájení: 230VAC, bezpotenciálový výstupní kontakt 12 A / AC1 spínací.</t>
  </si>
  <si>
    <t>EL.055</t>
  </si>
  <si>
    <t>-556900083</t>
  </si>
  <si>
    <t>Termostat pro hlídání a regulaci teploty v náročných prostředích (vlhké, agresivní, průmyslové provozy). Provedení IP65. Rozsah 30…60°C, hystereze 4°C, nastavení +35°C, funkce CHLADÍ. Napájení: 230VAC, bezpotenciálový výstupní kontakt 12 A / AC1 spínací.</t>
  </si>
  <si>
    <t>EL.056</t>
  </si>
  <si>
    <t>Hygrostat pro hlídání a regulaci relativní vlhkosti v náročných prostředích (vlhké, agresivní, průmyslové provozy)</t>
  </si>
  <si>
    <t>-387473107</t>
  </si>
  <si>
    <t>Hygrostat pro hlídání a regulaci relativní vlhkosti v náročných prostředích (vlhké, agresivní, průmyslové provozy). Provedení IP65. Rozsah 60…90%, hystereze 4%, nastavení 70% RV, funkce ODVLHČUJE. Napájení: 230VAC, bezpotenciálový výstupní kontakt 12 A / AC1 spínací.</t>
  </si>
  <si>
    <t>03.EL</t>
  </si>
  <si>
    <t>ELEKTROMONTÁŽE - DODÁVKY</t>
  </si>
  <si>
    <t>EL.057</t>
  </si>
  <si>
    <t>Kabel 1-CYKY 3x25+16</t>
  </si>
  <si>
    <t>-505298282</t>
  </si>
  <si>
    <t>EL.058</t>
  </si>
  <si>
    <t>Kabel CYKY-J 3x1,5</t>
  </si>
  <si>
    <t>-57049613</t>
  </si>
  <si>
    <t>EL.059</t>
  </si>
  <si>
    <t>Kabel CYKY-J 3x2,5</t>
  </si>
  <si>
    <t>-1300937619</t>
  </si>
  <si>
    <t>EL.060</t>
  </si>
  <si>
    <t>Kabel CYKY-J 4x2,5</t>
  </si>
  <si>
    <t>982390699</t>
  </si>
  <si>
    <t>EL.061</t>
  </si>
  <si>
    <t>Kabel CYKY-J 5x4</t>
  </si>
  <si>
    <t>1843118779</t>
  </si>
  <si>
    <t>EL.062</t>
  </si>
  <si>
    <t>Kabel YSLY-OZ 4x1</t>
  </si>
  <si>
    <t>1907750751</t>
  </si>
  <si>
    <t>EL.063</t>
  </si>
  <si>
    <t>Vodič jednožilový H07V–K 25 žz</t>
  </si>
  <si>
    <t>438001374</t>
  </si>
  <si>
    <t>EL.064</t>
  </si>
  <si>
    <t>Vodič jednožilový H07V–K 16 žz</t>
  </si>
  <si>
    <t>-21867665</t>
  </si>
  <si>
    <t>EL.065</t>
  </si>
  <si>
    <t>Vodič jednožilový H07V–K 6  žz</t>
  </si>
  <si>
    <t>-1153319227</t>
  </si>
  <si>
    <t>Vodič jednožilový H07V–K 6 žz</t>
  </si>
  <si>
    <t>EL.066</t>
  </si>
  <si>
    <t>Plastová ovládací skříň pro VZT ( skříňka IP66, 1x přepínač 3 polohy I-0-II, )</t>
  </si>
  <si>
    <t>851234384</t>
  </si>
  <si>
    <t>EL.067</t>
  </si>
  <si>
    <t>Total stop: žlutá skříňka, 1 červené hřib. tlač.nouz.zastav.Ø40 uvolnění otočením 1Z+1V</t>
  </si>
  <si>
    <t>-1890908625</t>
  </si>
  <si>
    <t>EL.068</t>
  </si>
  <si>
    <t>Rozboč. krabice: IP65, Typ: Abox 040L</t>
  </si>
  <si>
    <t>125421283</t>
  </si>
  <si>
    <t>EL.069</t>
  </si>
  <si>
    <t>Kabelový rošt 54/50  (nerez 1.4301/ AISI 304)  L=3m</t>
  </si>
  <si>
    <t>1810778372</t>
  </si>
  <si>
    <t>Kabelový rošt 54/50 (nerez 1.4301/ AISI 304) L=3m</t>
  </si>
  <si>
    <t>EL.070</t>
  </si>
  <si>
    <t>Kabelový rošt 54/100   (nerez 1.4301/ AISI 304)  L=3m</t>
  </si>
  <si>
    <t>-1521291082</t>
  </si>
  <si>
    <t>Kabelový rošt 54/100 (nerez 1.4301/ AISI 304) L=3m</t>
  </si>
  <si>
    <t>EL.071</t>
  </si>
  <si>
    <t>Kabelový rošt 54/200   (nerez 1.4301/ AISI 304)  L=3m</t>
  </si>
  <si>
    <t>-1577378440</t>
  </si>
  <si>
    <t>Kabelový rošt 54/200 (nerez 1.4301/ AISI 304) L=3m</t>
  </si>
  <si>
    <t>EL.072</t>
  </si>
  <si>
    <t>Konzole kabelového roštu</t>
  </si>
  <si>
    <t>-793743212</t>
  </si>
  <si>
    <t>EL.073</t>
  </si>
  <si>
    <t>Spojka roštu</t>
  </si>
  <si>
    <t>-825873388</t>
  </si>
  <si>
    <t>EL.074</t>
  </si>
  <si>
    <t>Instalační trubka plastová ohebná Ø16mm, pevnost v rázu střední třída 3 (m)</t>
  </si>
  <si>
    <t>332788499</t>
  </si>
  <si>
    <t>EL.075</t>
  </si>
  <si>
    <t>Drobný montážní a spojovací materiál, nátěr</t>
  </si>
  <si>
    <t>-849610919</t>
  </si>
  <si>
    <t>EL.076</t>
  </si>
  <si>
    <t>Nosné a pomocné konstrukce</t>
  </si>
  <si>
    <t>-1723155506</t>
  </si>
  <si>
    <t>04.EL</t>
  </si>
  <si>
    <t>ELEKTROMONTÁŽE - MONTÁŽ</t>
  </si>
  <si>
    <t>EL.077</t>
  </si>
  <si>
    <t>Odpojení vybraných stávajících kabelových vývodů z stávajícího rozvaděče</t>
  </si>
  <si>
    <t>hod</t>
  </si>
  <si>
    <t>2076888364</t>
  </si>
  <si>
    <t>EL.078</t>
  </si>
  <si>
    <t>Demontáž stávajícího rozvaděče včetně ocelové konstrukce</t>
  </si>
  <si>
    <t>1316638537</t>
  </si>
  <si>
    <t>EL.079</t>
  </si>
  <si>
    <t>Demontáž stávajících kabelových rozvodů</t>
  </si>
  <si>
    <t>-1400661368</t>
  </si>
  <si>
    <t>EL.080</t>
  </si>
  <si>
    <t>Umístění nového rozvavěče RM1</t>
  </si>
  <si>
    <t>-1004760076</t>
  </si>
  <si>
    <t>EL.081</t>
  </si>
  <si>
    <t>Provedení nového uzemnění a pospojení s stáv. uzemněním HOP</t>
  </si>
  <si>
    <t>-1098623806</t>
  </si>
  <si>
    <t>EL.082</t>
  </si>
  <si>
    <t>Zpětné zapojení kabelů - hl. přívod, 2x VRT</t>
  </si>
  <si>
    <t>-1677217745</t>
  </si>
  <si>
    <t>EL.083</t>
  </si>
  <si>
    <t>Zhotovení dodatečných kabelových tras, pokládka, zapojení kabelů dle přílohy č. 05</t>
  </si>
  <si>
    <t>-487356693</t>
  </si>
  <si>
    <t>EL.084</t>
  </si>
  <si>
    <t>Montáž a zapojení termostatů, hygrostatu, ovl. skříňky VZT v prostoru strojovny</t>
  </si>
  <si>
    <t>-1255108998</t>
  </si>
  <si>
    <t>EL.085</t>
  </si>
  <si>
    <t>Montáž plovákového spínače v vodojemu; lanové zavěšení, nastavení hladiny</t>
  </si>
  <si>
    <t>289375578</t>
  </si>
  <si>
    <t>EL.086</t>
  </si>
  <si>
    <t>Použití stávajícího dálkového odečtu pro vodárnu - napojení na nový modul HRI</t>
  </si>
  <si>
    <t>867299502</t>
  </si>
  <si>
    <t>EL.087</t>
  </si>
  <si>
    <t>Prostupy pro elektroinstalaci, včet. utěsnění a začištění, Ø do 100 mm do šířky zdi 50 cm</t>
  </si>
  <si>
    <t>2013430189</t>
  </si>
  <si>
    <t>EL.088</t>
  </si>
  <si>
    <t>Štítkové označení kabelů</t>
  </si>
  <si>
    <t>1296190685</t>
  </si>
  <si>
    <t>EL.089</t>
  </si>
  <si>
    <t>Výškové práce</t>
  </si>
  <si>
    <t>569580531</t>
  </si>
  <si>
    <t>EL.090</t>
  </si>
  <si>
    <t>Ekologická likvidace demontovaného zeřízení vč, stávajícího rozvaděče</t>
  </si>
  <si>
    <t>1642963777</t>
  </si>
  <si>
    <t>EL.091</t>
  </si>
  <si>
    <t>Elektromontáž - pomocné práce</t>
  </si>
  <si>
    <t>-1538431139</t>
  </si>
  <si>
    <t>05.EL</t>
  </si>
  <si>
    <t>TECHNICKO - INŽENÝRSKÁ ČINNOST</t>
  </si>
  <si>
    <t>EL.092</t>
  </si>
  <si>
    <t>Uvedení do provozu, komplexní zkoušky</t>
  </si>
  <si>
    <t>-606197713</t>
  </si>
  <si>
    <t>EL.093</t>
  </si>
  <si>
    <t>Projektová dokumentace skutečného stavu</t>
  </si>
  <si>
    <t>-1979803331</t>
  </si>
  <si>
    <t>EL.094</t>
  </si>
  <si>
    <t>Revize, revizní zpráva</t>
  </si>
  <si>
    <t>-621012721</t>
  </si>
  <si>
    <t>EL.095</t>
  </si>
  <si>
    <t>Cestovní náklady, transport materiálu (8%)</t>
  </si>
  <si>
    <t>1191854796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</si>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</sst>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20PL31001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Rekonstrukce technologické části hlavního uzávěru vody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Rokycany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29. 9. 2020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Rokycanská nemocnice a.s.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Valbek, spol. s r.o., středisko Plzeň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ROUND(SUM(AG55:AG59),2)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ROUND(SUM(AS55:AS59),2)</f>
        <v>0</v>
      </c>
      <c r="AT54" s="107">
        <f>ROUND(SUM(AV54:AW54),2)</f>
        <v>0</v>
      </c>
      <c r="AU54" s="108">
        <f>ROUND(SUM(AU55:AU59),5)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ROUND(SUM(AZ55:AZ59),2)</f>
        <v>0</v>
      </c>
      <c r="BA54" s="107">
        <f>ROUND(SUM(BA55:BA59),2)</f>
        <v>0</v>
      </c>
      <c r="BB54" s="107">
        <f>ROUND(SUM(BB55:BB59),2)</f>
        <v>0</v>
      </c>
      <c r="BC54" s="107">
        <f>ROUND(SUM(BC55:BC59),2)</f>
        <v>0</v>
      </c>
      <c r="BD54" s="109">
        <f>ROUND(SUM(BD55:BD59),2)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112" t="s">
        <v>76</v>
      </c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78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00 - Vedlejší a ostatn...'!J30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79</v>
      </c>
      <c r="AR55" s="119"/>
      <c r="AS55" s="120">
        <v>0</v>
      </c>
      <c r="AT55" s="121">
        <f>ROUND(SUM(AV55:AW55),2)</f>
        <v>0</v>
      </c>
      <c r="AU55" s="122">
        <f>'SO 00 - Vedlejší a ostatn...'!P83</f>
        <v>0</v>
      </c>
      <c r="AV55" s="121">
        <f>'SO 00 - Vedlejší a ostatn...'!J33</f>
        <v>0</v>
      </c>
      <c r="AW55" s="121">
        <f>'SO 00 - Vedlejší a ostatn...'!J34</f>
        <v>0</v>
      </c>
      <c r="AX55" s="121">
        <f>'SO 00 - Vedlejší a ostatn...'!J35</f>
        <v>0</v>
      </c>
      <c r="AY55" s="121">
        <f>'SO 00 - Vedlejší a ostatn...'!J36</f>
        <v>0</v>
      </c>
      <c r="AZ55" s="121">
        <f>'SO 00 - Vedlejší a ostatn...'!F33</f>
        <v>0</v>
      </c>
      <c r="BA55" s="121">
        <f>'SO 00 - Vedlejší a ostatn...'!F34</f>
        <v>0</v>
      </c>
      <c r="BB55" s="121">
        <f>'SO 00 - Vedlejší a ostatn...'!F35</f>
        <v>0</v>
      </c>
      <c r="BC55" s="121">
        <f>'SO 00 - Vedlejší a ostatn...'!F36</f>
        <v>0</v>
      </c>
      <c r="BD55" s="123">
        <f>'SO 00 - Vedlejší a ostatn...'!F37</f>
        <v>0</v>
      </c>
      <c r="BE55" s="7"/>
      <c r="BT55" s="124" t="s">
        <v>80</v>
      </c>
      <c r="BV55" s="124" t="s">
        <v>74</v>
      </c>
      <c r="BW55" s="124" t="s">
        <v>81</v>
      </c>
      <c r="BX55" s="124" t="s">
        <v>5</v>
      </c>
      <c r="CL55" s="124" t="s">
        <v>19</v>
      </c>
      <c r="CM55" s="124" t="s">
        <v>82</v>
      </c>
    </row>
    <row r="56" spans="1:91" s="7" customFormat="1" ht="16.5" customHeight="1">
      <c r="A56" s="112" t="s">
        <v>76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01 - Stavební úpravy,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85</v>
      </c>
      <c r="AR56" s="119"/>
      <c r="AS56" s="120">
        <v>0</v>
      </c>
      <c r="AT56" s="121">
        <f>ROUND(SUM(AV56:AW56),2)</f>
        <v>0</v>
      </c>
      <c r="AU56" s="122">
        <f>'SO 01 - Stavební úpravy, ...'!P92</f>
        <v>0</v>
      </c>
      <c r="AV56" s="121">
        <f>'SO 01 - Stavební úpravy, ...'!J33</f>
        <v>0</v>
      </c>
      <c r="AW56" s="121">
        <f>'SO 01 - Stavební úpravy, ...'!J34</f>
        <v>0</v>
      </c>
      <c r="AX56" s="121">
        <f>'SO 01 - Stavební úpravy, ...'!J35</f>
        <v>0</v>
      </c>
      <c r="AY56" s="121">
        <f>'SO 01 - Stavební úpravy, ...'!J36</f>
        <v>0</v>
      </c>
      <c r="AZ56" s="121">
        <f>'SO 01 - Stavební úpravy, ...'!F33</f>
        <v>0</v>
      </c>
      <c r="BA56" s="121">
        <f>'SO 01 - Stavební úpravy, ...'!F34</f>
        <v>0</v>
      </c>
      <c r="BB56" s="121">
        <f>'SO 01 - Stavební úpravy, ...'!F35</f>
        <v>0</v>
      </c>
      <c r="BC56" s="121">
        <f>'SO 01 - Stavební úpravy, ...'!F36</f>
        <v>0</v>
      </c>
      <c r="BD56" s="123">
        <f>'SO 01 - Stavební úpravy, ...'!F37</f>
        <v>0</v>
      </c>
      <c r="BE56" s="7"/>
      <c r="BT56" s="124" t="s">
        <v>80</v>
      </c>
      <c r="BV56" s="124" t="s">
        <v>74</v>
      </c>
      <c r="BW56" s="124" t="s">
        <v>86</v>
      </c>
      <c r="BX56" s="124" t="s">
        <v>5</v>
      </c>
      <c r="CL56" s="124" t="s">
        <v>19</v>
      </c>
      <c r="CM56" s="124" t="s">
        <v>82</v>
      </c>
    </row>
    <row r="57" spans="1:91" s="7" customFormat="1" ht="16.5" customHeight="1">
      <c r="A57" s="112" t="s">
        <v>76</v>
      </c>
      <c r="B57" s="113"/>
      <c r="C57" s="114"/>
      <c r="D57" s="115" t="s">
        <v>87</v>
      </c>
      <c r="E57" s="115"/>
      <c r="F57" s="115"/>
      <c r="G57" s="115"/>
      <c r="H57" s="115"/>
      <c r="I57" s="116"/>
      <c r="J57" s="115" t="s">
        <v>88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'PS 01 - Vystrojení vodojemu'!J30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89</v>
      </c>
      <c r="AR57" s="119"/>
      <c r="AS57" s="120">
        <v>0</v>
      </c>
      <c r="AT57" s="121">
        <f>ROUND(SUM(AV57:AW57),2)</f>
        <v>0</v>
      </c>
      <c r="AU57" s="122">
        <f>'PS 01 - Vystrojení vodojemu'!P101</f>
        <v>0</v>
      </c>
      <c r="AV57" s="121">
        <f>'PS 01 - Vystrojení vodojemu'!J33</f>
        <v>0</v>
      </c>
      <c r="AW57" s="121">
        <f>'PS 01 - Vystrojení vodojemu'!J34</f>
        <v>0</v>
      </c>
      <c r="AX57" s="121">
        <f>'PS 01 - Vystrojení vodojemu'!J35</f>
        <v>0</v>
      </c>
      <c r="AY57" s="121">
        <f>'PS 01 - Vystrojení vodojemu'!J36</f>
        <v>0</v>
      </c>
      <c r="AZ57" s="121">
        <f>'PS 01 - Vystrojení vodojemu'!F33</f>
        <v>0</v>
      </c>
      <c r="BA57" s="121">
        <f>'PS 01 - Vystrojení vodojemu'!F34</f>
        <v>0</v>
      </c>
      <c r="BB57" s="121">
        <f>'PS 01 - Vystrojení vodojemu'!F35</f>
        <v>0</v>
      </c>
      <c r="BC57" s="121">
        <f>'PS 01 - Vystrojení vodojemu'!F36</f>
        <v>0</v>
      </c>
      <c r="BD57" s="123">
        <f>'PS 01 - Vystrojení vodojemu'!F37</f>
        <v>0</v>
      </c>
      <c r="BE57" s="7"/>
      <c r="BT57" s="124" t="s">
        <v>80</v>
      </c>
      <c r="BV57" s="124" t="s">
        <v>74</v>
      </c>
      <c r="BW57" s="124" t="s">
        <v>90</v>
      </c>
      <c r="BX57" s="124" t="s">
        <v>5</v>
      </c>
      <c r="CL57" s="124" t="s">
        <v>19</v>
      </c>
      <c r="CM57" s="124" t="s">
        <v>82</v>
      </c>
    </row>
    <row r="58" spans="1:91" s="7" customFormat="1" ht="16.5" customHeight="1">
      <c r="A58" s="112" t="s">
        <v>76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'PS 02 - Vzduchotechnika'!J30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89</v>
      </c>
      <c r="AR58" s="119"/>
      <c r="AS58" s="120">
        <v>0</v>
      </c>
      <c r="AT58" s="121">
        <f>ROUND(SUM(AV58:AW58),2)</f>
        <v>0</v>
      </c>
      <c r="AU58" s="122">
        <f>'PS 02 - Vzduchotechnika'!P82</f>
        <v>0</v>
      </c>
      <c r="AV58" s="121">
        <f>'PS 02 - Vzduchotechnika'!J33</f>
        <v>0</v>
      </c>
      <c r="AW58" s="121">
        <f>'PS 02 - Vzduchotechnika'!J34</f>
        <v>0</v>
      </c>
      <c r="AX58" s="121">
        <f>'PS 02 - Vzduchotechnika'!J35</f>
        <v>0</v>
      </c>
      <c r="AY58" s="121">
        <f>'PS 02 - Vzduchotechnika'!J36</f>
        <v>0</v>
      </c>
      <c r="AZ58" s="121">
        <f>'PS 02 - Vzduchotechnika'!F33</f>
        <v>0</v>
      </c>
      <c r="BA58" s="121">
        <f>'PS 02 - Vzduchotechnika'!F34</f>
        <v>0</v>
      </c>
      <c r="BB58" s="121">
        <f>'PS 02 - Vzduchotechnika'!F35</f>
        <v>0</v>
      </c>
      <c r="BC58" s="121">
        <f>'PS 02 - Vzduchotechnika'!F36</f>
        <v>0</v>
      </c>
      <c r="BD58" s="123">
        <f>'PS 02 - Vzduchotechnika'!F37</f>
        <v>0</v>
      </c>
      <c r="BE58" s="7"/>
      <c r="BT58" s="124" t="s">
        <v>80</v>
      </c>
      <c r="BV58" s="124" t="s">
        <v>74</v>
      </c>
      <c r="BW58" s="124" t="s">
        <v>93</v>
      </c>
      <c r="BX58" s="124" t="s">
        <v>5</v>
      </c>
      <c r="CL58" s="124" t="s">
        <v>19</v>
      </c>
      <c r="CM58" s="124" t="s">
        <v>82</v>
      </c>
    </row>
    <row r="59" spans="1:91" s="7" customFormat="1" ht="16.5" customHeight="1">
      <c r="A59" s="112" t="s">
        <v>76</v>
      </c>
      <c r="B59" s="113"/>
      <c r="C59" s="114"/>
      <c r="D59" s="115" t="s">
        <v>94</v>
      </c>
      <c r="E59" s="115"/>
      <c r="F59" s="115"/>
      <c r="G59" s="115"/>
      <c r="H59" s="115"/>
      <c r="I59" s="116"/>
      <c r="J59" s="115" t="s">
        <v>95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'PS 03 - Silnoproudá, slab...'!J30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89</v>
      </c>
      <c r="AR59" s="119"/>
      <c r="AS59" s="125">
        <v>0</v>
      </c>
      <c r="AT59" s="126">
        <f>ROUND(SUM(AV59:AW59),2)</f>
        <v>0</v>
      </c>
      <c r="AU59" s="127">
        <f>'PS 03 - Silnoproudá, slab...'!P84</f>
        <v>0</v>
      </c>
      <c r="AV59" s="126">
        <f>'PS 03 - Silnoproudá, slab...'!J33</f>
        <v>0</v>
      </c>
      <c r="AW59" s="126">
        <f>'PS 03 - Silnoproudá, slab...'!J34</f>
        <v>0</v>
      </c>
      <c r="AX59" s="126">
        <f>'PS 03 - Silnoproudá, slab...'!J35</f>
        <v>0</v>
      </c>
      <c r="AY59" s="126">
        <f>'PS 03 - Silnoproudá, slab...'!J36</f>
        <v>0</v>
      </c>
      <c r="AZ59" s="126">
        <f>'PS 03 - Silnoproudá, slab...'!F33</f>
        <v>0</v>
      </c>
      <c r="BA59" s="126">
        <f>'PS 03 - Silnoproudá, slab...'!F34</f>
        <v>0</v>
      </c>
      <c r="BB59" s="126">
        <f>'PS 03 - Silnoproudá, slab...'!F35</f>
        <v>0</v>
      </c>
      <c r="BC59" s="126">
        <f>'PS 03 - Silnoproudá, slab...'!F36</f>
        <v>0</v>
      </c>
      <c r="BD59" s="128">
        <f>'PS 03 - Silnoproudá, slab...'!F37</f>
        <v>0</v>
      </c>
      <c r="BE59" s="7"/>
      <c r="BT59" s="124" t="s">
        <v>80</v>
      </c>
      <c r="BV59" s="124" t="s">
        <v>74</v>
      </c>
      <c r="BW59" s="124" t="s">
        <v>96</v>
      </c>
      <c r="BX59" s="124" t="s">
        <v>5</v>
      </c>
      <c r="CL59" s="124" t="s">
        <v>19</v>
      </c>
      <c r="CM59" s="124" t="s">
        <v>82</v>
      </c>
    </row>
    <row r="60" spans="1:57" s="2" customFormat="1" ht="30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s="2" customFormat="1" ht="6.95" customHeight="1">
      <c r="A61" s="39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45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 - Vedlejší a ostatn...'!C2" display="/"/>
    <hyperlink ref="A56" location="'SO 01 - Stavební úpravy, ...'!C2" display="/"/>
    <hyperlink ref="A57" location="'PS 01 - Vystrojení vodojemu'!C2" display="/"/>
    <hyperlink ref="A58" location="'PS 02 - Vzduchotechnika'!C2" display="/"/>
    <hyperlink ref="A59" location="'PS 03 - Silnoproudá, slab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technologické části hlavního uzávěru vody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29. 9. 2020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ROUND((SUM(BE83:BE93)),2)</f>
        <v>0</v>
      </c>
      <c r="G33" s="39"/>
      <c r="H33" s="39"/>
      <c r="I33" s="149">
        <v>0.21</v>
      </c>
      <c r="J33" s="148">
        <f>ROUND(((SUM(BE83:BE93))*I33),2)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ROUND((SUM(BF83:BF93)),2)</f>
        <v>0</v>
      </c>
      <c r="G34" s="39"/>
      <c r="H34" s="39"/>
      <c r="I34" s="149">
        <v>0.15</v>
      </c>
      <c r="J34" s="148">
        <f>ROUND(((SUM(BF83:BF93))*I34),2)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ROUND((SUM(BG83:BG93)),2)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ROUND((SUM(BH83:BH93)),2)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ROUND((SUM(BI83:BI93)),2)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technologické části hlavního uzávěru vody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Rokycany</v>
      </c>
      <c r="G52" s="41"/>
      <c r="H52" s="41"/>
      <c r="I52" s="33" t="s">
        <v>23</v>
      </c>
      <c r="J52" s="73" t="str">
        <f>IF(J12="","",J12)</f>
        <v>29. 9. 2020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Rokycanská nemocnice a.s.</v>
      </c>
      <c r="G54" s="41"/>
      <c r="H54" s="41"/>
      <c r="I54" s="33" t="s">
        <v>31</v>
      </c>
      <c r="J54" s="37" t="str">
        <f>E21</f>
        <v>Valbek, spol. s r.o., středisko Plzeň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101</v>
      </c>
      <c r="D57" s="163"/>
      <c r="E57" s="163"/>
      <c r="F57" s="163"/>
      <c r="G57" s="163"/>
      <c r="H57" s="163"/>
      <c r="I57" s="163"/>
      <c r="J57" s="164" t="s">
        <v>102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103</v>
      </c>
    </row>
    <row r="60" spans="1:31" s="9" customFormat="1" ht="24.95" customHeight="1">
      <c r="A60" s="9"/>
      <c r="B60" s="166"/>
      <c r="C60" s="167"/>
      <c r="D60" s="168" t="s">
        <v>104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105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106</v>
      </c>
      <c r="E62" s="175"/>
      <c r="F62" s="175"/>
      <c r="G62" s="175"/>
      <c r="H62" s="175"/>
      <c r="I62" s="175"/>
      <c r="J62" s="176">
        <f>J88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107</v>
      </c>
      <c r="E63" s="175"/>
      <c r="F63" s="175"/>
      <c r="G63" s="175"/>
      <c r="H63" s="175"/>
      <c r="I63" s="175"/>
      <c r="J63" s="176">
        <f>J91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108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Rekonstrukce technologické části hlavního uzávěru vody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98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SO 00 - Vedlejší a ostatní náklady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Rokycany</v>
      </c>
      <c r="G77" s="41"/>
      <c r="H77" s="41"/>
      <c r="I77" s="33" t="s">
        <v>23</v>
      </c>
      <c r="J77" s="73" t="str">
        <f>IF(J12="","",J12)</f>
        <v>29. 9. 2020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41"/>
      <c r="E79" s="41"/>
      <c r="F79" s="28" t="str">
        <f>E15</f>
        <v>Rokycanská nemocnice a.s.</v>
      </c>
      <c r="G79" s="41"/>
      <c r="H79" s="41"/>
      <c r="I79" s="33" t="s">
        <v>31</v>
      </c>
      <c r="J79" s="37" t="str">
        <f>E21</f>
        <v>Valbek, spol. s r.o., středisko Plzeň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109</v>
      </c>
      <c r="D82" s="181" t="s">
        <v>57</v>
      </c>
      <c r="E82" s="181" t="s">
        <v>53</v>
      </c>
      <c r="F82" s="181" t="s">
        <v>54</v>
      </c>
      <c r="G82" s="181" t="s">
        <v>110</v>
      </c>
      <c r="H82" s="181" t="s">
        <v>111</v>
      </c>
      <c r="I82" s="181" t="s">
        <v>112</v>
      </c>
      <c r="J82" s="181" t="s">
        <v>102</v>
      </c>
      <c r="K82" s="182" t="s">
        <v>113</v>
      </c>
      <c r="L82" s="183"/>
      <c r="M82" s="93" t="s">
        <v>19</v>
      </c>
      <c r="N82" s="94" t="s">
        <v>42</v>
      </c>
      <c r="O82" s="94" t="s">
        <v>114</v>
      </c>
      <c r="P82" s="94" t="s">
        <v>115</v>
      </c>
      <c r="Q82" s="94" t="s">
        <v>116</v>
      </c>
      <c r="R82" s="94" t="s">
        <v>117</v>
      </c>
      <c r="S82" s="94" t="s">
        <v>118</v>
      </c>
      <c r="T82" s="95" t="s">
        <v>119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120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103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71</v>
      </c>
      <c r="E84" s="192" t="s">
        <v>121</v>
      </c>
      <c r="F84" s="192" t="s">
        <v>122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P85+P88+P91</f>
        <v>0</v>
      </c>
      <c r="Q84" s="197"/>
      <c r="R84" s="198">
        <f>R85+R88+R91</f>
        <v>0</v>
      </c>
      <c r="S84" s="197"/>
      <c r="T84" s="199">
        <f>T85+T88+T91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123</v>
      </c>
      <c r="AT84" s="201" t="s">
        <v>71</v>
      </c>
      <c r="AU84" s="201" t="s">
        <v>72</v>
      </c>
      <c r="AY84" s="200" t="s">
        <v>124</v>
      </c>
      <c r="BK84" s="202">
        <f>BK85+BK88+BK91</f>
        <v>0</v>
      </c>
    </row>
    <row r="85" spans="1:63" s="12" customFormat="1" ht="22.8" customHeight="1">
      <c r="A85" s="12"/>
      <c r="B85" s="189"/>
      <c r="C85" s="190"/>
      <c r="D85" s="191" t="s">
        <v>71</v>
      </c>
      <c r="E85" s="203" t="s">
        <v>125</v>
      </c>
      <c r="F85" s="203" t="s">
        <v>126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SUM(P86:P87)</f>
        <v>0</v>
      </c>
      <c r="Q85" s="197"/>
      <c r="R85" s="198">
        <f>SUM(R86:R87)</f>
        <v>0</v>
      </c>
      <c r="S85" s="197"/>
      <c r="T85" s="199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123</v>
      </c>
      <c r="AT85" s="201" t="s">
        <v>71</v>
      </c>
      <c r="AU85" s="201" t="s">
        <v>80</v>
      </c>
      <c r="AY85" s="200" t="s">
        <v>124</v>
      </c>
      <c r="BK85" s="202">
        <f>SUM(BK86:BK87)</f>
        <v>0</v>
      </c>
    </row>
    <row r="86" spans="1:65" s="2" customFormat="1" ht="14.4" customHeight="1">
      <c r="A86" s="39"/>
      <c r="B86" s="40"/>
      <c r="C86" s="205" t="s">
        <v>80</v>
      </c>
      <c r="D86" s="205" t="s">
        <v>127</v>
      </c>
      <c r="E86" s="206" t="s">
        <v>128</v>
      </c>
      <c r="F86" s="207" t="s">
        <v>129</v>
      </c>
      <c r="G86" s="208" t="s">
        <v>130</v>
      </c>
      <c r="H86" s="209">
        <v>1</v>
      </c>
      <c r="I86" s="210"/>
      <c r="J86" s="211">
        <f>ROUND(I86*H86,2)</f>
        <v>0</v>
      </c>
      <c r="K86" s="207" t="s">
        <v>131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132</v>
      </c>
      <c r="AT86" s="216" t="s">
        <v>127</v>
      </c>
      <c r="AU86" s="216" t="s">
        <v>82</v>
      </c>
      <c r="AY86" s="18" t="s">
        <v>124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132</v>
      </c>
      <c r="BM86" s="216" t="s">
        <v>133</v>
      </c>
    </row>
    <row r="87" spans="1:47" s="2" customFormat="1" ht="12">
      <c r="A87" s="39"/>
      <c r="B87" s="40"/>
      <c r="C87" s="41"/>
      <c r="D87" s="218" t="s">
        <v>134</v>
      </c>
      <c r="E87" s="41"/>
      <c r="F87" s="219" t="s">
        <v>129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134</v>
      </c>
      <c r="AU87" s="18" t="s">
        <v>82</v>
      </c>
    </row>
    <row r="88" spans="1:63" s="12" customFormat="1" ht="22.8" customHeight="1">
      <c r="A88" s="12"/>
      <c r="B88" s="189"/>
      <c r="C88" s="190"/>
      <c r="D88" s="191" t="s">
        <v>71</v>
      </c>
      <c r="E88" s="203" t="s">
        <v>135</v>
      </c>
      <c r="F88" s="203" t="s">
        <v>136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SUM(P89:P90)</f>
        <v>0</v>
      </c>
      <c r="Q88" s="197"/>
      <c r="R88" s="198">
        <f>SUM(R89:R90)</f>
        <v>0</v>
      </c>
      <c r="S88" s="197"/>
      <c r="T88" s="199">
        <f>SUM(T89:T90)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123</v>
      </c>
      <c r="AT88" s="201" t="s">
        <v>71</v>
      </c>
      <c r="AU88" s="201" t="s">
        <v>80</v>
      </c>
      <c r="AY88" s="200" t="s">
        <v>124</v>
      </c>
      <c r="BK88" s="202">
        <f>SUM(BK89:BK90)</f>
        <v>0</v>
      </c>
    </row>
    <row r="89" spans="1:65" s="2" customFormat="1" ht="14.4" customHeight="1">
      <c r="A89" s="39"/>
      <c r="B89" s="40"/>
      <c r="C89" s="205" t="s">
        <v>82</v>
      </c>
      <c r="D89" s="205" t="s">
        <v>127</v>
      </c>
      <c r="E89" s="206" t="s">
        <v>137</v>
      </c>
      <c r="F89" s="207" t="s">
        <v>136</v>
      </c>
      <c r="G89" s="208" t="s">
        <v>130</v>
      </c>
      <c r="H89" s="209">
        <v>1</v>
      </c>
      <c r="I89" s="210"/>
      <c r="J89" s="211">
        <f>ROUND(I89*H89,2)</f>
        <v>0</v>
      </c>
      <c r="K89" s="207" t="s">
        <v>131</v>
      </c>
      <c r="L89" s="45"/>
      <c r="M89" s="212" t="s">
        <v>19</v>
      </c>
      <c r="N89" s="213" t="s">
        <v>43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132</v>
      </c>
      <c r="AT89" s="216" t="s">
        <v>127</v>
      </c>
      <c r="AU89" s="216" t="s">
        <v>82</v>
      </c>
      <c r="AY89" s="18" t="s">
        <v>124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80</v>
      </c>
      <c r="BK89" s="217">
        <f>ROUND(I89*H89,2)</f>
        <v>0</v>
      </c>
      <c r="BL89" s="18" t="s">
        <v>132</v>
      </c>
      <c r="BM89" s="216" t="s">
        <v>138</v>
      </c>
    </row>
    <row r="90" spans="1:47" s="2" customFormat="1" ht="12">
      <c r="A90" s="39"/>
      <c r="B90" s="40"/>
      <c r="C90" s="41"/>
      <c r="D90" s="218" t="s">
        <v>134</v>
      </c>
      <c r="E90" s="41"/>
      <c r="F90" s="219" t="s">
        <v>136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134</v>
      </c>
      <c r="AU90" s="18" t="s">
        <v>82</v>
      </c>
    </row>
    <row r="91" spans="1:63" s="12" customFormat="1" ht="22.8" customHeight="1">
      <c r="A91" s="12"/>
      <c r="B91" s="189"/>
      <c r="C91" s="190"/>
      <c r="D91" s="191" t="s">
        <v>71</v>
      </c>
      <c r="E91" s="203" t="s">
        <v>139</v>
      </c>
      <c r="F91" s="203" t="s">
        <v>140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SUM(P92:P93)</f>
        <v>0</v>
      </c>
      <c r="Q91" s="197"/>
      <c r="R91" s="198">
        <f>SUM(R92:R93)</f>
        <v>0</v>
      </c>
      <c r="S91" s="197"/>
      <c r="T91" s="199">
        <f>SUM(T92:T93)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123</v>
      </c>
      <c r="AT91" s="201" t="s">
        <v>71</v>
      </c>
      <c r="AU91" s="201" t="s">
        <v>80</v>
      </c>
      <c r="AY91" s="200" t="s">
        <v>124</v>
      </c>
      <c r="BK91" s="202">
        <f>SUM(BK92:BK93)</f>
        <v>0</v>
      </c>
    </row>
    <row r="92" spans="1:65" s="2" customFormat="1" ht="14.4" customHeight="1">
      <c r="A92" s="39"/>
      <c r="B92" s="40"/>
      <c r="C92" s="205" t="s">
        <v>141</v>
      </c>
      <c r="D92" s="205" t="s">
        <v>127</v>
      </c>
      <c r="E92" s="206" t="s">
        <v>142</v>
      </c>
      <c r="F92" s="207" t="s">
        <v>143</v>
      </c>
      <c r="G92" s="208" t="s">
        <v>130</v>
      </c>
      <c r="H92" s="209">
        <v>1</v>
      </c>
      <c r="I92" s="210"/>
      <c r="J92" s="211">
        <f>ROUND(I92*H92,2)</f>
        <v>0</v>
      </c>
      <c r="K92" s="207" t="s">
        <v>131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132</v>
      </c>
      <c r="AT92" s="216" t="s">
        <v>127</v>
      </c>
      <c r="AU92" s="216" t="s">
        <v>82</v>
      </c>
      <c r="AY92" s="18" t="s">
        <v>124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132</v>
      </c>
      <c r="BM92" s="216" t="s">
        <v>144</v>
      </c>
    </row>
    <row r="93" spans="1:47" s="2" customFormat="1" ht="12">
      <c r="A93" s="39"/>
      <c r="B93" s="40"/>
      <c r="C93" s="41"/>
      <c r="D93" s="218" t="s">
        <v>134</v>
      </c>
      <c r="E93" s="41"/>
      <c r="F93" s="219" t="s">
        <v>143</v>
      </c>
      <c r="G93" s="41"/>
      <c r="H93" s="41"/>
      <c r="I93" s="220"/>
      <c r="J93" s="41"/>
      <c r="K93" s="41"/>
      <c r="L93" s="45"/>
      <c r="M93" s="223"/>
      <c r="N93" s="224"/>
      <c r="O93" s="225"/>
      <c r="P93" s="225"/>
      <c r="Q93" s="225"/>
      <c r="R93" s="225"/>
      <c r="S93" s="225"/>
      <c r="T93" s="22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134</v>
      </c>
      <c r="AU93" s="18" t="s">
        <v>82</v>
      </c>
    </row>
    <row r="94" spans="1:31" s="2" customFormat="1" ht="6.95" customHeight="1">
      <c r="A94" s="39"/>
      <c r="B94" s="60"/>
      <c r="C94" s="61"/>
      <c r="D94" s="61"/>
      <c r="E94" s="61"/>
      <c r="F94" s="61"/>
      <c r="G94" s="61"/>
      <c r="H94" s="61"/>
      <c r="I94" s="61"/>
      <c r="J94" s="61"/>
      <c r="K94" s="61"/>
      <c r="L94" s="45"/>
      <c r="M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</sheetData>
  <sheetProtection password="CC35" sheet="1" objects="1" scenarios="1" formatColumns="0" formatRows="0" autoFilter="0"/>
  <autoFilter ref="C82:K9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technologické části hlavního uzávěru vody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145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29. 9. 2020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ROUND(J92,2)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ROUND((SUM(BE92:BE336)),2)</f>
        <v>0</v>
      </c>
      <c r="G33" s="39"/>
      <c r="H33" s="39"/>
      <c r="I33" s="149">
        <v>0.21</v>
      </c>
      <c r="J33" s="148">
        <f>ROUND(((SUM(BE92:BE336))*I33),2)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ROUND((SUM(BF92:BF336)),2)</f>
        <v>0</v>
      </c>
      <c r="G34" s="39"/>
      <c r="H34" s="39"/>
      <c r="I34" s="149">
        <v>0.15</v>
      </c>
      <c r="J34" s="148">
        <f>ROUND(((SUM(BF92:BF336))*I34),2)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ROUND((SUM(BG92:BG336)),2)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ROUND((SUM(BH92:BH336)),2)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ROUND((SUM(BI92:BI336)),2)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technologické části hlavního uzávěru vody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01 - Stavební úpravy, sanace povrchů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Rokycany</v>
      </c>
      <c r="G52" s="41"/>
      <c r="H52" s="41"/>
      <c r="I52" s="33" t="s">
        <v>23</v>
      </c>
      <c r="J52" s="73" t="str">
        <f>IF(J12="","",J12)</f>
        <v>29. 9. 2020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Rokycanská nemocnice a.s.</v>
      </c>
      <c r="G54" s="41"/>
      <c r="H54" s="41"/>
      <c r="I54" s="33" t="s">
        <v>31</v>
      </c>
      <c r="J54" s="37" t="str">
        <f>E21</f>
        <v>Valbek, spol. s r.o., středisko Plzeň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101</v>
      </c>
      <c r="D57" s="163"/>
      <c r="E57" s="163"/>
      <c r="F57" s="163"/>
      <c r="G57" s="163"/>
      <c r="H57" s="163"/>
      <c r="I57" s="163"/>
      <c r="J57" s="164" t="s">
        <v>102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103</v>
      </c>
    </row>
    <row r="60" spans="1:31" s="9" customFormat="1" ht="24.95" customHeight="1">
      <c r="A60" s="9"/>
      <c r="B60" s="166"/>
      <c r="C60" s="167"/>
      <c r="D60" s="168" t="s">
        <v>146</v>
      </c>
      <c r="E60" s="169"/>
      <c r="F60" s="169"/>
      <c r="G60" s="169"/>
      <c r="H60" s="169"/>
      <c r="I60" s="169"/>
      <c r="J60" s="170">
        <f>J93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147</v>
      </c>
      <c r="E61" s="175"/>
      <c r="F61" s="175"/>
      <c r="G61" s="175"/>
      <c r="H61" s="175"/>
      <c r="I61" s="175"/>
      <c r="J61" s="176">
        <f>J94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148</v>
      </c>
      <c r="E62" s="175"/>
      <c r="F62" s="175"/>
      <c r="G62" s="175"/>
      <c r="H62" s="175"/>
      <c r="I62" s="175"/>
      <c r="J62" s="176">
        <f>J108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149</v>
      </c>
      <c r="E63" s="175"/>
      <c r="F63" s="175"/>
      <c r="G63" s="175"/>
      <c r="H63" s="175"/>
      <c r="I63" s="175"/>
      <c r="J63" s="176">
        <f>J112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150</v>
      </c>
      <c r="E64" s="175"/>
      <c r="F64" s="175"/>
      <c r="G64" s="175"/>
      <c r="H64" s="175"/>
      <c r="I64" s="175"/>
      <c r="J64" s="176">
        <f>J131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151</v>
      </c>
      <c r="E65" s="175"/>
      <c r="F65" s="175"/>
      <c r="G65" s="175"/>
      <c r="H65" s="175"/>
      <c r="I65" s="175"/>
      <c r="J65" s="176">
        <f>J134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152</v>
      </c>
      <c r="E66" s="175"/>
      <c r="F66" s="175"/>
      <c r="G66" s="175"/>
      <c r="H66" s="175"/>
      <c r="I66" s="175"/>
      <c r="J66" s="176">
        <f>J277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153</v>
      </c>
      <c r="E67" s="175"/>
      <c r="F67" s="175"/>
      <c r="G67" s="175"/>
      <c r="H67" s="175"/>
      <c r="I67" s="175"/>
      <c r="J67" s="176">
        <f>J291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154</v>
      </c>
      <c r="E68" s="169"/>
      <c r="F68" s="169"/>
      <c r="G68" s="169"/>
      <c r="H68" s="169"/>
      <c r="I68" s="169"/>
      <c r="J68" s="170">
        <f>J294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155</v>
      </c>
      <c r="E69" s="175"/>
      <c r="F69" s="175"/>
      <c r="G69" s="175"/>
      <c r="H69" s="175"/>
      <c r="I69" s="175"/>
      <c r="J69" s="176">
        <f>J295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156</v>
      </c>
      <c r="E70" s="175"/>
      <c r="F70" s="175"/>
      <c r="G70" s="175"/>
      <c r="H70" s="175"/>
      <c r="I70" s="175"/>
      <c r="J70" s="176">
        <f>J311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157</v>
      </c>
      <c r="E71" s="175"/>
      <c r="F71" s="175"/>
      <c r="G71" s="175"/>
      <c r="H71" s="175"/>
      <c r="I71" s="175"/>
      <c r="J71" s="176">
        <f>J319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158</v>
      </c>
      <c r="E72" s="175"/>
      <c r="F72" s="175"/>
      <c r="G72" s="175"/>
      <c r="H72" s="175"/>
      <c r="I72" s="175"/>
      <c r="J72" s="176">
        <f>J331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108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61" t="str">
        <f>E7</f>
        <v>Rekonstrukce technologické části hlavního uzávěru vody</v>
      </c>
      <c r="F82" s="33"/>
      <c r="G82" s="33"/>
      <c r="H82" s="33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98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SO 01 - Stavební úpravy, sanace povrchů</v>
      </c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>Rokycany</v>
      </c>
      <c r="G86" s="41"/>
      <c r="H86" s="41"/>
      <c r="I86" s="33" t="s">
        <v>23</v>
      </c>
      <c r="J86" s="73" t="str">
        <f>IF(J12="","",J12)</f>
        <v>29. 9. 2020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5.65" customHeight="1">
      <c r="A88" s="39"/>
      <c r="B88" s="40"/>
      <c r="C88" s="33" t="s">
        <v>25</v>
      </c>
      <c r="D88" s="41"/>
      <c r="E88" s="41"/>
      <c r="F88" s="28" t="str">
        <f>E15</f>
        <v>Rokycanská nemocnice a.s.</v>
      </c>
      <c r="G88" s="41"/>
      <c r="H88" s="41"/>
      <c r="I88" s="33" t="s">
        <v>31</v>
      </c>
      <c r="J88" s="37" t="str">
        <f>E21</f>
        <v>Valbek, spol. s r.o., středisko Plzeň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29</v>
      </c>
      <c r="D89" s="41"/>
      <c r="E89" s="41"/>
      <c r="F89" s="28" t="str">
        <f>IF(E18="","",E18)</f>
        <v>Vyplň údaj</v>
      </c>
      <c r="G89" s="41"/>
      <c r="H89" s="41"/>
      <c r="I89" s="33" t="s">
        <v>34</v>
      </c>
      <c r="J89" s="37" t="str">
        <f>E24</f>
        <v xml:space="preserve"> 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78"/>
      <c r="B91" s="179"/>
      <c r="C91" s="180" t="s">
        <v>109</v>
      </c>
      <c r="D91" s="181" t="s">
        <v>57</v>
      </c>
      <c r="E91" s="181" t="s">
        <v>53</v>
      </c>
      <c r="F91" s="181" t="s">
        <v>54</v>
      </c>
      <c r="G91" s="181" t="s">
        <v>110</v>
      </c>
      <c r="H91" s="181" t="s">
        <v>111</v>
      </c>
      <c r="I91" s="181" t="s">
        <v>112</v>
      </c>
      <c r="J91" s="181" t="s">
        <v>102</v>
      </c>
      <c r="K91" s="182" t="s">
        <v>113</v>
      </c>
      <c r="L91" s="183"/>
      <c r="M91" s="93" t="s">
        <v>19</v>
      </c>
      <c r="N91" s="94" t="s">
        <v>42</v>
      </c>
      <c r="O91" s="94" t="s">
        <v>114</v>
      </c>
      <c r="P91" s="94" t="s">
        <v>115</v>
      </c>
      <c r="Q91" s="94" t="s">
        <v>116</v>
      </c>
      <c r="R91" s="94" t="s">
        <v>117</v>
      </c>
      <c r="S91" s="94" t="s">
        <v>118</v>
      </c>
      <c r="T91" s="95" t="s">
        <v>119</v>
      </c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</row>
    <row r="92" spans="1:63" s="2" customFormat="1" ht="22.8" customHeight="1">
      <c r="A92" s="39"/>
      <c r="B92" s="40"/>
      <c r="C92" s="100" t="s">
        <v>120</v>
      </c>
      <c r="D92" s="41"/>
      <c r="E92" s="41"/>
      <c r="F92" s="41"/>
      <c r="G92" s="41"/>
      <c r="H92" s="41"/>
      <c r="I92" s="41"/>
      <c r="J92" s="184">
        <f>BK92</f>
        <v>0</v>
      </c>
      <c r="K92" s="41"/>
      <c r="L92" s="45"/>
      <c r="M92" s="96"/>
      <c r="N92" s="185"/>
      <c r="O92" s="97"/>
      <c r="P92" s="186">
        <f>P93+P294</f>
        <v>0</v>
      </c>
      <c r="Q92" s="97"/>
      <c r="R92" s="186">
        <f>R93+R294</f>
        <v>16.54618968</v>
      </c>
      <c r="S92" s="97"/>
      <c r="T92" s="187">
        <f>T93+T294</f>
        <v>28.64425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71</v>
      </c>
      <c r="AU92" s="18" t="s">
        <v>103</v>
      </c>
      <c r="BK92" s="188">
        <f>BK93+BK294</f>
        <v>0</v>
      </c>
    </row>
    <row r="93" spans="1:63" s="12" customFormat="1" ht="25.9" customHeight="1">
      <c r="A93" s="12"/>
      <c r="B93" s="189"/>
      <c r="C93" s="190"/>
      <c r="D93" s="191" t="s">
        <v>71</v>
      </c>
      <c r="E93" s="192" t="s">
        <v>159</v>
      </c>
      <c r="F93" s="192" t="s">
        <v>160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P94+P108+P112+P131+P134+P277+P291</f>
        <v>0</v>
      </c>
      <c r="Q93" s="197"/>
      <c r="R93" s="198">
        <f>R94+R108+R112+R131+R134+R277+R291</f>
        <v>15.208159940000002</v>
      </c>
      <c r="S93" s="197"/>
      <c r="T93" s="199">
        <f>T94+T108+T112+T131+T134+T277+T291</f>
        <v>28.64425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80</v>
      </c>
      <c r="AT93" s="201" t="s">
        <v>71</v>
      </c>
      <c r="AU93" s="201" t="s">
        <v>72</v>
      </c>
      <c r="AY93" s="200" t="s">
        <v>124</v>
      </c>
      <c r="BK93" s="202">
        <f>BK94+BK108+BK112+BK131+BK134+BK277+BK291</f>
        <v>0</v>
      </c>
    </row>
    <row r="94" spans="1:63" s="12" customFormat="1" ht="22.8" customHeight="1">
      <c r="A94" s="12"/>
      <c r="B94" s="189"/>
      <c r="C94" s="190"/>
      <c r="D94" s="191" t="s">
        <v>71</v>
      </c>
      <c r="E94" s="203" t="s">
        <v>82</v>
      </c>
      <c r="F94" s="203" t="s">
        <v>161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SUM(P95:P107)</f>
        <v>0</v>
      </c>
      <c r="Q94" s="197"/>
      <c r="R94" s="198">
        <f>SUM(R95:R107)</f>
        <v>0.57745928</v>
      </c>
      <c r="S94" s="197"/>
      <c r="T94" s="199">
        <f>SUM(T95:T107)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80</v>
      </c>
      <c r="AT94" s="201" t="s">
        <v>71</v>
      </c>
      <c r="AU94" s="201" t="s">
        <v>80</v>
      </c>
      <c r="AY94" s="200" t="s">
        <v>124</v>
      </c>
      <c r="BK94" s="202">
        <f>SUM(BK95:BK107)</f>
        <v>0</v>
      </c>
    </row>
    <row r="95" spans="1:65" s="2" customFormat="1" ht="14.4" customHeight="1">
      <c r="A95" s="39"/>
      <c r="B95" s="40"/>
      <c r="C95" s="205" t="s">
        <v>80</v>
      </c>
      <c r="D95" s="205" t="s">
        <v>127</v>
      </c>
      <c r="E95" s="206" t="s">
        <v>162</v>
      </c>
      <c r="F95" s="207" t="s">
        <v>163</v>
      </c>
      <c r="G95" s="208" t="s">
        <v>164</v>
      </c>
      <c r="H95" s="209">
        <v>0.235</v>
      </c>
      <c r="I95" s="210"/>
      <c r="J95" s="211">
        <f>ROUND(I95*H95,2)</f>
        <v>0</v>
      </c>
      <c r="K95" s="207" t="s">
        <v>131</v>
      </c>
      <c r="L95" s="45"/>
      <c r="M95" s="212" t="s">
        <v>19</v>
      </c>
      <c r="N95" s="213" t="s">
        <v>43</v>
      </c>
      <c r="O95" s="85"/>
      <c r="P95" s="214">
        <f>O95*H95</f>
        <v>0</v>
      </c>
      <c r="Q95" s="214">
        <v>2.45329</v>
      </c>
      <c r="R95" s="214">
        <f>Q95*H95</f>
        <v>0.57652315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165</v>
      </c>
      <c r="AT95" s="216" t="s">
        <v>127</v>
      </c>
      <c r="AU95" s="216" t="s">
        <v>82</v>
      </c>
      <c r="AY95" s="18" t="s">
        <v>124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80</v>
      </c>
      <c r="BK95" s="217">
        <f>ROUND(I95*H95,2)</f>
        <v>0</v>
      </c>
      <c r="BL95" s="18" t="s">
        <v>165</v>
      </c>
      <c r="BM95" s="216" t="s">
        <v>166</v>
      </c>
    </row>
    <row r="96" spans="1:47" s="2" customFormat="1" ht="12">
      <c r="A96" s="39"/>
      <c r="B96" s="40"/>
      <c r="C96" s="41"/>
      <c r="D96" s="218" t="s">
        <v>134</v>
      </c>
      <c r="E96" s="41"/>
      <c r="F96" s="219" t="s">
        <v>167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134</v>
      </c>
      <c r="AU96" s="18" t="s">
        <v>82</v>
      </c>
    </row>
    <row r="97" spans="1:51" s="13" customFormat="1" ht="12">
      <c r="A97" s="13"/>
      <c r="B97" s="227"/>
      <c r="C97" s="228"/>
      <c r="D97" s="218" t="s">
        <v>168</v>
      </c>
      <c r="E97" s="229" t="s">
        <v>19</v>
      </c>
      <c r="F97" s="230" t="s">
        <v>169</v>
      </c>
      <c r="G97" s="228"/>
      <c r="H97" s="231">
        <v>0.167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168</v>
      </c>
      <c r="AU97" s="237" t="s">
        <v>82</v>
      </c>
      <c r="AV97" s="13" t="s">
        <v>82</v>
      </c>
      <c r="AW97" s="13" t="s">
        <v>33</v>
      </c>
      <c r="AX97" s="13" t="s">
        <v>72</v>
      </c>
      <c r="AY97" s="237" t="s">
        <v>124</v>
      </c>
    </row>
    <row r="98" spans="1:51" s="13" customFormat="1" ht="12">
      <c r="A98" s="13"/>
      <c r="B98" s="227"/>
      <c r="C98" s="228"/>
      <c r="D98" s="218" t="s">
        <v>168</v>
      </c>
      <c r="E98" s="229" t="s">
        <v>19</v>
      </c>
      <c r="F98" s="230" t="s">
        <v>170</v>
      </c>
      <c r="G98" s="228"/>
      <c r="H98" s="231">
        <v>0.068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168</v>
      </c>
      <c r="AU98" s="237" t="s">
        <v>82</v>
      </c>
      <c r="AV98" s="13" t="s">
        <v>82</v>
      </c>
      <c r="AW98" s="13" t="s">
        <v>33</v>
      </c>
      <c r="AX98" s="13" t="s">
        <v>72</v>
      </c>
      <c r="AY98" s="237" t="s">
        <v>124</v>
      </c>
    </row>
    <row r="99" spans="1:51" s="14" customFormat="1" ht="12">
      <c r="A99" s="14"/>
      <c r="B99" s="238"/>
      <c r="C99" s="239"/>
      <c r="D99" s="218" t="s">
        <v>168</v>
      </c>
      <c r="E99" s="240" t="s">
        <v>19</v>
      </c>
      <c r="F99" s="241" t="s">
        <v>171</v>
      </c>
      <c r="G99" s="239"/>
      <c r="H99" s="242">
        <v>0.235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8" t="s">
        <v>168</v>
      </c>
      <c r="AU99" s="248" t="s">
        <v>82</v>
      </c>
      <c r="AV99" s="14" t="s">
        <v>165</v>
      </c>
      <c r="AW99" s="14" t="s">
        <v>33</v>
      </c>
      <c r="AX99" s="14" t="s">
        <v>80</v>
      </c>
      <c r="AY99" s="248" t="s">
        <v>124</v>
      </c>
    </row>
    <row r="100" spans="1:65" s="2" customFormat="1" ht="14.4" customHeight="1">
      <c r="A100" s="39"/>
      <c r="B100" s="40"/>
      <c r="C100" s="205" t="s">
        <v>82</v>
      </c>
      <c r="D100" s="205" t="s">
        <v>127</v>
      </c>
      <c r="E100" s="206" t="s">
        <v>172</v>
      </c>
      <c r="F100" s="207" t="s">
        <v>173</v>
      </c>
      <c r="G100" s="208" t="s">
        <v>174</v>
      </c>
      <c r="H100" s="209">
        <v>0.379</v>
      </c>
      <c r="I100" s="210"/>
      <c r="J100" s="211">
        <f>ROUND(I100*H100,2)</f>
        <v>0</v>
      </c>
      <c r="K100" s="207" t="s">
        <v>131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0.00247</v>
      </c>
      <c r="R100" s="214">
        <f>Q100*H100</f>
        <v>0.00093613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165</v>
      </c>
      <c r="AT100" s="216" t="s">
        <v>127</v>
      </c>
      <c r="AU100" s="216" t="s">
        <v>82</v>
      </c>
      <c r="AY100" s="18" t="s">
        <v>124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165</v>
      </c>
      <c r="BM100" s="216" t="s">
        <v>175</v>
      </c>
    </row>
    <row r="101" spans="1:47" s="2" customFormat="1" ht="12">
      <c r="A101" s="39"/>
      <c r="B101" s="40"/>
      <c r="C101" s="41"/>
      <c r="D101" s="218" t="s">
        <v>134</v>
      </c>
      <c r="E101" s="41"/>
      <c r="F101" s="219" t="s">
        <v>176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134</v>
      </c>
      <c r="AU101" s="18" t="s">
        <v>82</v>
      </c>
    </row>
    <row r="102" spans="1:51" s="13" customFormat="1" ht="12">
      <c r="A102" s="13"/>
      <c r="B102" s="227"/>
      <c r="C102" s="228"/>
      <c r="D102" s="218" t="s">
        <v>168</v>
      </c>
      <c r="E102" s="229" t="s">
        <v>19</v>
      </c>
      <c r="F102" s="230" t="s">
        <v>177</v>
      </c>
      <c r="G102" s="228"/>
      <c r="H102" s="231">
        <v>0.228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168</v>
      </c>
      <c r="AU102" s="237" t="s">
        <v>82</v>
      </c>
      <c r="AV102" s="13" t="s">
        <v>82</v>
      </c>
      <c r="AW102" s="13" t="s">
        <v>33</v>
      </c>
      <c r="AX102" s="13" t="s">
        <v>72</v>
      </c>
      <c r="AY102" s="237" t="s">
        <v>124</v>
      </c>
    </row>
    <row r="103" spans="1:51" s="13" customFormat="1" ht="12">
      <c r="A103" s="13"/>
      <c r="B103" s="227"/>
      <c r="C103" s="228"/>
      <c r="D103" s="218" t="s">
        <v>168</v>
      </c>
      <c r="E103" s="229" t="s">
        <v>19</v>
      </c>
      <c r="F103" s="230" t="s">
        <v>178</v>
      </c>
      <c r="G103" s="228"/>
      <c r="H103" s="231">
        <v>0.151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168</v>
      </c>
      <c r="AU103" s="237" t="s">
        <v>82</v>
      </c>
      <c r="AV103" s="13" t="s">
        <v>82</v>
      </c>
      <c r="AW103" s="13" t="s">
        <v>33</v>
      </c>
      <c r="AX103" s="13" t="s">
        <v>72</v>
      </c>
      <c r="AY103" s="237" t="s">
        <v>124</v>
      </c>
    </row>
    <row r="104" spans="1:51" s="14" customFormat="1" ht="12">
      <c r="A104" s="14"/>
      <c r="B104" s="238"/>
      <c r="C104" s="239"/>
      <c r="D104" s="218" t="s">
        <v>168</v>
      </c>
      <c r="E104" s="240" t="s">
        <v>19</v>
      </c>
      <c r="F104" s="241" t="s">
        <v>171</v>
      </c>
      <c r="G104" s="239"/>
      <c r="H104" s="242">
        <v>0.379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8" t="s">
        <v>168</v>
      </c>
      <c r="AU104" s="248" t="s">
        <v>82</v>
      </c>
      <c r="AV104" s="14" t="s">
        <v>165</v>
      </c>
      <c r="AW104" s="14" t="s">
        <v>33</v>
      </c>
      <c r="AX104" s="14" t="s">
        <v>80</v>
      </c>
      <c r="AY104" s="248" t="s">
        <v>124</v>
      </c>
    </row>
    <row r="105" spans="1:65" s="2" customFormat="1" ht="14.4" customHeight="1">
      <c r="A105" s="39"/>
      <c r="B105" s="40"/>
      <c r="C105" s="205" t="s">
        <v>141</v>
      </c>
      <c r="D105" s="205" t="s">
        <v>127</v>
      </c>
      <c r="E105" s="206" t="s">
        <v>179</v>
      </c>
      <c r="F105" s="207" t="s">
        <v>180</v>
      </c>
      <c r="G105" s="208" t="s">
        <v>174</v>
      </c>
      <c r="H105" s="209">
        <v>0.379</v>
      </c>
      <c r="I105" s="210"/>
      <c r="J105" s="211">
        <f>ROUND(I105*H105,2)</f>
        <v>0</v>
      </c>
      <c r="K105" s="207" t="s">
        <v>131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165</v>
      </c>
      <c r="AT105" s="216" t="s">
        <v>127</v>
      </c>
      <c r="AU105" s="216" t="s">
        <v>82</v>
      </c>
      <c r="AY105" s="18" t="s">
        <v>124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165</v>
      </c>
      <c r="BM105" s="216" t="s">
        <v>181</v>
      </c>
    </row>
    <row r="106" spans="1:47" s="2" customFormat="1" ht="12">
      <c r="A106" s="39"/>
      <c r="B106" s="40"/>
      <c r="C106" s="41"/>
      <c r="D106" s="218" t="s">
        <v>134</v>
      </c>
      <c r="E106" s="41"/>
      <c r="F106" s="219" t="s">
        <v>182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134</v>
      </c>
      <c r="AU106" s="18" t="s">
        <v>82</v>
      </c>
    </row>
    <row r="107" spans="1:51" s="13" customFormat="1" ht="12">
      <c r="A107" s="13"/>
      <c r="B107" s="227"/>
      <c r="C107" s="228"/>
      <c r="D107" s="218" t="s">
        <v>168</v>
      </c>
      <c r="E107" s="229" t="s">
        <v>19</v>
      </c>
      <c r="F107" s="230" t="s">
        <v>183</v>
      </c>
      <c r="G107" s="228"/>
      <c r="H107" s="231">
        <v>0.379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168</v>
      </c>
      <c r="AU107" s="237" t="s">
        <v>82</v>
      </c>
      <c r="AV107" s="13" t="s">
        <v>82</v>
      </c>
      <c r="AW107" s="13" t="s">
        <v>33</v>
      </c>
      <c r="AX107" s="13" t="s">
        <v>80</v>
      </c>
      <c r="AY107" s="237" t="s">
        <v>124</v>
      </c>
    </row>
    <row r="108" spans="1:63" s="12" customFormat="1" ht="22.8" customHeight="1">
      <c r="A108" s="12"/>
      <c r="B108" s="189"/>
      <c r="C108" s="190"/>
      <c r="D108" s="191" t="s">
        <v>71</v>
      </c>
      <c r="E108" s="203" t="s">
        <v>141</v>
      </c>
      <c r="F108" s="203" t="s">
        <v>184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SUM(P109:P111)</f>
        <v>0</v>
      </c>
      <c r="Q108" s="197"/>
      <c r="R108" s="198">
        <f>SUM(R109:R111)</f>
        <v>0.00185403</v>
      </c>
      <c r="S108" s="197"/>
      <c r="T108" s="199">
        <f>SUM(T109:T111)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80</v>
      </c>
      <c r="AT108" s="201" t="s">
        <v>71</v>
      </c>
      <c r="AU108" s="201" t="s">
        <v>80</v>
      </c>
      <c r="AY108" s="200" t="s">
        <v>124</v>
      </c>
      <c r="BK108" s="202">
        <f>SUM(BK109:BK111)</f>
        <v>0</v>
      </c>
    </row>
    <row r="109" spans="1:65" s="2" customFormat="1" ht="14.4" customHeight="1">
      <c r="A109" s="39"/>
      <c r="B109" s="40"/>
      <c r="C109" s="205" t="s">
        <v>165</v>
      </c>
      <c r="D109" s="205" t="s">
        <v>127</v>
      </c>
      <c r="E109" s="206" t="s">
        <v>185</v>
      </c>
      <c r="F109" s="207" t="s">
        <v>186</v>
      </c>
      <c r="G109" s="208" t="s">
        <v>174</v>
      </c>
      <c r="H109" s="209">
        <v>0.023</v>
      </c>
      <c r="I109" s="210"/>
      <c r="J109" s="211">
        <f>ROUND(I109*H109,2)</f>
        <v>0</v>
      </c>
      <c r="K109" s="207" t="s">
        <v>131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0.08061</v>
      </c>
      <c r="R109" s="214">
        <f>Q109*H109</f>
        <v>0.00185403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165</v>
      </c>
      <c r="AT109" s="216" t="s">
        <v>127</v>
      </c>
      <c r="AU109" s="216" t="s">
        <v>82</v>
      </c>
      <c r="AY109" s="18" t="s">
        <v>124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165</v>
      </c>
      <c r="BM109" s="216" t="s">
        <v>187</v>
      </c>
    </row>
    <row r="110" spans="1:47" s="2" customFormat="1" ht="12">
      <c r="A110" s="39"/>
      <c r="B110" s="40"/>
      <c r="C110" s="41"/>
      <c r="D110" s="218" t="s">
        <v>134</v>
      </c>
      <c r="E110" s="41"/>
      <c r="F110" s="219" t="s">
        <v>188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134</v>
      </c>
      <c r="AU110" s="18" t="s">
        <v>82</v>
      </c>
    </row>
    <row r="111" spans="1:51" s="13" customFormat="1" ht="12">
      <c r="A111" s="13"/>
      <c r="B111" s="227"/>
      <c r="C111" s="228"/>
      <c r="D111" s="218" t="s">
        <v>168</v>
      </c>
      <c r="E111" s="229" t="s">
        <v>19</v>
      </c>
      <c r="F111" s="230" t="s">
        <v>189</v>
      </c>
      <c r="G111" s="228"/>
      <c r="H111" s="231">
        <v>0.023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168</v>
      </c>
      <c r="AU111" s="237" t="s">
        <v>82</v>
      </c>
      <c r="AV111" s="13" t="s">
        <v>82</v>
      </c>
      <c r="AW111" s="13" t="s">
        <v>33</v>
      </c>
      <c r="AX111" s="13" t="s">
        <v>80</v>
      </c>
      <c r="AY111" s="237" t="s">
        <v>124</v>
      </c>
    </row>
    <row r="112" spans="1:63" s="12" customFormat="1" ht="22.8" customHeight="1">
      <c r="A112" s="12"/>
      <c r="B112" s="189"/>
      <c r="C112" s="190"/>
      <c r="D112" s="191" t="s">
        <v>71</v>
      </c>
      <c r="E112" s="203" t="s">
        <v>165</v>
      </c>
      <c r="F112" s="203" t="s">
        <v>190</v>
      </c>
      <c r="G112" s="190"/>
      <c r="H112" s="190"/>
      <c r="I112" s="193"/>
      <c r="J112" s="204">
        <f>BK112</f>
        <v>0</v>
      </c>
      <c r="K112" s="190"/>
      <c r="L112" s="195"/>
      <c r="M112" s="196"/>
      <c r="N112" s="197"/>
      <c r="O112" s="197"/>
      <c r="P112" s="198">
        <f>SUM(P113:P130)</f>
        <v>0</v>
      </c>
      <c r="Q112" s="197"/>
      <c r="R112" s="198">
        <f>SUM(R113:R130)</f>
        <v>0.13031315</v>
      </c>
      <c r="S112" s="197"/>
      <c r="T112" s="199">
        <f>SUM(T113:T130)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0" t="s">
        <v>80</v>
      </c>
      <c r="AT112" s="201" t="s">
        <v>71</v>
      </c>
      <c r="AU112" s="201" t="s">
        <v>80</v>
      </c>
      <c r="AY112" s="200" t="s">
        <v>124</v>
      </c>
      <c r="BK112" s="202">
        <f>SUM(BK113:BK130)</f>
        <v>0</v>
      </c>
    </row>
    <row r="113" spans="1:65" s="2" customFormat="1" ht="14.4" customHeight="1">
      <c r="A113" s="39"/>
      <c r="B113" s="40"/>
      <c r="C113" s="205" t="s">
        <v>123</v>
      </c>
      <c r="D113" s="205" t="s">
        <v>127</v>
      </c>
      <c r="E113" s="206" t="s">
        <v>191</v>
      </c>
      <c r="F113" s="207" t="s">
        <v>192</v>
      </c>
      <c r="G113" s="208" t="s">
        <v>164</v>
      </c>
      <c r="H113" s="209">
        <v>0.05</v>
      </c>
      <c r="I113" s="210"/>
      <c r="J113" s="211">
        <f>ROUND(I113*H113,2)</f>
        <v>0</v>
      </c>
      <c r="K113" s="207" t="s">
        <v>131</v>
      </c>
      <c r="L113" s="45"/>
      <c r="M113" s="212" t="s">
        <v>19</v>
      </c>
      <c r="N113" s="213" t="s">
        <v>43</v>
      </c>
      <c r="O113" s="85"/>
      <c r="P113" s="214">
        <f>O113*H113</f>
        <v>0</v>
      </c>
      <c r="Q113" s="214">
        <v>2.45343</v>
      </c>
      <c r="R113" s="214">
        <f>Q113*H113</f>
        <v>0.1226715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165</v>
      </c>
      <c r="AT113" s="216" t="s">
        <v>127</v>
      </c>
      <c r="AU113" s="216" t="s">
        <v>82</v>
      </c>
      <c r="AY113" s="18" t="s">
        <v>124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80</v>
      </c>
      <c r="BK113" s="217">
        <f>ROUND(I113*H113,2)</f>
        <v>0</v>
      </c>
      <c r="BL113" s="18" t="s">
        <v>165</v>
      </c>
      <c r="BM113" s="216" t="s">
        <v>193</v>
      </c>
    </row>
    <row r="114" spans="1:47" s="2" customFormat="1" ht="12">
      <c r="A114" s="39"/>
      <c r="B114" s="40"/>
      <c r="C114" s="41"/>
      <c r="D114" s="218" t="s">
        <v>134</v>
      </c>
      <c r="E114" s="41"/>
      <c r="F114" s="219" t="s">
        <v>194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134</v>
      </c>
      <c r="AU114" s="18" t="s">
        <v>82</v>
      </c>
    </row>
    <row r="115" spans="1:51" s="13" customFormat="1" ht="12">
      <c r="A115" s="13"/>
      <c r="B115" s="227"/>
      <c r="C115" s="228"/>
      <c r="D115" s="218" t="s">
        <v>168</v>
      </c>
      <c r="E115" s="229" t="s">
        <v>19</v>
      </c>
      <c r="F115" s="230" t="s">
        <v>195</v>
      </c>
      <c r="G115" s="228"/>
      <c r="H115" s="231">
        <v>0.05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168</v>
      </c>
      <c r="AU115" s="237" t="s">
        <v>82</v>
      </c>
      <c r="AV115" s="13" t="s">
        <v>82</v>
      </c>
      <c r="AW115" s="13" t="s">
        <v>33</v>
      </c>
      <c r="AX115" s="13" t="s">
        <v>80</v>
      </c>
      <c r="AY115" s="237" t="s">
        <v>124</v>
      </c>
    </row>
    <row r="116" spans="1:65" s="2" customFormat="1" ht="14.4" customHeight="1">
      <c r="A116" s="39"/>
      <c r="B116" s="40"/>
      <c r="C116" s="205" t="s">
        <v>196</v>
      </c>
      <c r="D116" s="205" t="s">
        <v>127</v>
      </c>
      <c r="E116" s="206" t="s">
        <v>197</v>
      </c>
      <c r="F116" s="207" t="s">
        <v>198</v>
      </c>
      <c r="G116" s="208" t="s">
        <v>174</v>
      </c>
      <c r="H116" s="209">
        <v>0.385</v>
      </c>
      <c r="I116" s="210"/>
      <c r="J116" s="211">
        <f>ROUND(I116*H116,2)</f>
        <v>0</v>
      </c>
      <c r="K116" s="207" t="s">
        <v>131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0.00533</v>
      </c>
      <c r="R116" s="214">
        <f>Q116*H116</f>
        <v>0.0020520499999999997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165</v>
      </c>
      <c r="AT116" s="216" t="s">
        <v>127</v>
      </c>
      <c r="AU116" s="216" t="s">
        <v>82</v>
      </c>
      <c r="AY116" s="18" t="s">
        <v>124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165</v>
      </c>
      <c r="BM116" s="216" t="s">
        <v>199</v>
      </c>
    </row>
    <row r="117" spans="1:47" s="2" customFormat="1" ht="12">
      <c r="A117" s="39"/>
      <c r="B117" s="40"/>
      <c r="C117" s="41"/>
      <c r="D117" s="218" t="s">
        <v>134</v>
      </c>
      <c r="E117" s="41"/>
      <c r="F117" s="219" t="s">
        <v>200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134</v>
      </c>
      <c r="AU117" s="18" t="s">
        <v>82</v>
      </c>
    </row>
    <row r="118" spans="1:51" s="13" customFormat="1" ht="12">
      <c r="A118" s="13"/>
      <c r="B118" s="227"/>
      <c r="C118" s="228"/>
      <c r="D118" s="218" t="s">
        <v>168</v>
      </c>
      <c r="E118" s="229" t="s">
        <v>19</v>
      </c>
      <c r="F118" s="230" t="s">
        <v>201</v>
      </c>
      <c r="G118" s="228"/>
      <c r="H118" s="231">
        <v>0.385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168</v>
      </c>
      <c r="AU118" s="237" t="s">
        <v>82</v>
      </c>
      <c r="AV118" s="13" t="s">
        <v>82</v>
      </c>
      <c r="AW118" s="13" t="s">
        <v>33</v>
      </c>
      <c r="AX118" s="13" t="s">
        <v>80</v>
      </c>
      <c r="AY118" s="237" t="s">
        <v>124</v>
      </c>
    </row>
    <row r="119" spans="1:65" s="2" customFormat="1" ht="14.4" customHeight="1">
      <c r="A119" s="39"/>
      <c r="B119" s="40"/>
      <c r="C119" s="205" t="s">
        <v>202</v>
      </c>
      <c r="D119" s="205" t="s">
        <v>127</v>
      </c>
      <c r="E119" s="206" t="s">
        <v>203</v>
      </c>
      <c r="F119" s="207" t="s">
        <v>204</v>
      </c>
      <c r="G119" s="208" t="s">
        <v>174</v>
      </c>
      <c r="H119" s="209">
        <v>0.385</v>
      </c>
      <c r="I119" s="210"/>
      <c r="J119" s="211">
        <f>ROUND(I119*H119,2)</f>
        <v>0</v>
      </c>
      <c r="K119" s="207" t="s">
        <v>131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165</v>
      </c>
      <c r="AT119" s="216" t="s">
        <v>127</v>
      </c>
      <c r="AU119" s="216" t="s">
        <v>82</v>
      </c>
      <c r="AY119" s="18" t="s">
        <v>124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165</v>
      </c>
      <c r="BM119" s="216" t="s">
        <v>205</v>
      </c>
    </row>
    <row r="120" spans="1:47" s="2" customFormat="1" ht="12">
      <c r="A120" s="39"/>
      <c r="B120" s="40"/>
      <c r="C120" s="41"/>
      <c r="D120" s="218" t="s">
        <v>134</v>
      </c>
      <c r="E120" s="41"/>
      <c r="F120" s="219" t="s">
        <v>206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134</v>
      </c>
      <c r="AU120" s="18" t="s">
        <v>82</v>
      </c>
    </row>
    <row r="121" spans="1:51" s="13" customFormat="1" ht="12">
      <c r="A121" s="13"/>
      <c r="B121" s="227"/>
      <c r="C121" s="228"/>
      <c r="D121" s="218" t="s">
        <v>168</v>
      </c>
      <c r="E121" s="229" t="s">
        <v>19</v>
      </c>
      <c r="F121" s="230" t="s">
        <v>207</v>
      </c>
      <c r="G121" s="228"/>
      <c r="H121" s="231">
        <v>0.385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168</v>
      </c>
      <c r="AU121" s="237" t="s">
        <v>82</v>
      </c>
      <c r="AV121" s="13" t="s">
        <v>82</v>
      </c>
      <c r="AW121" s="13" t="s">
        <v>33</v>
      </c>
      <c r="AX121" s="13" t="s">
        <v>80</v>
      </c>
      <c r="AY121" s="237" t="s">
        <v>124</v>
      </c>
    </row>
    <row r="122" spans="1:65" s="2" customFormat="1" ht="14.4" customHeight="1">
      <c r="A122" s="39"/>
      <c r="B122" s="40"/>
      <c r="C122" s="205" t="s">
        <v>208</v>
      </c>
      <c r="D122" s="205" t="s">
        <v>127</v>
      </c>
      <c r="E122" s="206" t="s">
        <v>209</v>
      </c>
      <c r="F122" s="207" t="s">
        <v>210</v>
      </c>
      <c r="G122" s="208" t="s">
        <v>174</v>
      </c>
      <c r="H122" s="209">
        <v>0.385</v>
      </c>
      <c r="I122" s="210"/>
      <c r="J122" s="211">
        <f>ROUND(I122*H122,2)</f>
        <v>0</v>
      </c>
      <c r="K122" s="207" t="s">
        <v>131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0.00081</v>
      </c>
      <c r="R122" s="214">
        <f>Q122*H122</f>
        <v>0.00031184999999999996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165</v>
      </c>
      <c r="AT122" s="216" t="s">
        <v>127</v>
      </c>
      <c r="AU122" s="216" t="s">
        <v>82</v>
      </c>
      <c r="AY122" s="18" t="s">
        <v>124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165</v>
      </c>
      <c r="BM122" s="216" t="s">
        <v>211</v>
      </c>
    </row>
    <row r="123" spans="1:47" s="2" customFormat="1" ht="12">
      <c r="A123" s="39"/>
      <c r="B123" s="40"/>
      <c r="C123" s="41"/>
      <c r="D123" s="218" t="s">
        <v>134</v>
      </c>
      <c r="E123" s="41"/>
      <c r="F123" s="219" t="s">
        <v>212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134</v>
      </c>
      <c r="AU123" s="18" t="s">
        <v>82</v>
      </c>
    </row>
    <row r="124" spans="1:51" s="13" customFormat="1" ht="12">
      <c r="A124" s="13"/>
      <c r="B124" s="227"/>
      <c r="C124" s="228"/>
      <c r="D124" s="218" t="s">
        <v>168</v>
      </c>
      <c r="E124" s="229" t="s">
        <v>19</v>
      </c>
      <c r="F124" s="230" t="s">
        <v>201</v>
      </c>
      <c r="G124" s="228"/>
      <c r="H124" s="231">
        <v>0.385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168</v>
      </c>
      <c r="AU124" s="237" t="s">
        <v>82</v>
      </c>
      <c r="AV124" s="13" t="s">
        <v>82</v>
      </c>
      <c r="AW124" s="13" t="s">
        <v>33</v>
      </c>
      <c r="AX124" s="13" t="s">
        <v>80</v>
      </c>
      <c r="AY124" s="237" t="s">
        <v>124</v>
      </c>
    </row>
    <row r="125" spans="1:65" s="2" customFormat="1" ht="14.4" customHeight="1">
      <c r="A125" s="39"/>
      <c r="B125" s="40"/>
      <c r="C125" s="205" t="s">
        <v>213</v>
      </c>
      <c r="D125" s="205" t="s">
        <v>127</v>
      </c>
      <c r="E125" s="206" t="s">
        <v>214</v>
      </c>
      <c r="F125" s="207" t="s">
        <v>215</v>
      </c>
      <c r="G125" s="208" t="s">
        <v>174</v>
      </c>
      <c r="H125" s="209">
        <v>0.385</v>
      </c>
      <c r="I125" s="210"/>
      <c r="J125" s="211">
        <f>ROUND(I125*H125,2)</f>
        <v>0</v>
      </c>
      <c r="K125" s="207" t="s">
        <v>131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165</v>
      </c>
      <c r="AT125" s="216" t="s">
        <v>127</v>
      </c>
      <c r="AU125" s="216" t="s">
        <v>82</v>
      </c>
      <c r="AY125" s="18" t="s">
        <v>124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165</v>
      </c>
      <c r="BM125" s="216" t="s">
        <v>216</v>
      </c>
    </row>
    <row r="126" spans="1:47" s="2" customFormat="1" ht="12">
      <c r="A126" s="39"/>
      <c r="B126" s="40"/>
      <c r="C126" s="41"/>
      <c r="D126" s="218" t="s">
        <v>134</v>
      </c>
      <c r="E126" s="41"/>
      <c r="F126" s="219" t="s">
        <v>217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134</v>
      </c>
      <c r="AU126" s="18" t="s">
        <v>82</v>
      </c>
    </row>
    <row r="127" spans="1:51" s="13" customFormat="1" ht="12">
      <c r="A127" s="13"/>
      <c r="B127" s="227"/>
      <c r="C127" s="228"/>
      <c r="D127" s="218" t="s">
        <v>168</v>
      </c>
      <c r="E127" s="229" t="s">
        <v>19</v>
      </c>
      <c r="F127" s="230" t="s">
        <v>218</v>
      </c>
      <c r="G127" s="228"/>
      <c r="H127" s="231">
        <v>0.385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168</v>
      </c>
      <c r="AU127" s="237" t="s">
        <v>82</v>
      </c>
      <c r="AV127" s="13" t="s">
        <v>82</v>
      </c>
      <c r="AW127" s="13" t="s">
        <v>33</v>
      </c>
      <c r="AX127" s="13" t="s">
        <v>80</v>
      </c>
      <c r="AY127" s="237" t="s">
        <v>124</v>
      </c>
    </row>
    <row r="128" spans="1:65" s="2" customFormat="1" ht="14.4" customHeight="1">
      <c r="A128" s="39"/>
      <c r="B128" s="40"/>
      <c r="C128" s="205" t="s">
        <v>219</v>
      </c>
      <c r="D128" s="205" t="s">
        <v>127</v>
      </c>
      <c r="E128" s="206" t="s">
        <v>220</v>
      </c>
      <c r="F128" s="207" t="s">
        <v>221</v>
      </c>
      <c r="G128" s="208" t="s">
        <v>222</v>
      </c>
      <c r="H128" s="209">
        <v>0.005</v>
      </c>
      <c r="I128" s="210"/>
      <c r="J128" s="211">
        <f>ROUND(I128*H128,2)</f>
        <v>0</v>
      </c>
      <c r="K128" s="207" t="s">
        <v>131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1.05555</v>
      </c>
      <c r="R128" s="214">
        <f>Q128*H128</f>
        <v>0.00527775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165</v>
      </c>
      <c r="AT128" s="216" t="s">
        <v>127</v>
      </c>
      <c r="AU128" s="216" t="s">
        <v>82</v>
      </c>
      <c r="AY128" s="18" t="s">
        <v>124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165</v>
      </c>
      <c r="BM128" s="216" t="s">
        <v>223</v>
      </c>
    </row>
    <row r="129" spans="1:47" s="2" customFormat="1" ht="12">
      <c r="A129" s="39"/>
      <c r="B129" s="40"/>
      <c r="C129" s="41"/>
      <c r="D129" s="218" t="s">
        <v>134</v>
      </c>
      <c r="E129" s="41"/>
      <c r="F129" s="219" t="s">
        <v>224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134</v>
      </c>
      <c r="AU129" s="18" t="s">
        <v>82</v>
      </c>
    </row>
    <row r="130" spans="1:51" s="13" customFormat="1" ht="12">
      <c r="A130" s="13"/>
      <c r="B130" s="227"/>
      <c r="C130" s="228"/>
      <c r="D130" s="218" t="s">
        <v>168</v>
      </c>
      <c r="E130" s="229" t="s">
        <v>19</v>
      </c>
      <c r="F130" s="230" t="s">
        <v>225</v>
      </c>
      <c r="G130" s="228"/>
      <c r="H130" s="231">
        <v>0.005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168</v>
      </c>
      <c r="AU130" s="237" t="s">
        <v>82</v>
      </c>
      <c r="AV130" s="13" t="s">
        <v>82</v>
      </c>
      <c r="AW130" s="13" t="s">
        <v>33</v>
      </c>
      <c r="AX130" s="13" t="s">
        <v>80</v>
      </c>
      <c r="AY130" s="237" t="s">
        <v>124</v>
      </c>
    </row>
    <row r="131" spans="1:63" s="12" customFormat="1" ht="22.8" customHeight="1">
      <c r="A131" s="12"/>
      <c r="B131" s="189"/>
      <c r="C131" s="190"/>
      <c r="D131" s="191" t="s">
        <v>71</v>
      </c>
      <c r="E131" s="203" t="s">
        <v>208</v>
      </c>
      <c r="F131" s="203" t="s">
        <v>226</v>
      </c>
      <c r="G131" s="190"/>
      <c r="H131" s="190"/>
      <c r="I131" s="193"/>
      <c r="J131" s="204">
        <f>BK131</f>
        <v>0</v>
      </c>
      <c r="K131" s="190"/>
      <c r="L131" s="195"/>
      <c r="M131" s="196"/>
      <c r="N131" s="197"/>
      <c r="O131" s="197"/>
      <c r="P131" s="198">
        <f>SUM(P132:P133)</f>
        <v>0</v>
      </c>
      <c r="Q131" s="197"/>
      <c r="R131" s="198">
        <f>SUM(R132:R133)</f>
        <v>0</v>
      </c>
      <c r="S131" s="197"/>
      <c r="T131" s="199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80</v>
      </c>
      <c r="AT131" s="201" t="s">
        <v>71</v>
      </c>
      <c r="AU131" s="201" t="s">
        <v>80</v>
      </c>
      <c r="AY131" s="200" t="s">
        <v>124</v>
      </c>
      <c r="BK131" s="202">
        <f>SUM(BK132:BK133)</f>
        <v>0</v>
      </c>
    </row>
    <row r="132" spans="1:65" s="2" customFormat="1" ht="14.4" customHeight="1">
      <c r="A132" s="39"/>
      <c r="B132" s="40"/>
      <c r="C132" s="205" t="s">
        <v>227</v>
      </c>
      <c r="D132" s="205" t="s">
        <v>127</v>
      </c>
      <c r="E132" s="206" t="s">
        <v>228</v>
      </c>
      <c r="F132" s="207" t="s">
        <v>229</v>
      </c>
      <c r="G132" s="208" t="s">
        <v>230</v>
      </c>
      <c r="H132" s="209">
        <v>1</v>
      </c>
      <c r="I132" s="210"/>
      <c r="J132" s="211">
        <f>ROUND(I132*H132,2)</f>
        <v>0</v>
      </c>
      <c r="K132" s="207" t="s">
        <v>19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165</v>
      </c>
      <c r="AT132" s="216" t="s">
        <v>127</v>
      </c>
      <c r="AU132" s="216" t="s">
        <v>82</v>
      </c>
      <c r="AY132" s="18" t="s">
        <v>124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165</v>
      </c>
      <c r="BM132" s="216" t="s">
        <v>231</v>
      </c>
    </row>
    <row r="133" spans="1:47" s="2" customFormat="1" ht="12">
      <c r="A133" s="39"/>
      <c r="B133" s="40"/>
      <c r="C133" s="41"/>
      <c r="D133" s="218" t="s">
        <v>134</v>
      </c>
      <c r="E133" s="41"/>
      <c r="F133" s="219" t="s">
        <v>229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134</v>
      </c>
      <c r="AU133" s="18" t="s">
        <v>82</v>
      </c>
    </row>
    <row r="134" spans="1:63" s="12" customFormat="1" ht="22.8" customHeight="1">
      <c r="A134" s="12"/>
      <c r="B134" s="189"/>
      <c r="C134" s="190"/>
      <c r="D134" s="191" t="s">
        <v>71</v>
      </c>
      <c r="E134" s="203" t="s">
        <v>213</v>
      </c>
      <c r="F134" s="203" t="s">
        <v>232</v>
      </c>
      <c r="G134" s="190"/>
      <c r="H134" s="190"/>
      <c r="I134" s="193"/>
      <c r="J134" s="204">
        <f>BK134</f>
        <v>0</v>
      </c>
      <c r="K134" s="190"/>
      <c r="L134" s="195"/>
      <c r="M134" s="196"/>
      <c r="N134" s="197"/>
      <c r="O134" s="197"/>
      <c r="P134" s="198">
        <f>SUM(P135:P276)</f>
        <v>0</v>
      </c>
      <c r="Q134" s="197"/>
      <c r="R134" s="198">
        <f>SUM(R135:R276)</f>
        <v>14.49853348</v>
      </c>
      <c r="S134" s="197"/>
      <c r="T134" s="199">
        <f>SUM(T135:T276)</f>
        <v>28.64425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0" t="s">
        <v>80</v>
      </c>
      <c r="AT134" s="201" t="s">
        <v>71</v>
      </c>
      <c r="AU134" s="201" t="s">
        <v>80</v>
      </c>
      <c r="AY134" s="200" t="s">
        <v>124</v>
      </c>
      <c r="BK134" s="202">
        <f>SUM(BK135:BK276)</f>
        <v>0</v>
      </c>
    </row>
    <row r="135" spans="1:65" s="2" customFormat="1" ht="14.4" customHeight="1">
      <c r="A135" s="39"/>
      <c r="B135" s="40"/>
      <c r="C135" s="205" t="s">
        <v>233</v>
      </c>
      <c r="D135" s="205" t="s">
        <v>127</v>
      </c>
      <c r="E135" s="206" t="s">
        <v>234</v>
      </c>
      <c r="F135" s="207" t="s">
        <v>235</v>
      </c>
      <c r="G135" s="208" t="s">
        <v>174</v>
      </c>
      <c r="H135" s="209">
        <v>124.388</v>
      </c>
      <c r="I135" s="210"/>
      <c r="J135" s="211">
        <f>ROUND(I135*H135,2)</f>
        <v>0</v>
      </c>
      <c r="K135" s="207" t="s">
        <v>131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0.00021</v>
      </c>
      <c r="R135" s="214">
        <f>Q135*H135</f>
        <v>0.026121480000000002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165</v>
      </c>
      <c r="AT135" s="216" t="s">
        <v>127</v>
      </c>
      <c r="AU135" s="216" t="s">
        <v>82</v>
      </c>
      <c r="AY135" s="18" t="s">
        <v>124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165</v>
      </c>
      <c r="BM135" s="216" t="s">
        <v>236</v>
      </c>
    </row>
    <row r="136" spans="1:47" s="2" customFormat="1" ht="12">
      <c r="A136" s="39"/>
      <c r="B136" s="40"/>
      <c r="C136" s="41"/>
      <c r="D136" s="218" t="s">
        <v>134</v>
      </c>
      <c r="E136" s="41"/>
      <c r="F136" s="219" t="s">
        <v>237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134</v>
      </c>
      <c r="AU136" s="18" t="s">
        <v>82</v>
      </c>
    </row>
    <row r="137" spans="1:51" s="13" customFormat="1" ht="12">
      <c r="A137" s="13"/>
      <c r="B137" s="227"/>
      <c r="C137" s="228"/>
      <c r="D137" s="218" t="s">
        <v>168</v>
      </c>
      <c r="E137" s="229" t="s">
        <v>19</v>
      </c>
      <c r="F137" s="230" t="s">
        <v>238</v>
      </c>
      <c r="G137" s="228"/>
      <c r="H137" s="231">
        <v>56.716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168</v>
      </c>
      <c r="AU137" s="237" t="s">
        <v>82</v>
      </c>
      <c r="AV137" s="13" t="s">
        <v>82</v>
      </c>
      <c r="AW137" s="13" t="s">
        <v>33</v>
      </c>
      <c r="AX137" s="13" t="s">
        <v>72</v>
      </c>
      <c r="AY137" s="237" t="s">
        <v>124</v>
      </c>
    </row>
    <row r="138" spans="1:51" s="13" customFormat="1" ht="12">
      <c r="A138" s="13"/>
      <c r="B138" s="227"/>
      <c r="C138" s="228"/>
      <c r="D138" s="218" t="s">
        <v>168</v>
      </c>
      <c r="E138" s="229" t="s">
        <v>19</v>
      </c>
      <c r="F138" s="230" t="s">
        <v>239</v>
      </c>
      <c r="G138" s="228"/>
      <c r="H138" s="231">
        <v>30.424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168</v>
      </c>
      <c r="AU138" s="237" t="s">
        <v>82</v>
      </c>
      <c r="AV138" s="13" t="s">
        <v>82</v>
      </c>
      <c r="AW138" s="13" t="s">
        <v>33</v>
      </c>
      <c r="AX138" s="13" t="s">
        <v>72</v>
      </c>
      <c r="AY138" s="237" t="s">
        <v>124</v>
      </c>
    </row>
    <row r="139" spans="1:51" s="13" customFormat="1" ht="12">
      <c r="A139" s="13"/>
      <c r="B139" s="227"/>
      <c r="C139" s="228"/>
      <c r="D139" s="218" t="s">
        <v>168</v>
      </c>
      <c r="E139" s="229" t="s">
        <v>19</v>
      </c>
      <c r="F139" s="230" t="s">
        <v>240</v>
      </c>
      <c r="G139" s="228"/>
      <c r="H139" s="231">
        <v>37.248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168</v>
      </c>
      <c r="AU139" s="237" t="s">
        <v>82</v>
      </c>
      <c r="AV139" s="13" t="s">
        <v>82</v>
      </c>
      <c r="AW139" s="13" t="s">
        <v>33</v>
      </c>
      <c r="AX139" s="13" t="s">
        <v>72</v>
      </c>
      <c r="AY139" s="237" t="s">
        <v>124</v>
      </c>
    </row>
    <row r="140" spans="1:51" s="14" customFormat="1" ht="12">
      <c r="A140" s="14"/>
      <c r="B140" s="238"/>
      <c r="C140" s="239"/>
      <c r="D140" s="218" t="s">
        <v>168</v>
      </c>
      <c r="E140" s="240" t="s">
        <v>19</v>
      </c>
      <c r="F140" s="241" t="s">
        <v>171</v>
      </c>
      <c r="G140" s="239"/>
      <c r="H140" s="242">
        <v>124.388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8" t="s">
        <v>168</v>
      </c>
      <c r="AU140" s="248" t="s">
        <v>82</v>
      </c>
      <c r="AV140" s="14" t="s">
        <v>165</v>
      </c>
      <c r="AW140" s="14" t="s">
        <v>33</v>
      </c>
      <c r="AX140" s="14" t="s">
        <v>80</v>
      </c>
      <c r="AY140" s="248" t="s">
        <v>124</v>
      </c>
    </row>
    <row r="141" spans="1:65" s="2" customFormat="1" ht="14.4" customHeight="1">
      <c r="A141" s="39"/>
      <c r="B141" s="40"/>
      <c r="C141" s="205" t="s">
        <v>241</v>
      </c>
      <c r="D141" s="205" t="s">
        <v>127</v>
      </c>
      <c r="E141" s="206" t="s">
        <v>242</v>
      </c>
      <c r="F141" s="207" t="s">
        <v>243</v>
      </c>
      <c r="G141" s="208" t="s">
        <v>174</v>
      </c>
      <c r="H141" s="209">
        <v>124.388</v>
      </c>
      <c r="I141" s="210"/>
      <c r="J141" s="211">
        <f>ROUND(I141*H141,2)</f>
        <v>0</v>
      </c>
      <c r="K141" s="207" t="s">
        <v>131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4E-05</v>
      </c>
      <c r="R141" s="214">
        <f>Q141*H141</f>
        <v>0.004975520000000001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165</v>
      </c>
      <c r="AT141" s="216" t="s">
        <v>127</v>
      </c>
      <c r="AU141" s="216" t="s">
        <v>82</v>
      </c>
      <c r="AY141" s="18" t="s">
        <v>124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165</v>
      </c>
      <c r="BM141" s="216" t="s">
        <v>244</v>
      </c>
    </row>
    <row r="142" spans="1:47" s="2" customFormat="1" ht="12">
      <c r="A142" s="39"/>
      <c r="B142" s="40"/>
      <c r="C142" s="41"/>
      <c r="D142" s="218" t="s">
        <v>134</v>
      </c>
      <c r="E142" s="41"/>
      <c r="F142" s="219" t="s">
        <v>245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134</v>
      </c>
      <c r="AU142" s="18" t="s">
        <v>82</v>
      </c>
    </row>
    <row r="143" spans="1:51" s="13" customFormat="1" ht="12">
      <c r="A143" s="13"/>
      <c r="B143" s="227"/>
      <c r="C143" s="228"/>
      <c r="D143" s="218" t="s">
        <v>168</v>
      </c>
      <c r="E143" s="229" t="s">
        <v>19</v>
      </c>
      <c r="F143" s="230" t="s">
        <v>238</v>
      </c>
      <c r="G143" s="228"/>
      <c r="H143" s="231">
        <v>56.716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168</v>
      </c>
      <c r="AU143" s="237" t="s">
        <v>82</v>
      </c>
      <c r="AV143" s="13" t="s">
        <v>82</v>
      </c>
      <c r="AW143" s="13" t="s">
        <v>33</v>
      </c>
      <c r="AX143" s="13" t="s">
        <v>72</v>
      </c>
      <c r="AY143" s="237" t="s">
        <v>124</v>
      </c>
    </row>
    <row r="144" spans="1:51" s="13" customFormat="1" ht="12">
      <c r="A144" s="13"/>
      <c r="B144" s="227"/>
      <c r="C144" s="228"/>
      <c r="D144" s="218" t="s">
        <v>168</v>
      </c>
      <c r="E144" s="229" t="s">
        <v>19</v>
      </c>
      <c r="F144" s="230" t="s">
        <v>239</v>
      </c>
      <c r="G144" s="228"/>
      <c r="H144" s="231">
        <v>30.424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168</v>
      </c>
      <c r="AU144" s="237" t="s">
        <v>82</v>
      </c>
      <c r="AV144" s="13" t="s">
        <v>82</v>
      </c>
      <c r="AW144" s="13" t="s">
        <v>33</v>
      </c>
      <c r="AX144" s="13" t="s">
        <v>72</v>
      </c>
      <c r="AY144" s="237" t="s">
        <v>124</v>
      </c>
    </row>
    <row r="145" spans="1:51" s="13" customFormat="1" ht="12">
      <c r="A145" s="13"/>
      <c r="B145" s="227"/>
      <c r="C145" s="228"/>
      <c r="D145" s="218" t="s">
        <v>168</v>
      </c>
      <c r="E145" s="229" t="s">
        <v>19</v>
      </c>
      <c r="F145" s="230" t="s">
        <v>240</v>
      </c>
      <c r="G145" s="228"/>
      <c r="H145" s="231">
        <v>37.248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168</v>
      </c>
      <c r="AU145" s="237" t="s">
        <v>82</v>
      </c>
      <c r="AV145" s="13" t="s">
        <v>82</v>
      </c>
      <c r="AW145" s="13" t="s">
        <v>33</v>
      </c>
      <c r="AX145" s="13" t="s">
        <v>72</v>
      </c>
      <c r="AY145" s="237" t="s">
        <v>124</v>
      </c>
    </row>
    <row r="146" spans="1:51" s="14" customFormat="1" ht="12">
      <c r="A146" s="14"/>
      <c r="B146" s="238"/>
      <c r="C146" s="239"/>
      <c r="D146" s="218" t="s">
        <v>168</v>
      </c>
      <c r="E146" s="240" t="s">
        <v>19</v>
      </c>
      <c r="F146" s="241" t="s">
        <v>171</v>
      </c>
      <c r="G146" s="239"/>
      <c r="H146" s="242">
        <v>124.388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168</v>
      </c>
      <c r="AU146" s="248" t="s">
        <v>82</v>
      </c>
      <c r="AV146" s="14" t="s">
        <v>165</v>
      </c>
      <c r="AW146" s="14" t="s">
        <v>33</v>
      </c>
      <c r="AX146" s="14" t="s">
        <v>80</v>
      </c>
      <c r="AY146" s="248" t="s">
        <v>124</v>
      </c>
    </row>
    <row r="147" spans="1:65" s="2" customFormat="1" ht="14.4" customHeight="1">
      <c r="A147" s="39"/>
      <c r="B147" s="40"/>
      <c r="C147" s="205" t="s">
        <v>246</v>
      </c>
      <c r="D147" s="205" t="s">
        <v>127</v>
      </c>
      <c r="E147" s="206" t="s">
        <v>247</v>
      </c>
      <c r="F147" s="207" t="s">
        <v>248</v>
      </c>
      <c r="G147" s="208" t="s">
        <v>164</v>
      </c>
      <c r="H147" s="209">
        <v>0.426</v>
      </c>
      <c r="I147" s="210"/>
      <c r="J147" s="211">
        <f>ROUND(I147*H147,2)</f>
        <v>0</v>
      </c>
      <c r="K147" s="207" t="s">
        <v>131</v>
      </c>
      <c r="L147" s="45"/>
      <c r="M147" s="212" t="s">
        <v>19</v>
      </c>
      <c r="N147" s="213" t="s">
        <v>43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2</v>
      </c>
      <c r="T147" s="215">
        <f>S147*H147</f>
        <v>0.852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165</v>
      </c>
      <c r="AT147" s="216" t="s">
        <v>127</v>
      </c>
      <c r="AU147" s="216" t="s">
        <v>82</v>
      </c>
      <c r="AY147" s="18" t="s">
        <v>124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80</v>
      </c>
      <c r="BK147" s="217">
        <f>ROUND(I147*H147,2)</f>
        <v>0</v>
      </c>
      <c r="BL147" s="18" t="s">
        <v>165</v>
      </c>
      <c r="BM147" s="216" t="s">
        <v>249</v>
      </c>
    </row>
    <row r="148" spans="1:47" s="2" customFormat="1" ht="12">
      <c r="A148" s="39"/>
      <c r="B148" s="40"/>
      <c r="C148" s="41"/>
      <c r="D148" s="218" t="s">
        <v>134</v>
      </c>
      <c r="E148" s="41"/>
      <c r="F148" s="219" t="s">
        <v>250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134</v>
      </c>
      <c r="AU148" s="18" t="s">
        <v>82</v>
      </c>
    </row>
    <row r="149" spans="1:51" s="13" customFormat="1" ht="12">
      <c r="A149" s="13"/>
      <c r="B149" s="227"/>
      <c r="C149" s="228"/>
      <c r="D149" s="218" t="s">
        <v>168</v>
      </c>
      <c r="E149" s="229" t="s">
        <v>19</v>
      </c>
      <c r="F149" s="230" t="s">
        <v>251</v>
      </c>
      <c r="G149" s="228"/>
      <c r="H149" s="231">
        <v>0.056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168</v>
      </c>
      <c r="AU149" s="237" t="s">
        <v>82</v>
      </c>
      <c r="AV149" s="13" t="s">
        <v>82</v>
      </c>
      <c r="AW149" s="13" t="s">
        <v>33</v>
      </c>
      <c r="AX149" s="13" t="s">
        <v>72</v>
      </c>
      <c r="AY149" s="237" t="s">
        <v>124</v>
      </c>
    </row>
    <row r="150" spans="1:51" s="13" customFormat="1" ht="12">
      <c r="A150" s="13"/>
      <c r="B150" s="227"/>
      <c r="C150" s="228"/>
      <c r="D150" s="218" t="s">
        <v>168</v>
      </c>
      <c r="E150" s="229" t="s">
        <v>19</v>
      </c>
      <c r="F150" s="230" t="s">
        <v>252</v>
      </c>
      <c r="G150" s="228"/>
      <c r="H150" s="231">
        <v>0.156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168</v>
      </c>
      <c r="AU150" s="237" t="s">
        <v>82</v>
      </c>
      <c r="AV150" s="13" t="s">
        <v>82</v>
      </c>
      <c r="AW150" s="13" t="s">
        <v>33</v>
      </c>
      <c r="AX150" s="13" t="s">
        <v>72</v>
      </c>
      <c r="AY150" s="237" t="s">
        <v>124</v>
      </c>
    </row>
    <row r="151" spans="1:51" s="13" customFormat="1" ht="12">
      <c r="A151" s="13"/>
      <c r="B151" s="227"/>
      <c r="C151" s="228"/>
      <c r="D151" s="218" t="s">
        <v>168</v>
      </c>
      <c r="E151" s="229" t="s">
        <v>19</v>
      </c>
      <c r="F151" s="230" t="s">
        <v>253</v>
      </c>
      <c r="G151" s="228"/>
      <c r="H151" s="231">
        <v>0.214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168</v>
      </c>
      <c r="AU151" s="237" t="s">
        <v>82</v>
      </c>
      <c r="AV151" s="13" t="s">
        <v>82</v>
      </c>
      <c r="AW151" s="13" t="s">
        <v>33</v>
      </c>
      <c r="AX151" s="13" t="s">
        <v>72</v>
      </c>
      <c r="AY151" s="237" t="s">
        <v>124</v>
      </c>
    </row>
    <row r="152" spans="1:51" s="14" customFormat="1" ht="12">
      <c r="A152" s="14"/>
      <c r="B152" s="238"/>
      <c r="C152" s="239"/>
      <c r="D152" s="218" t="s">
        <v>168</v>
      </c>
      <c r="E152" s="240" t="s">
        <v>19</v>
      </c>
      <c r="F152" s="241" t="s">
        <v>171</v>
      </c>
      <c r="G152" s="239"/>
      <c r="H152" s="242">
        <v>0.426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8" t="s">
        <v>168</v>
      </c>
      <c r="AU152" s="248" t="s">
        <v>82</v>
      </c>
      <c r="AV152" s="14" t="s">
        <v>165</v>
      </c>
      <c r="AW152" s="14" t="s">
        <v>33</v>
      </c>
      <c r="AX152" s="14" t="s">
        <v>80</v>
      </c>
      <c r="AY152" s="248" t="s">
        <v>124</v>
      </c>
    </row>
    <row r="153" spans="1:65" s="2" customFormat="1" ht="14.4" customHeight="1">
      <c r="A153" s="39"/>
      <c r="B153" s="40"/>
      <c r="C153" s="205" t="s">
        <v>8</v>
      </c>
      <c r="D153" s="205" t="s">
        <v>127</v>
      </c>
      <c r="E153" s="206" t="s">
        <v>254</v>
      </c>
      <c r="F153" s="207" t="s">
        <v>255</v>
      </c>
      <c r="G153" s="208" t="s">
        <v>174</v>
      </c>
      <c r="H153" s="209">
        <v>0.84</v>
      </c>
      <c r="I153" s="210"/>
      <c r="J153" s="211">
        <f>ROUND(I153*H153,2)</f>
        <v>0</v>
      </c>
      <c r="K153" s="207" t="s">
        <v>131</v>
      </c>
      <c r="L153" s="45"/>
      <c r="M153" s="212" t="s">
        <v>19</v>
      </c>
      <c r="N153" s="213" t="s">
        <v>43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0.076</v>
      </c>
      <c r="T153" s="215">
        <f>S153*H153</f>
        <v>0.06384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165</v>
      </c>
      <c r="AT153" s="216" t="s">
        <v>127</v>
      </c>
      <c r="AU153" s="216" t="s">
        <v>82</v>
      </c>
      <c r="AY153" s="18" t="s">
        <v>124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80</v>
      </c>
      <c r="BK153" s="217">
        <f>ROUND(I153*H153,2)</f>
        <v>0</v>
      </c>
      <c r="BL153" s="18" t="s">
        <v>165</v>
      </c>
      <c r="BM153" s="216" t="s">
        <v>256</v>
      </c>
    </row>
    <row r="154" spans="1:47" s="2" customFormat="1" ht="12">
      <c r="A154" s="39"/>
      <c r="B154" s="40"/>
      <c r="C154" s="41"/>
      <c r="D154" s="218" t="s">
        <v>134</v>
      </c>
      <c r="E154" s="41"/>
      <c r="F154" s="219" t="s">
        <v>257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134</v>
      </c>
      <c r="AU154" s="18" t="s">
        <v>82</v>
      </c>
    </row>
    <row r="155" spans="1:51" s="13" customFormat="1" ht="12">
      <c r="A155" s="13"/>
      <c r="B155" s="227"/>
      <c r="C155" s="228"/>
      <c r="D155" s="218" t="s">
        <v>168</v>
      </c>
      <c r="E155" s="229" t="s">
        <v>19</v>
      </c>
      <c r="F155" s="230" t="s">
        <v>258</v>
      </c>
      <c r="G155" s="228"/>
      <c r="H155" s="231">
        <v>0.84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168</v>
      </c>
      <c r="AU155" s="237" t="s">
        <v>82</v>
      </c>
      <c r="AV155" s="13" t="s">
        <v>82</v>
      </c>
      <c r="AW155" s="13" t="s">
        <v>33</v>
      </c>
      <c r="AX155" s="13" t="s">
        <v>80</v>
      </c>
      <c r="AY155" s="237" t="s">
        <v>124</v>
      </c>
    </row>
    <row r="156" spans="1:65" s="2" customFormat="1" ht="14.4" customHeight="1">
      <c r="A156" s="39"/>
      <c r="B156" s="40"/>
      <c r="C156" s="205" t="s">
        <v>259</v>
      </c>
      <c r="D156" s="205" t="s">
        <v>127</v>
      </c>
      <c r="E156" s="206" t="s">
        <v>260</v>
      </c>
      <c r="F156" s="207" t="s">
        <v>261</v>
      </c>
      <c r="G156" s="208" t="s">
        <v>262</v>
      </c>
      <c r="H156" s="209">
        <v>1.2</v>
      </c>
      <c r="I156" s="210"/>
      <c r="J156" s="211">
        <f>ROUND(I156*H156,2)</f>
        <v>0</v>
      </c>
      <c r="K156" s="207" t="s">
        <v>131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0.00067</v>
      </c>
      <c r="R156" s="214">
        <f>Q156*H156</f>
        <v>0.000804</v>
      </c>
      <c r="S156" s="214">
        <v>0.031</v>
      </c>
      <c r="T156" s="215">
        <f>S156*H156</f>
        <v>0.0372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165</v>
      </c>
      <c r="AT156" s="216" t="s">
        <v>127</v>
      </c>
      <c r="AU156" s="216" t="s">
        <v>82</v>
      </c>
      <c r="AY156" s="18" t="s">
        <v>124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165</v>
      </c>
      <c r="BM156" s="216" t="s">
        <v>263</v>
      </c>
    </row>
    <row r="157" spans="1:47" s="2" customFormat="1" ht="12">
      <c r="A157" s="39"/>
      <c r="B157" s="40"/>
      <c r="C157" s="41"/>
      <c r="D157" s="218" t="s">
        <v>134</v>
      </c>
      <c r="E157" s="41"/>
      <c r="F157" s="219" t="s">
        <v>264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134</v>
      </c>
      <c r="AU157" s="18" t="s">
        <v>82</v>
      </c>
    </row>
    <row r="158" spans="1:51" s="13" customFormat="1" ht="12">
      <c r="A158" s="13"/>
      <c r="B158" s="227"/>
      <c r="C158" s="228"/>
      <c r="D158" s="218" t="s">
        <v>168</v>
      </c>
      <c r="E158" s="229" t="s">
        <v>19</v>
      </c>
      <c r="F158" s="230" t="s">
        <v>265</v>
      </c>
      <c r="G158" s="228"/>
      <c r="H158" s="231">
        <v>1.2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168</v>
      </c>
      <c r="AU158" s="237" t="s">
        <v>82</v>
      </c>
      <c r="AV158" s="13" t="s">
        <v>82</v>
      </c>
      <c r="AW158" s="13" t="s">
        <v>33</v>
      </c>
      <c r="AX158" s="13" t="s">
        <v>80</v>
      </c>
      <c r="AY158" s="237" t="s">
        <v>124</v>
      </c>
    </row>
    <row r="159" spans="1:65" s="2" customFormat="1" ht="14.4" customHeight="1">
      <c r="A159" s="39"/>
      <c r="B159" s="40"/>
      <c r="C159" s="205" t="s">
        <v>266</v>
      </c>
      <c r="D159" s="205" t="s">
        <v>127</v>
      </c>
      <c r="E159" s="206" t="s">
        <v>267</v>
      </c>
      <c r="F159" s="207" t="s">
        <v>268</v>
      </c>
      <c r="G159" s="208" t="s">
        <v>262</v>
      </c>
      <c r="H159" s="209">
        <v>4.1</v>
      </c>
      <c r="I159" s="210"/>
      <c r="J159" s="211">
        <f>ROUND(I159*H159,2)</f>
        <v>0</v>
      </c>
      <c r="K159" s="207" t="s">
        <v>131</v>
      </c>
      <c r="L159" s="45"/>
      <c r="M159" s="212" t="s">
        <v>19</v>
      </c>
      <c r="N159" s="213" t="s">
        <v>43</v>
      </c>
      <c r="O159" s="85"/>
      <c r="P159" s="214">
        <f>O159*H159</f>
        <v>0</v>
      </c>
      <c r="Q159" s="214">
        <v>0.00093</v>
      </c>
      <c r="R159" s="214">
        <f>Q159*H159</f>
        <v>0.003813</v>
      </c>
      <c r="S159" s="214">
        <v>0.07</v>
      </c>
      <c r="T159" s="215">
        <f>S159*H159</f>
        <v>0.287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165</v>
      </c>
      <c r="AT159" s="216" t="s">
        <v>127</v>
      </c>
      <c r="AU159" s="216" t="s">
        <v>82</v>
      </c>
      <c r="AY159" s="18" t="s">
        <v>124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80</v>
      </c>
      <c r="BK159" s="217">
        <f>ROUND(I159*H159,2)</f>
        <v>0</v>
      </c>
      <c r="BL159" s="18" t="s">
        <v>165</v>
      </c>
      <c r="BM159" s="216" t="s">
        <v>269</v>
      </c>
    </row>
    <row r="160" spans="1:47" s="2" customFormat="1" ht="12">
      <c r="A160" s="39"/>
      <c r="B160" s="40"/>
      <c r="C160" s="41"/>
      <c r="D160" s="218" t="s">
        <v>134</v>
      </c>
      <c r="E160" s="41"/>
      <c r="F160" s="219" t="s">
        <v>270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134</v>
      </c>
      <c r="AU160" s="18" t="s">
        <v>82</v>
      </c>
    </row>
    <row r="161" spans="1:51" s="13" customFormat="1" ht="12">
      <c r="A161" s="13"/>
      <c r="B161" s="227"/>
      <c r="C161" s="228"/>
      <c r="D161" s="218" t="s">
        <v>168</v>
      </c>
      <c r="E161" s="229" t="s">
        <v>19</v>
      </c>
      <c r="F161" s="230" t="s">
        <v>271</v>
      </c>
      <c r="G161" s="228"/>
      <c r="H161" s="231">
        <v>0.5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168</v>
      </c>
      <c r="AU161" s="237" t="s">
        <v>82</v>
      </c>
      <c r="AV161" s="13" t="s">
        <v>82</v>
      </c>
      <c r="AW161" s="13" t="s">
        <v>33</v>
      </c>
      <c r="AX161" s="13" t="s">
        <v>72</v>
      </c>
      <c r="AY161" s="237" t="s">
        <v>124</v>
      </c>
    </row>
    <row r="162" spans="1:51" s="13" customFormat="1" ht="12">
      <c r="A162" s="13"/>
      <c r="B162" s="227"/>
      <c r="C162" s="228"/>
      <c r="D162" s="218" t="s">
        <v>168</v>
      </c>
      <c r="E162" s="229" t="s">
        <v>19</v>
      </c>
      <c r="F162" s="230" t="s">
        <v>272</v>
      </c>
      <c r="G162" s="228"/>
      <c r="H162" s="231">
        <v>3.6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168</v>
      </c>
      <c r="AU162" s="237" t="s">
        <v>82</v>
      </c>
      <c r="AV162" s="13" t="s">
        <v>82</v>
      </c>
      <c r="AW162" s="13" t="s">
        <v>33</v>
      </c>
      <c r="AX162" s="13" t="s">
        <v>72</v>
      </c>
      <c r="AY162" s="237" t="s">
        <v>124</v>
      </c>
    </row>
    <row r="163" spans="1:51" s="14" customFormat="1" ht="12">
      <c r="A163" s="14"/>
      <c r="B163" s="238"/>
      <c r="C163" s="239"/>
      <c r="D163" s="218" t="s">
        <v>168</v>
      </c>
      <c r="E163" s="240" t="s">
        <v>19</v>
      </c>
      <c r="F163" s="241" t="s">
        <v>171</v>
      </c>
      <c r="G163" s="239"/>
      <c r="H163" s="242">
        <v>4.1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8" t="s">
        <v>168</v>
      </c>
      <c r="AU163" s="248" t="s">
        <v>82</v>
      </c>
      <c r="AV163" s="14" t="s">
        <v>165</v>
      </c>
      <c r="AW163" s="14" t="s">
        <v>33</v>
      </c>
      <c r="AX163" s="14" t="s">
        <v>80</v>
      </c>
      <c r="AY163" s="248" t="s">
        <v>124</v>
      </c>
    </row>
    <row r="164" spans="1:65" s="2" customFormat="1" ht="14.4" customHeight="1">
      <c r="A164" s="39"/>
      <c r="B164" s="40"/>
      <c r="C164" s="205" t="s">
        <v>273</v>
      </c>
      <c r="D164" s="205" t="s">
        <v>127</v>
      </c>
      <c r="E164" s="206" t="s">
        <v>274</v>
      </c>
      <c r="F164" s="207" t="s">
        <v>275</v>
      </c>
      <c r="G164" s="208" t="s">
        <v>262</v>
      </c>
      <c r="H164" s="209">
        <v>1.2</v>
      </c>
      <c r="I164" s="210"/>
      <c r="J164" s="211">
        <f>ROUND(I164*H164,2)</f>
        <v>0</v>
      </c>
      <c r="K164" s="207" t="s">
        <v>131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0.00259</v>
      </c>
      <c r="R164" s="214">
        <f>Q164*H164</f>
        <v>0.0031079999999999997</v>
      </c>
      <c r="S164" s="214">
        <v>0.126</v>
      </c>
      <c r="T164" s="215">
        <f>S164*H164</f>
        <v>0.1512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165</v>
      </c>
      <c r="AT164" s="216" t="s">
        <v>127</v>
      </c>
      <c r="AU164" s="216" t="s">
        <v>82</v>
      </c>
      <c r="AY164" s="18" t="s">
        <v>124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165</v>
      </c>
      <c r="BM164" s="216" t="s">
        <v>276</v>
      </c>
    </row>
    <row r="165" spans="1:47" s="2" customFormat="1" ht="12">
      <c r="A165" s="39"/>
      <c r="B165" s="40"/>
      <c r="C165" s="41"/>
      <c r="D165" s="218" t="s">
        <v>134</v>
      </c>
      <c r="E165" s="41"/>
      <c r="F165" s="219" t="s">
        <v>277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134</v>
      </c>
      <c r="AU165" s="18" t="s">
        <v>82</v>
      </c>
    </row>
    <row r="166" spans="1:51" s="13" customFormat="1" ht="12">
      <c r="A166" s="13"/>
      <c r="B166" s="227"/>
      <c r="C166" s="228"/>
      <c r="D166" s="218" t="s">
        <v>168</v>
      </c>
      <c r="E166" s="229" t="s">
        <v>19</v>
      </c>
      <c r="F166" s="230" t="s">
        <v>265</v>
      </c>
      <c r="G166" s="228"/>
      <c r="H166" s="231">
        <v>1.2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168</v>
      </c>
      <c r="AU166" s="237" t="s">
        <v>82</v>
      </c>
      <c r="AV166" s="13" t="s">
        <v>82</v>
      </c>
      <c r="AW166" s="13" t="s">
        <v>33</v>
      </c>
      <c r="AX166" s="13" t="s">
        <v>80</v>
      </c>
      <c r="AY166" s="237" t="s">
        <v>124</v>
      </c>
    </row>
    <row r="167" spans="1:65" s="2" customFormat="1" ht="14.4" customHeight="1">
      <c r="A167" s="39"/>
      <c r="B167" s="40"/>
      <c r="C167" s="205" t="s">
        <v>278</v>
      </c>
      <c r="D167" s="205" t="s">
        <v>127</v>
      </c>
      <c r="E167" s="206" t="s">
        <v>279</v>
      </c>
      <c r="F167" s="207" t="s">
        <v>280</v>
      </c>
      <c r="G167" s="208" t="s">
        <v>262</v>
      </c>
      <c r="H167" s="209">
        <v>3.35</v>
      </c>
      <c r="I167" s="210"/>
      <c r="J167" s="211">
        <f>ROUND(I167*H167,2)</f>
        <v>0</v>
      </c>
      <c r="K167" s="207" t="s">
        <v>131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0.00313</v>
      </c>
      <c r="R167" s="214">
        <f>Q167*H167</f>
        <v>0.0104855</v>
      </c>
      <c r="S167" s="214">
        <v>0.196</v>
      </c>
      <c r="T167" s="215">
        <f>S167*H167</f>
        <v>0.6566000000000001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165</v>
      </c>
      <c r="AT167" s="216" t="s">
        <v>127</v>
      </c>
      <c r="AU167" s="216" t="s">
        <v>82</v>
      </c>
      <c r="AY167" s="18" t="s">
        <v>124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165</v>
      </c>
      <c r="BM167" s="216" t="s">
        <v>281</v>
      </c>
    </row>
    <row r="168" spans="1:47" s="2" customFormat="1" ht="12">
      <c r="A168" s="39"/>
      <c r="B168" s="40"/>
      <c r="C168" s="41"/>
      <c r="D168" s="218" t="s">
        <v>134</v>
      </c>
      <c r="E168" s="41"/>
      <c r="F168" s="219" t="s">
        <v>282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134</v>
      </c>
      <c r="AU168" s="18" t="s">
        <v>82</v>
      </c>
    </row>
    <row r="169" spans="1:51" s="13" customFormat="1" ht="12">
      <c r="A169" s="13"/>
      <c r="B169" s="227"/>
      <c r="C169" s="228"/>
      <c r="D169" s="218" t="s">
        <v>168</v>
      </c>
      <c r="E169" s="229" t="s">
        <v>19</v>
      </c>
      <c r="F169" s="230" t="s">
        <v>283</v>
      </c>
      <c r="G169" s="228"/>
      <c r="H169" s="231">
        <v>0.95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168</v>
      </c>
      <c r="AU169" s="237" t="s">
        <v>82</v>
      </c>
      <c r="AV169" s="13" t="s">
        <v>82</v>
      </c>
      <c r="AW169" s="13" t="s">
        <v>33</v>
      </c>
      <c r="AX169" s="13" t="s">
        <v>72</v>
      </c>
      <c r="AY169" s="237" t="s">
        <v>124</v>
      </c>
    </row>
    <row r="170" spans="1:51" s="13" customFormat="1" ht="12">
      <c r="A170" s="13"/>
      <c r="B170" s="227"/>
      <c r="C170" s="228"/>
      <c r="D170" s="218" t="s">
        <v>168</v>
      </c>
      <c r="E170" s="229" t="s">
        <v>19</v>
      </c>
      <c r="F170" s="230" t="s">
        <v>284</v>
      </c>
      <c r="G170" s="228"/>
      <c r="H170" s="231">
        <v>2.4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168</v>
      </c>
      <c r="AU170" s="237" t="s">
        <v>82</v>
      </c>
      <c r="AV170" s="13" t="s">
        <v>82</v>
      </c>
      <c r="AW170" s="13" t="s">
        <v>33</v>
      </c>
      <c r="AX170" s="13" t="s">
        <v>72</v>
      </c>
      <c r="AY170" s="237" t="s">
        <v>124</v>
      </c>
    </row>
    <row r="171" spans="1:51" s="14" customFormat="1" ht="12">
      <c r="A171" s="14"/>
      <c r="B171" s="238"/>
      <c r="C171" s="239"/>
      <c r="D171" s="218" t="s">
        <v>168</v>
      </c>
      <c r="E171" s="240" t="s">
        <v>19</v>
      </c>
      <c r="F171" s="241" t="s">
        <v>171</v>
      </c>
      <c r="G171" s="239"/>
      <c r="H171" s="242">
        <v>3.35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168</v>
      </c>
      <c r="AU171" s="248" t="s">
        <v>82</v>
      </c>
      <c r="AV171" s="14" t="s">
        <v>165</v>
      </c>
      <c r="AW171" s="14" t="s">
        <v>33</v>
      </c>
      <c r="AX171" s="14" t="s">
        <v>80</v>
      </c>
      <c r="AY171" s="248" t="s">
        <v>124</v>
      </c>
    </row>
    <row r="172" spans="1:65" s="2" customFormat="1" ht="14.4" customHeight="1">
      <c r="A172" s="39"/>
      <c r="B172" s="40"/>
      <c r="C172" s="205" t="s">
        <v>285</v>
      </c>
      <c r="D172" s="205" t="s">
        <v>127</v>
      </c>
      <c r="E172" s="206" t="s">
        <v>286</v>
      </c>
      <c r="F172" s="207" t="s">
        <v>287</v>
      </c>
      <c r="G172" s="208" t="s">
        <v>262</v>
      </c>
      <c r="H172" s="209">
        <v>0.39</v>
      </c>
      <c r="I172" s="210"/>
      <c r="J172" s="211">
        <f>ROUND(I172*H172,2)</f>
        <v>0</v>
      </c>
      <c r="K172" s="207" t="s">
        <v>131</v>
      </c>
      <c r="L172" s="45"/>
      <c r="M172" s="212" t="s">
        <v>19</v>
      </c>
      <c r="N172" s="213" t="s">
        <v>43</v>
      </c>
      <c r="O172" s="85"/>
      <c r="P172" s="214">
        <f>O172*H172</f>
        <v>0</v>
      </c>
      <c r="Q172" s="214">
        <v>0.0008</v>
      </c>
      <c r="R172" s="214">
        <f>Q172*H172</f>
        <v>0.00031200000000000005</v>
      </c>
      <c r="S172" s="214">
        <v>0.031</v>
      </c>
      <c r="T172" s="215">
        <f>S172*H172</f>
        <v>0.01209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165</v>
      </c>
      <c r="AT172" s="216" t="s">
        <v>127</v>
      </c>
      <c r="AU172" s="216" t="s">
        <v>82</v>
      </c>
      <c r="AY172" s="18" t="s">
        <v>124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165</v>
      </c>
      <c r="BM172" s="216" t="s">
        <v>288</v>
      </c>
    </row>
    <row r="173" spans="1:47" s="2" customFormat="1" ht="12">
      <c r="A173" s="39"/>
      <c r="B173" s="40"/>
      <c r="C173" s="41"/>
      <c r="D173" s="218" t="s">
        <v>134</v>
      </c>
      <c r="E173" s="41"/>
      <c r="F173" s="219" t="s">
        <v>289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134</v>
      </c>
      <c r="AU173" s="18" t="s">
        <v>82</v>
      </c>
    </row>
    <row r="174" spans="1:51" s="13" customFormat="1" ht="12">
      <c r="A174" s="13"/>
      <c r="B174" s="227"/>
      <c r="C174" s="228"/>
      <c r="D174" s="218" t="s">
        <v>168</v>
      </c>
      <c r="E174" s="229" t="s">
        <v>19</v>
      </c>
      <c r="F174" s="230" t="s">
        <v>290</v>
      </c>
      <c r="G174" s="228"/>
      <c r="H174" s="231">
        <v>0.39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168</v>
      </c>
      <c r="AU174" s="237" t="s">
        <v>82</v>
      </c>
      <c r="AV174" s="13" t="s">
        <v>82</v>
      </c>
      <c r="AW174" s="13" t="s">
        <v>33</v>
      </c>
      <c r="AX174" s="13" t="s">
        <v>80</v>
      </c>
      <c r="AY174" s="237" t="s">
        <v>124</v>
      </c>
    </row>
    <row r="175" spans="1:65" s="2" customFormat="1" ht="14.4" customHeight="1">
      <c r="A175" s="39"/>
      <c r="B175" s="40"/>
      <c r="C175" s="205" t="s">
        <v>7</v>
      </c>
      <c r="D175" s="205" t="s">
        <v>127</v>
      </c>
      <c r="E175" s="206" t="s">
        <v>291</v>
      </c>
      <c r="F175" s="207" t="s">
        <v>292</v>
      </c>
      <c r="G175" s="208" t="s">
        <v>262</v>
      </c>
      <c r="H175" s="209">
        <v>0.13</v>
      </c>
      <c r="I175" s="210"/>
      <c r="J175" s="211">
        <f>ROUND(I175*H175,2)</f>
        <v>0</v>
      </c>
      <c r="K175" s="207" t="s">
        <v>131</v>
      </c>
      <c r="L175" s="45"/>
      <c r="M175" s="212" t="s">
        <v>19</v>
      </c>
      <c r="N175" s="213" t="s">
        <v>43</v>
      </c>
      <c r="O175" s="85"/>
      <c r="P175" s="214">
        <f>O175*H175</f>
        <v>0</v>
      </c>
      <c r="Q175" s="214">
        <v>0.00114</v>
      </c>
      <c r="R175" s="214">
        <f>Q175*H175</f>
        <v>0.0001482</v>
      </c>
      <c r="S175" s="214">
        <v>0.07</v>
      </c>
      <c r="T175" s="215">
        <f>S175*H175</f>
        <v>0.0091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165</v>
      </c>
      <c r="AT175" s="216" t="s">
        <v>127</v>
      </c>
      <c r="AU175" s="216" t="s">
        <v>82</v>
      </c>
      <c r="AY175" s="18" t="s">
        <v>124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80</v>
      </c>
      <c r="BK175" s="217">
        <f>ROUND(I175*H175,2)</f>
        <v>0</v>
      </c>
      <c r="BL175" s="18" t="s">
        <v>165</v>
      </c>
      <c r="BM175" s="216" t="s">
        <v>293</v>
      </c>
    </row>
    <row r="176" spans="1:47" s="2" customFormat="1" ht="12">
      <c r="A176" s="39"/>
      <c r="B176" s="40"/>
      <c r="C176" s="41"/>
      <c r="D176" s="218" t="s">
        <v>134</v>
      </c>
      <c r="E176" s="41"/>
      <c r="F176" s="219" t="s">
        <v>294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134</v>
      </c>
      <c r="AU176" s="18" t="s">
        <v>82</v>
      </c>
    </row>
    <row r="177" spans="1:51" s="13" customFormat="1" ht="12">
      <c r="A177" s="13"/>
      <c r="B177" s="227"/>
      <c r="C177" s="228"/>
      <c r="D177" s="218" t="s">
        <v>168</v>
      </c>
      <c r="E177" s="229" t="s">
        <v>19</v>
      </c>
      <c r="F177" s="230" t="s">
        <v>295</v>
      </c>
      <c r="G177" s="228"/>
      <c r="H177" s="231">
        <v>0.13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168</v>
      </c>
      <c r="AU177" s="237" t="s">
        <v>82</v>
      </c>
      <c r="AV177" s="13" t="s">
        <v>82</v>
      </c>
      <c r="AW177" s="13" t="s">
        <v>33</v>
      </c>
      <c r="AX177" s="13" t="s">
        <v>80</v>
      </c>
      <c r="AY177" s="237" t="s">
        <v>124</v>
      </c>
    </row>
    <row r="178" spans="1:65" s="2" customFormat="1" ht="14.4" customHeight="1">
      <c r="A178" s="39"/>
      <c r="B178" s="40"/>
      <c r="C178" s="205" t="s">
        <v>296</v>
      </c>
      <c r="D178" s="205" t="s">
        <v>127</v>
      </c>
      <c r="E178" s="206" t="s">
        <v>297</v>
      </c>
      <c r="F178" s="207" t="s">
        <v>298</v>
      </c>
      <c r="G178" s="208" t="s">
        <v>262</v>
      </c>
      <c r="H178" s="209">
        <v>0.13</v>
      </c>
      <c r="I178" s="210"/>
      <c r="J178" s="211">
        <f>ROUND(I178*H178,2)</f>
        <v>0</v>
      </c>
      <c r="K178" s="207" t="s">
        <v>131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0.00332</v>
      </c>
      <c r="R178" s="214">
        <f>Q178*H178</f>
        <v>0.00043160000000000003</v>
      </c>
      <c r="S178" s="214">
        <v>0.196</v>
      </c>
      <c r="T178" s="215">
        <f>S178*H178</f>
        <v>0.025480000000000003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165</v>
      </c>
      <c r="AT178" s="216" t="s">
        <v>127</v>
      </c>
      <c r="AU178" s="216" t="s">
        <v>82</v>
      </c>
      <c r="AY178" s="18" t="s">
        <v>124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165</v>
      </c>
      <c r="BM178" s="216" t="s">
        <v>299</v>
      </c>
    </row>
    <row r="179" spans="1:47" s="2" customFormat="1" ht="12">
      <c r="A179" s="39"/>
      <c r="B179" s="40"/>
      <c r="C179" s="41"/>
      <c r="D179" s="218" t="s">
        <v>134</v>
      </c>
      <c r="E179" s="41"/>
      <c r="F179" s="219" t="s">
        <v>300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134</v>
      </c>
      <c r="AU179" s="18" t="s">
        <v>82</v>
      </c>
    </row>
    <row r="180" spans="1:51" s="13" customFormat="1" ht="12">
      <c r="A180" s="13"/>
      <c r="B180" s="227"/>
      <c r="C180" s="228"/>
      <c r="D180" s="218" t="s">
        <v>168</v>
      </c>
      <c r="E180" s="229" t="s">
        <v>19</v>
      </c>
      <c r="F180" s="230" t="s">
        <v>301</v>
      </c>
      <c r="G180" s="228"/>
      <c r="H180" s="231">
        <v>0.13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168</v>
      </c>
      <c r="AU180" s="237" t="s">
        <v>82</v>
      </c>
      <c r="AV180" s="13" t="s">
        <v>82</v>
      </c>
      <c r="AW180" s="13" t="s">
        <v>33</v>
      </c>
      <c r="AX180" s="13" t="s">
        <v>80</v>
      </c>
      <c r="AY180" s="237" t="s">
        <v>124</v>
      </c>
    </row>
    <row r="181" spans="1:65" s="2" customFormat="1" ht="14.4" customHeight="1">
      <c r="A181" s="39"/>
      <c r="B181" s="40"/>
      <c r="C181" s="205" t="s">
        <v>302</v>
      </c>
      <c r="D181" s="205" t="s">
        <v>127</v>
      </c>
      <c r="E181" s="206" t="s">
        <v>303</v>
      </c>
      <c r="F181" s="207" t="s">
        <v>304</v>
      </c>
      <c r="G181" s="208" t="s">
        <v>174</v>
      </c>
      <c r="H181" s="209">
        <v>282.849</v>
      </c>
      <c r="I181" s="210"/>
      <c r="J181" s="211">
        <f>ROUND(I181*H181,2)</f>
        <v>0</v>
      </c>
      <c r="K181" s="207" t="s">
        <v>131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0.07</v>
      </c>
      <c r="T181" s="215">
        <f>S181*H181</f>
        <v>19.79943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165</v>
      </c>
      <c r="AT181" s="216" t="s">
        <v>127</v>
      </c>
      <c r="AU181" s="216" t="s">
        <v>82</v>
      </c>
      <c r="AY181" s="18" t="s">
        <v>124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165</v>
      </c>
      <c r="BM181" s="216" t="s">
        <v>305</v>
      </c>
    </row>
    <row r="182" spans="1:47" s="2" customFormat="1" ht="12">
      <c r="A182" s="39"/>
      <c r="B182" s="40"/>
      <c r="C182" s="41"/>
      <c r="D182" s="218" t="s">
        <v>134</v>
      </c>
      <c r="E182" s="41"/>
      <c r="F182" s="219" t="s">
        <v>306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134</v>
      </c>
      <c r="AU182" s="18" t="s">
        <v>82</v>
      </c>
    </row>
    <row r="183" spans="1:51" s="13" customFormat="1" ht="12">
      <c r="A183" s="13"/>
      <c r="B183" s="227"/>
      <c r="C183" s="228"/>
      <c r="D183" s="218" t="s">
        <v>168</v>
      </c>
      <c r="E183" s="229" t="s">
        <v>19</v>
      </c>
      <c r="F183" s="230" t="s">
        <v>307</v>
      </c>
      <c r="G183" s="228"/>
      <c r="H183" s="231">
        <v>125.443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168</v>
      </c>
      <c r="AU183" s="237" t="s">
        <v>82</v>
      </c>
      <c r="AV183" s="13" t="s">
        <v>82</v>
      </c>
      <c r="AW183" s="13" t="s">
        <v>33</v>
      </c>
      <c r="AX183" s="13" t="s">
        <v>72</v>
      </c>
      <c r="AY183" s="237" t="s">
        <v>124</v>
      </c>
    </row>
    <row r="184" spans="1:51" s="13" customFormat="1" ht="12">
      <c r="A184" s="13"/>
      <c r="B184" s="227"/>
      <c r="C184" s="228"/>
      <c r="D184" s="218" t="s">
        <v>168</v>
      </c>
      <c r="E184" s="229" t="s">
        <v>19</v>
      </c>
      <c r="F184" s="230" t="s">
        <v>308</v>
      </c>
      <c r="G184" s="228"/>
      <c r="H184" s="231">
        <v>56.716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168</v>
      </c>
      <c r="AU184" s="237" t="s">
        <v>82</v>
      </c>
      <c r="AV184" s="13" t="s">
        <v>82</v>
      </c>
      <c r="AW184" s="13" t="s">
        <v>33</v>
      </c>
      <c r="AX184" s="13" t="s">
        <v>72</v>
      </c>
      <c r="AY184" s="237" t="s">
        <v>124</v>
      </c>
    </row>
    <row r="185" spans="1:51" s="13" customFormat="1" ht="12">
      <c r="A185" s="13"/>
      <c r="B185" s="227"/>
      <c r="C185" s="228"/>
      <c r="D185" s="218" t="s">
        <v>168</v>
      </c>
      <c r="E185" s="229" t="s">
        <v>19</v>
      </c>
      <c r="F185" s="230" t="s">
        <v>309</v>
      </c>
      <c r="G185" s="228"/>
      <c r="H185" s="231">
        <v>70.266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168</v>
      </c>
      <c r="AU185" s="237" t="s">
        <v>82</v>
      </c>
      <c r="AV185" s="13" t="s">
        <v>82</v>
      </c>
      <c r="AW185" s="13" t="s">
        <v>33</v>
      </c>
      <c r="AX185" s="13" t="s">
        <v>72</v>
      </c>
      <c r="AY185" s="237" t="s">
        <v>124</v>
      </c>
    </row>
    <row r="186" spans="1:51" s="13" customFormat="1" ht="12">
      <c r="A186" s="13"/>
      <c r="B186" s="227"/>
      <c r="C186" s="228"/>
      <c r="D186" s="218" t="s">
        <v>168</v>
      </c>
      <c r="E186" s="229" t="s">
        <v>19</v>
      </c>
      <c r="F186" s="230" t="s">
        <v>310</v>
      </c>
      <c r="G186" s="228"/>
      <c r="H186" s="231">
        <v>30.424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168</v>
      </c>
      <c r="AU186" s="237" t="s">
        <v>82</v>
      </c>
      <c r="AV186" s="13" t="s">
        <v>82</v>
      </c>
      <c r="AW186" s="13" t="s">
        <v>33</v>
      </c>
      <c r="AX186" s="13" t="s">
        <v>72</v>
      </c>
      <c r="AY186" s="237" t="s">
        <v>124</v>
      </c>
    </row>
    <row r="187" spans="1:51" s="14" customFormat="1" ht="12">
      <c r="A187" s="14"/>
      <c r="B187" s="238"/>
      <c r="C187" s="239"/>
      <c r="D187" s="218" t="s">
        <v>168</v>
      </c>
      <c r="E187" s="240" t="s">
        <v>19</v>
      </c>
      <c r="F187" s="241" t="s">
        <v>171</v>
      </c>
      <c r="G187" s="239"/>
      <c r="H187" s="242">
        <v>282.849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8" t="s">
        <v>168</v>
      </c>
      <c r="AU187" s="248" t="s">
        <v>82</v>
      </c>
      <c r="AV187" s="14" t="s">
        <v>165</v>
      </c>
      <c r="AW187" s="14" t="s">
        <v>33</v>
      </c>
      <c r="AX187" s="14" t="s">
        <v>80</v>
      </c>
      <c r="AY187" s="248" t="s">
        <v>124</v>
      </c>
    </row>
    <row r="188" spans="1:65" s="2" customFormat="1" ht="14.4" customHeight="1">
      <c r="A188" s="39"/>
      <c r="B188" s="40"/>
      <c r="C188" s="205" t="s">
        <v>311</v>
      </c>
      <c r="D188" s="205" t="s">
        <v>127</v>
      </c>
      <c r="E188" s="206" t="s">
        <v>312</v>
      </c>
      <c r="F188" s="207" t="s">
        <v>313</v>
      </c>
      <c r="G188" s="208" t="s">
        <v>174</v>
      </c>
      <c r="H188" s="209">
        <v>96.433</v>
      </c>
      <c r="I188" s="210"/>
      <c r="J188" s="211">
        <f>ROUND(I188*H188,2)</f>
        <v>0</v>
      </c>
      <c r="K188" s="207" t="s">
        <v>131</v>
      </c>
      <c r="L188" s="45"/>
      <c r="M188" s="212" t="s">
        <v>19</v>
      </c>
      <c r="N188" s="213" t="s">
        <v>43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0.07</v>
      </c>
      <c r="T188" s="215">
        <f>S188*H188</f>
        <v>6.750310000000001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165</v>
      </c>
      <c r="AT188" s="216" t="s">
        <v>127</v>
      </c>
      <c r="AU188" s="216" t="s">
        <v>82</v>
      </c>
      <c r="AY188" s="18" t="s">
        <v>124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165</v>
      </c>
      <c r="BM188" s="216" t="s">
        <v>314</v>
      </c>
    </row>
    <row r="189" spans="1:47" s="2" customFormat="1" ht="12">
      <c r="A189" s="39"/>
      <c r="B189" s="40"/>
      <c r="C189" s="41"/>
      <c r="D189" s="218" t="s">
        <v>134</v>
      </c>
      <c r="E189" s="41"/>
      <c r="F189" s="219" t="s">
        <v>315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134</v>
      </c>
      <c r="AU189" s="18" t="s">
        <v>82</v>
      </c>
    </row>
    <row r="190" spans="1:51" s="13" customFormat="1" ht="12">
      <c r="A190" s="13"/>
      <c r="B190" s="227"/>
      <c r="C190" s="228"/>
      <c r="D190" s="218" t="s">
        <v>168</v>
      </c>
      <c r="E190" s="229" t="s">
        <v>19</v>
      </c>
      <c r="F190" s="230" t="s">
        <v>316</v>
      </c>
      <c r="G190" s="228"/>
      <c r="H190" s="231">
        <v>56.716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168</v>
      </c>
      <c r="AU190" s="237" t="s">
        <v>82</v>
      </c>
      <c r="AV190" s="13" t="s">
        <v>82</v>
      </c>
      <c r="AW190" s="13" t="s">
        <v>33</v>
      </c>
      <c r="AX190" s="13" t="s">
        <v>72</v>
      </c>
      <c r="AY190" s="237" t="s">
        <v>124</v>
      </c>
    </row>
    <row r="191" spans="1:51" s="13" customFormat="1" ht="12">
      <c r="A191" s="13"/>
      <c r="B191" s="227"/>
      <c r="C191" s="228"/>
      <c r="D191" s="218" t="s">
        <v>168</v>
      </c>
      <c r="E191" s="229" t="s">
        <v>19</v>
      </c>
      <c r="F191" s="230" t="s">
        <v>317</v>
      </c>
      <c r="G191" s="228"/>
      <c r="H191" s="231">
        <v>39.717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168</v>
      </c>
      <c r="AU191" s="237" t="s">
        <v>82</v>
      </c>
      <c r="AV191" s="13" t="s">
        <v>82</v>
      </c>
      <c r="AW191" s="13" t="s">
        <v>33</v>
      </c>
      <c r="AX191" s="13" t="s">
        <v>72</v>
      </c>
      <c r="AY191" s="237" t="s">
        <v>124</v>
      </c>
    </row>
    <row r="192" spans="1:51" s="14" customFormat="1" ht="12">
      <c r="A192" s="14"/>
      <c r="B192" s="238"/>
      <c r="C192" s="239"/>
      <c r="D192" s="218" t="s">
        <v>168</v>
      </c>
      <c r="E192" s="240" t="s">
        <v>19</v>
      </c>
      <c r="F192" s="241" t="s">
        <v>171</v>
      </c>
      <c r="G192" s="239"/>
      <c r="H192" s="242">
        <v>96.433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8" t="s">
        <v>168</v>
      </c>
      <c r="AU192" s="248" t="s">
        <v>82</v>
      </c>
      <c r="AV192" s="14" t="s">
        <v>165</v>
      </c>
      <c r="AW192" s="14" t="s">
        <v>33</v>
      </c>
      <c r="AX192" s="14" t="s">
        <v>80</v>
      </c>
      <c r="AY192" s="248" t="s">
        <v>124</v>
      </c>
    </row>
    <row r="193" spans="1:65" s="2" customFormat="1" ht="14.4" customHeight="1">
      <c r="A193" s="39"/>
      <c r="B193" s="40"/>
      <c r="C193" s="205" t="s">
        <v>318</v>
      </c>
      <c r="D193" s="205" t="s">
        <v>127</v>
      </c>
      <c r="E193" s="206" t="s">
        <v>319</v>
      </c>
      <c r="F193" s="207" t="s">
        <v>320</v>
      </c>
      <c r="G193" s="208" t="s">
        <v>174</v>
      </c>
      <c r="H193" s="209">
        <v>27.599</v>
      </c>
      <c r="I193" s="210"/>
      <c r="J193" s="211">
        <f>ROUND(I193*H193,2)</f>
        <v>0</v>
      </c>
      <c r="K193" s="207" t="s">
        <v>19</v>
      </c>
      <c r="L193" s="45"/>
      <c r="M193" s="212" t="s">
        <v>19</v>
      </c>
      <c r="N193" s="213" t="s">
        <v>43</v>
      </c>
      <c r="O193" s="85"/>
      <c r="P193" s="214">
        <f>O193*H193</f>
        <v>0</v>
      </c>
      <c r="Q193" s="214">
        <v>0.01943</v>
      </c>
      <c r="R193" s="214">
        <f>Q193*H193</f>
        <v>0.53624857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165</v>
      </c>
      <c r="AT193" s="216" t="s">
        <v>127</v>
      </c>
      <c r="AU193" s="216" t="s">
        <v>82</v>
      </c>
      <c r="AY193" s="18" t="s">
        <v>124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80</v>
      </c>
      <c r="BK193" s="217">
        <f>ROUND(I193*H193,2)</f>
        <v>0</v>
      </c>
      <c r="BL193" s="18" t="s">
        <v>165</v>
      </c>
      <c r="BM193" s="216" t="s">
        <v>321</v>
      </c>
    </row>
    <row r="194" spans="1:47" s="2" customFormat="1" ht="12">
      <c r="A194" s="39"/>
      <c r="B194" s="40"/>
      <c r="C194" s="41"/>
      <c r="D194" s="218" t="s">
        <v>134</v>
      </c>
      <c r="E194" s="41"/>
      <c r="F194" s="219" t="s">
        <v>322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134</v>
      </c>
      <c r="AU194" s="18" t="s">
        <v>82</v>
      </c>
    </row>
    <row r="195" spans="1:47" s="2" customFormat="1" ht="12">
      <c r="A195" s="39"/>
      <c r="B195" s="40"/>
      <c r="C195" s="41"/>
      <c r="D195" s="218" t="s">
        <v>323</v>
      </c>
      <c r="E195" s="41"/>
      <c r="F195" s="249" t="s">
        <v>324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323</v>
      </c>
      <c r="AU195" s="18" t="s">
        <v>82</v>
      </c>
    </row>
    <row r="196" spans="1:51" s="13" customFormat="1" ht="12">
      <c r="A196" s="13"/>
      <c r="B196" s="227"/>
      <c r="C196" s="228"/>
      <c r="D196" s="218" t="s">
        <v>168</v>
      </c>
      <c r="E196" s="229" t="s">
        <v>19</v>
      </c>
      <c r="F196" s="230" t="s">
        <v>325</v>
      </c>
      <c r="G196" s="228"/>
      <c r="H196" s="231">
        <v>18.816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168</v>
      </c>
      <c r="AU196" s="237" t="s">
        <v>82</v>
      </c>
      <c r="AV196" s="13" t="s">
        <v>82</v>
      </c>
      <c r="AW196" s="13" t="s">
        <v>33</v>
      </c>
      <c r="AX196" s="13" t="s">
        <v>72</v>
      </c>
      <c r="AY196" s="237" t="s">
        <v>124</v>
      </c>
    </row>
    <row r="197" spans="1:51" s="13" customFormat="1" ht="12">
      <c r="A197" s="13"/>
      <c r="B197" s="227"/>
      <c r="C197" s="228"/>
      <c r="D197" s="218" t="s">
        <v>168</v>
      </c>
      <c r="E197" s="229" t="s">
        <v>19</v>
      </c>
      <c r="F197" s="230" t="s">
        <v>326</v>
      </c>
      <c r="G197" s="228"/>
      <c r="H197" s="231">
        <v>8.783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168</v>
      </c>
      <c r="AU197" s="237" t="s">
        <v>82</v>
      </c>
      <c r="AV197" s="13" t="s">
        <v>82</v>
      </c>
      <c r="AW197" s="13" t="s">
        <v>33</v>
      </c>
      <c r="AX197" s="13" t="s">
        <v>72</v>
      </c>
      <c r="AY197" s="237" t="s">
        <v>124</v>
      </c>
    </row>
    <row r="198" spans="1:51" s="14" customFormat="1" ht="12">
      <c r="A198" s="14"/>
      <c r="B198" s="238"/>
      <c r="C198" s="239"/>
      <c r="D198" s="218" t="s">
        <v>168</v>
      </c>
      <c r="E198" s="240" t="s">
        <v>19</v>
      </c>
      <c r="F198" s="241" t="s">
        <v>171</v>
      </c>
      <c r="G198" s="239"/>
      <c r="H198" s="242">
        <v>27.598999999999997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8" t="s">
        <v>168</v>
      </c>
      <c r="AU198" s="248" t="s">
        <v>82</v>
      </c>
      <c r="AV198" s="14" t="s">
        <v>165</v>
      </c>
      <c r="AW198" s="14" t="s">
        <v>33</v>
      </c>
      <c r="AX198" s="14" t="s">
        <v>80</v>
      </c>
      <c r="AY198" s="248" t="s">
        <v>124</v>
      </c>
    </row>
    <row r="199" spans="1:65" s="2" customFormat="1" ht="14.4" customHeight="1">
      <c r="A199" s="39"/>
      <c r="B199" s="40"/>
      <c r="C199" s="205" t="s">
        <v>327</v>
      </c>
      <c r="D199" s="205" t="s">
        <v>127</v>
      </c>
      <c r="E199" s="206" t="s">
        <v>328</v>
      </c>
      <c r="F199" s="207" t="s">
        <v>329</v>
      </c>
      <c r="G199" s="208" t="s">
        <v>174</v>
      </c>
      <c r="H199" s="209">
        <v>27.599</v>
      </c>
      <c r="I199" s="210"/>
      <c r="J199" s="211">
        <f>ROUND(I199*H199,2)</f>
        <v>0</v>
      </c>
      <c r="K199" s="207" t="s">
        <v>19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0.0798</v>
      </c>
      <c r="R199" s="214">
        <f>Q199*H199</f>
        <v>2.2024002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165</v>
      </c>
      <c r="AT199" s="216" t="s">
        <v>127</v>
      </c>
      <c r="AU199" s="216" t="s">
        <v>82</v>
      </c>
      <c r="AY199" s="18" t="s">
        <v>124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165</v>
      </c>
      <c r="BM199" s="216" t="s">
        <v>330</v>
      </c>
    </row>
    <row r="200" spans="1:47" s="2" customFormat="1" ht="12">
      <c r="A200" s="39"/>
      <c r="B200" s="40"/>
      <c r="C200" s="41"/>
      <c r="D200" s="218" t="s">
        <v>134</v>
      </c>
      <c r="E200" s="41"/>
      <c r="F200" s="219" t="s">
        <v>331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134</v>
      </c>
      <c r="AU200" s="18" t="s">
        <v>82</v>
      </c>
    </row>
    <row r="201" spans="1:47" s="2" customFormat="1" ht="12">
      <c r="A201" s="39"/>
      <c r="B201" s="40"/>
      <c r="C201" s="41"/>
      <c r="D201" s="218" t="s">
        <v>323</v>
      </c>
      <c r="E201" s="41"/>
      <c r="F201" s="249" t="s">
        <v>332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323</v>
      </c>
      <c r="AU201" s="18" t="s">
        <v>82</v>
      </c>
    </row>
    <row r="202" spans="1:51" s="13" customFormat="1" ht="12">
      <c r="A202" s="13"/>
      <c r="B202" s="227"/>
      <c r="C202" s="228"/>
      <c r="D202" s="218" t="s">
        <v>168</v>
      </c>
      <c r="E202" s="229" t="s">
        <v>19</v>
      </c>
      <c r="F202" s="230" t="s">
        <v>325</v>
      </c>
      <c r="G202" s="228"/>
      <c r="H202" s="231">
        <v>18.816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168</v>
      </c>
      <c r="AU202" s="237" t="s">
        <v>82</v>
      </c>
      <c r="AV202" s="13" t="s">
        <v>82</v>
      </c>
      <c r="AW202" s="13" t="s">
        <v>33</v>
      </c>
      <c r="AX202" s="13" t="s">
        <v>72</v>
      </c>
      <c r="AY202" s="237" t="s">
        <v>124</v>
      </c>
    </row>
    <row r="203" spans="1:51" s="13" customFormat="1" ht="12">
      <c r="A203" s="13"/>
      <c r="B203" s="227"/>
      <c r="C203" s="228"/>
      <c r="D203" s="218" t="s">
        <v>168</v>
      </c>
      <c r="E203" s="229" t="s">
        <v>19</v>
      </c>
      <c r="F203" s="230" t="s">
        <v>326</v>
      </c>
      <c r="G203" s="228"/>
      <c r="H203" s="231">
        <v>8.783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168</v>
      </c>
      <c r="AU203" s="237" t="s">
        <v>82</v>
      </c>
      <c r="AV203" s="13" t="s">
        <v>82</v>
      </c>
      <c r="AW203" s="13" t="s">
        <v>33</v>
      </c>
      <c r="AX203" s="13" t="s">
        <v>72</v>
      </c>
      <c r="AY203" s="237" t="s">
        <v>124</v>
      </c>
    </row>
    <row r="204" spans="1:51" s="14" customFormat="1" ht="12">
      <c r="A204" s="14"/>
      <c r="B204" s="238"/>
      <c r="C204" s="239"/>
      <c r="D204" s="218" t="s">
        <v>168</v>
      </c>
      <c r="E204" s="240" t="s">
        <v>19</v>
      </c>
      <c r="F204" s="241" t="s">
        <v>171</v>
      </c>
      <c r="G204" s="239"/>
      <c r="H204" s="242">
        <v>27.598999999999997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8" t="s">
        <v>168</v>
      </c>
      <c r="AU204" s="248" t="s">
        <v>82</v>
      </c>
      <c r="AV204" s="14" t="s">
        <v>165</v>
      </c>
      <c r="AW204" s="14" t="s">
        <v>33</v>
      </c>
      <c r="AX204" s="14" t="s">
        <v>80</v>
      </c>
      <c r="AY204" s="248" t="s">
        <v>124</v>
      </c>
    </row>
    <row r="205" spans="1:65" s="2" customFormat="1" ht="14.4" customHeight="1">
      <c r="A205" s="39"/>
      <c r="B205" s="40"/>
      <c r="C205" s="205" t="s">
        <v>333</v>
      </c>
      <c r="D205" s="205" t="s">
        <v>127</v>
      </c>
      <c r="E205" s="206" t="s">
        <v>334</v>
      </c>
      <c r="F205" s="207" t="s">
        <v>335</v>
      </c>
      <c r="G205" s="208" t="s">
        <v>174</v>
      </c>
      <c r="H205" s="209">
        <v>13.472</v>
      </c>
      <c r="I205" s="210"/>
      <c r="J205" s="211">
        <f>ROUND(I205*H205,2)</f>
        <v>0</v>
      </c>
      <c r="K205" s="207" t="s">
        <v>19</v>
      </c>
      <c r="L205" s="45"/>
      <c r="M205" s="212" t="s">
        <v>19</v>
      </c>
      <c r="N205" s="213" t="s">
        <v>43</v>
      </c>
      <c r="O205" s="85"/>
      <c r="P205" s="214">
        <f>O205*H205</f>
        <v>0</v>
      </c>
      <c r="Q205" s="214">
        <v>0.01943</v>
      </c>
      <c r="R205" s="214">
        <f>Q205*H205</f>
        <v>0.26176096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165</v>
      </c>
      <c r="AT205" s="216" t="s">
        <v>127</v>
      </c>
      <c r="AU205" s="216" t="s">
        <v>82</v>
      </c>
      <c r="AY205" s="18" t="s">
        <v>124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165</v>
      </c>
      <c r="BM205" s="216" t="s">
        <v>336</v>
      </c>
    </row>
    <row r="206" spans="1:47" s="2" customFormat="1" ht="12">
      <c r="A206" s="39"/>
      <c r="B206" s="40"/>
      <c r="C206" s="41"/>
      <c r="D206" s="218" t="s">
        <v>134</v>
      </c>
      <c r="E206" s="41"/>
      <c r="F206" s="219" t="s">
        <v>337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134</v>
      </c>
      <c r="AU206" s="18" t="s">
        <v>82</v>
      </c>
    </row>
    <row r="207" spans="1:47" s="2" customFormat="1" ht="12">
      <c r="A207" s="39"/>
      <c r="B207" s="40"/>
      <c r="C207" s="41"/>
      <c r="D207" s="218" t="s">
        <v>323</v>
      </c>
      <c r="E207" s="41"/>
      <c r="F207" s="249" t="s">
        <v>338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323</v>
      </c>
      <c r="AU207" s="18" t="s">
        <v>82</v>
      </c>
    </row>
    <row r="208" spans="1:51" s="13" customFormat="1" ht="12">
      <c r="A208" s="13"/>
      <c r="B208" s="227"/>
      <c r="C208" s="228"/>
      <c r="D208" s="218" t="s">
        <v>168</v>
      </c>
      <c r="E208" s="229" t="s">
        <v>19</v>
      </c>
      <c r="F208" s="230" t="s">
        <v>339</v>
      </c>
      <c r="G208" s="228"/>
      <c r="H208" s="231">
        <v>8.507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168</v>
      </c>
      <c r="AU208" s="237" t="s">
        <v>82</v>
      </c>
      <c r="AV208" s="13" t="s">
        <v>82</v>
      </c>
      <c r="AW208" s="13" t="s">
        <v>33</v>
      </c>
      <c r="AX208" s="13" t="s">
        <v>72</v>
      </c>
      <c r="AY208" s="237" t="s">
        <v>124</v>
      </c>
    </row>
    <row r="209" spans="1:51" s="13" customFormat="1" ht="12">
      <c r="A209" s="13"/>
      <c r="B209" s="227"/>
      <c r="C209" s="228"/>
      <c r="D209" s="218" t="s">
        <v>168</v>
      </c>
      <c r="E209" s="229" t="s">
        <v>19</v>
      </c>
      <c r="F209" s="230" t="s">
        <v>340</v>
      </c>
      <c r="G209" s="228"/>
      <c r="H209" s="231">
        <v>4.965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168</v>
      </c>
      <c r="AU209" s="237" t="s">
        <v>82</v>
      </c>
      <c r="AV209" s="13" t="s">
        <v>82</v>
      </c>
      <c r="AW209" s="13" t="s">
        <v>33</v>
      </c>
      <c r="AX209" s="13" t="s">
        <v>72</v>
      </c>
      <c r="AY209" s="237" t="s">
        <v>124</v>
      </c>
    </row>
    <row r="210" spans="1:51" s="14" customFormat="1" ht="12">
      <c r="A210" s="14"/>
      <c r="B210" s="238"/>
      <c r="C210" s="239"/>
      <c r="D210" s="218" t="s">
        <v>168</v>
      </c>
      <c r="E210" s="240" t="s">
        <v>19</v>
      </c>
      <c r="F210" s="241" t="s">
        <v>171</v>
      </c>
      <c r="G210" s="239"/>
      <c r="H210" s="242">
        <v>13.472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8" t="s">
        <v>168</v>
      </c>
      <c r="AU210" s="248" t="s">
        <v>82</v>
      </c>
      <c r="AV210" s="14" t="s">
        <v>165</v>
      </c>
      <c r="AW210" s="14" t="s">
        <v>33</v>
      </c>
      <c r="AX210" s="14" t="s">
        <v>80</v>
      </c>
      <c r="AY210" s="248" t="s">
        <v>124</v>
      </c>
    </row>
    <row r="211" spans="1:65" s="2" customFormat="1" ht="14.4" customHeight="1">
      <c r="A211" s="39"/>
      <c r="B211" s="40"/>
      <c r="C211" s="205" t="s">
        <v>341</v>
      </c>
      <c r="D211" s="205" t="s">
        <v>127</v>
      </c>
      <c r="E211" s="206" t="s">
        <v>342</v>
      </c>
      <c r="F211" s="207" t="s">
        <v>343</v>
      </c>
      <c r="G211" s="208" t="s">
        <v>174</v>
      </c>
      <c r="H211" s="209">
        <v>13.472</v>
      </c>
      <c r="I211" s="210"/>
      <c r="J211" s="211">
        <f>ROUND(I211*H211,2)</f>
        <v>0</v>
      </c>
      <c r="K211" s="207" t="s">
        <v>19</v>
      </c>
      <c r="L211" s="45"/>
      <c r="M211" s="212" t="s">
        <v>19</v>
      </c>
      <c r="N211" s="213" t="s">
        <v>43</v>
      </c>
      <c r="O211" s="85"/>
      <c r="P211" s="214">
        <f>O211*H211</f>
        <v>0</v>
      </c>
      <c r="Q211" s="214">
        <v>0.0798</v>
      </c>
      <c r="R211" s="214">
        <f>Q211*H211</f>
        <v>1.0750655999999998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165</v>
      </c>
      <c r="AT211" s="216" t="s">
        <v>127</v>
      </c>
      <c r="AU211" s="216" t="s">
        <v>82</v>
      </c>
      <c r="AY211" s="18" t="s">
        <v>124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80</v>
      </c>
      <c r="BK211" s="217">
        <f>ROUND(I211*H211,2)</f>
        <v>0</v>
      </c>
      <c r="BL211" s="18" t="s">
        <v>165</v>
      </c>
      <c r="BM211" s="216" t="s">
        <v>344</v>
      </c>
    </row>
    <row r="212" spans="1:47" s="2" customFormat="1" ht="12">
      <c r="A212" s="39"/>
      <c r="B212" s="40"/>
      <c r="C212" s="41"/>
      <c r="D212" s="218" t="s">
        <v>134</v>
      </c>
      <c r="E212" s="41"/>
      <c r="F212" s="219" t="s">
        <v>345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134</v>
      </c>
      <c r="AU212" s="18" t="s">
        <v>82</v>
      </c>
    </row>
    <row r="213" spans="1:47" s="2" customFormat="1" ht="12">
      <c r="A213" s="39"/>
      <c r="B213" s="40"/>
      <c r="C213" s="41"/>
      <c r="D213" s="218" t="s">
        <v>323</v>
      </c>
      <c r="E213" s="41"/>
      <c r="F213" s="249" t="s">
        <v>324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323</v>
      </c>
      <c r="AU213" s="18" t="s">
        <v>82</v>
      </c>
    </row>
    <row r="214" spans="1:51" s="13" customFormat="1" ht="12">
      <c r="A214" s="13"/>
      <c r="B214" s="227"/>
      <c r="C214" s="228"/>
      <c r="D214" s="218" t="s">
        <v>168</v>
      </c>
      <c r="E214" s="229" t="s">
        <v>19</v>
      </c>
      <c r="F214" s="230" t="s">
        <v>339</v>
      </c>
      <c r="G214" s="228"/>
      <c r="H214" s="231">
        <v>8.507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168</v>
      </c>
      <c r="AU214" s="237" t="s">
        <v>82</v>
      </c>
      <c r="AV214" s="13" t="s">
        <v>82</v>
      </c>
      <c r="AW214" s="13" t="s">
        <v>33</v>
      </c>
      <c r="AX214" s="13" t="s">
        <v>72</v>
      </c>
      <c r="AY214" s="237" t="s">
        <v>124</v>
      </c>
    </row>
    <row r="215" spans="1:51" s="13" customFormat="1" ht="12">
      <c r="A215" s="13"/>
      <c r="B215" s="227"/>
      <c r="C215" s="228"/>
      <c r="D215" s="218" t="s">
        <v>168</v>
      </c>
      <c r="E215" s="229" t="s">
        <v>19</v>
      </c>
      <c r="F215" s="230" t="s">
        <v>340</v>
      </c>
      <c r="G215" s="228"/>
      <c r="H215" s="231">
        <v>4.965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168</v>
      </c>
      <c r="AU215" s="237" t="s">
        <v>82</v>
      </c>
      <c r="AV215" s="13" t="s">
        <v>82</v>
      </c>
      <c r="AW215" s="13" t="s">
        <v>33</v>
      </c>
      <c r="AX215" s="13" t="s">
        <v>72</v>
      </c>
      <c r="AY215" s="237" t="s">
        <v>124</v>
      </c>
    </row>
    <row r="216" spans="1:51" s="14" customFormat="1" ht="12">
      <c r="A216" s="14"/>
      <c r="B216" s="238"/>
      <c r="C216" s="239"/>
      <c r="D216" s="218" t="s">
        <v>168</v>
      </c>
      <c r="E216" s="240" t="s">
        <v>19</v>
      </c>
      <c r="F216" s="241" t="s">
        <v>171</v>
      </c>
      <c r="G216" s="239"/>
      <c r="H216" s="242">
        <v>13.472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8" t="s">
        <v>168</v>
      </c>
      <c r="AU216" s="248" t="s">
        <v>82</v>
      </c>
      <c r="AV216" s="14" t="s">
        <v>165</v>
      </c>
      <c r="AW216" s="14" t="s">
        <v>33</v>
      </c>
      <c r="AX216" s="14" t="s">
        <v>80</v>
      </c>
      <c r="AY216" s="248" t="s">
        <v>124</v>
      </c>
    </row>
    <row r="217" spans="1:65" s="2" customFormat="1" ht="14.4" customHeight="1">
      <c r="A217" s="39"/>
      <c r="B217" s="40"/>
      <c r="C217" s="205" t="s">
        <v>346</v>
      </c>
      <c r="D217" s="205" t="s">
        <v>127</v>
      </c>
      <c r="E217" s="206" t="s">
        <v>347</v>
      </c>
      <c r="F217" s="207" t="s">
        <v>348</v>
      </c>
      <c r="G217" s="208" t="s">
        <v>174</v>
      </c>
      <c r="H217" s="209">
        <v>10.893</v>
      </c>
      <c r="I217" s="210"/>
      <c r="J217" s="211">
        <f>ROUND(I217*H217,2)</f>
        <v>0</v>
      </c>
      <c r="K217" s="207" t="s">
        <v>19</v>
      </c>
      <c r="L217" s="45"/>
      <c r="M217" s="212" t="s">
        <v>19</v>
      </c>
      <c r="N217" s="213" t="s">
        <v>43</v>
      </c>
      <c r="O217" s="85"/>
      <c r="P217" s="214">
        <f>O217*H217</f>
        <v>0</v>
      </c>
      <c r="Q217" s="214">
        <v>0.01995</v>
      </c>
      <c r="R217" s="214">
        <f>Q217*H217</f>
        <v>0.21731535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165</v>
      </c>
      <c r="AT217" s="216" t="s">
        <v>127</v>
      </c>
      <c r="AU217" s="216" t="s">
        <v>82</v>
      </c>
      <c r="AY217" s="18" t="s">
        <v>124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165</v>
      </c>
      <c r="BM217" s="216" t="s">
        <v>349</v>
      </c>
    </row>
    <row r="218" spans="1:47" s="2" customFormat="1" ht="12">
      <c r="A218" s="39"/>
      <c r="B218" s="40"/>
      <c r="C218" s="41"/>
      <c r="D218" s="218" t="s">
        <v>134</v>
      </c>
      <c r="E218" s="41"/>
      <c r="F218" s="219" t="s">
        <v>350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134</v>
      </c>
      <c r="AU218" s="18" t="s">
        <v>82</v>
      </c>
    </row>
    <row r="219" spans="1:47" s="2" customFormat="1" ht="12">
      <c r="A219" s="39"/>
      <c r="B219" s="40"/>
      <c r="C219" s="41"/>
      <c r="D219" s="218" t="s">
        <v>323</v>
      </c>
      <c r="E219" s="41"/>
      <c r="F219" s="249" t="s">
        <v>351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323</v>
      </c>
      <c r="AU219" s="18" t="s">
        <v>82</v>
      </c>
    </row>
    <row r="220" spans="1:51" s="13" customFormat="1" ht="12">
      <c r="A220" s="13"/>
      <c r="B220" s="227"/>
      <c r="C220" s="228"/>
      <c r="D220" s="218" t="s">
        <v>168</v>
      </c>
      <c r="E220" s="229" t="s">
        <v>19</v>
      </c>
      <c r="F220" s="230" t="s">
        <v>352</v>
      </c>
      <c r="G220" s="228"/>
      <c r="H220" s="231">
        <v>7.09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168</v>
      </c>
      <c r="AU220" s="237" t="s">
        <v>82</v>
      </c>
      <c r="AV220" s="13" t="s">
        <v>82</v>
      </c>
      <c r="AW220" s="13" t="s">
        <v>33</v>
      </c>
      <c r="AX220" s="13" t="s">
        <v>72</v>
      </c>
      <c r="AY220" s="237" t="s">
        <v>124</v>
      </c>
    </row>
    <row r="221" spans="1:51" s="13" customFormat="1" ht="12">
      <c r="A221" s="13"/>
      <c r="B221" s="227"/>
      <c r="C221" s="228"/>
      <c r="D221" s="218" t="s">
        <v>168</v>
      </c>
      <c r="E221" s="229" t="s">
        <v>19</v>
      </c>
      <c r="F221" s="230" t="s">
        <v>353</v>
      </c>
      <c r="G221" s="228"/>
      <c r="H221" s="231">
        <v>3.803</v>
      </c>
      <c r="I221" s="232"/>
      <c r="J221" s="228"/>
      <c r="K221" s="228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168</v>
      </c>
      <c r="AU221" s="237" t="s">
        <v>82</v>
      </c>
      <c r="AV221" s="13" t="s">
        <v>82</v>
      </c>
      <c r="AW221" s="13" t="s">
        <v>33</v>
      </c>
      <c r="AX221" s="13" t="s">
        <v>72</v>
      </c>
      <c r="AY221" s="237" t="s">
        <v>124</v>
      </c>
    </row>
    <row r="222" spans="1:51" s="14" customFormat="1" ht="12">
      <c r="A222" s="14"/>
      <c r="B222" s="238"/>
      <c r="C222" s="239"/>
      <c r="D222" s="218" t="s">
        <v>168</v>
      </c>
      <c r="E222" s="240" t="s">
        <v>19</v>
      </c>
      <c r="F222" s="241" t="s">
        <v>171</v>
      </c>
      <c r="G222" s="239"/>
      <c r="H222" s="242">
        <v>10.893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8" t="s">
        <v>168</v>
      </c>
      <c r="AU222" s="248" t="s">
        <v>82</v>
      </c>
      <c r="AV222" s="14" t="s">
        <v>165</v>
      </c>
      <c r="AW222" s="14" t="s">
        <v>33</v>
      </c>
      <c r="AX222" s="14" t="s">
        <v>80</v>
      </c>
      <c r="AY222" s="248" t="s">
        <v>124</v>
      </c>
    </row>
    <row r="223" spans="1:65" s="2" customFormat="1" ht="14.4" customHeight="1">
      <c r="A223" s="39"/>
      <c r="B223" s="40"/>
      <c r="C223" s="205" t="s">
        <v>354</v>
      </c>
      <c r="D223" s="205" t="s">
        <v>127</v>
      </c>
      <c r="E223" s="206" t="s">
        <v>355</v>
      </c>
      <c r="F223" s="207" t="s">
        <v>356</v>
      </c>
      <c r="G223" s="208" t="s">
        <v>174</v>
      </c>
      <c r="H223" s="209">
        <v>10.893</v>
      </c>
      <c r="I223" s="210"/>
      <c r="J223" s="211">
        <f>ROUND(I223*H223,2)</f>
        <v>0</v>
      </c>
      <c r="K223" s="207" t="s">
        <v>19</v>
      </c>
      <c r="L223" s="45"/>
      <c r="M223" s="212" t="s">
        <v>19</v>
      </c>
      <c r="N223" s="213" t="s">
        <v>43</v>
      </c>
      <c r="O223" s="85"/>
      <c r="P223" s="214">
        <f>O223*H223</f>
        <v>0</v>
      </c>
      <c r="Q223" s="214">
        <v>0.0798</v>
      </c>
      <c r="R223" s="214">
        <f>Q223*H223</f>
        <v>0.8692614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165</v>
      </c>
      <c r="AT223" s="216" t="s">
        <v>127</v>
      </c>
      <c r="AU223" s="216" t="s">
        <v>82</v>
      </c>
      <c r="AY223" s="18" t="s">
        <v>124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165</v>
      </c>
      <c r="BM223" s="216" t="s">
        <v>357</v>
      </c>
    </row>
    <row r="224" spans="1:47" s="2" customFormat="1" ht="12">
      <c r="A224" s="39"/>
      <c r="B224" s="40"/>
      <c r="C224" s="41"/>
      <c r="D224" s="218" t="s">
        <v>134</v>
      </c>
      <c r="E224" s="41"/>
      <c r="F224" s="219" t="s">
        <v>358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134</v>
      </c>
      <c r="AU224" s="18" t="s">
        <v>82</v>
      </c>
    </row>
    <row r="225" spans="1:47" s="2" customFormat="1" ht="12">
      <c r="A225" s="39"/>
      <c r="B225" s="40"/>
      <c r="C225" s="41"/>
      <c r="D225" s="218" t="s">
        <v>323</v>
      </c>
      <c r="E225" s="41"/>
      <c r="F225" s="249" t="s">
        <v>351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323</v>
      </c>
      <c r="AU225" s="18" t="s">
        <v>82</v>
      </c>
    </row>
    <row r="226" spans="1:51" s="13" customFormat="1" ht="12">
      <c r="A226" s="13"/>
      <c r="B226" s="227"/>
      <c r="C226" s="228"/>
      <c r="D226" s="218" t="s">
        <v>168</v>
      </c>
      <c r="E226" s="229" t="s">
        <v>19</v>
      </c>
      <c r="F226" s="230" t="s">
        <v>352</v>
      </c>
      <c r="G226" s="228"/>
      <c r="H226" s="231">
        <v>7.09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168</v>
      </c>
      <c r="AU226" s="237" t="s">
        <v>82</v>
      </c>
      <c r="AV226" s="13" t="s">
        <v>82</v>
      </c>
      <c r="AW226" s="13" t="s">
        <v>33</v>
      </c>
      <c r="AX226" s="13" t="s">
        <v>72</v>
      </c>
      <c r="AY226" s="237" t="s">
        <v>124</v>
      </c>
    </row>
    <row r="227" spans="1:51" s="13" customFormat="1" ht="12">
      <c r="A227" s="13"/>
      <c r="B227" s="227"/>
      <c r="C227" s="228"/>
      <c r="D227" s="218" t="s">
        <v>168</v>
      </c>
      <c r="E227" s="229" t="s">
        <v>19</v>
      </c>
      <c r="F227" s="230" t="s">
        <v>353</v>
      </c>
      <c r="G227" s="228"/>
      <c r="H227" s="231">
        <v>3.803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168</v>
      </c>
      <c r="AU227" s="237" t="s">
        <v>82</v>
      </c>
      <c r="AV227" s="13" t="s">
        <v>82</v>
      </c>
      <c r="AW227" s="13" t="s">
        <v>33</v>
      </c>
      <c r="AX227" s="13" t="s">
        <v>72</v>
      </c>
      <c r="AY227" s="237" t="s">
        <v>124</v>
      </c>
    </row>
    <row r="228" spans="1:51" s="14" customFormat="1" ht="12">
      <c r="A228" s="14"/>
      <c r="B228" s="238"/>
      <c r="C228" s="239"/>
      <c r="D228" s="218" t="s">
        <v>168</v>
      </c>
      <c r="E228" s="240" t="s">
        <v>19</v>
      </c>
      <c r="F228" s="241" t="s">
        <v>171</v>
      </c>
      <c r="G228" s="239"/>
      <c r="H228" s="242">
        <v>10.893</v>
      </c>
      <c r="I228" s="243"/>
      <c r="J228" s="239"/>
      <c r="K228" s="239"/>
      <c r="L228" s="244"/>
      <c r="M228" s="245"/>
      <c r="N228" s="246"/>
      <c r="O228" s="246"/>
      <c r="P228" s="246"/>
      <c r="Q228" s="246"/>
      <c r="R228" s="246"/>
      <c r="S228" s="246"/>
      <c r="T228" s="24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8" t="s">
        <v>168</v>
      </c>
      <c r="AU228" s="248" t="s">
        <v>82</v>
      </c>
      <c r="AV228" s="14" t="s">
        <v>165</v>
      </c>
      <c r="AW228" s="14" t="s">
        <v>33</v>
      </c>
      <c r="AX228" s="14" t="s">
        <v>80</v>
      </c>
      <c r="AY228" s="248" t="s">
        <v>124</v>
      </c>
    </row>
    <row r="229" spans="1:65" s="2" customFormat="1" ht="14.4" customHeight="1">
      <c r="A229" s="39"/>
      <c r="B229" s="40"/>
      <c r="C229" s="205" t="s">
        <v>359</v>
      </c>
      <c r="D229" s="205" t="s">
        <v>127</v>
      </c>
      <c r="E229" s="206" t="s">
        <v>360</v>
      </c>
      <c r="F229" s="207" t="s">
        <v>361</v>
      </c>
      <c r="G229" s="208" t="s">
        <v>174</v>
      </c>
      <c r="H229" s="209">
        <v>87.214</v>
      </c>
      <c r="I229" s="210"/>
      <c r="J229" s="211">
        <f>ROUND(I229*H229,2)</f>
        <v>0</v>
      </c>
      <c r="K229" s="207" t="s">
        <v>19</v>
      </c>
      <c r="L229" s="45"/>
      <c r="M229" s="212" t="s">
        <v>19</v>
      </c>
      <c r="N229" s="213" t="s">
        <v>43</v>
      </c>
      <c r="O229" s="85"/>
      <c r="P229" s="214">
        <f>O229*H229</f>
        <v>0</v>
      </c>
      <c r="Q229" s="214">
        <v>0.09975</v>
      </c>
      <c r="R229" s="214">
        <f>Q229*H229</f>
        <v>8.6995965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165</v>
      </c>
      <c r="AT229" s="216" t="s">
        <v>127</v>
      </c>
      <c r="AU229" s="216" t="s">
        <v>82</v>
      </c>
      <c r="AY229" s="18" t="s">
        <v>124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80</v>
      </c>
      <c r="BK229" s="217">
        <f>ROUND(I229*H229,2)</f>
        <v>0</v>
      </c>
      <c r="BL229" s="18" t="s">
        <v>165</v>
      </c>
      <c r="BM229" s="216" t="s">
        <v>362</v>
      </c>
    </row>
    <row r="230" spans="1:47" s="2" customFormat="1" ht="12">
      <c r="A230" s="39"/>
      <c r="B230" s="40"/>
      <c r="C230" s="41"/>
      <c r="D230" s="218" t="s">
        <v>134</v>
      </c>
      <c r="E230" s="41"/>
      <c r="F230" s="219" t="s">
        <v>361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134</v>
      </c>
      <c r="AU230" s="18" t="s">
        <v>82</v>
      </c>
    </row>
    <row r="231" spans="1:47" s="2" customFormat="1" ht="12">
      <c r="A231" s="39"/>
      <c r="B231" s="40"/>
      <c r="C231" s="41"/>
      <c r="D231" s="218" t="s">
        <v>323</v>
      </c>
      <c r="E231" s="41"/>
      <c r="F231" s="249" t="s">
        <v>363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323</v>
      </c>
      <c r="AU231" s="18" t="s">
        <v>82</v>
      </c>
    </row>
    <row r="232" spans="1:51" s="13" customFormat="1" ht="12">
      <c r="A232" s="13"/>
      <c r="B232" s="227"/>
      <c r="C232" s="228"/>
      <c r="D232" s="218" t="s">
        <v>168</v>
      </c>
      <c r="E232" s="229" t="s">
        <v>19</v>
      </c>
      <c r="F232" s="230" t="s">
        <v>364</v>
      </c>
      <c r="G232" s="228"/>
      <c r="H232" s="231">
        <v>14.179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168</v>
      </c>
      <c r="AU232" s="237" t="s">
        <v>82</v>
      </c>
      <c r="AV232" s="13" t="s">
        <v>82</v>
      </c>
      <c r="AW232" s="13" t="s">
        <v>33</v>
      </c>
      <c r="AX232" s="13" t="s">
        <v>72</v>
      </c>
      <c r="AY232" s="237" t="s">
        <v>124</v>
      </c>
    </row>
    <row r="233" spans="1:51" s="13" customFormat="1" ht="12">
      <c r="A233" s="13"/>
      <c r="B233" s="227"/>
      <c r="C233" s="228"/>
      <c r="D233" s="218" t="s">
        <v>168</v>
      </c>
      <c r="E233" s="229" t="s">
        <v>19</v>
      </c>
      <c r="F233" s="230" t="s">
        <v>365</v>
      </c>
      <c r="G233" s="228"/>
      <c r="H233" s="231">
        <v>31.361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168</v>
      </c>
      <c r="AU233" s="237" t="s">
        <v>82</v>
      </c>
      <c r="AV233" s="13" t="s">
        <v>82</v>
      </c>
      <c r="AW233" s="13" t="s">
        <v>33</v>
      </c>
      <c r="AX233" s="13" t="s">
        <v>72</v>
      </c>
      <c r="AY233" s="237" t="s">
        <v>124</v>
      </c>
    </row>
    <row r="234" spans="1:51" s="13" customFormat="1" ht="12">
      <c r="A234" s="13"/>
      <c r="B234" s="227"/>
      <c r="C234" s="228"/>
      <c r="D234" s="218" t="s">
        <v>168</v>
      </c>
      <c r="E234" s="229" t="s">
        <v>19</v>
      </c>
      <c r="F234" s="230" t="s">
        <v>366</v>
      </c>
      <c r="G234" s="228"/>
      <c r="H234" s="231">
        <v>14.179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168</v>
      </c>
      <c r="AU234" s="237" t="s">
        <v>82</v>
      </c>
      <c r="AV234" s="13" t="s">
        <v>82</v>
      </c>
      <c r="AW234" s="13" t="s">
        <v>33</v>
      </c>
      <c r="AX234" s="13" t="s">
        <v>72</v>
      </c>
      <c r="AY234" s="237" t="s">
        <v>124</v>
      </c>
    </row>
    <row r="235" spans="1:51" s="13" customFormat="1" ht="12">
      <c r="A235" s="13"/>
      <c r="B235" s="227"/>
      <c r="C235" s="228"/>
      <c r="D235" s="218" t="s">
        <v>168</v>
      </c>
      <c r="E235" s="229" t="s">
        <v>19</v>
      </c>
      <c r="F235" s="230" t="s">
        <v>367</v>
      </c>
      <c r="G235" s="228"/>
      <c r="H235" s="231">
        <v>9.929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168</v>
      </c>
      <c r="AU235" s="237" t="s">
        <v>82</v>
      </c>
      <c r="AV235" s="13" t="s">
        <v>82</v>
      </c>
      <c r="AW235" s="13" t="s">
        <v>33</v>
      </c>
      <c r="AX235" s="13" t="s">
        <v>72</v>
      </c>
      <c r="AY235" s="237" t="s">
        <v>124</v>
      </c>
    </row>
    <row r="236" spans="1:51" s="13" customFormat="1" ht="12">
      <c r="A236" s="13"/>
      <c r="B236" s="227"/>
      <c r="C236" s="228"/>
      <c r="D236" s="218" t="s">
        <v>168</v>
      </c>
      <c r="E236" s="229" t="s">
        <v>19</v>
      </c>
      <c r="F236" s="230" t="s">
        <v>368</v>
      </c>
      <c r="G236" s="228"/>
      <c r="H236" s="231">
        <v>17.566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168</v>
      </c>
      <c r="AU236" s="237" t="s">
        <v>82</v>
      </c>
      <c r="AV236" s="13" t="s">
        <v>82</v>
      </c>
      <c r="AW236" s="13" t="s">
        <v>33</v>
      </c>
      <c r="AX236" s="13" t="s">
        <v>72</v>
      </c>
      <c r="AY236" s="237" t="s">
        <v>124</v>
      </c>
    </row>
    <row r="237" spans="1:51" s="14" customFormat="1" ht="12">
      <c r="A237" s="14"/>
      <c r="B237" s="238"/>
      <c r="C237" s="239"/>
      <c r="D237" s="218" t="s">
        <v>168</v>
      </c>
      <c r="E237" s="240" t="s">
        <v>19</v>
      </c>
      <c r="F237" s="241" t="s">
        <v>171</v>
      </c>
      <c r="G237" s="239"/>
      <c r="H237" s="242">
        <v>87.214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8" t="s">
        <v>168</v>
      </c>
      <c r="AU237" s="248" t="s">
        <v>82</v>
      </c>
      <c r="AV237" s="14" t="s">
        <v>165</v>
      </c>
      <c r="AW237" s="14" t="s">
        <v>33</v>
      </c>
      <c r="AX237" s="14" t="s">
        <v>80</v>
      </c>
      <c r="AY237" s="248" t="s">
        <v>124</v>
      </c>
    </row>
    <row r="238" spans="1:65" s="2" customFormat="1" ht="14.4" customHeight="1">
      <c r="A238" s="39"/>
      <c r="B238" s="40"/>
      <c r="C238" s="205" t="s">
        <v>369</v>
      </c>
      <c r="D238" s="205" t="s">
        <v>127</v>
      </c>
      <c r="E238" s="206" t="s">
        <v>370</v>
      </c>
      <c r="F238" s="207" t="s">
        <v>371</v>
      </c>
      <c r="G238" s="208" t="s">
        <v>174</v>
      </c>
      <c r="H238" s="209">
        <v>2.628</v>
      </c>
      <c r="I238" s="210"/>
      <c r="J238" s="211">
        <f>ROUND(I238*H238,2)</f>
        <v>0</v>
      </c>
      <c r="K238" s="207" t="s">
        <v>19</v>
      </c>
      <c r="L238" s="45"/>
      <c r="M238" s="212" t="s">
        <v>19</v>
      </c>
      <c r="N238" s="213" t="s">
        <v>43</v>
      </c>
      <c r="O238" s="85"/>
      <c r="P238" s="214">
        <f>O238*H238</f>
        <v>0</v>
      </c>
      <c r="Q238" s="214">
        <v>0.09975</v>
      </c>
      <c r="R238" s="214">
        <f>Q238*H238</f>
        <v>0.262143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165</v>
      </c>
      <c r="AT238" s="216" t="s">
        <v>127</v>
      </c>
      <c r="AU238" s="216" t="s">
        <v>82</v>
      </c>
      <c r="AY238" s="18" t="s">
        <v>124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80</v>
      </c>
      <c r="BK238" s="217">
        <f>ROUND(I238*H238,2)</f>
        <v>0</v>
      </c>
      <c r="BL238" s="18" t="s">
        <v>165</v>
      </c>
      <c r="BM238" s="216" t="s">
        <v>372</v>
      </c>
    </row>
    <row r="239" spans="1:47" s="2" customFormat="1" ht="12">
      <c r="A239" s="39"/>
      <c r="B239" s="40"/>
      <c r="C239" s="41"/>
      <c r="D239" s="218" t="s">
        <v>134</v>
      </c>
      <c r="E239" s="41"/>
      <c r="F239" s="219" t="s">
        <v>373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134</v>
      </c>
      <c r="AU239" s="18" t="s">
        <v>82</v>
      </c>
    </row>
    <row r="240" spans="1:51" s="13" customFormat="1" ht="12">
      <c r="A240" s="13"/>
      <c r="B240" s="227"/>
      <c r="C240" s="228"/>
      <c r="D240" s="218" t="s">
        <v>168</v>
      </c>
      <c r="E240" s="229" t="s">
        <v>19</v>
      </c>
      <c r="F240" s="230" t="s">
        <v>374</v>
      </c>
      <c r="G240" s="228"/>
      <c r="H240" s="231">
        <v>2.628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168</v>
      </c>
      <c r="AU240" s="237" t="s">
        <v>82</v>
      </c>
      <c r="AV240" s="13" t="s">
        <v>82</v>
      </c>
      <c r="AW240" s="13" t="s">
        <v>33</v>
      </c>
      <c r="AX240" s="13" t="s">
        <v>80</v>
      </c>
      <c r="AY240" s="237" t="s">
        <v>124</v>
      </c>
    </row>
    <row r="241" spans="1:65" s="2" customFormat="1" ht="14.4" customHeight="1">
      <c r="A241" s="39"/>
      <c r="B241" s="40"/>
      <c r="C241" s="205" t="s">
        <v>375</v>
      </c>
      <c r="D241" s="205" t="s">
        <v>127</v>
      </c>
      <c r="E241" s="206" t="s">
        <v>376</v>
      </c>
      <c r="F241" s="207" t="s">
        <v>377</v>
      </c>
      <c r="G241" s="208" t="s">
        <v>130</v>
      </c>
      <c r="H241" s="209">
        <v>1</v>
      </c>
      <c r="I241" s="210"/>
      <c r="J241" s="211">
        <f>ROUND(I241*H241,2)</f>
        <v>0</v>
      </c>
      <c r="K241" s="207" t="s">
        <v>19</v>
      </c>
      <c r="L241" s="45"/>
      <c r="M241" s="212" t="s">
        <v>19</v>
      </c>
      <c r="N241" s="213" t="s">
        <v>43</v>
      </c>
      <c r="O241" s="85"/>
      <c r="P241" s="214">
        <f>O241*H241</f>
        <v>0</v>
      </c>
      <c r="Q241" s="214">
        <v>0.09975</v>
      </c>
      <c r="R241" s="214">
        <f>Q241*H241</f>
        <v>0.09975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165</v>
      </c>
      <c r="AT241" s="216" t="s">
        <v>127</v>
      </c>
      <c r="AU241" s="216" t="s">
        <v>82</v>
      </c>
      <c r="AY241" s="18" t="s">
        <v>124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80</v>
      </c>
      <c r="BK241" s="217">
        <f>ROUND(I241*H241,2)</f>
        <v>0</v>
      </c>
      <c r="BL241" s="18" t="s">
        <v>165</v>
      </c>
      <c r="BM241" s="216" t="s">
        <v>378</v>
      </c>
    </row>
    <row r="242" spans="1:47" s="2" customFormat="1" ht="12">
      <c r="A242" s="39"/>
      <c r="B242" s="40"/>
      <c r="C242" s="41"/>
      <c r="D242" s="218" t="s">
        <v>134</v>
      </c>
      <c r="E242" s="41"/>
      <c r="F242" s="219" t="s">
        <v>377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134</v>
      </c>
      <c r="AU242" s="18" t="s">
        <v>82</v>
      </c>
    </row>
    <row r="243" spans="1:65" s="2" customFormat="1" ht="14.4" customHeight="1">
      <c r="A243" s="39"/>
      <c r="B243" s="40"/>
      <c r="C243" s="205" t="s">
        <v>379</v>
      </c>
      <c r="D243" s="205" t="s">
        <v>127</v>
      </c>
      <c r="E243" s="206" t="s">
        <v>380</v>
      </c>
      <c r="F243" s="207" t="s">
        <v>381</v>
      </c>
      <c r="G243" s="208" t="s">
        <v>174</v>
      </c>
      <c r="H243" s="209">
        <v>164.286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43</v>
      </c>
      <c r="O243" s="85"/>
      <c r="P243" s="214">
        <f>O243*H243</f>
        <v>0</v>
      </c>
      <c r="Q243" s="214">
        <v>0.00099</v>
      </c>
      <c r="R243" s="214">
        <f>Q243*H243</f>
        <v>0.16264314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165</v>
      </c>
      <c r="AT243" s="216" t="s">
        <v>127</v>
      </c>
      <c r="AU243" s="216" t="s">
        <v>82</v>
      </c>
      <c r="AY243" s="18" t="s">
        <v>124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165</v>
      </c>
      <c r="BM243" s="216" t="s">
        <v>382</v>
      </c>
    </row>
    <row r="244" spans="1:47" s="2" customFormat="1" ht="12">
      <c r="A244" s="39"/>
      <c r="B244" s="40"/>
      <c r="C244" s="41"/>
      <c r="D244" s="218" t="s">
        <v>134</v>
      </c>
      <c r="E244" s="41"/>
      <c r="F244" s="219" t="s">
        <v>383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134</v>
      </c>
      <c r="AU244" s="18" t="s">
        <v>82</v>
      </c>
    </row>
    <row r="245" spans="1:47" s="2" customFormat="1" ht="12">
      <c r="A245" s="39"/>
      <c r="B245" s="40"/>
      <c r="C245" s="41"/>
      <c r="D245" s="218" t="s">
        <v>323</v>
      </c>
      <c r="E245" s="41"/>
      <c r="F245" s="249" t="s">
        <v>363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323</v>
      </c>
      <c r="AU245" s="18" t="s">
        <v>82</v>
      </c>
    </row>
    <row r="246" spans="1:51" s="15" customFormat="1" ht="12">
      <c r="A246" s="15"/>
      <c r="B246" s="250"/>
      <c r="C246" s="251"/>
      <c r="D246" s="218" t="s">
        <v>168</v>
      </c>
      <c r="E246" s="252" t="s">
        <v>19</v>
      </c>
      <c r="F246" s="253" t="s">
        <v>384</v>
      </c>
      <c r="G246" s="251"/>
      <c r="H246" s="252" t="s">
        <v>19</v>
      </c>
      <c r="I246" s="254"/>
      <c r="J246" s="251"/>
      <c r="K246" s="251"/>
      <c r="L246" s="255"/>
      <c r="M246" s="256"/>
      <c r="N246" s="257"/>
      <c r="O246" s="257"/>
      <c r="P246" s="257"/>
      <c r="Q246" s="257"/>
      <c r="R246" s="257"/>
      <c r="S246" s="257"/>
      <c r="T246" s="258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9" t="s">
        <v>168</v>
      </c>
      <c r="AU246" s="259" t="s">
        <v>82</v>
      </c>
      <c r="AV246" s="15" t="s">
        <v>80</v>
      </c>
      <c r="AW246" s="15" t="s">
        <v>33</v>
      </c>
      <c r="AX246" s="15" t="s">
        <v>72</v>
      </c>
      <c r="AY246" s="259" t="s">
        <v>124</v>
      </c>
    </row>
    <row r="247" spans="1:51" s="13" customFormat="1" ht="12">
      <c r="A247" s="13"/>
      <c r="B247" s="227"/>
      <c r="C247" s="228"/>
      <c r="D247" s="218" t="s">
        <v>168</v>
      </c>
      <c r="E247" s="229" t="s">
        <v>19</v>
      </c>
      <c r="F247" s="230" t="s">
        <v>385</v>
      </c>
      <c r="G247" s="228"/>
      <c r="H247" s="231">
        <v>17.015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7" t="s">
        <v>168</v>
      </c>
      <c r="AU247" s="237" t="s">
        <v>82</v>
      </c>
      <c r="AV247" s="13" t="s">
        <v>82</v>
      </c>
      <c r="AW247" s="13" t="s">
        <v>33</v>
      </c>
      <c r="AX247" s="13" t="s">
        <v>72</v>
      </c>
      <c r="AY247" s="237" t="s">
        <v>124</v>
      </c>
    </row>
    <row r="248" spans="1:51" s="13" customFormat="1" ht="12">
      <c r="A248" s="13"/>
      <c r="B248" s="227"/>
      <c r="C248" s="228"/>
      <c r="D248" s="218" t="s">
        <v>168</v>
      </c>
      <c r="E248" s="229" t="s">
        <v>19</v>
      </c>
      <c r="F248" s="230" t="s">
        <v>386</v>
      </c>
      <c r="G248" s="228"/>
      <c r="H248" s="231">
        <v>37.633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168</v>
      </c>
      <c r="AU248" s="237" t="s">
        <v>82</v>
      </c>
      <c r="AV248" s="13" t="s">
        <v>82</v>
      </c>
      <c r="AW248" s="13" t="s">
        <v>33</v>
      </c>
      <c r="AX248" s="13" t="s">
        <v>72</v>
      </c>
      <c r="AY248" s="237" t="s">
        <v>124</v>
      </c>
    </row>
    <row r="249" spans="1:51" s="13" customFormat="1" ht="12">
      <c r="A249" s="13"/>
      <c r="B249" s="227"/>
      <c r="C249" s="228"/>
      <c r="D249" s="218" t="s">
        <v>168</v>
      </c>
      <c r="E249" s="229" t="s">
        <v>19</v>
      </c>
      <c r="F249" s="230" t="s">
        <v>367</v>
      </c>
      <c r="G249" s="228"/>
      <c r="H249" s="231">
        <v>9.929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168</v>
      </c>
      <c r="AU249" s="237" t="s">
        <v>82</v>
      </c>
      <c r="AV249" s="13" t="s">
        <v>82</v>
      </c>
      <c r="AW249" s="13" t="s">
        <v>33</v>
      </c>
      <c r="AX249" s="13" t="s">
        <v>72</v>
      </c>
      <c r="AY249" s="237" t="s">
        <v>124</v>
      </c>
    </row>
    <row r="250" spans="1:51" s="13" customFormat="1" ht="12">
      <c r="A250" s="13"/>
      <c r="B250" s="227"/>
      <c r="C250" s="228"/>
      <c r="D250" s="218" t="s">
        <v>168</v>
      </c>
      <c r="E250" s="229" t="s">
        <v>19</v>
      </c>
      <c r="F250" s="230" t="s">
        <v>368</v>
      </c>
      <c r="G250" s="228"/>
      <c r="H250" s="231">
        <v>17.566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168</v>
      </c>
      <c r="AU250" s="237" t="s">
        <v>82</v>
      </c>
      <c r="AV250" s="13" t="s">
        <v>82</v>
      </c>
      <c r="AW250" s="13" t="s">
        <v>33</v>
      </c>
      <c r="AX250" s="13" t="s">
        <v>72</v>
      </c>
      <c r="AY250" s="237" t="s">
        <v>124</v>
      </c>
    </row>
    <row r="251" spans="1:51" s="14" customFormat="1" ht="12">
      <c r="A251" s="14"/>
      <c r="B251" s="238"/>
      <c r="C251" s="239"/>
      <c r="D251" s="218" t="s">
        <v>168</v>
      </c>
      <c r="E251" s="240" t="s">
        <v>19</v>
      </c>
      <c r="F251" s="241" t="s">
        <v>171</v>
      </c>
      <c r="G251" s="239"/>
      <c r="H251" s="242">
        <v>82.143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8" t="s">
        <v>168</v>
      </c>
      <c r="AU251" s="248" t="s">
        <v>82</v>
      </c>
      <c r="AV251" s="14" t="s">
        <v>165</v>
      </c>
      <c r="AW251" s="14" t="s">
        <v>33</v>
      </c>
      <c r="AX251" s="14" t="s">
        <v>72</v>
      </c>
      <c r="AY251" s="248" t="s">
        <v>124</v>
      </c>
    </row>
    <row r="252" spans="1:51" s="13" customFormat="1" ht="12">
      <c r="A252" s="13"/>
      <c r="B252" s="227"/>
      <c r="C252" s="228"/>
      <c r="D252" s="218" t="s">
        <v>168</v>
      </c>
      <c r="E252" s="229" t="s">
        <v>19</v>
      </c>
      <c r="F252" s="230" t="s">
        <v>387</v>
      </c>
      <c r="G252" s="228"/>
      <c r="H252" s="231">
        <v>164.286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168</v>
      </c>
      <c r="AU252" s="237" t="s">
        <v>82</v>
      </c>
      <c r="AV252" s="13" t="s">
        <v>82</v>
      </c>
      <c r="AW252" s="13" t="s">
        <v>33</v>
      </c>
      <c r="AX252" s="13" t="s">
        <v>80</v>
      </c>
      <c r="AY252" s="237" t="s">
        <v>124</v>
      </c>
    </row>
    <row r="253" spans="1:65" s="2" customFormat="1" ht="14.4" customHeight="1">
      <c r="A253" s="39"/>
      <c r="B253" s="40"/>
      <c r="C253" s="205" t="s">
        <v>388</v>
      </c>
      <c r="D253" s="205" t="s">
        <v>127</v>
      </c>
      <c r="E253" s="206" t="s">
        <v>389</v>
      </c>
      <c r="F253" s="207" t="s">
        <v>390</v>
      </c>
      <c r="G253" s="208" t="s">
        <v>174</v>
      </c>
      <c r="H253" s="209">
        <v>43.57</v>
      </c>
      <c r="I253" s="210"/>
      <c r="J253" s="211">
        <f>ROUND(I253*H253,2)</f>
        <v>0</v>
      </c>
      <c r="K253" s="207" t="s">
        <v>19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0.00099</v>
      </c>
      <c r="R253" s="214">
        <f>Q253*H253</f>
        <v>0.0431343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165</v>
      </c>
      <c r="AT253" s="216" t="s">
        <v>127</v>
      </c>
      <c r="AU253" s="216" t="s">
        <v>82</v>
      </c>
      <c r="AY253" s="18" t="s">
        <v>124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165</v>
      </c>
      <c r="BM253" s="216" t="s">
        <v>391</v>
      </c>
    </row>
    <row r="254" spans="1:47" s="2" customFormat="1" ht="12">
      <c r="A254" s="39"/>
      <c r="B254" s="40"/>
      <c r="C254" s="41"/>
      <c r="D254" s="218" t="s">
        <v>134</v>
      </c>
      <c r="E254" s="41"/>
      <c r="F254" s="219" t="s">
        <v>392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134</v>
      </c>
      <c r="AU254" s="18" t="s">
        <v>82</v>
      </c>
    </row>
    <row r="255" spans="1:47" s="2" customFormat="1" ht="12">
      <c r="A255" s="39"/>
      <c r="B255" s="40"/>
      <c r="C255" s="41"/>
      <c r="D255" s="218" t="s">
        <v>323</v>
      </c>
      <c r="E255" s="41"/>
      <c r="F255" s="249" t="s">
        <v>363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323</v>
      </c>
      <c r="AU255" s="18" t="s">
        <v>82</v>
      </c>
    </row>
    <row r="256" spans="1:51" s="15" customFormat="1" ht="12">
      <c r="A256" s="15"/>
      <c r="B256" s="250"/>
      <c r="C256" s="251"/>
      <c r="D256" s="218" t="s">
        <v>168</v>
      </c>
      <c r="E256" s="252" t="s">
        <v>19</v>
      </c>
      <c r="F256" s="253" t="s">
        <v>384</v>
      </c>
      <c r="G256" s="251"/>
      <c r="H256" s="252" t="s">
        <v>19</v>
      </c>
      <c r="I256" s="254"/>
      <c r="J256" s="251"/>
      <c r="K256" s="251"/>
      <c r="L256" s="255"/>
      <c r="M256" s="256"/>
      <c r="N256" s="257"/>
      <c r="O256" s="257"/>
      <c r="P256" s="257"/>
      <c r="Q256" s="257"/>
      <c r="R256" s="257"/>
      <c r="S256" s="257"/>
      <c r="T256" s="258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9" t="s">
        <v>168</v>
      </c>
      <c r="AU256" s="259" t="s">
        <v>82</v>
      </c>
      <c r="AV256" s="15" t="s">
        <v>80</v>
      </c>
      <c r="AW256" s="15" t="s">
        <v>33</v>
      </c>
      <c r="AX256" s="15" t="s">
        <v>72</v>
      </c>
      <c r="AY256" s="259" t="s">
        <v>124</v>
      </c>
    </row>
    <row r="257" spans="1:51" s="13" customFormat="1" ht="12">
      <c r="A257" s="13"/>
      <c r="B257" s="227"/>
      <c r="C257" s="228"/>
      <c r="D257" s="218" t="s">
        <v>168</v>
      </c>
      <c r="E257" s="229" t="s">
        <v>19</v>
      </c>
      <c r="F257" s="230" t="s">
        <v>366</v>
      </c>
      <c r="G257" s="228"/>
      <c r="H257" s="231">
        <v>14.179</v>
      </c>
      <c r="I257" s="232"/>
      <c r="J257" s="228"/>
      <c r="K257" s="228"/>
      <c r="L257" s="233"/>
      <c r="M257" s="234"/>
      <c r="N257" s="235"/>
      <c r="O257" s="235"/>
      <c r="P257" s="235"/>
      <c r="Q257" s="235"/>
      <c r="R257" s="235"/>
      <c r="S257" s="235"/>
      <c r="T257" s="23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7" t="s">
        <v>168</v>
      </c>
      <c r="AU257" s="237" t="s">
        <v>82</v>
      </c>
      <c r="AV257" s="13" t="s">
        <v>82</v>
      </c>
      <c r="AW257" s="13" t="s">
        <v>33</v>
      </c>
      <c r="AX257" s="13" t="s">
        <v>72</v>
      </c>
      <c r="AY257" s="237" t="s">
        <v>124</v>
      </c>
    </row>
    <row r="258" spans="1:51" s="13" customFormat="1" ht="12">
      <c r="A258" s="13"/>
      <c r="B258" s="227"/>
      <c r="C258" s="228"/>
      <c r="D258" s="218" t="s">
        <v>168</v>
      </c>
      <c r="E258" s="229" t="s">
        <v>19</v>
      </c>
      <c r="F258" s="230" t="s">
        <v>393</v>
      </c>
      <c r="G258" s="228"/>
      <c r="H258" s="231">
        <v>7.606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7" t="s">
        <v>168</v>
      </c>
      <c r="AU258" s="237" t="s">
        <v>82</v>
      </c>
      <c r="AV258" s="13" t="s">
        <v>82</v>
      </c>
      <c r="AW258" s="13" t="s">
        <v>33</v>
      </c>
      <c r="AX258" s="13" t="s">
        <v>72</v>
      </c>
      <c r="AY258" s="237" t="s">
        <v>124</v>
      </c>
    </row>
    <row r="259" spans="1:51" s="14" customFormat="1" ht="12">
      <c r="A259" s="14"/>
      <c r="B259" s="238"/>
      <c r="C259" s="239"/>
      <c r="D259" s="218" t="s">
        <v>168</v>
      </c>
      <c r="E259" s="240" t="s">
        <v>19</v>
      </c>
      <c r="F259" s="241" t="s">
        <v>171</v>
      </c>
      <c r="G259" s="239"/>
      <c r="H259" s="242">
        <v>21.785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8" t="s">
        <v>168</v>
      </c>
      <c r="AU259" s="248" t="s">
        <v>82</v>
      </c>
      <c r="AV259" s="14" t="s">
        <v>165</v>
      </c>
      <c r="AW259" s="14" t="s">
        <v>33</v>
      </c>
      <c r="AX259" s="14" t="s">
        <v>72</v>
      </c>
      <c r="AY259" s="248" t="s">
        <v>124</v>
      </c>
    </row>
    <row r="260" spans="1:51" s="13" customFormat="1" ht="12">
      <c r="A260" s="13"/>
      <c r="B260" s="227"/>
      <c r="C260" s="228"/>
      <c r="D260" s="218" t="s">
        <v>168</v>
      </c>
      <c r="E260" s="229" t="s">
        <v>19</v>
      </c>
      <c r="F260" s="230" t="s">
        <v>394</v>
      </c>
      <c r="G260" s="228"/>
      <c r="H260" s="231">
        <v>43.57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168</v>
      </c>
      <c r="AU260" s="237" t="s">
        <v>82</v>
      </c>
      <c r="AV260" s="13" t="s">
        <v>82</v>
      </c>
      <c r="AW260" s="13" t="s">
        <v>33</v>
      </c>
      <c r="AX260" s="13" t="s">
        <v>80</v>
      </c>
      <c r="AY260" s="237" t="s">
        <v>124</v>
      </c>
    </row>
    <row r="261" spans="1:65" s="2" customFormat="1" ht="14.4" customHeight="1">
      <c r="A261" s="39"/>
      <c r="B261" s="40"/>
      <c r="C261" s="205" t="s">
        <v>395</v>
      </c>
      <c r="D261" s="205" t="s">
        <v>127</v>
      </c>
      <c r="E261" s="206" t="s">
        <v>396</v>
      </c>
      <c r="F261" s="207" t="s">
        <v>397</v>
      </c>
      <c r="G261" s="208" t="s">
        <v>174</v>
      </c>
      <c r="H261" s="209">
        <v>18.964</v>
      </c>
      <c r="I261" s="210"/>
      <c r="J261" s="211">
        <f>ROUND(I261*H261,2)</f>
        <v>0</v>
      </c>
      <c r="K261" s="207" t="s">
        <v>19</v>
      </c>
      <c r="L261" s="45"/>
      <c r="M261" s="212" t="s">
        <v>19</v>
      </c>
      <c r="N261" s="213" t="s">
        <v>43</v>
      </c>
      <c r="O261" s="85"/>
      <c r="P261" s="214">
        <f>O261*H261</f>
        <v>0</v>
      </c>
      <c r="Q261" s="214">
        <v>0.00099</v>
      </c>
      <c r="R261" s="214">
        <f>Q261*H261</f>
        <v>0.018774359999999997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165</v>
      </c>
      <c r="AT261" s="216" t="s">
        <v>127</v>
      </c>
      <c r="AU261" s="216" t="s">
        <v>82</v>
      </c>
      <c r="AY261" s="18" t="s">
        <v>124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80</v>
      </c>
      <c r="BK261" s="217">
        <f>ROUND(I261*H261,2)</f>
        <v>0</v>
      </c>
      <c r="BL261" s="18" t="s">
        <v>165</v>
      </c>
      <c r="BM261" s="216" t="s">
        <v>398</v>
      </c>
    </row>
    <row r="262" spans="1:47" s="2" customFormat="1" ht="12">
      <c r="A262" s="39"/>
      <c r="B262" s="40"/>
      <c r="C262" s="41"/>
      <c r="D262" s="218" t="s">
        <v>134</v>
      </c>
      <c r="E262" s="41"/>
      <c r="F262" s="219" t="s">
        <v>397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134</v>
      </c>
      <c r="AU262" s="18" t="s">
        <v>82</v>
      </c>
    </row>
    <row r="263" spans="1:47" s="2" customFormat="1" ht="12">
      <c r="A263" s="39"/>
      <c r="B263" s="40"/>
      <c r="C263" s="41"/>
      <c r="D263" s="218" t="s">
        <v>323</v>
      </c>
      <c r="E263" s="41"/>
      <c r="F263" s="249" t="s">
        <v>363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323</v>
      </c>
      <c r="AU263" s="18" t="s">
        <v>82</v>
      </c>
    </row>
    <row r="264" spans="1:51" s="13" customFormat="1" ht="12">
      <c r="A264" s="13"/>
      <c r="B264" s="227"/>
      <c r="C264" s="228"/>
      <c r="D264" s="218" t="s">
        <v>168</v>
      </c>
      <c r="E264" s="229" t="s">
        <v>19</v>
      </c>
      <c r="F264" s="230" t="s">
        <v>399</v>
      </c>
      <c r="G264" s="228"/>
      <c r="H264" s="231">
        <v>2.836</v>
      </c>
      <c r="I264" s="232"/>
      <c r="J264" s="228"/>
      <c r="K264" s="228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168</v>
      </c>
      <c r="AU264" s="237" t="s">
        <v>82</v>
      </c>
      <c r="AV264" s="13" t="s">
        <v>82</v>
      </c>
      <c r="AW264" s="13" t="s">
        <v>33</v>
      </c>
      <c r="AX264" s="13" t="s">
        <v>72</v>
      </c>
      <c r="AY264" s="237" t="s">
        <v>124</v>
      </c>
    </row>
    <row r="265" spans="1:51" s="13" customFormat="1" ht="12">
      <c r="A265" s="13"/>
      <c r="B265" s="227"/>
      <c r="C265" s="228"/>
      <c r="D265" s="218" t="s">
        <v>168</v>
      </c>
      <c r="E265" s="229" t="s">
        <v>19</v>
      </c>
      <c r="F265" s="230" t="s">
        <v>400</v>
      </c>
      <c r="G265" s="228"/>
      <c r="H265" s="231">
        <v>6.272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168</v>
      </c>
      <c r="AU265" s="237" t="s">
        <v>82</v>
      </c>
      <c r="AV265" s="13" t="s">
        <v>82</v>
      </c>
      <c r="AW265" s="13" t="s">
        <v>33</v>
      </c>
      <c r="AX265" s="13" t="s">
        <v>72</v>
      </c>
      <c r="AY265" s="237" t="s">
        <v>124</v>
      </c>
    </row>
    <row r="266" spans="1:51" s="13" customFormat="1" ht="12">
      <c r="A266" s="13"/>
      <c r="B266" s="227"/>
      <c r="C266" s="228"/>
      <c r="D266" s="218" t="s">
        <v>168</v>
      </c>
      <c r="E266" s="229" t="s">
        <v>19</v>
      </c>
      <c r="F266" s="230" t="s">
        <v>401</v>
      </c>
      <c r="G266" s="228"/>
      <c r="H266" s="231">
        <v>2.836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7" t="s">
        <v>168</v>
      </c>
      <c r="AU266" s="237" t="s">
        <v>82</v>
      </c>
      <c r="AV266" s="13" t="s">
        <v>82</v>
      </c>
      <c r="AW266" s="13" t="s">
        <v>33</v>
      </c>
      <c r="AX266" s="13" t="s">
        <v>72</v>
      </c>
      <c r="AY266" s="237" t="s">
        <v>124</v>
      </c>
    </row>
    <row r="267" spans="1:51" s="13" customFormat="1" ht="12">
      <c r="A267" s="13"/>
      <c r="B267" s="227"/>
      <c r="C267" s="228"/>
      <c r="D267" s="218" t="s">
        <v>168</v>
      </c>
      <c r="E267" s="229" t="s">
        <v>19</v>
      </c>
      <c r="F267" s="230" t="s">
        <v>402</v>
      </c>
      <c r="G267" s="228"/>
      <c r="H267" s="231">
        <v>1.986</v>
      </c>
      <c r="I267" s="232"/>
      <c r="J267" s="228"/>
      <c r="K267" s="228"/>
      <c r="L267" s="233"/>
      <c r="M267" s="234"/>
      <c r="N267" s="235"/>
      <c r="O267" s="235"/>
      <c r="P267" s="235"/>
      <c r="Q267" s="235"/>
      <c r="R267" s="235"/>
      <c r="S267" s="235"/>
      <c r="T267" s="23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7" t="s">
        <v>168</v>
      </c>
      <c r="AU267" s="237" t="s">
        <v>82</v>
      </c>
      <c r="AV267" s="13" t="s">
        <v>82</v>
      </c>
      <c r="AW267" s="13" t="s">
        <v>33</v>
      </c>
      <c r="AX267" s="13" t="s">
        <v>72</v>
      </c>
      <c r="AY267" s="237" t="s">
        <v>124</v>
      </c>
    </row>
    <row r="268" spans="1:51" s="13" customFormat="1" ht="12">
      <c r="A268" s="13"/>
      <c r="B268" s="227"/>
      <c r="C268" s="228"/>
      <c r="D268" s="218" t="s">
        <v>168</v>
      </c>
      <c r="E268" s="229" t="s">
        <v>19</v>
      </c>
      <c r="F268" s="230" t="s">
        <v>403</v>
      </c>
      <c r="G268" s="228"/>
      <c r="H268" s="231">
        <v>1.521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168</v>
      </c>
      <c r="AU268" s="237" t="s">
        <v>82</v>
      </c>
      <c r="AV268" s="13" t="s">
        <v>82</v>
      </c>
      <c r="AW268" s="13" t="s">
        <v>33</v>
      </c>
      <c r="AX268" s="13" t="s">
        <v>72</v>
      </c>
      <c r="AY268" s="237" t="s">
        <v>124</v>
      </c>
    </row>
    <row r="269" spans="1:51" s="13" customFormat="1" ht="12">
      <c r="A269" s="13"/>
      <c r="B269" s="227"/>
      <c r="C269" s="228"/>
      <c r="D269" s="218" t="s">
        <v>168</v>
      </c>
      <c r="E269" s="229" t="s">
        <v>19</v>
      </c>
      <c r="F269" s="230" t="s">
        <v>404</v>
      </c>
      <c r="G269" s="228"/>
      <c r="H269" s="231">
        <v>3.513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168</v>
      </c>
      <c r="AU269" s="237" t="s">
        <v>82</v>
      </c>
      <c r="AV269" s="13" t="s">
        <v>82</v>
      </c>
      <c r="AW269" s="13" t="s">
        <v>33</v>
      </c>
      <c r="AX269" s="13" t="s">
        <v>72</v>
      </c>
      <c r="AY269" s="237" t="s">
        <v>124</v>
      </c>
    </row>
    <row r="270" spans="1:51" s="14" customFormat="1" ht="12">
      <c r="A270" s="14"/>
      <c r="B270" s="238"/>
      <c r="C270" s="239"/>
      <c r="D270" s="218" t="s">
        <v>168</v>
      </c>
      <c r="E270" s="240" t="s">
        <v>19</v>
      </c>
      <c r="F270" s="241" t="s">
        <v>171</v>
      </c>
      <c r="G270" s="239"/>
      <c r="H270" s="242">
        <v>18.964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8" t="s">
        <v>168</v>
      </c>
      <c r="AU270" s="248" t="s">
        <v>82</v>
      </c>
      <c r="AV270" s="14" t="s">
        <v>165</v>
      </c>
      <c r="AW270" s="14" t="s">
        <v>33</v>
      </c>
      <c r="AX270" s="14" t="s">
        <v>80</v>
      </c>
      <c r="AY270" s="248" t="s">
        <v>124</v>
      </c>
    </row>
    <row r="271" spans="1:65" s="2" customFormat="1" ht="14.4" customHeight="1">
      <c r="A271" s="39"/>
      <c r="B271" s="40"/>
      <c r="C271" s="205" t="s">
        <v>405</v>
      </c>
      <c r="D271" s="205" t="s">
        <v>127</v>
      </c>
      <c r="E271" s="206" t="s">
        <v>406</v>
      </c>
      <c r="F271" s="207" t="s">
        <v>407</v>
      </c>
      <c r="G271" s="208" t="s">
        <v>262</v>
      </c>
      <c r="H271" s="209">
        <v>0.56</v>
      </c>
      <c r="I271" s="210"/>
      <c r="J271" s="211">
        <f>ROUND(I271*H271,2)</f>
        <v>0</v>
      </c>
      <c r="K271" s="207" t="s">
        <v>131</v>
      </c>
      <c r="L271" s="45"/>
      <c r="M271" s="212" t="s">
        <v>19</v>
      </c>
      <c r="N271" s="213" t="s">
        <v>43</v>
      </c>
      <c r="O271" s="85"/>
      <c r="P271" s="214">
        <f>O271*H271</f>
        <v>0</v>
      </c>
      <c r="Q271" s="214">
        <v>0.00043</v>
      </c>
      <c r="R271" s="214">
        <f>Q271*H271</f>
        <v>0.00024080000000000003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165</v>
      </c>
      <c r="AT271" s="216" t="s">
        <v>127</v>
      </c>
      <c r="AU271" s="216" t="s">
        <v>82</v>
      </c>
      <c r="AY271" s="18" t="s">
        <v>124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80</v>
      </c>
      <c r="BK271" s="217">
        <f>ROUND(I271*H271,2)</f>
        <v>0</v>
      </c>
      <c r="BL271" s="18" t="s">
        <v>165</v>
      </c>
      <c r="BM271" s="216" t="s">
        <v>408</v>
      </c>
    </row>
    <row r="272" spans="1:47" s="2" customFormat="1" ht="12">
      <c r="A272" s="39"/>
      <c r="B272" s="40"/>
      <c r="C272" s="41"/>
      <c r="D272" s="218" t="s">
        <v>134</v>
      </c>
      <c r="E272" s="41"/>
      <c r="F272" s="219" t="s">
        <v>409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134</v>
      </c>
      <c r="AU272" s="18" t="s">
        <v>82</v>
      </c>
    </row>
    <row r="273" spans="1:51" s="15" customFormat="1" ht="12">
      <c r="A273" s="15"/>
      <c r="B273" s="250"/>
      <c r="C273" s="251"/>
      <c r="D273" s="218" t="s">
        <v>168</v>
      </c>
      <c r="E273" s="252" t="s">
        <v>19</v>
      </c>
      <c r="F273" s="253" t="s">
        <v>410</v>
      </c>
      <c r="G273" s="251"/>
      <c r="H273" s="252" t="s">
        <v>19</v>
      </c>
      <c r="I273" s="254"/>
      <c r="J273" s="251"/>
      <c r="K273" s="251"/>
      <c r="L273" s="255"/>
      <c r="M273" s="256"/>
      <c r="N273" s="257"/>
      <c r="O273" s="257"/>
      <c r="P273" s="257"/>
      <c r="Q273" s="257"/>
      <c r="R273" s="257"/>
      <c r="S273" s="257"/>
      <c r="T273" s="258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9" t="s">
        <v>168</v>
      </c>
      <c r="AU273" s="259" t="s">
        <v>82</v>
      </c>
      <c r="AV273" s="15" t="s">
        <v>80</v>
      </c>
      <c r="AW273" s="15" t="s">
        <v>33</v>
      </c>
      <c r="AX273" s="15" t="s">
        <v>72</v>
      </c>
      <c r="AY273" s="259" t="s">
        <v>124</v>
      </c>
    </row>
    <row r="274" spans="1:51" s="13" customFormat="1" ht="12">
      <c r="A274" s="13"/>
      <c r="B274" s="227"/>
      <c r="C274" s="228"/>
      <c r="D274" s="218" t="s">
        <v>168</v>
      </c>
      <c r="E274" s="229" t="s">
        <v>19</v>
      </c>
      <c r="F274" s="230" t="s">
        <v>411</v>
      </c>
      <c r="G274" s="228"/>
      <c r="H274" s="231">
        <v>0.56</v>
      </c>
      <c r="I274" s="232"/>
      <c r="J274" s="228"/>
      <c r="K274" s="228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168</v>
      </c>
      <c r="AU274" s="237" t="s">
        <v>82</v>
      </c>
      <c r="AV274" s="13" t="s">
        <v>82</v>
      </c>
      <c r="AW274" s="13" t="s">
        <v>33</v>
      </c>
      <c r="AX274" s="13" t="s">
        <v>80</v>
      </c>
      <c r="AY274" s="237" t="s">
        <v>124</v>
      </c>
    </row>
    <row r="275" spans="1:65" s="2" customFormat="1" ht="14.4" customHeight="1">
      <c r="A275" s="39"/>
      <c r="B275" s="40"/>
      <c r="C275" s="205" t="s">
        <v>412</v>
      </c>
      <c r="D275" s="205" t="s">
        <v>127</v>
      </c>
      <c r="E275" s="206" t="s">
        <v>413</v>
      </c>
      <c r="F275" s="207" t="s">
        <v>414</v>
      </c>
      <c r="G275" s="208" t="s">
        <v>130</v>
      </c>
      <c r="H275" s="209">
        <v>1</v>
      </c>
      <c r="I275" s="210"/>
      <c r="J275" s="211">
        <f>ROUND(I275*H275,2)</f>
        <v>0</v>
      </c>
      <c r="K275" s="207" t="s">
        <v>19</v>
      </c>
      <c r="L275" s="45"/>
      <c r="M275" s="212" t="s">
        <v>19</v>
      </c>
      <c r="N275" s="213" t="s">
        <v>43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165</v>
      </c>
      <c r="AT275" s="216" t="s">
        <v>127</v>
      </c>
      <c r="AU275" s="216" t="s">
        <v>82</v>
      </c>
      <c r="AY275" s="18" t="s">
        <v>124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80</v>
      </c>
      <c r="BK275" s="217">
        <f>ROUND(I275*H275,2)</f>
        <v>0</v>
      </c>
      <c r="BL275" s="18" t="s">
        <v>165</v>
      </c>
      <c r="BM275" s="216" t="s">
        <v>415</v>
      </c>
    </row>
    <row r="276" spans="1:47" s="2" customFormat="1" ht="12">
      <c r="A276" s="39"/>
      <c r="B276" s="40"/>
      <c r="C276" s="41"/>
      <c r="D276" s="218" t="s">
        <v>134</v>
      </c>
      <c r="E276" s="41"/>
      <c r="F276" s="219" t="s">
        <v>414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134</v>
      </c>
      <c r="AU276" s="18" t="s">
        <v>82</v>
      </c>
    </row>
    <row r="277" spans="1:63" s="12" customFormat="1" ht="22.8" customHeight="1">
      <c r="A277" s="12"/>
      <c r="B277" s="189"/>
      <c r="C277" s="190"/>
      <c r="D277" s="191" t="s">
        <v>71</v>
      </c>
      <c r="E277" s="203" t="s">
        <v>416</v>
      </c>
      <c r="F277" s="203" t="s">
        <v>417</v>
      </c>
      <c r="G277" s="190"/>
      <c r="H277" s="190"/>
      <c r="I277" s="193"/>
      <c r="J277" s="204">
        <f>BK277</f>
        <v>0</v>
      </c>
      <c r="K277" s="190"/>
      <c r="L277" s="195"/>
      <c r="M277" s="196"/>
      <c r="N277" s="197"/>
      <c r="O277" s="197"/>
      <c r="P277" s="198">
        <f>SUM(P278:P290)</f>
        <v>0</v>
      </c>
      <c r="Q277" s="197"/>
      <c r="R277" s="198">
        <f>SUM(R278:R290)</f>
        <v>0</v>
      </c>
      <c r="S277" s="197"/>
      <c r="T277" s="199">
        <f>SUM(T278:T290)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0" t="s">
        <v>80</v>
      </c>
      <c r="AT277" s="201" t="s">
        <v>71</v>
      </c>
      <c r="AU277" s="201" t="s">
        <v>80</v>
      </c>
      <c r="AY277" s="200" t="s">
        <v>124</v>
      </c>
      <c r="BK277" s="202">
        <f>SUM(BK278:BK290)</f>
        <v>0</v>
      </c>
    </row>
    <row r="278" spans="1:65" s="2" customFormat="1" ht="14.4" customHeight="1">
      <c r="A278" s="39"/>
      <c r="B278" s="40"/>
      <c r="C278" s="205" t="s">
        <v>418</v>
      </c>
      <c r="D278" s="205" t="s">
        <v>127</v>
      </c>
      <c r="E278" s="206" t="s">
        <v>419</v>
      </c>
      <c r="F278" s="207" t="s">
        <v>420</v>
      </c>
      <c r="G278" s="208" t="s">
        <v>222</v>
      </c>
      <c r="H278" s="209">
        <v>5.1</v>
      </c>
      <c r="I278" s="210"/>
      <c r="J278" s="211">
        <f>ROUND(I278*H278,2)</f>
        <v>0</v>
      </c>
      <c r="K278" s="207" t="s">
        <v>131</v>
      </c>
      <c r="L278" s="45"/>
      <c r="M278" s="212" t="s">
        <v>19</v>
      </c>
      <c r="N278" s="213" t="s">
        <v>43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165</v>
      </c>
      <c r="AT278" s="216" t="s">
        <v>127</v>
      </c>
      <c r="AU278" s="216" t="s">
        <v>82</v>
      </c>
      <c r="AY278" s="18" t="s">
        <v>124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80</v>
      </c>
      <c r="BK278" s="217">
        <f>ROUND(I278*H278,2)</f>
        <v>0</v>
      </c>
      <c r="BL278" s="18" t="s">
        <v>165</v>
      </c>
      <c r="BM278" s="216" t="s">
        <v>421</v>
      </c>
    </row>
    <row r="279" spans="1:47" s="2" customFormat="1" ht="12">
      <c r="A279" s="39"/>
      <c r="B279" s="40"/>
      <c r="C279" s="41"/>
      <c r="D279" s="218" t="s">
        <v>134</v>
      </c>
      <c r="E279" s="41"/>
      <c r="F279" s="219" t="s">
        <v>422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134</v>
      </c>
      <c r="AU279" s="18" t="s">
        <v>82</v>
      </c>
    </row>
    <row r="280" spans="1:51" s="13" customFormat="1" ht="12">
      <c r="A280" s="13"/>
      <c r="B280" s="227"/>
      <c r="C280" s="228"/>
      <c r="D280" s="218" t="s">
        <v>168</v>
      </c>
      <c r="E280" s="229" t="s">
        <v>19</v>
      </c>
      <c r="F280" s="230" t="s">
        <v>423</v>
      </c>
      <c r="G280" s="228"/>
      <c r="H280" s="231">
        <v>5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168</v>
      </c>
      <c r="AU280" s="237" t="s">
        <v>82</v>
      </c>
      <c r="AV280" s="13" t="s">
        <v>82</v>
      </c>
      <c r="AW280" s="13" t="s">
        <v>33</v>
      </c>
      <c r="AX280" s="13" t="s">
        <v>72</v>
      </c>
      <c r="AY280" s="237" t="s">
        <v>124</v>
      </c>
    </row>
    <row r="281" spans="1:51" s="13" customFormat="1" ht="12">
      <c r="A281" s="13"/>
      <c r="B281" s="227"/>
      <c r="C281" s="228"/>
      <c r="D281" s="218" t="s">
        <v>168</v>
      </c>
      <c r="E281" s="229" t="s">
        <v>19</v>
      </c>
      <c r="F281" s="230" t="s">
        <v>424</v>
      </c>
      <c r="G281" s="228"/>
      <c r="H281" s="231">
        <v>0.1</v>
      </c>
      <c r="I281" s="232"/>
      <c r="J281" s="228"/>
      <c r="K281" s="228"/>
      <c r="L281" s="233"/>
      <c r="M281" s="234"/>
      <c r="N281" s="235"/>
      <c r="O281" s="235"/>
      <c r="P281" s="235"/>
      <c r="Q281" s="235"/>
      <c r="R281" s="235"/>
      <c r="S281" s="235"/>
      <c r="T281" s="23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168</v>
      </c>
      <c r="AU281" s="237" t="s">
        <v>82</v>
      </c>
      <c r="AV281" s="13" t="s">
        <v>82</v>
      </c>
      <c r="AW281" s="13" t="s">
        <v>33</v>
      </c>
      <c r="AX281" s="13" t="s">
        <v>72</v>
      </c>
      <c r="AY281" s="237" t="s">
        <v>124</v>
      </c>
    </row>
    <row r="282" spans="1:51" s="14" customFormat="1" ht="12">
      <c r="A282" s="14"/>
      <c r="B282" s="238"/>
      <c r="C282" s="239"/>
      <c r="D282" s="218" t="s">
        <v>168</v>
      </c>
      <c r="E282" s="240" t="s">
        <v>19</v>
      </c>
      <c r="F282" s="241" t="s">
        <v>171</v>
      </c>
      <c r="G282" s="239"/>
      <c r="H282" s="242">
        <v>5.1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8" t="s">
        <v>168</v>
      </c>
      <c r="AU282" s="248" t="s">
        <v>82</v>
      </c>
      <c r="AV282" s="14" t="s">
        <v>165</v>
      </c>
      <c r="AW282" s="14" t="s">
        <v>33</v>
      </c>
      <c r="AX282" s="14" t="s">
        <v>80</v>
      </c>
      <c r="AY282" s="248" t="s">
        <v>124</v>
      </c>
    </row>
    <row r="283" spans="1:65" s="2" customFormat="1" ht="24.15" customHeight="1">
      <c r="A283" s="39"/>
      <c r="B283" s="40"/>
      <c r="C283" s="205" t="s">
        <v>425</v>
      </c>
      <c r="D283" s="205" t="s">
        <v>127</v>
      </c>
      <c r="E283" s="206" t="s">
        <v>426</v>
      </c>
      <c r="F283" s="207" t="s">
        <v>427</v>
      </c>
      <c r="G283" s="208" t="s">
        <v>222</v>
      </c>
      <c r="H283" s="209">
        <v>5.1</v>
      </c>
      <c r="I283" s="210"/>
      <c r="J283" s="211">
        <f>ROUND(I283*H283,2)</f>
        <v>0</v>
      </c>
      <c r="K283" s="207" t="s">
        <v>19</v>
      </c>
      <c r="L283" s="45"/>
      <c r="M283" s="212" t="s">
        <v>19</v>
      </c>
      <c r="N283" s="213" t="s">
        <v>43</v>
      </c>
      <c r="O283" s="85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165</v>
      </c>
      <c r="AT283" s="216" t="s">
        <v>127</v>
      </c>
      <c r="AU283" s="216" t="s">
        <v>82</v>
      </c>
      <c r="AY283" s="18" t="s">
        <v>124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80</v>
      </c>
      <c r="BK283" s="217">
        <f>ROUND(I283*H283,2)</f>
        <v>0</v>
      </c>
      <c r="BL283" s="18" t="s">
        <v>165</v>
      </c>
      <c r="BM283" s="216" t="s">
        <v>428</v>
      </c>
    </row>
    <row r="284" spans="1:47" s="2" customFormat="1" ht="12">
      <c r="A284" s="39"/>
      <c r="B284" s="40"/>
      <c r="C284" s="41"/>
      <c r="D284" s="218" t="s">
        <v>134</v>
      </c>
      <c r="E284" s="41"/>
      <c r="F284" s="219" t="s">
        <v>429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134</v>
      </c>
      <c r="AU284" s="18" t="s">
        <v>82</v>
      </c>
    </row>
    <row r="285" spans="1:51" s="13" customFormat="1" ht="12">
      <c r="A285" s="13"/>
      <c r="B285" s="227"/>
      <c r="C285" s="228"/>
      <c r="D285" s="218" t="s">
        <v>168</v>
      </c>
      <c r="E285" s="229" t="s">
        <v>19</v>
      </c>
      <c r="F285" s="230" t="s">
        <v>423</v>
      </c>
      <c r="G285" s="228"/>
      <c r="H285" s="231">
        <v>5</v>
      </c>
      <c r="I285" s="232"/>
      <c r="J285" s="228"/>
      <c r="K285" s="228"/>
      <c r="L285" s="233"/>
      <c r="M285" s="234"/>
      <c r="N285" s="235"/>
      <c r="O285" s="235"/>
      <c r="P285" s="235"/>
      <c r="Q285" s="235"/>
      <c r="R285" s="235"/>
      <c r="S285" s="235"/>
      <c r="T285" s="23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7" t="s">
        <v>168</v>
      </c>
      <c r="AU285" s="237" t="s">
        <v>82</v>
      </c>
      <c r="AV285" s="13" t="s">
        <v>82</v>
      </c>
      <c r="AW285" s="13" t="s">
        <v>33</v>
      </c>
      <c r="AX285" s="13" t="s">
        <v>72</v>
      </c>
      <c r="AY285" s="237" t="s">
        <v>124</v>
      </c>
    </row>
    <row r="286" spans="1:51" s="13" customFormat="1" ht="12">
      <c r="A286" s="13"/>
      <c r="B286" s="227"/>
      <c r="C286" s="228"/>
      <c r="D286" s="218" t="s">
        <v>168</v>
      </c>
      <c r="E286" s="229" t="s">
        <v>19</v>
      </c>
      <c r="F286" s="230" t="s">
        <v>424</v>
      </c>
      <c r="G286" s="228"/>
      <c r="H286" s="231">
        <v>0.1</v>
      </c>
      <c r="I286" s="232"/>
      <c r="J286" s="228"/>
      <c r="K286" s="228"/>
      <c r="L286" s="233"/>
      <c r="M286" s="234"/>
      <c r="N286" s="235"/>
      <c r="O286" s="235"/>
      <c r="P286" s="235"/>
      <c r="Q286" s="235"/>
      <c r="R286" s="235"/>
      <c r="S286" s="235"/>
      <c r="T286" s="23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7" t="s">
        <v>168</v>
      </c>
      <c r="AU286" s="237" t="s">
        <v>82</v>
      </c>
      <c r="AV286" s="13" t="s">
        <v>82</v>
      </c>
      <c r="AW286" s="13" t="s">
        <v>33</v>
      </c>
      <c r="AX286" s="13" t="s">
        <v>72</v>
      </c>
      <c r="AY286" s="237" t="s">
        <v>124</v>
      </c>
    </row>
    <row r="287" spans="1:51" s="14" customFormat="1" ht="12">
      <c r="A287" s="14"/>
      <c r="B287" s="238"/>
      <c r="C287" s="239"/>
      <c r="D287" s="218" t="s">
        <v>168</v>
      </c>
      <c r="E287" s="240" t="s">
        <v>19</v>
      </c>
      <c r="F287" s="241" t="s">
        <v>171</v>
      </c>
      <c r="G287" s="239"/>
      <c r="H287" s="242">
        <v>5.1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8" t="s">
        <v>168</v>
      </c>
      <c r="AU287" s="248" t="s">
        <v>82</v>
      </c>
      <c r="AV287" s="14" t="s">
        <v>165</v>
      </c>
      <c r="AW287" s="14" t="s">
        <v>33</v>
      </c>
      <c r="AX287" s="14" t="s">
        <v>80</v>
      </c>
      <c r="AY287" s="248" t="s">
        <v>124</v>
      </c>
    </row>
    <row r="288" spans="1:65" s="2" customFormat="1" ht="14.4" customHeight="1">
      <c r="A288" s="39"/>
      <c r="B288" s="40"/>
      <c r="C288" s="205" t="s">
        <v>430</v>
      </c>
      <c r="D288" s="205" t="s">
        <v>127</v>
      </c>
      <c r="E288" s="206" t="s">
        <v>431</v>
      </c>
      <c r="F288" s="207" t="s">
        <v>432</v>
      </c>
      <c r="G288" s="208" t="s">
        <v>222</v>
      </c>
      <c r="H288" s="209">
        <v>5</v>
      </c>
      <c r="I288" s="210"/>
      <c r="J288" s="211">
        <f>ROUND(I288*H288,2)</f>
        <v>0</v>
      </c>
      <c r="K288" s="207" t="s">
        <v>131</v>
      </c>
      <c r="L288" s="45"/>
      <c r="M288" s="212" t="s">
        <v>19</v>
      </c>
      <c r="N288" s="213" t="s">
        <v>43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165</v>
      </c>
      <c r="AT288" s="216" t="s">
        <v>127</v>
      </c>
      <c r="AU288" s="216" t="s">
        <v>82</v>
      </c>
      <c r="AY288" s="18" t="s">
        <v>124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80</v>
      </c>
      <c r="BK288" s="217">
        <f>ROUND(I288*H288,2)</f>
        <v>0</v>
      </c>
      <c r="BL288" s="18" t="s">
        <v>165</v>
      </c>
      <c r="BM288" s="216" t="s">
        <v>433</v>
      </c>
    </row>
    <row r="289" spans="1:47" s="2" customFormat="1" ht="12">
      <c r="A289" s="39"/>
      <c r="B289" s="40"/>
      <c r="C289" s="41"/>
      <c r="D289" s="218" t="s">
        <v>134</v>
      </c>
      <c r="E289" s="41"/>
      <c r="F289" s="219" t="s">
        <v>434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134</v>
      </c>
      <c r="AU289" s="18" t="s">
        <v>82</v>
      </c>
    </row>
    <row r="290" spans="1:51" s="13" customFormat="1" ht="12">
      <c r="A290" s="13"/>
      <c r="B290" s="227"/>
      <c r="C290" s="228"/>
      <c r="D290" s="218" t="s">
        <v>168</v>
      </c>
      <c r="E290" s="229" t="s">
        <v>19</v>
      </c>
      <c r="F290" s="230" t="s">
        <v>423</v>
      </c>
      <c r="G290" s="228"/>
      <c r="H290" s="231">
        <v>5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168</v>
      </c>
      <c r="AU290" s="237" t="s">
        <v>82</v>
      </c>
      <c r="AV290" s="13" t="s">
        <v>82</v>
      </c>
      <c r="AW290" s="13" t="s">
        <v>33</v>
      </c>
      <c r="AX290" s="13" t="s">
        <v>80</v>
      </c>
      <c r="AY290" s="237" t="s">
        <v>124</v>
      </c>
    </row>
    <row r="291" spans="1:63" s="12" customFormat="1" ht="22.8" customHeight="1">
      <c r="A291" s="12"/>
      <c r="B291" s="189"/>
      <c r="C291" s="190"/>
      <c r="D291" s="191" t="s">
        <v>71</v>
      </c>
      <c r="E291" s="203" t="s">
        <v>435</v>
      </c>
      <c r="F291" s="203" t="s">
        <v>436</v>
      </c>
      <c r="G291" s="190"/>
      <c r="H291" s="190"/>
      <c r="I291" s="193"/>
      <c r="J291" s="204">
        <f>BK291</f>
        <v>0</v>
      </c>
      <c r="K291" s="190"/>
      <c r="L291" s="195"/>
      <c r="M291" s="196"/>
      <c r="N291" s="197"/>
      <c r="O291" s="197"/>
      <c r="P291" s="198">
        <f>SUM(P292:P293)</f>
        <v>0</v>
      </c>
      <c r="Q291" s="197"/>
      <c r="R291" s="198">
        <f>SUM(R292:R293)</f>
        <v>0</v>
      </c>
      <c r="S291" s="197"/>
      <c r="T291" s="199">
        <f>SUM(T292:T293)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0" t="s">
        <v>80</v>
      </c>
      <c r="AT291" s="201" t="s">
        <v>71</v>
      </c>
      <c r="AU291" s="201" t="s">
        <v>80</v>
      </c>
      <c r="AY291" s="200" t="s">
        <v>124</v>
      </c>
      <c r="BK291" s="202">
        <f>SUM(BK292:BK293)</f>
        <v>0</v>
      </c>
    </row>
    <row r="292" spans="1:65" s="2" customFormat="1" ht="14.4" customHeight="1">
      <c r="A292" s="39"/>
      <c r="B292" s="40"/>
      <c r="C292" s="205" t="s">
        <v>437</v>
      </c>
      <c r="D292" s="205" t="s">
        <v>127</v>
      </c>
      <c r="E292" s="206" t="s">
        <v>438</v>
      </c>
      <c r="F292" s="207" t="s">
        <v>439</v>
      </c>
      <c r="G292" s="208" t="s">
        <v>222</v>
      </c>
      <c r="H292" s="209">
        <v>15.208</v>
      </c>
      <c r="I292" s="210"/>
      <c r="J292" s="211">
        <f>ROUND(I292*H292,2)</f>
        <v>0</v>
      </c>
      <c r="K292" s="207" t="s">
        <v>131</v>
      </c>
      <c r="L292" s="45"/>
      <c r="M292" s="212" t="s">
        <v>19</v>
      </c>
      <c r="N292" s="213" t="s">
        <v>43</v>
      </c>
      <c r="O292" s="85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165</v>
      </c>
      <c r="AT292" s="216" t="s">
        <v>127</v>
      </c>
      <c r="AU292" s="216" t="s">
        <v>82</v>
      </c>
      <c r="AY292" s="18" t="s">
        <v>124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80</v>
      </c>
      <c r="BK292" s="217">
        <f>ROUND(I292*H292,2)</f>
        <v>0</v>
      </c>
      <c r="BL292" s="18" t="s">
        <v>165</v>
      </c>
      <c r="BM292" s="216" t="s">
        <v>440</v>
      </c>
    </row>
    <row r="293" spans="1:47" s="2" customFormat="1" ht="12">
      <c r="A293" s="39"/>
      <c r="B293" s="40"/>
      <c r="C293" s="41"/>
      <c r="D293" s="218" t="s">
        <v>134</v>
      </c>
      <c r="E293" s="41"/>
      <c r="F293" s="219" t="s">
        <v>441</v>
      </c>
      <c r="G293" s="41"/>
      <c r="H293" s="41"/>
      <c r="I293" s="220"/>
      <c r="J293" s="41"/>
      <c r="K293" s="41"/>
      <c r="L293" s="45"/>
      <c r="M293" s="221"/>
      <c r="N293" s="222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134</v>
      </c>
      <c r="AU293" s="18" t="s">
        <v>82</v>
      </c>
    </row>
    <row r="294" spans="1:63" s="12" customFormat="1" ht="25.9" customHeight="1">
      <c r="A294" s="12"/>
      <c r="B294" s="189"/>
      <c r="C294" s="190"/>
      <c r="D294" s="191" t="s">
        <v>71</v>
      </c>
      <c r="E294" s="192" t="s">
        <v>442</v>
      </c>
      <c r="F294" s="192" t="s">
        <v>443</v>
      </c>
      <c r="G294" s="190"/>
      <c r="H294" s="190"/>
      <c r="I294" s="193"/>
      <c r="J294" s="194">
        <f>BK294</f>
        <v>0</v>
      </c>
      <c r="K294" s="190"/>
      <c r="L294" s="195"/>
      <c r="M294" s="196"/>
      <c r="N294" s="197"/>
      <c r="O294" s="197"/>
      <c r="P294" s="198">
        <f>P295+P311+P319+P331</f>
        <v>0</v>
      </c>
      <c r="Q294" s="197"/>
      <c r="R294" s="198">
        <f>R295+R311+R319+R331</f>
        <v>1.33802974</v>
      </c>
      <c r="S294" s="197"/>
      <c r="T294" s="199">
        <f>T295+T311+T319+T331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00" t="s">
        <v>82</v>
      </c>
      <c r="AT294" s="201" t="s">
        <v>71</v>
      </c>
      <c r="AU294" s="201" t="s">
        <v>72</v>
      </c>
      <c r="AY294" s="200" t="s">
        <v>124</v>
      </c>
      <c r="BK294" s="202">
        <f>BK295+BK311+BK319+BK331</f>
        <v>0</v>
      </c>
    </row>
    <row r="295" spans="1:63" s="12" customFormat="1" ht="22.8" customHeight="1">
      <c r="A295" s="12"/>
      <c r="B295" s="189"/>
      <c r="C295" s="190"/>
      <c r="D295" s="191" t="s">
        <v>71</v>
      </c>
      <c r="E295" s="203" t="s">
        <v>444</v>
      </c>
      <c r="F295" s="203" t="s">
        <v>445</v>
      </c>
      <c r="G295" s="190"/>
      <c r="H295" s="190"/>
      <c r="I295" s="193"/>
      <c r="J295" s="204">
        <f>BK295</f>
        <v>0</v>
      </c>
      <c r="K295" s="190"/>
      <c r="L295" s="195"/>
      <c r="M295" s="196"/>
      <c r="N295" s="197"/>
      <c r="O295" s="197"/>
      <c r="P295" s="198">
        <f>SUM(P296:P310)</f>
        <v>0</v>
      </c>
      <c r="Q295" s="197"/>
      <c r="R295" s="198">
        <f>SUM(R296:R310)</f>
        <v>1.221003</v>
      </c>
      <c r="S295" s="197"/>
      <c r="T295" s="199">
        <f>SUM(T296:T310)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0" t="s">
        <v>82</v>
      </c>
      <c r="AT295" s="201" t="s">
        <v>71</v>
      </c>
      <c r="AU295" s="201" t="s">
        <v>80</v>
      </c>
      <c r="AY295" s="200" t="s">
        <v>124</v>
      </c>
      <c r="BK295" s="202">
        <f>SUM(BK296:BK310)</f>
        <v>0</v>
      </c>
    </row>
    <row r="296" spans="1:65" s="2" customFormat="1" ht="14.4" customHeight="1">
      <c r="A296" s="39"/>
      <c r="B296" s="40"/>
      <c r="C296" s="205" t="s">
        <v>446</v>
      </c>
      <c r="D296" s="205" t="s">
        <v>127</v>
      </c>
      <c r="E296" s="206" t="s">
        <v>447</v>
      </c>
      <c r="F296" s="207" t="s">
        <v>448</v>
      </c>
      <c r="G296" s="208" t="s">
        <v>174</v>
      </c>
      <c r="H296" s="209">
        <v>238.875</v>
      </c>
      <c r="I296" s="210"/>
      <c r="J296" s="211">
        <f>ROUND(I296*H296,2)</f>
        <v>0</v>
      </c>
      <c r="K296" s="207" t="s">
        <v>19</v>
      </c>
      <c r="L296" s="45"/>
      <c r="M296" s="212" t="s">
        <v>19</v>
      </c>
      <c r="N296" s="213" t="s">
        <v>43</v>
      </c>
      <c r="O296" s="85"/>
      <c r="P296" s="214">
        <f>O296*H296</f>
        <v>0</v>
      </c>
      <c r="Q296" s="214">
        <v>0.0035</v>
      </c>
      <c r="R296" s="214">
        <f>Q296*H296</f>
        <v>0.8360625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259</v>
      </c>
      <c r="AT296" s="216" t="s">
        <v>127</v>
      </c>
      <c r="AU296" s="216" t="s">
        <v>82</v>
      </c>
      <c r="AY296" s="18" t="s">
        <v>124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80</v>
      </c>
      <c r="BK296" s="217">
        <f>ROUND(I296*H296,2)</f>
        <v>0</v>
      </c>
      <c r="BL296" s="18" t="s">
        <v>259</v>
      </c>
      <c r="BM296" s="216" t="s">
        <v>449</v>
      </c>
    </row>
    <row r="297" spans="1:47" s="2" customFormat="1" ht="12">
      <c r="A297" s="39"/>
      <c r="B297" s="40"/>
      <c r="C297" s="41"/>
      <c r="D297" s="218" t="s">
        <v>134</v>
      </c>
      <c r="E297" s="41"/>
      <c r="F297" s="219" t="s">
        <v>450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134</v>
      </c>
      <c r="AU297" s="18" t="s">
        <v>82</v>
      </c>
    </row>
    <row r="298" spans="1:47" s="2" customFormat="1" ht="12">
      <c r="A298" s="39"/>
      <c r="B298" s="40"/>
      <c r="C298" s="41"/>
      <c r="D298" s="218" t="s">
        <v>323</v>
      </c>
      <c r="E298" s="41"/>
      <c r="F298" s="249" t="s">
        <v>451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323</v>
      </c>
      <c r="AU298" s="18" t="s">
        <v>82</v>
      </c>
    </row>
    <row r="299" spans="1:51" s="13" customFormat="1" ht="12">
      <c r="A299" s="13"/>
      <c r="B299" s="227"/>
      <c r="C299" s="228"/>
      <c r="D299" s="218" t="s">
        <v>168</v>
      </c>
      <c r="E299" s="229" t="s">
        <v>19</v>
      </c>
      <c r="F299" s="230" t="s">
        <v>316</v>
      </c>
      <c r="G299" s="228"/>
      <c r="H299" s="231">
        <v>56.716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168</v>
      </c>
      <c r="AU299" s="237" t="s">
        <v>82</v>
      </c>
      <c r="AV299" s="13" t="s">
        <v>82</v>
      </c>
      <c r="AW299" s="13" t="s">
        <v>33</v>
      </c>
      <c r="AX299" s="13" t="s">
        <v>72</v>
      </c>
      <c r="AY299" s="237" t="s">
        <v>124</v>
      </c>
    </row>
    <row r="300" spans="1:51" s="13" customFormat="1" ht="12">
      <c r="A300" s="13"/>
      <c r="B300" s="227"/>
      <c r="C300" s="228"/>
      <c r="D300" s="218" t="s">
        <v>168</v>
      </c>
      <c r="E300" s="229" t="s">
        <v>19</v>
      </c>
      <c r="F300" s="230" t="s">
        <v>307</v>
      </c>
      <c r="G300" s="228"/>
      <c r="H300" s="231">
        <v>125.443</v>
      </c>
      <c r="I300" s="232"/>
      <c r="J300" s="228"/>
      <c r="K300" s="228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168</v>
      </c>
      <c r="AU300" s="237" t="s">
        <v>82</v>
      </c>
      <c r="AV300" s="13" t="s">
        <v>82</v>
      </c>
      <c r="AW300" s="13" t="s">
        <v>33</v>
      </c>
      <c r="AX300" s="13" t="s">
        <v>72</v>
      </c>
      <c r="AY300" s="237" t="s">
        <v>124</v>
      </c>
    </row>
    <row r="301" spans="1:51" s="13" customFormat="1" ht="12">
      <c r="A301" s="13"/>
      <c r="B301" s="227"/>
      <c r="C301" s="228"/>
      <c r="D301" s="218" t="s">
        <v>168</v>
      </c>
      <c r="E301" s="229" t="s">
        <v>19</v>
      </c>
      <c r="F301" s="230" t="s">
        <v>308</v>
      </c>
      <c r="G301" s="228"/>
      <c r="H301" s="231">
        <v>56.716</v>
      </c>
      <c r="I301" s="232"/>
      <c r="J301" s="228"/>
      <c r="K301" s="228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168</v>
      </c>
      <c r="AU301" s="237" t="s">
        <v>82</v>
      </c>
      <c r="AV301" s="13" t="s">
        <v>82</v>
      </c>
      <c r="AW301" s="13" t="s">
        <v>33</v>
      </c>
      <c r="AX301" s="13" t="s">
        <v>72</v>
      </c>
      <c r="AY301" s="237" t="s">
        <v>124</v>
      </c>
    </row>
    <row r="302" spans="1:51" s="14" customFormat="1" ht="12">
      <c r="A302" s="14"/>
      <c r="B302" s="238"/>
      <c r="C302" s="239"/>
      <c r="D302" s="218" t="s">
        <v>168</v>
      </c>
      <c r="E302" s="240" t="s">
        <v>19</v>
      </c>
      <c r="F302" s="241" t="s">
        <v>171</v>
      </c>
      <c r="G302" s="239"/>
      <c r="H302" s="242">
        <v>238.875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8" t="s">
        <v>168</v>
      </c>
      <c r="AU302" s="248" t="s">
        <v>82</v>
      </c>
      <c r="AV302" s="14" t="s">
        <v>165</v>
      </c>
      <c r="AW302" s="14" t="s">
        <v>33</v>
      </c>
      <c r="AX302" s="14" t="s">
        <v>80</v>
      </c>
      <c r="AY302" s="248" t="s">
        <v>124</v>
      </c>
    </row>
    <row r="303" spans="1:65" s="2" customFormat="1" ht="14.4" customHeight="1">
      <c r="A303" s="39"/>
      <c r="B303" s="40"/>
      <c r="C303" s="205" t="s">
        <v>452</v>
      </c>
      <c r="D303" s="205" t="s">
        <v>127</v>
      </c>
      <c r="E303" s="206" t="s">
        <v>453</v>
      </c>
      <c r="F303" s="207" t="s">
        <v>454</v>
      </c>
      <c r="G303" s="208" t="s">
        <v>174</v>
      </c>
      <c r="H303" s="209">
        <v>109.983</v>
      </c>
      <c r="I303" s="210"/>
      <c r="J303" s="211">
        <f>ROUND(I303*H303,2)</f>
        <v>0</v>
      </c>
      <c r="K303" s="207" t="s">
        <v>19</v>
      </c>
      <c r="L303" s="45"/>
      <c r="M303" s="212" t="s">
        <v>19</v>
      </c>
      <c r="N303" s="213" t="s">
        <v>43</v>
      </c>
      <c r="O303" s="85"/>
      <c r="P303" s="214">
        <f>O303*H303</f>
        <v>0</v>
      </c>
      <c r="Q303" s="214">
        <v>0.0035</v>
      </c>
      <c r="R303" s="214">
        <f>Q303*H303</f>
        <v>0.3849405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259</v>
      </c>
      <c r="AT303" s="216" t="s">
        <v>127</v>
      </c>
      <c r="AU303" s="216" t="s">
        <v>82</v>
      </c>
      <c r="AY303" s="18" t="s">
        <v>124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80</v>
      </c>
      <c r="BK303" s="217">
        <f>ROUND(I303*H303,2)</f>
        <v>0</v>
      </c>
      <c r="BL303" s="18" t="s">
        <v>259</v>
      </c>
      <c r="BM303" s="216" t="s">
        <v>455</v>
      </c>
    </row>
    <row r="304" spans="1:47" s="2" customFormat="1" ht="12">
      <c r="A304" s="39"/>
      <c r="B304" s="40"/>
      <c r="C304" s="41"/>
      <c r="D304" s="218" t="s">
        <v>134</v>
      </c>
      <c r="E304" s="41"/>
      <c r="F304" s="219" t="s">
        <v>456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134</v>
      </c>
      <c r="AU304" s="18" t="s">
        <v>82</v>
      </c>
    </row>
    <row r="305" spans="1:47" s="2" customFormat="1" ht="12">
      <c r="A305" s="39"/>
      <c r="B305" s="40"/>
      <c r="C305" s="41"/>
      <c r="D305" s="218" t="s">
        <v>323</v>
      </c>
      <c r="E305" s="41"/>
      <c r="F305" s="249" t="s">
        <v>451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323</v>
      </c>
      <c r="AU305" s="18" t="s">
        <v>82</v>
      </c>
    </row>
    <row r="306" spans="1:51" s="13" customFormat="1" ht="12">
      <c r="A306" s="13"/>
      <c r="B306" s="227"/>
      <c r="C306" s="228"/>
      <c r="D306" s="218" t="s">
        <v>168</v>
      </c>
      <c r="E306" s="229" t="s">
        <v>19</v>
      </c>
      <c r="F306" s="230" t="s">
        <v>317</v>
      </c>
      <c r="G306" s="228"/>
      <c r="H306" s="231">
        <v>39.717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168</v>
      </c>
      <c r="AU306" s="237" t="s">
        <v>82</v>
      </c>
      <c r="AV306" s="13" t="s">
        <v>82</v>
      </c>
      <c r="AW306" s="13" t="s">
        <v>33</v>
      </c>
      <c r="AX306" s="13" t="s">
        <v>72</v>
      </c>
      <c r="AY306" s="237" t="s">
        <v>124</v>
      </c>
    </row>
    <row r="307" spans="1:51" s="13" customFormat="1" ht="12">
      <c r="A307" s="13"/>
      <c r="B307" s="227"/>
      <c r="C307" s="228"/>
      <c r="D307" s="218" t="s">
        <v>168</v>
      </c>
      <c r="E307" s="229" t="s">
        <v>19</v>
      </c>
      <c r="F307" s="230" t="s">
        <v>309</v>
      </c>
      <c r="G307" s="228"/>
      <c r="H307" s="231">
        <v>70.266</v>
      </c>
      <c r="I307" s="232"/>
      <c r="J307" s="228"/>
      <c r="K307" s="228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168</v>
      </c>
      <c r="AU307" s="237" t="s">
        <v>82</v>
      </c>
      <c r="AV307" s="13" t="s">
        <v>82</v>
      </c>
      <c r="AW307" s="13" t="s">
        <v>33</v>
      </c>
      <c r="AX307" s="13" t="s">
        <v>72</v>
      </c>
      <c r="AY307" s="237" t="s">
        <v>124</v>
      </c>
    </row>
    <row r="308" spans="1:51" s="14" customFormat="1" ht="12">
      <c r="A308" s="14"/>
      <c r="B308" s="238"/>
      <c r="C308" s="239"/>
      <c r="D308" s="218" t="s">
        <v>168</v>
      </c>
      <c r="E308" s="240" t="s">
        <v>19</v>
      </c>
      <c r="F308" s="241" t="s">
        <v>171</v>
      </c>
      <c r="G308" s="239"/>
      <c r="H308" s="242">
        <v>109.983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8" t="s">
        <v>168</v>
      </c>
      <c r="AU308" s="248" t="s">
        <v>82</v>
      </c>
      <c r="AV308" s="14" t="s">
        <v>165</v>
      </c>
      <c r="AW308" s="14" t="s">
        <v>33</v>
      </c>
      <c r="AX308" s="14" t="s">
        <v>80</v>
      </c>
      <c r="AY308" s="248" t="s">
        <v>124</v>
      </c>
    </row>
    <row r="309" spans="1:65" s="2" customFormat="1" ht="14.4" customHeight="1">
      <c r="A309" s="39"/>
      <c r="B309" s="40"/>
      <c r="C309" s="205" t="s">
        <v>457</v>
      </c>
      <c r="D309" s="205" t="s">
        <v>127</v>
      </c>
      <c r="E309" s="206" t="s">
        <v>458</v>
      </c>
      <c r="F309" s="207" t="s">
        <v>459</v>
      </c>
      <c r="G309" s="208" t="s">
        <v>460</v>
      </c>
      <c r="H309" s="260"/>
      <c r="I309" s="210"/>
      <c r="J309" s="211">
        <f>ROUND(I309*H309,2)</f>
        <v>0</v>
      </c>
      <c r="K309" s="207" t="s">
        <v>131</v>
      </c>
      <c r="L309" s="45"/>
      <c r="M309" s="212" t="s">
        <v>19</v>
      </c>
      <c r="N309" s="213" t="s">
        <v>43</v>
      </c>
      <c r="O309" s="85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259</v>
      </c>
      <c r="AT309" s="216" t="s">
        <v>127</v>
      </c>
      <c r="AU309" s="216" t="s">
        <v>82</v>
      </c>
      <c r="AY309" s="18" t="s">
        <v>124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80</v>
      </c>
      <c r="BK309" s="217">
        <f>ROUND(I309*H309,2)</f>
        <v>0</v>
      </c>
      <c r="BL309" s="18" t="s">
        <v>259</v>
      </c>
      <c r="BM309" s="216" t="s">
        <v>461</v>
      </c>
    </row>
    <row r="310" spans="1:47" s="2" customFormat="1" ht="12">
      <c r="A310" s="39"/>
      <c r="B310" s="40"/>
      <c r="C310" s="41"/>
      <c r="D310" s="218" t="s">
        <v>134</v>
      </c>
      <c r="E310" s="41"/>
      <c r="F310" s="219" t="s">
        <v>462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134</v>
      </c>
      <c r="AU310" s="18" t="s">
        <v>82</v>
      </c>
    </row>
    <row r="311" spans="1:63" s="12" customFormat="1" ht="22.8" customHeight="1">
      <c r="A311" s="12"/>
      <c r="B311" s="189"/>
      <c r="C311" s="190"/>
      <c r="D311" s="191" t="s">
        <v>71</v>
      </c>
      <c r="E311" s="203" t="s">
        <v>463</v>
      </c>
      <c r="F311" s="203" t="s">
        <v>464</v>
      </c>
      <c r="G311" s="190"/>
      <c r="H311" s="190"/>
      <c r="I311" s="193"/>
      <c r="J311" s="204">
        <f>BK311</f>
        <v>0</v>
      </c>
      <c r="K311" s="190"/>
      <c r="L311" s="195"/>
      <c r="M311" s="196"/>
      <c r="N311" s="197"/>
      <c r="O311" s="197"/>
      <c r="P311" s="198">
        <f>SUM(P312:P318)</f>
        <v>0</v>
      </c>
      <c r="Q311" s="197"/>
      <c r="R311" s="198">
        <f>SUM(R312:R318)</f>
        <v>0.06826</v>
      </c>
      <c r="S311" s="197"/>
      <c r="T311" s="199">
        <f>SUM(T312:T318)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0" t="s">
        <v>82</v>
      </c>
      <c r="AT311" s="201" t="s">
        <v>71</v>
      </c>
      <c r="AU311" s="201" t="s">
        <v>80</v>
      </c>
      <c r="AY311" s="200" t="s">
        <v>124</v>
      </c>
      <c r="BK311" s="202">
        <f>SUM(BK312:BK318)</f>
        <v>0</v>
      </c>
    </row>
    <row r="312" spans="1:65" s="2" customFormat="1" ht="14.4" customHeight="1">
      <c r="A312" s="39"/>
      <c r="B312" s="40"/>
      <c r="C312" s="205" t="s">
        <v>465</v>
      </c>
      <c r="D312" s="205" t="s">
        <v>127</v>
      </c>
      <c r="E312" s="206" t="s">
        <v>466</v>
      </c>
      <c r="F312" s="207" t="s">
        <v>467</v>
      </c>
      <c r="G312" s="208" t="s">
        <v>468</v>
      </c>
      <c r="H312" s="209">
        <v>1</v>
      </c>
      <c r="I312" s="210"/>
      <c r="J312" s="211">
        <f>ROUND(I312*H312,2)</f>
        <v>0</v>
      </c>
      <c r="K312" s="207" t="s">
        <v>19</v>
      </c>
      <c r="L312" s="45"/>
      <c r="M312" s="212" t="s">
        <v>19</v>
      </c>
      <c r="N312" s="213" t="s">
        <v>43</v>
      </c>
      <c r="O312" s="85"/>
      <c r="P312" s="214">
        <f>O312*H312</f>
        <v>0</v>
      </c>
      <c r="Q312" s="214">
        <v>0.00026</v>
      </c>
      <c r="R312" s="214">
        <f>Q312*H312</f>
        <v>0.00026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259</v>
      </c>
      <c r="AT312" s="216" t="s">
        <v>127</v>
      </c>
      <c r="AU312" s="216" t="s">
        <v>82</v>
      </c>
      <c r="AY312" s="18" t="s">
        <v>124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80</v>
      </c>
      <c r="BK312" s="217">
        <f>ROUND(I312*H312,2)</f>
        <v>0</v>
      </c>
      <c r="BL312" s="18" t="s">
        <v>259</v>
      </c>
      <c r="BM312" s="216" t="s">
        <v>469</v>
      </c>
    </row>
    <row r="313" spans="1:47" s="2" customFormat="1" ht="12">
      <c r="A313" s="39"/>
      <c r="B313" s="40"/>
      <c r="C313" s="41"/>
      <c r="D313" s="218" t="s">
        <v>134</v>
      </c>
      <c r="E313" s="41"/>
      <c r="F313" s="219" t="s">
        <v>467</v>
      </c>
      <c r="G313" s="41"/>
      <c r="H313" s="41"/>
      <c r="I313" s="220"/>
      <c r="J313" s="41"/>
      <c r="K313" s="41"/>
      <c r="L313" s="45"/>
      <c r="M313" s="221"/>
      <c r="N313" s="222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134</v>
      </c>
      <c r="AU313" s="18" t="s">
        <v>82</v>
      </c>
    </row>
    <row r="314" spans="1:65" s="2" customFormat="1" ht="14.4" customHeight="1">
      <c r="A314" s="39"/>
      <c r="B314" s="40"/>
      <c r="C314" s="261" t="s">
        <v>470</v>
      </c>
      <c r="D314" s="261" t="s">
        <v>471</v>
      </c>
      <c r="E314" s="262" t="s">
        <v>472</v>
      </c>
      <c r="F314" s="263" t="s">
        <v>473</v>
      </c>
      <c r="G314" s="264" t="s">
        <v>468</v>
      </c>
      <c r="H314" s="265">
        <v>1</v>
      </c>
      <c r="I314" s="266"/>
      <c r="J314" s="267">
        <f>ROUND(I314*H314,2)</f>
        <v>0</v>
      </c>
      <c r="K314" s="263" t="s">
        <v>19</v>
      </c>
      <c r="L314" s="268"/>
      <c r="M314" s="269" t="s">
        <v>19</v>
      </c>
      <c r="N314" s="270" t="s">
        <v>43</v>
      </c>
      <c r="O314" s="85"/>
      <c r="P314" s="214">
        <f>O314*H314</f>
        <v>0</v>
      </c>
      <c r="Q314" s="214">
        <v>0.068</v>
      </c>
      <c r="R314" s="214">
        <f>Q314*H314</f>
        <v>0.068</v>
      </c>
      <c r="S314" s="214">
        <v>0</v>
      </c>
      <c r="T314" s="21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16" t="s">
        <v>369</v>
      </c>
      <c r="AT314" s="216" t="s">
        <v>471</v>
      </c>
      <c r="AU314" s="216" t="s">
        <v>82</v>
      </c>
      <c r="AY314" s="18" t="s">
        <v>124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18" t="s">
        <v>80</v>
      </c>
      <c r="BK314" s="217">
        <f>ROUND(I314*H314,2)</f>
        <v>0</v>
      </c>
      <c r="BL314" s="18" t="s">
        <v>259</v>
      </c>
      <c r="BM314" s="216" t="s">
        <v>474</v>
      </c>
    </row>
    <row r="315" spans="1:47" s="2" customFormat="1" ht="12">
      <c r="A315" s="39"/>
      <c r="B315" s="40"/>
      <c r="C315" s="41"/>
      <c r="D315" s="218" t="s">
        <v>134</v>
      </c>
      <c r="E315" s="41"/>
      <c r="F315" s="219" t="s">
        <v>475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134</v>
      </c>
      <c r="AU315" s="18" t="s">
        <v>82</v>
      </c>
    </row>
    <row r="316" spans="1:51" s="13" customFormat="1" ht="12">
      <c r="A316" s="13"/>
      <c r="B316" s="227"/>
      <c r="C316" s="228"/>
      <c r="D316" s="218" t="s">
        <v>168</v>
      </c>
      <c r="E316" s="229" t="s">
        <v>19</v>
      </c>
      <c r="F316" s="230" t="s">
        <v>476</v>
      </c>
      <c r="G316" s="228"/>
      <c r="H316" s="231">
        <v>1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168</v>
      </c>
      <c r="AU316" s="237" t="s">
        <v>82</v>
      </c>
      <c r="AV316" s="13" t="s">
        <v>82</v>
      </c>
      <c r="AW316" s="13" t="s">
        <v>33</v>
      </c>
      <c r="AX316" s="13" t="s">
        <v>80</v>
      </c>
      <c r="AY316" s="237" t="s">
        <v>124</v>
      </c>
    </row>
    <row r="317" spans="1:65" s="2" customFormat="1" ht="14.4" customHeight="1">
      <c r="A317" s="39"/>
      <c r="B317" s="40"/>
      <c r="C317" s="205" t="s">
        <v>477</v>
      </c>
      <c r="D317" s="205" t="s">
        <v>127</v>
      </c>
      <c r="E317" s="206" t="s">
        <v>478</v>
      </c>
      <c r="F317" s="207" t="s">
        <v>479</v>
      </c>
      <c r="G317" s="208" t="s">
        <v>460</v>
      </c>
      <c r="H317" s="260"/>
      <c r="I317" s="210"/>
      <c r="J317" s="211">
        <f>ROUND(I317*H317,2)</f>
        <v>0</v>
      </c>
      <c r="K317" s="207" t="s">
        <v>131</v>
      </c>
      <c r="L317" s="45"/>
      <c r="M317" s="212" t="s">
        <v>19</v>
      </c>
      <c r="N317" s="213" t="s">
        <v>43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259</v>
      </c>
      <c r="AT317" s="216" t="s">
        <v>127</v>
      </c>
      <c r="AU317" s="216" t="s">
        <v>82</v>
      </c>
      <c r="AY317" s="18" t="s">
        <v>124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80</v>
      </c>
      <c r="BK317" s="217">
        <f>ROUND(I317*H317,2)</f>
        <v>0</v>
      </c>
      <c r="BL317" s="18" t="s">
        <v>259</v>
      </c>
      <c r="BM317" s="216" t="s">
        <v>480</v>
      </c>
    </row>
    <row r="318" spans="1:47" s="2" customFormat="1" ht="12">
      <c r="A318" s="39"/>
      <c r="B318" s="40"/>
      <c r="C318" s="41"/>
      <c r="D318" s="218" t="s">
        <v>134</v>
      </c>
      <c r="E318" s="41"/>
      <c r="F318" s="219" t="s">
        <v>481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134</v>
      </c>
      <c r="AU318" s="18" t="s">
        <v>82</v>
      </c>
    </row>
    <row r="319" spans="1:63" s="12" customFormat="1" ht="22.8" customHeight="1">
      <c r="A319" s="12"/>
      <c r="B319" s="189"/>
      <c r="C319" s="190"/>
      <c r="D319" s="191" t="s">
        <v>71</v>
      </c>
      <c r="E319" s="203" t="s">
        <v>482</v>
      </c>
      <c r="F319" s="203" t="s">
        <v>483</v>
      </c>
      <c r="G319" s="190"/>
      <c r="H319" s="190"/>
      <c r="I319" s="193"/>
      <c r="J319" s="204">
        <f>BK319</f>
        <v>0</v>
      </c>
      <c r="K319" s="190"/>
      <c r="L319" s="195"/>
      <c r="M319" s="196"/>
      <c r="N319" s="197"/>
      <c r="O319" s="197"/>
      <c r="P319" s="198">
        <f>SUM(P320:P330)</f>
        <v>0</v>
      </c>
      <c r="Q319" s="197"/>
      <c r="R319" s="198">
        <f>SUM(R320:R330)</f>
        <v>0</v>
      </c>
      <c r="S319" s="197"/>
      <c r="T319" s="199">
        <f>SUM(T320:T330)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0" t="s">
        <v>82</v>
      </c>
      <c r="AT319" s="201" t="s">
        <v>71</v>
      </c>
      <c r="AU319" s="201" t="s">
        <v>80</v>
      </c>
      <c r="AY319" s="200" t="s">
        <v>124</v>
      </c>
      <c r="BK319" s="202">
        <f>SUM(BK320:BK330)</f>
        <v>0</v>
      </c>
    </row>
    <row r="320" spans="1:65" s="2" customFormat="1" ht="14.4" customHeight="1">
      <c r="A320" s="39"/>
      <c r="B320" s="40"/>
      <c r="C320" s="205" t="s">
        <v>484</v>
      </c>
      <c r="D320" s="205" t="s">
        <v>127</v>
      </c>
      <c r="E320" s="206" t="s">
        <v>485</v>
      </c>
      <c r="F320" s="207" t="s">
        <v>486</v>
      </c>
      <c r="G320" s="208" t="s">
        <v>230</v>
      </c>
      <c r="H320" s="209">
        <v>1</v>
      </c>
      <c r="I320" s="210"/>
      <c r="J320" s="211">
        <f>ROUND(I320*H320,2)</f>
        <v>0</v>
      </c>
      <c r="K320" s="207" t="s">
        <v>19</v>
      </c>
      <c r="L320" s="45"/>
      <c r="M320" s="212" t="s">
        <v>19</v>
      </c>
      <c r="N320" s="213" t="s">
        <v>43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259</v>
      </c>
      <c r="AT320" s="216" t="s">
        <v>127</v>
      </c>
      <c r="AU320" s="216" t="s">
        <v>82</v>
      </c>
      <c r="AY320" s="18" t="s">
        <v>124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80</v>
      </c>
      <c r="BK320" s="217">
        <f>ROUND(I320*H320,2)</f>
        <v>0</v>
      </c>
      <c r="BL320" s="18" t="s">
        <v>259</v>
      </c>
      <c r="BM320" s="216" t="s">
        <v>487</v>
      </c>
    </row>
    <row r="321" spans="1:47" s="2" customFormat="1" ht="12">
      <c r="A321" s="39"/>
      <c r="B321" s="40"/>
      <c r="C321" s="41"/>
      <c r="D321" s="218" t="s">
        <v>134</v>
      </c>
      <c r="E321" s="41"/>
      <c r="F321" s="219" t="s">
        <v>488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134</v>
      </c>
      <c r="AU321" s="18" t="s">
        <v>82</v>
      </c>
    </row>
    <row r="322" spans="1:51" s="13" customFormat="1" ht="12">
      <c r="A322" s="13"/>
      <c r="B322" s="227"/>
      <c r="C322" s="228"/>
      <c r="D322" s="218" t="s">
        <v>168</v>
      </c>
      <c r="E322" s="229" t="s">
        <v>19</v>
      </c>
      <c r="F322" s="230" t="s">
        <v>476</v>
      </c>
      <c r="G322" s="228"/>
      <c r="H322" s="231">
        <v>1</v>
      </c>
      <c r="I322" s="232"/>
      <c r="J322" s="228"/>
      <c r="K322" s="228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168</v>
      </c>
      <c r="AU322" s="237" t="s">
        <v>82</v>
      </c>
      <c r="AV322" s="13" t="s">
        <v>82</v>
      </c>
      <c r="AW322" s="13" t="s">
        <v>33</v>
      </c>
      <c r="AX322" s="13" t="s">
        <v>80</v>
      </c>
      <c r="AY322" s="237" t="s">
        <v>124</v>
      </c>
    </row>
    <row r="323" spans="1:65" s="2" customFormat="1" ht="14.4" customHeight="1">
      <c r="A323" s="39"/>
      <c r="B323" s="40"/>
      <c r="C323" s="205" t="s">
        <v>489</v>
      </c>
      <c r="D323" s="205" t="s">
        <v>127</v>
      </c>
      <c r="E323" s="206" t="s">
        <v>490</v>
      </c>
      <c r="F323" s="207" t="s">
        <v>491</v>
      </c>
      <c r="G323" s="208" t="s">
        <v>230</v>
      </c>
      <c r="H323" s="209">
        <v>1</v>
      </c>
      <c r="I323" s="210"/>
      <c r="J323" s="211">
        <f>ROUND(I323*H323,2)</f>
        <v>0</v>
      </c>
      <c r="K323" s="207" t="s">
        <v>19</v>
      </c>
      <c r="L323" s="45"/>
      <c r="M323" s="212" t="s">
        <v>19</v>
      </c>
      <c r="N323" s="213" t="s">
        <v>43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259</v>
      </c>
      <c r="AT323" s="216" t="s">
        <v>127</v>
      </c>
      <c r="AU323" s="216" t="s">
        <v>82</v>
      </c>
      <c r="AY323" s="18" t="s">
        <v>124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80</v>
      </c>
      <c r="BK323" s="217">
        <f>ROUND(I323*H323,2)</f>
        <v>0</v>
      </c>
      <c r="BL323" s="18" t="s">
        <v>259</v>
      </c>
      <c r="BM323" s="216" t="s">
        <v>492</v>
      </c>
    </row>
    <row r="324" spans="1:47" s="2" customFormat="1" ht="12">
      <c r="A324" s="39"/>
      <c r="B324" s="40"/>
      <c r="C324" s="41"/>
      <c r="D324" s="218" t="s">
        <v>134</v>
      </c>
      <c r="E324" s="41"/>
      <c r="F324" s="219" t="s">
        <v>493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134</v>
      </c>
      <c r="AU324" s="18" t="s">
        <v>82</v>
      </c>
    </row>
    <row r="325" spans="1:51" s="13" customFormat="1" ht="12">
      <c r="A325" s="13"/>
      <c r="B325" s="227"/>
      <c r="C325" s="228"/>
      <c r="D325" s="218" t="s">
        <v>168</v>
      </c>
      <c r="E325" s="229" t="s">
        <v>19</v>
      </c>
      <c r="F325" s="230" t="s">
        <v>476</v>
      </c>
      <c r="G325" s="228"/>
      <c r="H325" s="231">
        <v>1</v>
      </c>
      <c r="I325" s="232"/>
      <c r="J325" s="228"/>
      <c r="K325" s="228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168</v>
      </c>
      <c r="AU325" s="237" t="s">
        <v>82</v>
      </c>
      <c r="AV325" s="13" t="s">
        <v>82</v>
      </c>
      <c r="AW325" s="13" t="s">
        <v>33</v>
      </c>
      <c r="AX325" s="13" t="s">
        <v>80</v>
      </c>
      <c r="AY325" s="237" t="s">
        <v>124</v>
      </c>
    </row>
    <row r="326" spans="1:65" s="2" customFormat="1" ht="14.4" customHeight="1">
      <c r="A326" s="39"/>
      <c r="B326" s="40"/>
      <c r="C326" s="205" t="s">
        <v>494</v>
      </c>
      <c r="D326" s="205" t="s">
        <v>127</v>
      </c>
      <c r="E326" s="206" t="s">
        <v>495</v>
      </c>
      <c r="F326" s="207" t="s">
        <v>496</v>
      </c>
      <c r="G326" s="208" t="s">
        <v>230</v>
      </c>
      <c r="H326" s="209">
        <v>1</v>
      </c>
      <c r="I326" s="210"/>
      <c r="J326" s="211">
        <f>ROUND(I326*H326,2)</f>
        <v>0</v>
      </c>
      <c r="K326" s="207" t="s">
        <v>19</v>
      </c>
      <c r="L326" s="45"/>
      <c r="M326" s="212" t="s">
        <v>19</v>
      </c>
      <c r="N326" s="213" t="s">
        <v>43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259</v>
      </c>
      <c r="AT326" s="216" t="s">
        <v>127</v>
      </c>
      <c r="AU326" s="216" t="s">
        <v>82</v>
      </c>
      <c r="AY326" s="18" t="s">
        <v>124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80</v>
      </c>
      <c r="BK326" s="217">
        <f>ROUND(I326*H326,2)</f>
        <v>0</v>
      </c>
      <c r="BL326" s="18" t="s">
        <v>259</v>
      </c>
      <c r="BM326" s="216" t="s">
        <v>497</v>
      </c>
    </row>
    <row r="327" spans="1:47" s="2" customFormat="1" ht="12">
      <c r="A327" s="39"/>
      <c r="B327" s="40"/>
      <c r="C327" s="41"/>
      <c r="D327" s="218" t="s">
        <v>134</v>
      </c>
      <c r="E327" s="41"/>
      <c r="F327" s="219" t="s">
        <v>498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134</v>
      </c>
      <c r="AU327" s="18" t="s">
        <v>82</v>
      </c>
    </row>
    <row r="328" spans="1:51" s="13" customFormat="1" ht="12">
      <c r="A328" s="13"/>
      <c r="B328" s="227"/>
      <c r="C328" s="228"/>
      <c r="D328" s="218" t="s">
        <v>168</v>
      </c>
      <c r="E328" s="229" t="s">
        <v>19</v>
      </c>
      <c r="F328" s="230" t="s">
        <v>476</v>
      </c>
      <c r="G328" s="228"/>
      <c r="H328" s="231">
        <v>1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168</v>
      </c>
      <c r="AU328" s="237" t="s">
        <v>82</v>
      </c>
      <c r="AV328" s="13" t="s">
        <v>82</v>
      </c>
      <c r="AW328" s="13" t="s">
        <v>33</v>
      </c>
      <c r="AX328" s="13" t="s">
        <v>80</v>
      </c>
      <c r="AY328" s="237" t="s">
        <v>124</v>
      </c>
    </row>
    <row r="329" spans="1:65" s="2" customFormat="1" ht="14.4" customHeight="1">
      <c r="A329" s="39"/>
      <c r="B329" s="40"/>
      <c r="C329" s="205" t="s">
        <v>499</v>
      </c>
      <c r="D329" s="205" t="s">
        <v>127</v>
      </c>
      <c r="E329" s="206" t="s">
        <v>500</v>
      </c>
      <c r="F329" s="207" t="s">
        <v>501</v>
      </c>
      <c r="G329" s="208" t="s">
        <v>460</v>
      </c>
      <c r="H329" s="260"/>
      <c r="I329" s="210"/>
      <c r="J329" s="211">
        <f>ROUND(I329*H329,2)</f>
        <v>0</v>
      </c>
      <c r="K329" s="207" t="s">
        <v>131</v>
      </c>
      <c r="L329" s="45"/>
      <c r="M329" s="212" t="s">
        <v>19</v>
      </c>
      <c r="N329" s="213" t="s">
        <v>43</v>
      </c>
      <c r="O329" s="85"/>
      <c r="P329" s="214">
        <f>O329*H329</f>
        <v>0</v>
      </c>
      <c r="Q329" s="214">
        <v>0</v>
      </c>
      <c r="R329" s="214">
        <f>Q329*H329</f>
        <v>0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259</v>
      </c>
      <c r="AT329" s="216" t="s">
        <v>127</v>
      </c>
      <c r="AU329" s="216" t="s">
        <v>82</v>
      </c>
      <c r="AY329" s="18" t="s">
        <v>124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80</v>
      </c>
      <c r="BK329" s="217">
        <f>ROUND(I329*H329,2)</f>
        <v>0</v>
      </c>
      <c r="BL329" s="18" t="s">
        <v>259</v>
      </c>
      <c r="BM329" s="216" t="s">
        <v>502</v>
      </c>
    </row>
    <row r="330" spans="1:47" s="2" customFormat="1" ht="12">
      <c r="A330" s="39"/>
      <c r="B330" s="40"/>
      <c r="C330" s="41"/>
      <c r="D330" s="218" t="s">
        <v>134</v>
      </c>
      <c r="E330" s="41"/>
      <c r="F330" s="219" t="s">
        <v>503</v>
      </c>
      <c r="G330" s="41"/>
      <c r="H330" s="41"/>
      <c r="I330" s="220"/>
      <c r="J330" s="41"/>
      <c r="K330" s="41"/>
      <c r="L330" s="45"/>
      <c r="M330" s="221"/>
      <c r="N330" s="222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134</v>
      </c>
      <c r="AU330" s="18" t="s">
        <v>82</v>
      </c>
    </row>
    <row r="331" spans="1:63" s="12" customFormat="1" ht="22.8" customHeight="1">
      <c r="A331" s="12"/>
      <c r="B331" s="189"/>
      <c r="C331" s="190"/>
      <c r="D331" s="191" t="s">
        <v>71</v>
      </c>
      <c r="E331" s="203" t="s">
        <v>504</v>
      </c>
      <c r="F331" s="203" t="s">
        <v>505</v>
      </c>
      <c r="G331" s="190"/>
      <c r="H331" s="190"/>
      <c r="I331" s="193"/>
      <c r="J331" s="204">
        <f>BK331</f>
        <v>0</v>
      </c>
      <c r="K331" s="190"/>
      <c r="L331" s="195"/>
      <c r="M331" s="196"/>
      <c r="N331" s="197"/>
      <c r="O331" s="197"/>
      <c r="P331" s="198">
        <f>SUM(P332:P336)</f>
        <v>0</v>
      </c>
      <c r="Q331" s="197"/>
      <c r="R331" s="198">
        <f>SUM(R332:R336)</f>
        <v>0.048766739999999996</v>
      </c>
      <c r="S331" s="197"/>
      <c r="T331" s="199">
        <f>SUM(T332:T336)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0" t="s">
        <v>82</v>
      </c>
      <c r="AT331" s="201" t="s">
        <v>71</v>
      </c>
      <c r="AU331" s="201" t="s">
        <v>80</v>
      </c>
      <c r="AY331" s="200" t="s">
        <v>124</v>
      </c>
      <c r="BK331" s="202">
        <f>SUM(BK332:BK336)</f>
        <v>0</v>
      </c>
    </row>
    <row r="332" spans="1:65" s="2" customFormat="1" ht="14.4" customHeight="1">
      <c r="A332" s="39"/>
      <c r="B332" s="40"/>
      <c r="C332" s="205" t="s">
        <v>506</v>
      </c>
      <c r="D332" s="205" t="s">
        <v>127</v>
      </c>
      <c r="E332" s="206" t="s">
        <v>507</v>
      </c>
      <c r="F332" s="207" t="s">
        <v>508</v>
      </c>
      <c r="G332" s="208" t="s">
        <v>174</v>
      </c>
      <c r="H332" s="209">
        <v>73.889</v>
      </c>
      <c r="I332" s="210"/>
      <c r="J332" s="211">
        <f>ROUND(I332*H332,2)</f>
        <v>0</v>
      </c>
      <c r="K332" s="207" t="s">
        <v>131</v>
      </c>
      <c r="L332" s="45"/>
      <c r="M332" s="212" t="s">
        <v>19</v>
      </c>
      <c r="N332" s="213" t="s">
        <v>43</v>
      </c>
      <c r="O332" s="85"/>
      <c r="P332" s="214">
        <f>O332*H332</f>
        <v>0</v>
      </c>
      <c r="Q332" s="214">
        <v>0.00066</v>
      </c>
      <c r="R332" s="214">
        <f>Q332*H332</f>
        <v>0.048766739999999996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259</v>
      </c>
      <c r="AT332" s="216" t="s">
        <v>127</v>
      </c>
      <c r="AU332" s="216" t="s">
        <v>82</v>
      </c>
      <c r="AY332" s="18" t="s">
        <v>124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80</v>
      </c>
      <c r="BK332" s="217">
        <f>ROUND(I332*H332,2)</f>
        <v>0</v>
      </c>
      <c r="BL332" s="18" t="s">
        <v>259</v>
      </c>
      <c r="BM332" s="216" t="s">
        <v>509</v>
      </c>
    </row>
    <row r="333" spans="1:47" s="2" customFormat="1" ht="12">
      <c r="A333" s="39"/>
      <c r="B333" s="40"/>
      <c r="C333" s="41"/>
      <c r="D333" s="218" t="s">
        <v>134</v>
      </c>
      <c r="E333" s="41"/>
      <c r="F333" s="219" t="s">
        <v>510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134</v>
      </c>
      <c r="AU333" s="18" t="s">
        <v>82</v>
      </c>
    </row>
    <row r="334" spans="1:51" s="13" customFormat="1" ht="12">
      <c r="A334" s="13"/>
      <c r="B334" s="227"/>
      <c r="C334" s="228"/>
      <c r="D334" s="218" t="s">
        <v>168</v>
      </c>
      <c r="E334" s="229" t="s">
        <v>19</v>
      </c>
      <c r="F334" s="230" t="s">
        <v>511</v>
      </c>
      <c r="G334" s="228"/>
      <c r="H334" s="231">
        <v>32.916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168</v>
      </c>
      <c r="AU334" s="237" t="s">
        <v>82</v>
      </c>
      <c r="AV334" s="13" t="s">
        <v>82</v>
      </c>
      <c r="AW334" s="13" t="s">
        <v>33</v>
      </c>
      <c r="AX334" s="13" t="s">
        <v>72</v>
      </c>
      <c r="AY334" s="237" t="s">
        <v>124</v>
      </c>
    </row>
    <row r="335" spans="1:51" s="13" customFormat="1" ht="12">
      <c r="A335" s="13"/>
      <c r="B335" s="227"/>
      <c r="C335" s="228"/>
      <c r="D335" s="218" t="s">
        <v>168</v>
      </c>
      <c r="E335" s="229" t="s">
        <v>19</v>
      </c>
      <c r="F335" s="230" t="s">
        <v>512</v>
      </c>
      <c r="G335" s="228"/>
      <c r="H335" s="231">
        <v>40.973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168</v>
      </c>
      <c r="AU335" s="237" t="s">
        <v>82</v>
      </c>
      <c r="AV335" s="13" t="s">
        <v>82</v>
      </c>
      <c r="AW335" s="13" t="s">
        <v>33</v>
      </c>
      <c r="AX335" s="13" t="s">
        <v>72</v>
      </c>
      <c r="AY335" s="237" t="s">
        <v>124</v>
      </c>
    </row>
    <row r="336" spans="1:51" s="14" customFormat="1" ht="12">
      <c r="A336" s="14"/>
      <c r="B336" s="238"/>
      <c r="C336" s="239"/>
      <c r="D336" s="218" t="s">
        <v>168</v>
      </c>
      <c r="E336" s="240" t="s">
        <v>19</v>
      </c>
      <c r="F336" s="241" t="s">
        <v>171</v>
      </c>
      <c r="G336" s="239"/>
      <c r="H336" s="242">
        <v>73.889</v>
      </c>
      <c r="I336" s="243"/>
      <c r="J336" s="239"/>
      <c r="K336" s="239"/>
      <c r="L336" s="244"/>
      <c r="M336" s="271"/>
      <c r="N336" s="272"/>
      <c r="O336" s="272"/>
      <c r="P336" s="272"/>
      <c r="Q336" s="272"/>
      <c r="R336" s="272"/>
      <c r="S336" s="272"/>
      <c r="T336" s="27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8" t="s">
        <v>168</v>
      </c>
      <c r="AU336" s="248" t="s">
        <v>82</v>
      </c>
      <c r="AV336" s="14" t="s">
        <v>165</v>
      </c>
      <c r="AW336" s="14" t="s">
        <v>33</v>
      </c>
      <c r="AX336" s="14" t="s">
        <v>80</v>
      </c>
      <c r="AY336" s="248" t="s">
        <v>124</v>
      </c>
    </row>
    <row r="337" spans="1:31" s="2" customFormat="1" ht="6.95" customHeight="1">
      <c r="A337" s="39"/>
      <c r="B337" s="60"/>
      <c r="C337" s="61"/>
      <c r="D337" s="61"/>
      <c r="E337" s="61"/>
      <c r="F337" s="61"/>
      <c r="G337" s="61"/>
      <c r="H337" s="61"/>
      <c r="I337" s="61"/>
      <c r="J337" s="61"/>
      <c r="K337" s="61"/>
      <c r="L337" s="45"/>
      <c r="M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</sheetData>
  <sheetProtection password="CC35" sheet="1" objects="1" scenarios="1" formatColumns="0" formatRows="0" autoFilter="0"/>
  <autoFilter ref="C91:K336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technologické části hlavního uzávěru vody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513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29. 9. 2020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ROUND(J101,2)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ROUND((SUM(BE101:BE528)),2)</f>
        <v>0</v>
      </c>
      <c r="G33" s="39"/>
      <c r="H33" s="39"/>
      <c r="I33" s="149">
        <v>0.21</v>
      </c>
      <c r="J33" s="148">
        <f>ROUND(((SUM(BE101:BE528))*I33),2)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ROUND((SUM(BF101:BF528)),2)</f>
        <v>0</v>
      </c>
      <c r="G34" s="39"/>
      <c r="H34" s="39"/>
      <c r="I34" s="149">
        <v>0.15</v>
      </c>
      <c r="J34" s="148">
        <f>ROUND(((SUM(BF101:BF528))*I34),2)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ROUND((SUM(BG101:BG528)),2)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ROUND((SUM(BH101:BH528)),2)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ROUND((SUM(BI101:BI528)),2)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technologické části hlavního uzávěru vody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 01 - Vystrojení vodojemu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Rokycany</v>
      </c>
      <c r="G52" s="41"/>
      <c r="H52" s="41"/>
      <c r="I52" s="33" t="s">
        <v>23</v>
      </c>
      <c r="J52" s="73" t="str">
        <f>IF(J12="","",J12)</f>
        <v>29. 9. 2020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Rokycanská nemocnice a.s.</v>
      </c>
      <c r="G54" s="41"/>
      <c r="H54" s="41"/>
      <c r="I54" s="33" t="s">
        <v>31</v>
      </c>
      <c r="J54" s="37" t="str">
        <f>E21</f>
        <v>Valbek, spol. s r.o., středisko Plzeň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101</v>
      </c>
      <c r="D57" s="163"/>
      <c r="E57" s="163"/>
      <c r="F57" s="163"/>
      <c r="G57" s="163"/>
      <c r="H57" s="163"/>
      <c r="I57" s="163"/>
      <c r="J57" s="164" t="s">
        <v>102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J101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103</v>
      </c>
    </row>
    <row r="60" spans="1:31" s="9" customFormat="1" ht="24.95" customHeight="1">
      <c r="A60" s="9"/>
      <c r="B60" s="166"/>
      <c r="C60" s="167"/>
      <c r="D60" s="168" t="s">
        <v>514</v>
      </c>
      <c r="E60" s="169"/>
      <c r="F60" s="169"/>
      <c r="G60" s="169"/>
      <c r="H60" s="169"/>
      <c r="I60" s="169"/>
      <c r="J60" s="170">
        <f>J102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515</v>
      </c>
      <c r="E61" s="169"/>
      <c r="F61" s="169"/>
      <c r="G61" s="169"/>
      <c r="H61" s="169"/>
      <c r="I61" s="169"/>
      <c r="J61" s="170">
        <f>J118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516</v>
      </c>
      <c r="E62" s="169"/>
      <c r="F62" s="169"/>
      <c r="G62" s="169"/>
      <c r="H62" s="169"/>
      <c r="I62" s="169"/>
      <c r="J62" s="170">
        <f>J176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2"/>
      <c r="C63" s="173"/>
      <c r="D63" s="174" t="s">
        <v>517</v>
      </c>
      <c r="E63" s="175"/>
      <c r="F63" s="175"/>
      <c r="G63" s="175"/>
      <c r="H63" s="175"/>
      <c r="I63" s="175"/>
      <c r="J63" s="176">
        <f>J177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518</v>
      </c>
      <c r="E64" s="175"/>
      <c r="F64" s="175"/>
      <c r="G64" s="175"/>
      <c r="H64" s="175"/>
      <c r="I64" s="175"/>
      <c r="J64" s="176">
        <f>J245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519</v>
      </c>
      <c r="E65" s="175"/>
      <c r="F65" s="175"/>
      <c r="G65" s="175"/>
      <c r="H65" s="175"/>
      <c r="I65" s="175"/>
      <c r="J65" s="176">
        <f>J263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520</v>
      </c>
      <c r="E66" s="175"/>
      <c r="F66" s="175"/>
      <c r="G66" s="175"/>
      <c r="H66" s="175"/>
      <c r="I66" s="175"/>
      <c r="J66" s="176">
        <f>J281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521</v>
      </c>
      <c r="E67" s="175"/>
      <c r="F67" s="175"/>
      <c r="G67" s="175"/>
      <c r="H67" s="175"/>
      <c r="I67" s="175"/>
      <c r="J67" s="176">
        <f>J299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522</v>
      </c>
      <c r="E68" s="175"/>
      <c r="F68" s="175"/>
      <c r="G68" s="175"/>
      <c r="H68" s="175"/>
      <c r="I68" s="175"/>
      <c r="J68" s="176">
        <f>J321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523</v>
      </c>
      <c r="E69" s="175"/>
      <c r="F69" s="175"/>
      <c r="G69" s="175"/>
      <c r="H69" s="175"/>
      <c r="I69" s="175"/>
      <c r="J69" s="176">
        <f>J339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524</v>
      </c>
      <c r="E70" s="175"/>
      <c r="F70" s="175"/>
      <c r="G70" s="175"/>
      <c r="H70" s="175"/>
      <c r="I70" s="175"/>
      <c r="J70" s="176">
        <f>J347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525</v>
      </c>
      <c r="E71" s="175"/>
      <c r="F71" s="175"/>
      <c r="G71" s="175"/>
      <c r="H71" s="175"/>
      <c r="I71" s="175"/>
      <c r="J71" s="176">
        <f>J355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526</v>
      </c>
      <c r="E72" s="175"/>
      <c r="F72" s="175"/>
      <c r="G72" s="175"/>
      <c r="H72" s="175"/>
      <c r="I72" s="175"/>
      <c r="J72" s="176">
        <f>J365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2"/>
      <c r="C73" s="173"/>
      <c r="D73" s="174" t="s">
        <v>527</v>
      </c>
      <c r="E73" s="175"/>
      <c r="F73" s="175"/>
      <c r="G73" s="175"/>
      <c r="H73" s="175"/>
      <c r="I73" s="175"/>
      <c r="J73" s="176">
        <f>J393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528</v>
      </c>
      <c r="E74" s="175"/>
      <c r="F74" s="175"/>
      <c r="G74" s="175"/>
      <c r="H74" s="175"/>
      <c r="I74" s="175"/>
      <c r="J74" s="176">
        <f>J403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529</v>
      </c>
      <c r="E75" s="175"/>
      <c r="F75" s="175"/>
      <c r="G75" s="175"/>
      <c r="H75" s="175"/>
      <c r="I75" s="175"/>
      <c r="J75" s="176">
        <f>J407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530</v>
      </c>
      <c r="E76" s="175"/>
      <c r="F76" s="175"/>
      <c r="G76" s="175"/>
      <c r="H76" s="175"/>
      <c r="I76" s="175"/>
      <c r="J76" s="176">
        <f>J423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531</v>
      </c>
      <c r="E77" s="175"/>
      <c r="F77" s="175"/>
      <c r="G77" s="175"/>
      <c r="H77" s="175"/>
      <c r="I77" s="175"/>
      <c r="J77" s="176">
        <f>J447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9" customFormat="1" ht="24.95" customHeight="1">
      <c r="A78" s="9"/>
      <c r="B78" s="166"/>
      <c r="C78" s="167"/>
      <c r="D78" s="168" t="s">
        <v>532</v>
      </c>
      <c r="E78" s="169"/>
      <c r="F78" s="169"/>
      <c r="G78" s="169"/>
      <c r="H78" s="169"/>
      <c r="I78" s="169"/>
      <c r="J78" s="170">
        <f>J461</f>
        <v>0</v>
      </c>
      <c r="K78" s="167"/>
      <c r="L78" s="171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s="9" customFormat="1" ht="24.95" customHeight="1">
      <c r="A79" s="9"/>
      <c r="B79" s="166"/>
      <c r="C79" s="167"/>
      <c r="D79" s="168" t="s">
        <v>533</v>
      </c>
      <c r="E79" s="169"/>
      <c r="F79" s="169"/>
      <c r="G79" s="169"/>
      <c r="H79" s="169"/>
      <c r="I79" s="169"/>
      <c r="J79" s="170">
        <f>J492</f>
        <v>0</v>
      </c>
      <c r="K79" s="167"/>
      <c r="L79" s="17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9" customFormat="1" ht="24.95" customHeight="1">
      <c r="A80" s="9"/>
      <c r="B80" s="166"/>
      <c r="C80" s="167"/>
      <c r="D80" s="168" t="s">
        <v>534</v>
      </c>
      <c r="E80" s="169"/>
      <c r="F80" s="169"/>
      <c r="G80" s="169"/>
      <c r="H80" s="169"/>
      <c r="I80" s="169"/>
      <c r="J80" s="170">
        <f>J507</f>
        <v>0</v>
      </c>
      <c r="K80" s="167"/>
      <c r="L80" s="171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:31" s="9" customFormat="1" ht="24.95" customHeight="1">
      <c r="A81" s="9"/>
      <c r="B81" s="166"/>
      <c r="C81" s="167"/>
      <c r="D81" s="168" t="s">
        <v>535</v>
      </c>
      <c r="E81" s="169"/>
      <c r="F81" s="169"/>
      <c r="G81" s="169"/>
      <c r="H81" s="169"/>
      <c r="I81" s="169"/>
      <c r="J81" s="170">
        <f>J512</f>
        <v>0</v>
      </c>
      <c r="K81" s="167"/>
      <c r="L81" s="171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:31" s="2" customFormat="1" ht="21.8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7" spans="1:31" s="2" customFormat="1" ht="6.95" customHeight="1">
      <c r="A87" s="39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4.95" customHeight="1">
      <c r="A88" s="39"/>
      <c r="B88" s="40"/>
      <c r="C88" s="24" t="s">
        <v>108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16</v>
      </c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161" t="str">
        <f>E7</f>
        <v>Rekonstrukce technologické části hlavního uzávěru vody</v>
      </c>
      <c r="F91" s="33"/>
      <c r="G91" s="33"/>
      <c r="H91" s="33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98</v>
      </c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6.5" customHeight="1">
      <c r="A93" s="39"/>
      <c r="B93" s="40"/>
      <c r="C93" s="41"/>
      <c r="D93" s="41"/>
      <c r="E93" s="70" t="str">
        <f>E9</f>
        <v>PS 01 - Vystrojení vodojemu</v>
      </c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21</v>
      </c>
      <c r="D95" s="41"/>
      <c r="E95" s="41"/>
      <c r="F95" s="28" t="str">
        <f>F12</f>
        <v>Rokycany</v>
      </c>
      <c r="G95" s="41"/>
      <c r="H95" s="41"/>
      <c r="I95" s="33" t="s">
        <v>23</v>
      </c>
      <c r="J95" s="73" t="str">
        <f>IF(J12="","",J12)</f>
        <v>29. 9. 2020</v>
      </c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25.65" customHeight="1">
      <c r="A97" s="39"/>
      <c r="B97" s="40"/>
      <c r="C97" s="33" t="s">
        <v>25</v>
      </c>
      <c r="D97" s="41"/>
      <c r="E97" s="41"/>
      <c r="F97" s="28" t="str">
        <f>E15</f>
        <v>Rokycanská nemocnice a.s.</v>
      </c>
      <c r="G97" s="41"/>
      <c r="H97" s="41"/>
      <c r="I97" s="33" t="s">
        <v>31</v>
      </c>
      <c r="J97" s="37" t="str">
        <f>E21</f>
        <v>Valbek, spol. s r.o., středisko Plzeň</v>
      </c>
      <c r="K97" s="41"/>
      <c r="L97" s="13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29</v>
      </c>
      <c r="D98" s="41"/>
      <c r="E98" s="41"/>
      <c r="F98" s="28" t="str">
        <f>IF(E18="","",E18)</f>
        <v>Vyplň údaj</v>
      </c>
      <c r="G98" s="41"/>
      <c r="H98" s="41"/>
      <c r="I98" s="33" t="s">
        <v>34</v>
      </c>
      <c r="J98" s="37" t="str">
        <f>E24</f>
        <v xml:space="preserve"> </v>
      </c>
      <c r="K98" s="41"/>
      <c r="L98" s="13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3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1" customFormat="1" ht="29.25" customHeight="1">
      <c r="A100" s="178"/>
      <c r="B100" s="179"/>
      <c r="C100" s="180" t="s">
        <v>109</v>
      </c>
      <c r="D100" s="181" t="s">
        <v>57</v>
      </c>
      <c r="E100" s="181" t="s">
        <v>53</v>
      </c>
      <c r="F100" s="181" t="s">
        <v>54</v>
      </c>
      <c r="G100" s="181" t="s">
        <v>110</v>
      </c>
      <c r="H100" s="181" t="s">
        <v>111</v>
      </c>
      <c r="I100" s="181" t="s">
        <v>112</v>
      </c>
      <c r="J100" s="181" t="s">
        <v>102</v>
      </c>
      <c r="K100" s="182" t="s">
        <v>113</v>
      </c>
      <c r="L100" s="183"/>
      <c r="M100" s="93" t="s">
        <v>19</v>
      </c>
      <c r="N100" s="94" t="s">
        <v>42</v>
      </c>
      <c r="O100" s="94" t="s">
        <v>114</v>
      </c>
      <c r="P100" s="94" t="s">
        <v>115</v>
      </c>
      <c r="Q100" s="94" t="s">
        <v>116</v>
      </c>
      <c r="R100" s="94" t="s">
        <v>117</v>
      </c>
      <c r="S100" s="94" t="s">
        <v>118</v>
      </c>
      <c r="T100" s="95" t="s">
        <v>119</v>
      </c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</row>
    <row r="101" spans="1:63" s="2" customFormat="1" ht="22.8" customHeight="1">
      <c r="A101" s="39"/>
      <c r="B101" s="40"/>
      <c r="C101" s="100" t="s">
        <v>120</v>
      </c>
      <c r="D101" s="41"/>
      <c r="E101" s="41"/>
      <c r="F101" s="41"/>
      <c r="G101" s="41"/>
      <c r="H101" s="41"/>
      <c r="I101" s="41"/>
      <c r="J101" s="184">
        <f>BK101</f>
        <v>0</v>
      </c>
      <c r="K101" s="41"/>
      <c r="L101" s="45"/>
      <c r="M101" s="96"/>
      <c r="N101" s="185"/>
      <c r="O101" s="97"/>
      <c r="P101" s="186">
        <f>P102+P118+P176+P461+P492+P507+P512</f>
        <v>0</v>
      </c>
      <c r="Q101" s="97"/>
      <c r="R101" s="186">
        <f>R102+R118+R176+R461+R492+R507+R512</f>
        <v>0</v>
      </c>
      <c r="S101" s="97"/>
      <c r="T101" s="187">
        <f>T102+T118+T176+T461+T492+T507+T512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71</v>
      </c>
      <c r="AU101" s="18" t="s">
        <v>103</v>
      </c>
      <c r="BK101" s="188">
        <f>BK102+BK118+BK176+BK461+BK492+BK507+BK512</f>
        <v>0</v>
      </c>
    </row>
    <row r="102" spans="1:63" s="12" customFormat="1" ht="25.9" customHeight="1">
      <c r="A102" s="12"/>
      <c r="B102" s="189"/>
      <c r="C102" s="190"/>
      <c r="D102" s="191" t="s">
        <v>71</v>
      </c>
      <c r="E102" s="192" t="s">
        <v>536</v>
      </c>
      <c r="F102" s="192" t="s">
        <v>537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SUM(P103:P117)</f>
        <v>0</v>
      </c>
      <c r="Q102" s="197"/>
      <c r="R102" s="198">
        <f>SUM(R103:R117)</f>
        <v>0</v>
      </c>
      <c r="S102" s="197"/>
      <c r="T102" s="199">
        <f>SUM(T103:T117)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80</v>
      </c>
      <c r="AT102" s="201" t="s">
        <v>71</v>
      </c>
      <c r="AU102" s="201" t="s">
        <v>72</v>
      </c>
      <c r="AY102" s="200" t="s">
        <v>124</v>
      </c>
      <c r="BK102" s="202">
        <f>SUM(BK103:BK117)</f>
        <v>0</v>
      </c>
    </row>
    <row r="103" spans="1:65" s="2" customFormat="1" ht="14.4" customHeight="1">
      <c r="A103" s="39"/>
      <c r="B103" s="40"/>
      <c r="C103" s="205" t="s">
        <v>80</v>
      </c>
      <c r="D103" s="205" t="s">
        <v>127</v>
      </c>
      <c r="E103" s="206" t="s">
        <v>538</v>
      </c>
      <c r="F103" s="207" t="s">
        <v>539</v>
      </c>
      <c r="G103" s="208" t="s">
        <v>130</v>
      </c>
      <c r="H103" s="209">
        <v>1</v>
      </c>
      <c r="I103" s="210"/>
      <c r="J103" s="211">
        <f>ROUND(I103*H103,2)</f>
        <v>0</v>
      </c>
      <c r="K103" s="207" t="s">
        <v>19</v>
      </c>
      <c r="L103" s="45"/>
      <c r="M103" s="212" t="s">
        <v>19</v>
      </c>
      <c r="N103" s="213" t="s">
        <v>43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165</v>
      </c>
      <c r="AT103" s="216" t="s">
        <v>127</v>
      </c>
      <c r="AU103" s="216" t="s">
        <v>80</v>
      </c>
      <c r="AY103" s="18" t="s">
        <v>124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80</v>
      </c>
      <c r="BK103" s="217">
        <f>ROUND(I103*H103,2)</f>
        <v>0</v>
      </c>
      <c r="BL103" s="18" t="s">
        <v>165</v>
      </c>
      <c r="BM103" s="216" t="s">
        <v>540</v>
      </c>
    </row>
    <row r="104" spans="1:47" s="2" customFormat="1" ht="12">
      <c r="A104" s="39"/>
      <c r="B104" s="40"/>
      <c r="C104" s="41"/>
      <c r="D104" s="218" t="s">
        <v>134</v>
      </c>
      <c r="E104" s="41"/>
      <c r="F104" s="219" t="s">
        <v>541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134</v>
      </c>
      <c r="AU104" s="18" t="s">
        <v>80</v>
      </c>
    </row>
    <row r="105" spans="1:47" s="2" customFormat="1" ht="12">
      <c r="A105" s="39"/>
      <c r="B105" s="40"/>
      <c r="C105" s="41"/>
      <c r="D105" s="218" t="s">
        <v>323</v>
      </c>
      <c r="E105" s="41"/>
      <c r="F105" s="249" t="s">
        <v>542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323</v>
      </c>
      <c r="AU105" s="18" t="s">
        <v>80</v>
      </c>
    </row>
    <row r="106" spans="1:65" s="2" customFormat="1" ht="14.4" customHeight="1">
      <c r="A106" s="39"/>
      <c r="B106" s="40"/>
      <c r="C106" s="205" t="s">
        <v>82</v>
      </c>
      <c r="D106" s="205" t="s">
        <v>127</v>
      </c>
      <c r="E106" s="206" t="s">
        <v>543</v>
      </c>
      <c r="F106" s="207" t="s">
        <v>544</v>
      </c>
      <c r="G106" s="208" t="s">
        <v>130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165</v>
      </c>
      <c r="AT106" s="216" t="s">
        <v>127</v>
      </c>
      <c r="AU106" s="216" t="s">
        <v>80</v>
      </c>
      <c r="AY106" s="18" t="s">
        <v>124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165</v>
      </c>
      <c r="BM106" s="216" t="s">
        <v>545</v>
      </c>
    </row>
    <row r="107" spans="1:47" s="2" customFormat="1" ht="12">
      <c r="A107" s="39"/>
      <c r="B107" s="40"/>
      <c r="C107" s="41"/>
      <c r="D107" s="218" t="s">
        <v>134</v>
      </c>
      <c r="E107" s="41"/>
      <c r="F107" s="219" t="s">
        <v>546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134</v>
      </c>
      <c r="AU107" s="18" t="s">
        <v>80</v>
      </c>
    </row>
    <row r="108" spans="1:47" s="2" customFormat="1" ht="12">
      <c r="A108" s="39"/>
      <c r="B108" s="40"/>
      <c r="C108" s="41"/>
      <c r="D108" s="218" t="s">
        <v>323</v>
      </c>
      <c r="E108" s="41"/>
      <c r="F108" s="249" t="s">
        <v>547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323</v>
      </c>
      <c r="AU108" s="18" t="s">
        <v>80</v>
      </c>
    </row>
    <row r="109" spans="1:65" s="2" customFormat="1" ht="14.4" customHeight="1">
      <c r="A109" s="39"/>
      <c r="B109" s="40"/>
      <c r="C109" s="205" t="s">
        <v>141</v>
      </c>
      <c r="D109" s="205" t="s">
        <v>127</v>
      </c>
      <c r="E109" s="206" t="s">
        <v>548</v>
      </c>
      <c r="F109" s="207" t="s">
        <v>549</v>
      </c>
      <c r="G109" s="208" t="s">
        <v>130</v>
      </c>
      <c r="H109" s="209">
        <v>1</v>
      </c>
      <c r="I109" s="210"/>
      <c r="J109" s="211">
        <f>ROUND(I109*H109,2)</f>
        <v>0</v>
      </c>
      <c r="K109" s="207" t="s">
        <v>19</v>
      </c>
      <c r="L109" s="45"/>
      <c r="M109" s="212" t="s">
        <v>19</v>
      </c>
      <c r="N109" s="213" t="s">
        <v>43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165</v>
      </c>
      <c r="AT109" s="216" t="s">
        <v>127</v>
      </c>
      <c r="AU109" s="216" t="s">
        <v>80</v>
      </c>
      <c r="AY109" s="18" t="s">
        <v>124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80</v>
      </c>
      <c r="BK109" s="217">
        <f>ROUND(I109*H109,2)</f>
        <v>0</v>
      </c>
      <c r="BL109" s="18" t="s">
        <v>165</v>
      </c>
      <c r="BM109" s="216" t="s">
        <v>550</v>
      </c>
    </row>
    <row r="110" spans="1:47" s="2" customFormat="1" ht="12">
      <c r="A110" s="39"/>
      <c r="B110" s="40"/>
      <c r="C110" s="41"/>
      <c r="D110" s="218" t="s">
        <v>134</v>
      </c>
      <c r="E110" s="41"/>
      <c r="F110" s="219" t="s">
        <v>551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134</v>
      </c>
      <c r="AU110" s="18" t="s">
        <v>80</v>
      </c>
    </row>
    <row r="111" spans="1:47" s="2" customFormat="1" ht="12">
      <c r="A111" s="39"/>
      <c r="B111" s="40"/>
      <c r="C111" s="41"/>
      <c r="D111" s="218" t="s">
        <v>323</v>
      </c>
      <c r="E111" s="41"/>
      <c r="F111" s="249" t="s">
        <v>552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323</v>
      </c>
      <c r="AU111" s="18" t="s">
        <v>80</v>
      </c>
    </row>
    <row r="112" spans="1:65" s="2" customFormat="1" ht="14.4" customHeight="1">
      <c r="A112" s="39"/>
      <c r="B112" s="40"/>
      <c r="C112" s="205" t="s">
        <v>165</v>
      </c>
      <c r="D112" s="205" t="s">
        <v>127</v>
      </c>
      <c r="E112" s="206" t="s">
        <v>553</v>
      </c>
      <c r="F112" s="207" t="s">
        <v>554</v>
      </c>
      <c r="G112" s="208" t="s">
        <v>130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165</v>
      </c>
      <c r="AT112" s="216" t="s">
        <v>127</v>
      </c>
      <c r="AU112" s="216" t="s">
        <v>80</v>
      </c>
      <c r="AY112" s="18" t="s">
        <v>124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165</v>
      </c>
      <c r="BM112" s="216" t="s">
        <v>555</v>
      </c>
    </row>
    <row r="113" spans="1:47" s="2" customFormat="1" ht="12">
      <c r="A113" s="39"/>
      <c r="B113" s="40"/>
      <c r="C113" s="41"/>
      <c r="D113" s="218" t="s">
        <v>134</v>
      </c>
      <c r="E113" s="41"/>
      <c r="F113" s="219" t="s">
        <v>556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134</v>
      </c>
      <c r="AU113" s="18" t="s">
        <v>80</v>
      </c>
    </row>
    <row r="114" spans="1:47" s="2" customFormat="1" ht="12">
      <c r="A114" s="39"/>
      <c r="B114" s="40"/>
      <c r="C114" s="41"/>
      <c r="D114" s="218" t="s">
        <v>323</v>
      </c>
      <c r="E114" s="41"/>
      <c r="F114" s="249" t="s">
        <v>557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323</v>
      </c>
      <c r="AU114" s="18" t="s">
        <v>80</v>
      </c>
    </row>
    <row r="115" spans="1:65" s="2" customFormat="1" ht="14.4" customHeight="1">
      <c r="A115" s="39"/>
      <c r="B115" s="40"/>
      <c r="C115" s="205" t="s">
        <v>123</v>
      </c>
      <c r="D115" s="205" t="s">
        <v>127</v>
      </c>
      <c r="E115" s="206" t="s">
        <v>558</v>
      </c>
      <c r="F115" s="207" t="s">
        <v>559</v>
      </c>
      <c r="G115" s="208" t="s">
        <v>130</v>
      </c>
      <c r="H115" s="209">
        <v>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165</v>
      </c>
      <c r="AT115" s="216" t="s">
        <v>127</v>
      </c>
      <c r="AU115" s="216" t="s">
        <v>80</v>
      </c>
      <c r="AY115" s="18" t="s">
        <v>124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165</v>
      </c>
      <c r="BM115" s="216" t="s">
        <v>560</v>
      </c>
    </row>
    <row r="116" spans="1:47" s="2" customFormat="1" ht="12">
      <c r="A116" s="39"/>
      <c r="B116" s="40"/>
      <c r="C116" s="41"/>
      <c r="D116" s="218" t="s">
        <v>134</v>
      </c>
      <c r="E116" s="41"/>
      <c r="F116" s="219" t="s">
        <v>561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134</v>
      </c>
      <c r="AU116" s="18" t="s">
        <v>80</v>
      </c>
    </row>
    <row r="117" spans="1:47" s="2" customFormat="1" ht="12">
      <c r="A117" s="39"/>
      <c r="B117" s="40"/>
      <c r="C117" s="41"/>
      <c r="D117" s="218" t="s">
        <v>323</v>
      </c>
      <c r="E117" s="41"/>
      <c r="F117" s="249" t="s">
        <v>562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323</v>
      </c>
      <c r="AU117" s="18" t="s">
        <v>80</v>
      </c>
    </row>
    <row r="118" spans="1:63" s="12" customFormat="1" ht="25.9" customHeight="1">
      <c r="A118" s="12"/>
      <c r="B118" s="189"/>
      <c r="C118" s="190"/>
      <c r="D118" s="191" t="s">
        <v>71</v>
      </c>
      <c r="E118" s="192" t="s">
        <v>563</v>
      </c>
      <c r="F118" s="192" t="s">
        <v>564</v>
      </c>
      <c r="G118" s="190"/>
      <c r="H118" s="190"/>
      <c r="I118" s="193"/>
      <c r="J118" s="194">
        <f>BK118</f>
        <v>0</v>
      </c>
      <c r="K118" s="190"/>
      <c r="L118" s="195"/>
      <c r="M118" s="196"/>
      <c r="N118" s="197"/>
      <c r="O118" s="197"/>
      <c r="P118" s="198">
        <f>SUM(P119:P175)</f>
        <v>0</v>
      </c>
      <c r="Q118" s="197"/>
      <c r="R118" s="198">
        <f>SUM(R119:R175)</f>
        <v>0</v>
      </c>
      <c r="S118" s="197"/>
      <c r="T118" s="199">
        <f>SUM(T119:T175)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0" t="s">
        <v>80</v>
      </c>
      <c r="AT118" s="201" t="s">
        <v>71</v>
      </c>
      <c r="AU118" s="201" t="s">
        <v>72</v>
      </c>
      <c r="AY118" s="200" t="s">
        <v>124</v>
      </c>
      <c r="BK118" s="202">
        <f>SUM(BK119:BK175)</f>
        <v>0</v>
      </c>
    </row>
    <row r="119" spans="1:65" s="2" customFormat="1" ht="14.4" customHeight="1">
      <c r="A119" s="39"/>
      <c r="B119" s="40"/>
      <c r="C119" s="205" t="s">
        <v>196</v>
      </c>
      <c r="D119" s="205" t="s">
        <v>127</v>
      </c>
      <c r="E119" s="206" t="s">
        <v>565</v>
      </c>
      <c r="F119" s="207" t="s">
        <v>566</v>
      </c>
      <c r="G119" s="208" t="s">
        <v>230</v>
      </c>
      <c r="H119" s="209">
        <v>1</v>
      </c>
      <c r="I119" s="210"/>
      <c r="J119" s="211">
        <f>ROUND(I119*H119,2)</f>
        <v>0</v>
      </c>
      <c r="K119" s="207" t="s">
        <v>19</v>
      </c>
      <c r="L119" s="45"/>
      <c r="M119" s="212" t="s">
        <v>19</v>
      </c>
      <c r="N119" s="213" t="s">
        <v>43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165</v>
      </c>
      <c r="AT119" s="216" t="s">
        <v>127</v>
      </c>
      <c r="AU119" s="216" t="s">
        <v>80</v>
      </c>
      <c r="AY119" s="18" t="s">
        <v>124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80</v>
      </c>
      <c r="BK119" s="217">
        <f>ROUND(I119*H119,2)</f>
        <v>0</v>
      </c>
      <c r="BL119" s="18" t="s">
        <v>165</v>
      </c>
      <c r="BM119" s="216" t="s">
        <v>567</v>
      </c>
    </row>
    <row r="120" spans="1:47" s="2" customFormat="1" ht="12">
      <c r="A120" s="39"/>
      <c r="B120" s="40"/>
      <c r="C120" s="41"/>
      <c r="D120" s="218" t="s">
        <v>134</v>
      </c>
      <c r="E120" s="41"/>
      <c r="F120" s="219" t="s">
        <v>568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134</v>
      </c>
      <c r="AU120" s="18" t="s">
        <v>80</v>
      </c>
    </row>
    <row r="121" spans="1:47" s="2" customFormat="1" ht="12">
      <c r="A121" s="39"/>
      <c r="B121" s="40"/>
      <c r="C121" s="41"/>
      <c r="D121" s="218" t="s">
        <v>323</v>
      </c>
      <c r="E121" s="41"/>
      <c r="F121" s="249" t="s">
        <v>569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323</v>
      </c>
      <c r="AU121" s="18" t="s">
        <v>80</v>
      </c>
    </row>
    <row r="122" spans="1:65" s="2" customFormat="1" ht="14.4" customHeight="1">
      <c r="A122" s="39"/>
      <c r="B122" s="40"/>
      <c r="C122" s="205" t="s">
        <v>202</v>
      </c>
      <c r="D122" s="205" t="s">
        <v>127</v>
      </c>
      <c r="E122" s="206" t="s">
        <v>570</v>
      </c>
      <c r="F122" s="207" t="s">
        <v>571</v>
      </c>
      <c r="G122" s="208" t="s">
        <v>230</v>
      </c>
      <c r="H122" s="209">
        <v>1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165</v>
      </c>
      <c r="AT122" s="216" t="s">
        <v>127</v>
      </c>
      <c r="AU122" s="216" t="s">
        <v>80</v>
      </c>
      <c r="AY122" s="18" t="s">
        <v>124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165</v>
      </c>
      <c r="BM122" s="216" t="s">
        <v>572</v>
      </c>
    </row>
    <row r="123" spans="1:47" s="2" customFormat="1" ht="12">
      <c r="A123" s="39"/>
      <c r="B123" s="40"/>
      <c r="C123" s="41"/>
      <c r="D123" s="218" t="s">
        <v>134</v>
      </c>
      <c r="E123" s="41"/>
      <c r="F123" s="219" t="s">
        <v>573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134</v>
      </c>
      <c r="AU123" s="18" t="s">
        <v>80</v>
      </c>
    </row>
    <row r="124" spans="1:47" s="2" customFormat="1" ht="12">
      <c r="A124" s="39"/>
      <c r="B124" s="40"/>
      <c r="C124" s="41"/>
      <c r="D124" s="218" t="s">
        <v>323</v>
      </c>
      <c r="E124" s="41"/>
      <c r="F124" s="249" t="s">
        <v>574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323</v>
      </c>
      <c r="AU124" s="18" t="s">
        <v>80</v>
      </c>
    </row>
    <row r="125" spans="1:65" s="2" customFormat="1" ht="14.4" customHeight="1">
      <c r="A125" s="39"/>
      <c r="B125" s="40"/>
      <c r="C125" s="205" t="s">
        <v>208</v>
      </c>
      <c r="D125" s="205" t="s">
        <v>127</v>
      </c>
      <c r="E125" s="206" t="s">
        <v>575</v>
      </c>
      <c r="F125" s="207" t="s">
        <v>576</v>
      </c>
      <c r="G125" s="208" t="s">
        <v>230</v>
      </c>
      <c r="H125" s="209">
        <v>1</v>
      </c>
      <c r="I125" s="210"/>
      <c r="J125" s="211">
        <f>ROUND(I125*H125,2)</f>
        <v>0</v>
      </c>
      <c r="K125" s="207" t="s">
        <v>19</v>
      </c>
      <c r="L125" s="45"/>
      <c r="M125" s="212" t="s">
        <v>19</v>
      </c>
      <c r="N125" s="213" t="s">
        <v>43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165</v>
      </c>
      <c r="AT125" s="216" t="s">
        <v>127</v>
      </c>
      <c r="AU125" s="216" t="s">
        <v>80</v>
      </c>
      <c r="AY125" s="18" t="s">
        <v>124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80</v>
      </c>
      <c r="BK125" s="217">
        <f>ROUND(I125*H125,2)</f>
        <v>0</v>
      </c>
      <c r="BL125" s="18" t="s">
        <v>165</v>
      </c>
      <c r="BM125" s="216" t="s">
        <v>577</v>
      </c>
    </row>
    <row r="126" spans="1:47" s="2" customFormat="1" ht="12">
      <c r="A126" s="39"/>
      <c r="B126" s="40"/>
      <c r="C126" s="41"/>
      <c r="D126" s="218" t="s">
        <v>134</v>
      </c>
      <c r="E126" s="41"/>
      <c r="F126" s="219" t="s">
        <v>578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134</v>
      </c>
      <c r="AU126" s="18" t="s">
        <v>80</v>
      </c>
    </row>
    <row r="127" spans="1:47" s="2" customFormat="1" ht="12">
      <c r="A127" s="39"/>
      <c r="B127" s="40"/>
      <c r="C127" s="41"/>
      <c r="D127" s="218" t="s">
        <v>323</v>
      </c>
      <c r="E127" s="41"/>
      <c r="F127" s="249" t="s">
        <v>579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323</v>
      </c>
      <c r="AU127" s="18" t="s">
        <v>80</v>
      </c>
    </row>
    <row r="128" spans="1:65" s="2" customFormat="1" ht="14.4" customHeight="1">
      <c r="A128" s="39"/>
      <c r="B128" s="40"/>
      <c r="C128" s="205" t="s">
        <v>213</v>
      </c>
      <c r="D128" s="205" t="s">
        <v>127</v>
      </c>
      <c r="E128" s="206" t="s">
        <v>580</v>
      </c>
      <c r="F128" s="207" t="s">
        <v>581</v>
      </c>
      <c r="G128" s="208" t="s">
        <v>230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165</v>
      </c>
      <c r="AT128" s="216" t="s">
        <v>127</v>
      </c>
      <c r="AU128" s="216" t="s">
        <v>80</v>
      </c>
      <c r="AY128" s="18" t="s">
        <v>124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165</v>
      </c>
      <c r="BM128" s="216" t="s">
        <v>582</v>
      </c>
    </row>
    <row r="129" spans="1:47" s="2" customFormat="1" ht="12">
      <c r="A129" s="39"/>
      <c r="B129" s="40"/>
      <c r="C129" s="41"/>
      <c r="D129" s="218" t="s">
        <v>134</v>
      </c>
      <c r="E129" s="41"/>
      <c r="F129" s="219" t="s">
        <v>583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134</v>
      </c>
      <c r="AU129" s="18" t="s">
        <v>80</v>
      </c>
    </row>
    <row r="130" spans="1:47" s="2" customFormat="1" ht="12">
      <c r="A130" s="39"/>
      <c r="B130" s="40"/>
      <c r="C130" s="41"/>
      <c r="D130" s="218" t="s">
        <v>323</v>
      </c>
      <c r="E130" s="41"/>
      <c r="F130" s="249" t="s">
        <v>584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323</v>
      </c>
      <c r="AU130" s="18" t="s">
        <v>80</v>
      </c>
    </row>
    <row r="131" spans="1:65" s="2" customFormat="1" ht="14.4" customHeight="1">
      <c r="A131" s="39"/>
      <c r="B131" s="40"/>
      <c r="C131" s="205" t="s">
        <v>219</v>
      </c>
      <c r="D131" s="205" t="s">
        <v>127</v>
      </c>
      <c r="E131" s="206" t="s">
        <v>585</v>
      </c>
      <c r="F131" s="207" t="s">
        <v>586</v>
      </c>
      <c r="G131" s="208" t="s">
        <v>230</v>
      </c>
      <c r="H131" s="209">
        <v>1</v>
      </c>
      <c r="I131" s="210"/>
      <c r="J131" s="211">
        <f>ROUND(I131*H131,2)</f>
        <v>0</v>
      </c>
      <c r="K131" s="207" t="s">
        <v>19</v>
      </c>
      <c r="L131" s="45"/>
      <c r="M131" s="212" t="s">
        <v>19</v>
      </c>
      <c r="N131" s="213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165</v>
      </c>
      <c r="AT131" s="216" t="s">
        <v>127</v>
      </c>
      <c r="AU131" s="216" t="s">
        <v>80</v>
      </c>
      <c r="AY131" s="18" t="s">
        <v>124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165</v>
      </c>
      <c r="BM131" s="216" t="s">
        <v>587</v>
      </c>
    </row>
    <row r="132" spans="1:47" s="2" customFormat="1" ht="12">
      <c r="A132" s="39"/>
      <c r="B132" s="40"/>
      <c r="C132" s="41"/>
      <c r="D132" s="218" t="s">
        <v>134</v>
      </c>
      <c r="E132" s="41"/>
      <c r="F132" s="219" t="s">
        <v>588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134</v>
      </c>
      <c r="AU132" s="18" t="s">
        <v>80</v>
      </c>
    </row>
    <row r="133" spans="1:47" s="2" customFormat="1" ht="12">
      <c r="A133" s="39"/>
      <c r="B133" s="40"/>
      <c r="C133" s="41"/>
      <c r="D133" s="218" t="s">
        <v>323</v>
      </c>
      <c r="E133" s="41"/>
      <c r="F133" s="249" t="s">
        <v>589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323</v>
      </c>
      <c r="AU133" s="18" t="s">
        <v>80</v>
      </c>
    </row>
    <row r="134" spans="1:65" s="2" customFormat="1" ht="14.4" customHeight="1">
      <c r="A134" s="39"/>
      <c r="B134" s="40"/>
      <c r="C134" s="205" t="s">
        <v>227</v>
      </c>
      <c r="D134" s="205" t="s">
        <v>127</v>
      </c>
      <c r="E134" s="206" t="s">
        <v>590</v>
      </c>
      <c r="F134" s="207" t="s">
        <v>591</v>
      </c>
      <c r="G134" s="208" t="s">
        <v>230</v>
      </c>
      <c r="H134" s="209">
        <v>1</v>
      </c>
      <c r="I134" s="210"/>
      <c r="J134" s="211">
        <f>ROUND(I134*H134,2)</f>
        <v>0</v>
      </c>
      <c r="K134" s="207" t="s">
        <v>19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165</v>
      </c>
      <c r="AT134" s="216" t="s">
        <v>127</v>
      </c>
      <c r="AU134" s="216" t="s">
        <v>80</v>
      </c>
      <c r="AY134" s="18" t="s">
        <v>124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165</v>
      </c>
      <c r="BM134" s="216" t="s">
        <v>592</v>
      </c>
    </row>
    <row r="135" spans="1:47" s="2" customFormat="1" ht="12">
      <c r="A135" s="39"/>
      <c r="B135" s="40"/>
      <c r="C135" s="41"/>
      <c r="D135" s="218" t="s">
        <v>134</v>
      </c>
      <c r="E135" s="41"/>
      <c r="F135" s="219" t="s">
        <v>593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134</v>
      </c>
      <c r="AU135" s="18" t="s">
        <v>80</v>
      </c>
    </row>
    <row r="136" spans="1:47" s="2" customFormat="1" ht="12">
      <c r="A136" s="39"/>
      <c r="B136" s="40"/>
      <c r="C136" s="41"/>
      <c r="D136" s="218" t="s">
        <v>323</v>
      </c>
      <c r="E136" s="41"/>
      <c r="F136" s="249" t="s">
        <v>594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323</v>
      </c>
      <c r="AU136" s="18" t="s">
        <v>80</v>
      </c>
    </row>
    <row r="137" spans="1:65" s="2" customFormat="1" ht="14.4" customHeight="1">
      <c r="A137" s="39"/>
      <c r="B137" s="40"/>
      <c r="C137" s="205" t="s">
        <v>233</v>
      </c>
      <c r="D137" s="205" t="s">
        <v>127</v>
      </c>
      <c r="E137" s="206" t="s">
        <v>595</v>
      </c>
      <c r="F137" s="207" t="s">
        <v>591</v>
      </c>
      <c r="G137" s="208" t="s">
        <v>230</v>
      </c>
      <c r="H137" s="209">
        <v>1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165</v>
      </c>
      <c r="AT137" s="216" t="s">
        <v>127</v>
      </c>
      <c r="AU137" s="216" t="s">
        <v>80</v>
      </c>
      <c r="AY137" s="18" t="s">
        <v>124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165</v>
      </c>
      <c r="BM137" s="216" t="s">
        <v>596</v>
      </c>
    </row>
    <row r="138" spans="1:47" s="2" customFormat="1" ht="12">
      <c r="A138" s="39"/>
      <c r="B138" s="40"/>
      <c r="C138" s="41"/>
      <c r="D138" s="218" t="s">
        <v>134</v>
      </c>
      <c r="E138" s="41"/>
      <c r="F138" s="219" t="s">
        <v>597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80</v>
      </c>
    </row>
    <row r="139" spans="1:47" s="2" customFormat="1" ht="12">
      <c r="A139" s="39"/>
      <c r="B139" s="40"/>
      <c r="C139" s="41"/>
      <c r="D139" s="218" t="s">
        <v>323</v>
      </c>
      <c r="E139" s="41"/>
      <c r="F139" s="249" t="s">
        <v>598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323</v>
      </c>
      <c r="AU139" s="18" t="s">
        <v>80</v>
      </c>
    </row>
    <row r="140" spans="1:65" s="2" customFormat="1" ht="14.4" customHeight="1">
      <c r="A140" s="39"/>
      <c r="B140" s="40"/>
      <c r="C140" s="205" t="s">
        <v>241</v>
      </c>
      <c r="D140" s="205" t="s">
        <v>127</v>
      </c>
      <c r="E140" s="206" t="s">
        <v>599</v>
      </c>
      <c r="F140" s="207" t="s">
        <v>600</v>
      </c>
      <c r="G140" s="208" t="s">
        <v>230</v>
      </c>
      <c r="H140" s="209">
        <v>1</v>
      </c>
      <c r="I140" s="210"/>
      <c r="J140" s="211">
        <f>ROUND(I140*H140,2)</f>
        <v>0</v>
      </c>
      <c r="K140" s="207" t="s">
        <v>19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165</v>
      </c>
      <c r="AT140" s="216" t="s">
        <v>127</v>
      </c>
      <c r="AU140" s="216" t="s">
        <v>80</v>
      </c>
      <c r="AY140" s="18" t="s">
        <v>124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165</v>
      </c>
      <c r="BM140" s="216" t="s">
        <v>601</v>
      </c>
    </row>
    <row r="141" spans="1:47" s="2" customFormat="1" ht="12">
      <c r="A141" s="39"/>
      <c r="B141" s="40"/>
      <c r="C141" s="41"/>
      <c r="D141" s="218" t="s">
        <v>134</v>
      </c>
      <c r="E141" s="41"/>
      <c r="F141" s="219" t="s">
        <v>602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134</v>
      </c>
      <c r="AU141" s="18" t="s">
        <v>80</v>
      </c>
    </row>
    <row r="142" spans="1:47" s="2" customFormat="1" ht="12">
      <c r="A142" s="39"/>
      <c r="B142" s="40"/>
      <c r="C142" s="41"/>
      <c r="D142" s="218" t="s">
        <v>323</v>
      </c>
      <c r="E142" s="41"/>
      <c r="F142" s="249" t="s">
        <v>603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323</v>
      </c>
      <c r="AU142" s="18" t="s">
        <v>80</v>
      </c>
    </row>
    <row r="143" spans="1:65" s="2" customFormat="1" ht="14.4" customHeight="1">
      <c r="A143" s="39"/>
      <c r="B143" s="40"/>
      <c r="C143" s="205" t="s">
        <v>246</v>
      </c>
      <c r="D143" s="205" t="s">
        <v>127</v>
      </c>
      <c r="E143" s="206" t="s">
        <v>604</v>
      </c>
      <c r="F143" s="207" t="s">
        <v>566</v>
      </c>
      <c r="G143" s="208" t="s">
        <v>230</v>
      </c>
      <c r="H143" s="209">
        <v>1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165</v>
      </c>
      <c r="AT143" s="216" t="s">
        <v>127</v>
      </c>
      <c r="AU143" s="216" t="s">
        <v>80</v>
      </c>
      <c r="AY143" s="18" t="s">
        <v>124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165</v>
      </c>
      <c r="BM143" s="216" t="s">
        <v>605</v>
      </c>
    </row>
    <row r="144" spans="1:47" s="2" customFormat="1" ht="12">
      <c r="A144" s="39"/>
      <c r="B144" s="40"/>
      <c r="C144" s="41"/>
      <c r="D144" s="218" t="s">
        <v>134</v>
      </c>
      <c r="E144" s="41"/>
      <c r="F144" s="219" t="s">
        <v>606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134</v>
      </c>
      <c r="AU144" s="18" t="s">
        <v>80</v>
      </c>
    </row>
    <row r="145" spans="1:47" s="2" customFormat="1" ht="12">
      <c r="A145" s="39"/>
      <c r="B145" s="40"/>
      <c r="C145" s="41"/>
      <c r="D145" s="218" t="s">
        <v>323</v>
      </c>
      <c r="E145" s="41"/>
      <c r="F145" s="249" t="s">
        <v>607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323</v>
      </c>
      <c r="AU145" s="18" t="s">
        <v>80</v>
      </c>
    </row>
    <row r="146" spans="1:65" s="2" customFormat="1" ht="14.4" customHeight="1">
      <c r="A146" s="39"/>
      <c r="B146" s="40"/>
      <c r="C146" s="205" t="s">
        <v>8</v>
      </c>
      <c r="D146" s="205" t="s">
        <v>127</v>
      </c>
      <c r="E146" s="206" t="s">
        <v>608</v>
      </c>
      <c r="F146" s="207" t="s">
        <v>609</v>
      </c>
      <c r="G146" s="208" t="s">
        <v>230</v>
      </c>
      <c r="H146" s="209">
        <v>1</v>
      </c>
      <c r="I146" s="210"/>
      <c r="J146" s="211">
        <f>ROUND(I146*H146,2)</f>
        <v>0</v>
      </c>
      <c r="K146" s="207" t="s">
        <v>19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165</v>
      </c>
      <c r="AT146" s="216" t="s">
        <v>127</v>
      </c>
      <c r="AU146" s="216" t="s">
        <v>80</v>
      </c>
      <c r="AY146" s="18" t="s">
        <v>124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165</v>
      </c>
      <c r="BM146" s="216" t="s">
        <v>610</v>
      </c>
    </row>
    <row r="147" spans="1:47" s="2" customFormat="1" ht="12">
      <c r="A147" s="39"/>
      <c r="B147" s="40"/>
      <c r="C147" s="41"/>
      <c r="D147" s="218" t="s">
        <v>134</v>
      </c>
      <c r="E147" s="41"/>
      <c r="F147" s="219" t="s">
        <v>611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134</v>
      </c>
      <c r="AU147" s="18" t="s">
        <v>80</v>
      </c>
    </row>
    <row r="148" spans="1:47" s="2" customFormat="1" ht="12">
      <c r="A148" s="39"/>
      <c r="B148" s="40"/>
      <c r="C148" s="41"/>
      <c r="D148" s="218" t="s">
        <v>323</v>
      </c>
      <c r="E148" s="41"/>
      <c r="F148" s="249" t="s">
        <v>612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323</v>
      </c>
      <c r="AU148" s="18" t="s">
        <v>80</v>
      </c>
    </row>
    <row r="149" spans="1:65" s="2" customFormat="1" ht="14.4" customHeight="1">
      <c r="A149" s="39"/>
      <c r="B149" s="40"/>
      <c r="C149" s="205" t="s">
        <v>259</v>
      </c>
      <c r="D149" s="205" t="s">
        <v>127</v>
      </c>
      <c r="E149" s="206" t="s">
        <v>613</v>
      </c>
      <c r="F149" s="207" t="s">
        <v>614</v>
      </c>
      <c r="G149" s="208" t="s">
        <v>230</v>
      </c>
      <c r="H149" s="209">
        <v>1</v>
      </c>
      <c r="I149" s="210"/>
      <c r="J149" s="211">
        <f>ROUND(I149*H149,2)</f>
        <v>0</v>
      </c>
      <c r="K149" s="207" t="s">
        <v>19</v>
      </c>
      <c r="L149" s="45"/>
      <c r="M149" s="212" t="s">
        <v>19</v>
      </c>
      <c r="N149" s="213" t="s">
        <v>43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165</v>
      </c>
      <c r="AT149" s="216" t="s">
        <v>127</v>
      </c>
      <c r="AU149" s="216" t="s">
        <v>80</v>
      </c>
      <c r="AY149" s="18" t="s">
        <v>124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80</v>
      </c>
      <c r="BK149" s="217">
        <f>ROUND(I149*H149,2)</f>
        <v>0</v>
      </c>
      <c r="BL149" s="18" t="s">
        <v>165</v>
      </c>
      <c r="BM149" s="216" t="s">
        <v>615</v>
      </c>
    </row>
    <row r="150" spans="1:47" s="2" customFormat="1" ht="12">
      <c r="A150" s="39"/>
      <c r="B150" s="40"/>
      <c r="C150" s="41"/>
      <c r="D150" s="218" t="s">
        <v>134</v>
      </c>
      <c r="E150" s="41"/>
      <c r="F150" s="219" t="s">
        <v>616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134</v>
      </c>
      <c r="AU150" s="18" t="s">
        <v>80</v>
      </c>
    </row>
    <row r="151" spans="1:47" s="2" customFormat="1" ht="12">
      <c r="A151" s="39"/>
      <c r="B151" s="40"/>
      <c r="C151" s="41"/>
      <c r="D151" s="218" t="s">
        <v>323</v>
      </c>
      <c r="E151" s="41"/>
      <c r="F151" s="249" t="s">
        <v>617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323</v>
      </c>
      <c r="AU151" s="18" t="s">
        <v>80</v>
      </c>
    </row>
    <row r="152" spans="1:65" s="2" customFormat="1" ht="14.4" customHeight="1">
      <c r="A152" s="39"/>
      <c r="B152" s="40"/>
      <c r="C152" s="205" t="s">
        <v>266</v>
      </c>
      <c r="D152" s="205" t="s">
        <v>127</v>
      </c>
      <c r="E152" s="206" t="s">
        <v>618</v>
      </c>
      <c r="F152" s="207" t="s">
        <v>566</v>
      </c>
      <c r="G152" s="208" t="s">
        <v>230</v>
      </c>
      <c r="H152" s="209">
        <v>1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165</v>
      </c>
      <c r="AT152" s="216" t="s">
        <v>127</v>
      </c>
      <c r="AU152" s="216" t="s">
        <v>80</v>
      </c>
      <c r="AY152" s="18" t="s">
        <v>124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165</v>
      </c>
      <c r="BM152" s="216" t="s">
        <v>619</v>
      </c>
    </row>
    <row r="153" spans="1:47" s="2" customFormat="1" ht="12">
      <c r="A153" s="39"/>
      <c r="B153" s="40"/>
      <c r="C153" s="41"/>
      <c r="D153" s="218" t="s">
        <v>134</v>
      </c>
      <c r="E153" s="41"/>
      <c r="F153" s="219" t="s">
        <v>620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134</v>
      </c>
      <c r="AU153" s="18" t="s">
        <v>80</v>
      </c>
    </row>
    <row r="154" spans="1:47" s="2" customFormat="1" ht="12">
      <c r="A154" s="39"/>
      <c r="B154" s="40"/>
      <c r="C154" s="41"/>
      <c r="D154" s="218" t="s">
        <v>323</v>
      </c>
      <c r="E154" s="41"/>
      <c r="F154" s="249" t="s">
        <v>621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323</v>
      </c>
      <c r="AU154" s="18" t="s">
        <v>80</v>
      </c>
    </row>
    <row r="155" spans="1:65" s="2" customFormat="1" ht="14.4" customHeight="1">
      <c r="A155" s="39"/>
      <c r="B155" s="40"/>
      <c r="C155" s="205" t="s">
        <v>273</v>
      </c>
      <c r="D155" s="205" t="s">
        <v>127</v>
      </c>
      <c r="E155" s="206" t="s">
        <v>622</v>
      </c>
      <c r="F155" s="207" t="s">
        <v>623</v>
      </c>
      <c r="G155" s="208" t="s">
        <v>230</v>
      </c>
      <c r="H155" s="209">
        <v>1</v>
      </c>
      <c r="I155" s="210"/>
      <c r="J155" s="211">
        <f>ROUND(I155*H155,2)</f>
        <v>0</v>
      </c>
      <c r="K155" s="207" t="s">
        <v>19</v>
      </c>
      <c r="L155" s="45"/>
      <c r="M155" s="212" t="s">
        <v>19</v>
      </c>
      <c r="N155" s="213" t="s">
        <v>43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165</v>
      </c>
      <c r="AT155" s="216" t="s">
        <v>127</v>
      </c>
      <c r="AU155" s="216" t="s">
        <v>80</v>
      </c>
      <c r="AY155" s="18" t="s">
        <v>124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80</v>
      </c>
      <c r="BK155" s="217">
        <f>ROUND(I155*H155,2)</f>
        <v>0</v>
      </c>
      <c r="BL155" s="18" t="s">
        <v>165</v>
      </c>
      <c r="BM155" s="216" t="s">
        <v>624</v>
      </c>
    </row>
    <row r="156" spans="1:47" s="2" customFormat="1" ht="12">
      <c r="A156" s="39"/>
      <c r="B156" s="40"/>
      <c r="C156" s="41"/>
      <c r="D156" s="218" t="s">
        <v>134</v>
      </c>
      <c r="E156" s="41"/>
      <c r="F156" s="219" t="s">
        <v>625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134</v>
      </c>
      <c r="AU156" s="18" t="s">
        <v>80</v>
      </c>
    </row>
    <row r="157" spans="1:47" s="2" customFormat="1" ht="12">
      <c r="A157" s="39"/>
      <c r="B157" s="40"/>
      <c r="C157" s="41"/>
      <c r="D157" s="218" t="s">
        <v>323</v>
      </c>
      <c r="E157" s="41"/>
      <c r="F157" s="249" t="s">
        <v>626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323</v>
      </c>
      <c r="AU157" s="18" t="s">
        <v>80</v>
      </c>
    </row>
    <row r="158" spans="1:65" s="2" customFormat="1" ht="14.4" customHeight="1">
      <c r="A158" s="39"/>
      <c r="B158" s="40"/>
      <c r="C158" s="205" t="s">
        <v>278</v>
      </c>
      <c r="D158" s="205" t="s">
        <v>127</v>
      </c>
      <c r="E158" s="206" t="s">
        <v>627</v>
      </c>
      <c r="F158" s="207" t="s">
        <v>623</v>
      </c>
      <c r="G158" s="208" t="s">
        <v>230</v>
      </c>
      <c r="H158" s="209">
        <v>1</v>
      </c>
      <c r="I158" s="210"/>
      <c r="J158" s="211">
        <f>ROUND(I158*H158,2)</f>
        <v>0</v>
      </c>
      <c r="K158" s="207" t="s">
        <v>19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165</v>
      </c>
      <c r="AT158" s="216" t="s">
        <v>127</v>
      </c>
      <c r="AU158" s="216" t="s">
        <v>80</v>
      </c>
      <c r="AY158" s="18" t="s">
        <v>124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165</v>
      </c>
      <c r="BM158" s="216" t="s">
        <v>628</v>
      </c>
    </row>
    <row r="159" spans="1:47" s="2" customFormat="1" ht="12">
      <c r="A159" s="39"/>
      <c r="B159" s="40"/>
      <c r="C159" s="41"/>
      <c r="D159" s="218" t="s">
        <v>134</v>
      </c>
      <c r="E159" s="41"/>
      <c r="F159" s="219" t="s">
        <v>625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134</v>
      </c>
      <c r="AU159" s="18" t="s">
        <v>80</v>
      </c>
    </row>
    <row r="160" spans="1:47" s="2" customFormat="1" ht="12">
      <c r="A160" s="39"/>
      <c r="B160" s="40"/>
      <c r="C160" s="41"/>
      <c r="D160" s="218" t="s">
        <v>323</v>
      </c>
      <c r="E160" s="41"/>
      <c r="F160" s="249" t="s">
        <v>629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323</v>
      </c>
      <c r="AU160" s="18" t="s">
        <v>80</v>
      </c>
    </row>
    <row r="161" spans="1:65" s="2" customFormat="1" ht="14.4" customHeight="1">
      <c r="A161" s="39"/>
      <c r="B161" s="40"/>
      <c r="C161" s="205" t="s">
        <v>285</v>
      </c>
      <c r="D161" s="205" t="s">
        <v>127</v>
      </c>
      <c r="E161" s="206" t="s">
        <v>630</v>
      </c>
      <c r="F161" s="207" t="s">
        <v>631</v>
      </c>
      <c r="G161" s="208" t="s">
        <v>230</v>
      </c>
      <c r="H161" s="209">
        <v>1</v>
      </c>
      <c r="I161" s="210"/>
      <c r="J161" s="211">
        <f>ROUND(I161*H161,2)</f>
        <v>0</v>
      </c>
      <c r="K161" s="207" t="s">
        <v>19</v>
      </c>
      <c r="L161" s="45"/>
      <c r="M161" s="212" t="s">
        <v>19</v>
      </c>
      <c r="N161" s="213" t="s">
        <v>43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165</v>
      </c>
      <c r="AT161" s="216" t="s">
        <v>127</v>
      </c>
      <c r="AU161" s="216" t="s">
        <v>80</v>
      </c>
      <c r="AY161" s="18" t="s">
        <v>124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80</v>
      </c>
      <c r="BK161" s="217">
        <f>ROUND(I161*H161,2)</f>
        <v>0</v>
      </c>
      <c r="BL161" s="18" t="s">
        <v>165</v>
      </c>
      <c r="BM161" s="216" t="s">
        <v>632</v>
      </c>
    </row>
    <row r="162" spans="1:47" s="2" customFormat="1" ht="12">
      <c r="A162" s="39"/>
      <c r="B162" s="40"/>
      <c r="C162" s="41"/>
      <c r="D162" s="218" t="s">
        <v>134</v>
      </c>
      <c r="E162" s="41"/>
      <c r="F162" s="219" t="s">
        <v>633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134</v>
      </c>
      <c r="AU162" s="18" t="s">
        <v>80</v>
      </c>
    </row>
    <row r="163" spans="1:47" s="2" customFormat="1" ht="12">
      <c r="A163" s="39"/>
      <c r="B163" s="40"/>
      <c r="C163" s="41"/>
      <c r="D163" s="218" t="s">
        <v>323</v>
      </c>
      <c r="E163" s="41"/>
      <c r="F163" s="249" t="s">
        <v>634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323</v>
      </c>
      <c r="AU163" s="18" t="s">
        <v>80</v>
      </c>
    </row>
    <row r="164" spans="1:65" s="2" customFormat="1" ht="14.4" customHeight="1">
      <c r="A164" s="39"/>
      <c r="B164" s="40"/>
      <c r="C164" s="205" t="s">
        <v>7</v>
      </c>
      <c r="D164" s="205" t="s">
        <v>127</v>
      </c>
      <c r="E164" s="206" t="s">
        <v>635</v>
      </c>
      <c r="F164" s="207" t="s">
        <v>631</v>
      </c>
      <c r="G164" s="208" t="s">
        <v>230</v>
      </c>
      <c r="H164" s="209">
        <v>1</v>
      </c>
      <c r="I164" s="210"/>
      <c r="J164" s="211">
        <f>ROUND(I164*H164,2)</f>
        <v>0</v>
      </c>
      <c r="K164" s="207" t="s">
        <v>19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165</v>
      </c>
      <c r="AT164" s="216" t="s">
        <v>127</v>
      </c>
      <c r="AU164" s="216" t="s">
        <v>80</v>
      </c>
      <c r="AY164" s="18" t="s">
        <v>124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165</v>
      </c>
      <c r="BM164" s="216" t="s">
        <v>636</v>
      </c>
    </row>
    <row r="165" spans="1:47" s="2" customFormat="1" ht="12">
      <c r="A165" s="39"/>
      <c r="B165" s="40"/>
      <c r="C165" s="41"/>
      <c r="D165" s="218" t="s">
        <v>134</v>
      </c>
      <c r="E165" s="41"/>
      <c r="F165" s="219" t="s">
        <v>637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134</v>
      </c>
      <c r="AU165" s="18" t="s">
        <v>80</v>
      </c>
    </row>
    <row r="166" spans="1:47" s="2" customFormat="1" ht="12">
      <c r="A166" s="39"/>
      <c r="B166" s="40"/>
      <c r="C166" s="41"/>
      <c r="D166" s="218" t="s">
        <v>323</v>
      </c>
      <c r="E166" s="41"/>
      <c r="F166" s="249" t="s">
        <v>638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323</v>
      </c>
      <c r="AU166" s="18" t="s">
        <v>80</v>
      </c>
    </row>
    <row r="167" spans="1:65" s="2" customFormat="1" ht="14.4" customHeight="1">
      <c r="A167" s="39"/>
      <c r="B167" s="40"/>
      <c r="C167" s="205" t="s">
        <v>296</v>
      </c>
      <c r="D167" s="205" t="s">
        <v>127</v>
      </c>
      <c r="E167" s="206" t="s">
        <v>639</v>
      </c>
      <c r="F167" s="207" t="s">
        <v>631</v>
      </c>
      <c r="G167" s="208" t="s">
        <v>230</v>
      </c>
      <c r="H167" s="209">
        <v>1</v>
      </c>
      <c r="I167" s="210"/>
      <c r="J167" s="211">
        <f>ROUND(I167*H167,2)</f>
        <v>0</v>
      </c>
      <c r="K167" s="207" t="s">
        <v>19</v>
      </c>
      <c r="L167" s="45"/>
      <c r="M167" s="212" t="s">
        <v>19</v>
      </c>
      <c r="N167" s="213" t="s">
        <v>43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165</v>
      </c>
      <c r="AT167" s="216" t="s">
        <v>127</v>
      </c>
      <c r="AU167" s="216" t="s">
        <v>80</v>
      </c>
      <c r="AY167" s="18" t="s">
        <v>124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80</v>
      </c>
      <c r="BK167" s="217">
        <f>ROUND(I167*H167,2)</f>
        <v>0</v>
      </c>
      <c r="BL167" s="18" t="s">
        <v>165</v>
      </c>
      <c r="BM167" s="216" t="s">
        <v>640</v>
      </c>
    </row>
    <row r="168" spans="1:47" s="2" customFormat="1" ht="12">
      <c r="A168" s="39"/>
      <c r="B168" s="40"/>
      <c r="C168" s="41"/>
      <c r="D168" s="218" t="s">
        <v>134</v>
      </c>
      <c r="E168" s="41"/>
      <c r="F168" s="219" t="s">
        <v>641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134</v>
      </c>
      <c r="AU168" s="18" t="s">
        <v>80</v>
      </c>
    </row>
    <row r="169" spans="1:47" s="2" customFormat="1" ht="12">
      <c r="A169" s="39"/>
      <c r="B169" s="40"/>
      <c r="C169" s="41"/>
      <c r="D169" s="218" t="s">
        <v>323</v>
      </c>
      <c r="E169" s="41"/>
      <c r="F169" s="249" t="s">
        <v>642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323</v>
      </c>
      <c r="AU169" s="18" t="s">
        <v>80</v>
      </c>
    </row>
    <row r="170" spans="1:65" s="2" customFormat="1" ht="14.4" customHeight="1">
      <c r="A170" s="39"/>
      <c r="B170" s="40"/>
      <c r="C170" s="205" t="s">
        <v>302</v>
      </c>
      <c r="D170" s="205" t="s">
        <v>127</v>
      </c>
      <c r="E170" s="206" t="s">
        <v>643</v>
      </c>
      <c r="F170" s="207" t="s">
        <v>644</v>
      </c>
      <c r="G170" s="208" t="s">
        <v>230</v>
      </c>
      <c r="H170" s="209">
        <v>1</v>
      </c>
      <c r="I170" s="210"/>
      <c r="J170" s="211">
        <f>ROUND(I170*H170,2)</f>
        <v>0</v>
      </c>
      <c r="K170" s="207" t="s">
        <v>19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165</v>
      </c>
      <c r="AT170" s="216" t="s">
        <v>127</v>
      </c>
      <c r="AU170" s="216" t="s">
        <v>80</v>
      </c>
      <c r="AY170" s="18" t="s">
        <v>124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165</v>
      </c>
      <c r="BM170" s="216" t="s">
        <v>645</v>
      </c>
    </row>
    <row r="171" spans="1:47" s="2" customFormat="1" ht="12">
      <c r="A171" s="39"/>
      <c r="B171" s="40"/>
      <c r="C171" s="41"/>
      <c r="D171" s="218" t="s">
        <v>134</v>
      </c>
      <c r="E171" s="41"/>
      <c r="F171" s="219" t="s">
        <v>646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134</v>
      </c>
      <c r="AU171" s="18" t="s">
        <v>80</v>
      </c>
    </row>
    <row r="172" spans="1:47" s="2" customFormat="1" ht="12">
      <c r="A172" s="39"/>
      <c r="B172" s="40"/>
      <c r="C172" s="41"/>
      <c r="D172" s="218" t="s">
        <v>323</v>
      </c>
      <c r="E172" s="41"/>
      <c r="F172" s="249" t="s">
        <v>647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323</v>
      </c>
      <c r="AU172" s="18" t="s">
        <v>80</v>
      </c>
    </row>
    <row r="173" spans="1:65" s="2" customFormat="1" ht="14.4" customHeight="1">
      <c r="A173" s="39"/>
      <c r="B173" s="40"/>
      <c r="C173" s="205" t="s">
        <v>311</v>
      </c>
      <c r="D173" s="205" t="s">
        <v>127</v>
      </c>
      <c r="E173" s="206" t="s">
        <v>648</v>
      </c>
      <c r="F173" s="207" t="s">
        <v>623</v>
      </c>
      <c r="G173" s="208" t="s">
        <v>230</v>
      </c>
      <c r="H173" s="209">
        <v>1</v>
      </c>
      <c r="I173" s="210"/>
      <c r="J173" s="211">
        <f>ROUND(I173*H173,2)</f>
        <v>0</v>
      </c>
      <c r="K173" s="207" t="s">
        <v>19</v>
      </c>
      <c r="L173" s="45"/>
      <c r="M173" s="212" t="s">
        <v>19</v>
      </c>
      <c r="N173" s="213" t="s">
        <v>43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165</v>
      </c>
      <c r="AT173" s="216" t="s">
        <v>127</v>
      </c>
      <c r="AU173" s="216" t="s">
        <v>80</v>
      </c>
      <c r="AY173" s="18" t="s">
        <v>124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80</v>
      </c>
      <c r="BK173" s="217">
        <f>ROUND(I173*H173,2)</f>
        <v>0</v>
      </c>
      <c r="BL173" s="18" t="s">
        <v>165</v>
      </c>
      <c r="BM173" s="216" t="s">
        <v>649</v>
      </c>
    </row>
    <row r="174" spans="1:47" s="2" customFormat="1" ht="12">
      <c r="A174" s="39"/>
      <c r="B174" s="40"/>
      <c r="C174" s="41"/>
      <c r="D174" s="218" t="s">
        <v>134</v>
      </c>
      <c r="E174" s="41"/>
      <c r="F174" s="219" t="s">
        <v>650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134</v>
      </c>
      <c r="AU174" s="18" t="s">
        <v>80</v>
      </c>
    </row>
    <row r="175" spans="1:47" s="2" customFormat="1" ht="12">
      <c r="A175" s="39"/>
      <c r="B175" s="40"/>
      <c r="C175" s="41"/>
      <c r="D175" s="218" t="s">
        <v>323</v>
      </c>
      <c r="E175" s="41"/>
      <c r="F175" s="249" t="s">
        <v>651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323</v>
      </c>
      <c r="AU175" s="18" t="s">
        <v>80</v>
      </c>
    </row>
    <row r="176" spans="1:63" s="12" customFormat="1" ht="25.9" customHeight="1">
      <c r="A176" s="12"/>
      <c r="B176" s="189"/>
      <c r="C176" s="190"/>
      <c r="D176" s="191" t="s">
        <v>71</v>
      </c>
      <c r="E176" s="192" t="s">
        <v>652</v>
      </c>
      <c r="F176" s="192" t="s">
        <v>653</v>
      </c>
      <c r="G176" s="190"/>
      <c r="H176" s="190"/>
      <c r="I176" s="193"/>
      <c r="J176" s="194">
        <f>BK176</f>
        <v>0</v>
      </c>
      <c r="K176" s="190"/>
      <c r="L176" s="195"/>
      <c r="M176" s="196"/>
      <c r="N176" s="197"/>
      <c r="O176" s="197"/>
      <c r="P176" s="198">
        <f>P177+P245+P263+P281+P299+P321+P339+P347+P355+P365+P393+P403+P407+P423+P447</f>
        <v>0</v>
      </c>
      <c r="Q176" s="197"/>
      <c r="R176" s="198">
        <f>R177+R245+R263+R281+R299+R321+R339+R347+R355+R365+R393+R403+R407+R423+R447</f>
        <v>0</v>
      </c>
      <c r="S176" s="197"/>
      <c r="T176" s="199">
        <f>T177+T245+T263+T281+T299+T321+T339+T347+T355+T365+T393+T403+T407+T423+T447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0" t="s">
        <v>80</v>
      </c>
      <c r="AT176" s="201" t="s">
        <v>71</v>
      </c>
      <c r="AU176" s="201" t="s">
        <v>72</v>
      </c>
      <c r="AY176" s="200" t="s">
        <v>124</v>
      </c>
      <c r="BK176" s="202">
        <f>BK177+BK245+BK263+BK281+BK299+BK321+BK339+BK347+BK355+BK365+BK393+BK403+BK407+BK423+BK447</f>
        <v>0</v>
      </c>
    </row>
    <row r="177" spans="1:63" s="12" customFormat="1" ht="22.8" customHeight="1">
      <c r="A177" s="12"/>
      <c r="B177" s="189"/>
      <c r="C177" s="190"/>
      <c r="D177" s="191" t="s">
        <v>71</v>
      </c>
      <c r="E177" s="203" t="s">
        <v>654</v>
      </c>
      <c r="F177" s="203" t="s">
        <v>655</v>
      </c>
      <c r="G177" s="190"/>
      <c r="H177" s="190"/>
      <c r="I177" s="193"/>
      <c r="J177" s="204">
        <f>BK177</f>
        <v>0</v>
      </c>
      <c r="K177" s="190"/>
      <c r="L177" s="195"/>
      <c r="M177" s="196"/>
      <c r="N177" s="197"/>
      <c r="O177" s="197"/>
      <c r="P177" s="198">
        <f>SUM(P178:P244)</f>
        <v>0</v>
      </c>
      <c r="Q177" s="197"/>
      <c r="R177" s="198">
        <f>SUM(R178:R244)</f>
        <v>0</v>
      </c>
      <c r="S177" s="197"/>
      <c r="T177" s="199">
        <f>SUM(T178:T244)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0" t="s">
        <v>80</v>
      </c>
      <c r="AT177" s="201" t="s">
        <v>71</v>
      </c>
      <c r="AU177" s="201" t="s">
        <v>80</v>
      </c>
      <c r="AY177" s="200" t="s">
        <v>124</v>
      </c>
      <c r="BK177" s="202">
        <f>SUM(BK178:BK244)</f>
        <v>0</v>
      </c>
    </row>
    <row r="178" spans="1:65" s="2" customFormat="1" ht="14.4" customHeight="1">
      <c r="A178" s="39"/>
      <c r="B178" s="40"/>
      <c r="C178" s="205" t="s">
        <v>318</v>
      </c>
      <c r="D178" s="205" t="s">
        <v>127</v>
      </c>
      <c r="E178" s="206" t="s">
        <v>656</v>
      </c>
      <c r="F178" s="207" t="s">
        <v>657</v>
      </c>
      <c r="G178" s="208" t="s">
        <v>262</v>
      </c>
      <c r="H178" s="209">
        <v>1</v>
      </c>
      <c r="I178" s="210"/>
      <c r="J178" s="211">
        <f>ROUND(I178*H178,2)</f>
        <v>0</v>
      </c>
      <c r="K178" s="207" t="s">
        <v>19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165</v>
      </c>
      <c r="AT178" s="216" t="s">
        <v>127</v>
      </c>
      <c r="AU178" s="216" t="s">
        <v>82</v>
      </c>
      <c r="AY178" s="18" t="s">
        <v>124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165</v>
      </c>
      <c r="BM178" s="216" t="s">
        <v>658</v>
      </c>
    </row>
    <row r="179" spans="1:47" s="2" customFormat="1" ht="12">
      <c r="A179" s="39"/>
      <c r="B179" s="40"/>
      <c r="C179" s="41"/>
      <c r="D179" s="218" t="s">
        <v>134</v>
      </c>
      <c r="E179" s="41"/>
      <c r="F179" s="219" t="s">
        <v>657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134</v>
      </c>
      <c r="AU179" s="18" t="s">
        <v>82</v>
      </c>
    </row>
    <row r="180" spans="1:47" s="2" customFormat="1" ht="12">
      <c r="A180" s="39"/>
      <c r="B180" s="40"/>
      <c r="C180" s="41"/>
      <c r="D180" s="218" t="s">
        <v>323</v>
      </c>
      <c r="E180" s="41"/>
      <c r="F180" s="249" t="s">
        <v>659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323</v>
      </c>
      <c r="AU180" s="18" t="s">
        <v>82</v>
      </c>
    </row>
    <row r="181" spans="1:65" s="2" customFormat="1" ht="14.4" customHeight="1">
      <c r="A181" s="39"/>
      <c r="B181" s="40"/>
      <c r="C181" s="205" t="s">
        <v>327</v>
      </c>
      <c r="D181" s="205" t="s">
        <v>127</v>
      </c>
      <c r="E181" s="206" t="s">
        <v>660</v>
      </c>
      <c r="F181" s="207" t="s">
        <v>661</v>
      </c>
      <c r="G181" s="208" t="s">
        <v>262</v>
      </c>
      <c r="H181" s="209">
        <v>16</v>
      </c>
      <c r="I181" s="210"/>
      <c r="J181" s="211">
        <f>ROUND(I181*H181,2)</f>
        <v>0</v>
      </c>
      <c r="K181" s="207" t="s">
        <v>19</v>
      </c>
      <c r="L181" s="45"/>
      <c r="M181" s="212" t="s">
        <v>19</v>
      </c>
      <c r="N181" s="213" t="s">
        <v>43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165</v>
      </c>
      <c r="AT181" s="216" t="s">
        <v>127</v>
      </c>
      <c r="AU181" s="216" t="s">
        <v>82</v>
      </c>
      <c r="AY181" s="18" t="s">
        <v>124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80</v>
      </c>
      <c r="BK181" s="217">
        <f>ROUND(I181*H181,2)</f>
        <v>0</v>
      </c>
      <c r="BL181" s="18" t="s">
        <v>165</v>
      </c>
      <c r="BM181" s="216" t="s">
        <v>662</v>
      </c>
    </row>
    <row r="182" spans="1:47" s="2" customFormat="1" ht="12">
      <c r="A182" s="39"/>
      <c r="B182" s="40"/>
      <c r="C182" s="41"/>
      <c r="D182" s="218" t="s">
        <v>134</v>
      </c>
      <c r="E182" s="41"/>
      <c r="F182" s="219" t="s">
        <v>661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134</v>
      </c>
      <c r="AU182" s="18" t="s">
        <v>82</v>
      </c>
    </row>
    <row r="183" spans="1:65" s="2" customFormat="1" ht="14.4" customHeight="1">
      <c r="A183" s="39"/>
      <c r="B183" s="40"/>
      <c r="C183" s="205" t="s">
        <v>333</v>
      </c>
      <c r="D183" s="205" t="s">
        <v>127</v>
      </c>
      <c r="E183" s="206" t="s">
        <v>663</v>
      </c>
      <c r="F183" s="207" t="s">
        <v>664</v>
      </c>
      <c r="G183" s="208" t="s">
        <v>262</v>
      </c>
      <c r="H183" s="209">
        <v>3</v>
      </c>
      <c r="I183" s="210"/>
      <c r="J183" s="211">
        <f>ROUND(I183*H183,2)</f>
        <v>0</v>
      </c>
      <c r="K183" s="207" t="s">
        <v>19</v>
      </c>
      <c r="L183" s="45"/>
      <c r="M183" s="212" t="s">
        <v>19</v>
      </c>
      <c r="N183" s="213" t="s">
        <v>43</v>
      </c>
      <c r="O183" s="85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165</v>
      </c>
      <c r="AT183" s="216" t="s">
        <v>127</v>
      </c>
      <c r="AU183" s="216" t="s">
        <v>82</v>
      </c>
      <c r="AY183" s="18" t="s">
        <v>124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80</v>
      </c>
      <c r="BK183" s="217">
        <f>ROUND(I183*H183,2)</f>
        <v>0</v>
      </c>
      <c r="BL183" s="18" t="s">
        <v>165</v>
      </c>
      <c r="BM183" s="216" t="s">
        <v>665</v>
      </c>
    </row>
    <row r="184" spans="1:47" s="2" customFormat="1" ht="12">
      <c r="A184" s="39"/>
      <c r="B184" s="40"/>
      <c r="C184" s="41"/>
      <c r="D184" s="218" t="s">
        <v>134</v>
      </c>
      <c r="E184" s="41"/>
      <c r="F184" s="219" t="s">
        <v>664</v>
      </c>
      <c r="G184" s="41"/>
      <c r="H184" s="41"/>
      <c r="I184" s="220"/>
      <c r="J184" s="41"/>
      <c r="K184" s="41"/>
      <c r="L184" s="45"/>
      <c r="M184" s="221"/>
      <c r="N184" s="222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134</v>
      </c>
      <c r="AU184" s="18" t="s">
        <v>82</v>
      </c>
    </row>
    <row r="185" spans="1:65" s="2" customFormat="1" ht="14.4" customHeight="1">
      <c r="A185" s="39"/>
      <c r="B185" s="40"/>
      <c r="C185" s="205" t="s">
        <v>341</v>
      </c>
      <c r="D185" s="205" t="s">
        <v>127</v>
      </c>
      <c r="E185" s="206" t="s">
        <v>666</v>
      </c>
      <c r="F185" s="207" t="s">
        <v>667</v>
      </c>
      <c r="G185" s="208" t="s">
        <v>230</v>
      </c>
      <c r="H185" s="209">
        <v>2</v>
      </c>
      <c r="I185" s="210"/>
      <c r="J185" s="211">
        <f>ROUND(I185*H185,2)</f>
        <v>0</v>
      </c>
      <c r="K185" s="207" t="s">
        <v>19</v>
      </c>
      <c r="L185" s="45"/>
      <c r="M185" s="212" t="s">
        <v>19</v>
      </c>
      <c r="N185" s="213" t="s">
        <v>43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165</v>
      </c>
      <c r="AT185" s="216" t="s">
        <v>127</v>
      </c>
      <c r="AU185" s="216" t="s">
        <v>82</v>
      </c>
      <c r="AY185" s="18" t="s">
        <v>124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80</v>
      </c>
      <c r="BK185" s="217">
        <f>ROUND(I185*H185,2)</f>
        <v>0</v>
      </c>
      <c r="BL185" s="18" t="s">
        <v>165</v>
      </c>
      <c r="BM185" s="216" t="s">
        <v>668</v>
      </c>
    </row>
    <row r="186" spans="1:47" s="2" customFormat="1" ht="12">
      <c r="A186" s="39"/>
      <c r="B186" s="40"/>
      <c r="C186" s="41"/>
      <c r="D186" s="218" t="s">
        <v>134</v>
      </c>
      <c r="E186" s="41"/>
      <c r="F186" s="219" t="s">
        <v>667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134</v>
      </c>
      <c r="AU186" s="18" t="s">
        <v>82</v>
      </c>
    </row>
    <row r="187" spans="1:65" s="2" customFormat="1" ht="14.4" customHeight="1">
      <c r="A187" s="39"/>
      <c r="B187" s="40"/>
      <c r="C187" s="205" t="s">
        <v>346</v>
      </c>
      <c r="D187" s="205" t="s">
        <v>127</v>
      </c>
      <c r="E187" s="206" t="s">
        <v>669</v>
      </c>
      <c r="F187" s="207" t="s">
        <v>670</v>
      </c>
      <c r="G187" s="208" t="s">
        <v>230</v>
      </c>
      <c r="H187" s="209">
        <v>2</v>
      </c>
      <c r="I187" s="210"/>
      <c r="J187" s="211">
        <f>ROUND(I187*H187,2)</f>
        <v>0</v>
      </c>
      <c r="K187" s="207" t="s">
        <v>19</v>
      </c>
      <c r="L187" s="45"/>
      <c r="M187" s="212" t="s">
        <v>19</v>
      </c>
      <c r="N187" s="213" t="s">
        <v>43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165</v>
      </c>
      <c r="AT187" s="216" t="s">
        <v>127</v>
      </c>
      <c r="AU187" s="216" t="s">
        <v>82</v>
      </c>
      <c r="AY187" s="18" t="s">
        <v>124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80</v>
      </c>
      <c r="BK187" s="217">
        <f>ROUND(I187*H187,2)</f>
        <v>0</v>
      </c>
      <c r="BL187" s="18" t="s">
        <v>165</v>
      </c>
      <c r="BM187" s="216" t="s">
        <v>671</v>
      </c>
    </row>
    <row r="188" spans="1:47" s="2" customFormat="1" ht="12">
      <c r="A188" s="39"/>
      <c r="B188" s="40"/>
      <c r="C188" s="41"/>
      <c r="D188" s="218" t="s">
        <v>134</v>
      </c>
      <c r="E188" s="41"/>
      <c r="F188" s="219" t="s">
        <v>670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134</v>
      </c>
      <c r="AU188" s="18" t="s">
        <v>82</v>
      </c>
    </row>
    <row r="189" spans="1:65" s="2" customFormat="1" ht="14.4" customHeight="1">
      <c r="A189" s="39"/>
      <c r="B189" s="40"/>
      <c r="C189" s="205" t="s">
        <v>354</v>
      </c>
      <c r="D189" s="205" t="s">
        <v>127</v>
      </c>
      <c r="E189" s="206" t="s">
        <v>672</v>
      </c>
      <c r="F189" s="207" t="s">
        <v>673</v>
      </c>
      <c r="G189" s="208" t="s">
        <v>230</v>
      </c>
      <c r="H189" s="209">
        <v>2</v>
      </c>
      <c r="I189" s="210"/>
      <c r="J189" s="211">
        <f>ROUND(I189*H189,2)</f>
        <v>0</v>
      </c>
      <c r="K189" s="207" t="s">
        <v>19</v>
      </c>
      <c r="L189" s="45"/>
      <c r="M189" s="212" t="s">
        <v>19</v>
      </c>
      <c r="N189" s="213" t="s">
        <v>43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165</v>
      </c>
      <c r="AT189" s="216" t="s">
        <v>127</v>
      </c>
      <c r="AU189" s="216" t="s">
        <v>82</v>
      </c>
      <c r="AY189" s="18" t="s">
        <v>124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80</v>
      </c>
      <c r="BK189" s="217">
        <f>ROUND(I189*H189,2)</f>
        <v>0</v>
      </c>
      <c r="BL189" s="18" t="s">
        <v>165</v>
      </c>
      <c r="BM189" s="216" t="s">
        <v>674</v>
      </c>
    </row>
    <row r="190" spans="1:47" s="2" customFormat="1" ht="12">
      <c r="A190" s="39"/>
      <c r="B190" s="40"/>
      <c r="C190" s="41"/>
      <c r="D190" s="218" t="s">
        <v>134</v>
      </c>
      <c r="E190" s="41"/>
      <c r="F190" s="219" t="s">
        <v>673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134</v>
      </c>
      <c r="AU190" s="18" t="s">
        <v>82</v>
      </c>
    </row>
    <row r="191" spans="1:65" s="2" customFormat="1" ht="14.4" customHeight="1">
      <c r="A191" s="39"/>
      <c r="B191" s="40"/>
      <c r="C191" s="205" t="s">
        <v>359</v>
      </c>
      <c r="D191" s="205" t="s">
        <v>127</v>
      </c>
      <c r="E191" s="206" t="s">
        <v>675</v>
      </c>
      <c r="F191" s="207" t="s">
        <v>676</v>
      </c>
      <c r="G191" s="208" t="s">
        <v>230</v>
      </c>
      <c r="H191" s="209">
        <v>2</v>
      </c>
      <c r="I191" s="210"/>
      <c r="J191" s="211">
        <f>ROUND(I191*H191,2)</f>
        <v>0</v>
      </c>
      <c r="K191" s="207" t="s">
        <v>19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165</v>
      </c>
      <c r="AT191" s="216" t="s">
        <v>127</v>
      </c>
      <c r="AU191" s="216" t="s">
        <v>82</v>
      </c>
      <c r="AY191" s="18" t="s">
        <v>124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165</v>
      </c>
      <c r="BM191" s="216" t="s">
        <v>677</v>
      </c>
    </row>
    <row r="192" spans="1:47" s="2" customFormat="1" ht="12">
      <c r="A192" s="39"/>
      <c r="B192" s="40"/>
      <c r="C192" s="41"/>
      <c r="D192" s="218" t="s">
        <v>134</v>
      </c>
      <c r="E192" s="41"/>
      <c r="F192" s="219" t="s">
        <v>676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134</v>
      </c>
      <c r="AU192" s="18" t="s">
        <v>82</v>
      </c>
    </row>
    <row r="193" spans="1:65" s="2" customFormat="1" ht="14.4" customHeight="1">
      <c r="A193" s="39"/>
      <c r="B193" s="40"/>
      <c r="C193" s="205" t="s">
        <v>369</v>
      </c>
      <c r="D193" s="205" t="s">
        <v>127</v>
      </c>
      <c r="E193" s="206" t="s">
        <v>678</v>
      </c>
      <c r="F193" s="207" t="s">
        <v>679</v>
      </c>
      <c r="G193" s="208" t="s">
        <v>230</v>
      </c>
      <c r="H193" s="209">
        <v>2</v>
      </c>
      <c r="I193" s="210"/>
      <c r="J193" s="211">
        <f>ROUND(I193*H193,2)</f>
        <v>0</v>
      </c>
      <c r="K193" s="207" t="s">
        <v>19</v>
      </c>
      <c r="L193" s="45"/>
      <c r="M193" s="212" t="s">
        <v>19</v>
      </c>
      <c r="N193" s="213" t="s">
        <v>43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165</v>
      </c>
      <c r="AT193" s="216" t="s">
        <v>127</v>
      </c>
      <c r="AU193" s="216" t="s">
        <v>82</v>
      </c>
      <c r="AY193" s="18" t="s">
        <v>124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80</v>
      </c>
      <c r="BK193" s="217">
        <f>ROUND(I193*H193,2)</f>
        <v>0</v>
      </c>
      <c r="BL193" s="18" t="s">
        <v>165</v>
      </c>
      <c r="BM193" s="216" t="s">
        <v>680</v>
      </c>
    </row>
    <row r="194" spans="1:47" s="2" customFormat="1" ht="12">
      <c r="A194" s="39"/>
      <c r="B194" s="40"/>
      <c r="C194" s="41"/>
      <c r="D194" s="218" t="s">
        <v>134</v>
      </c>
      <c r="E194" s="41"/>
      <c r="F194" s="219" t="s">
        <v>679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134</v>
      </c>
      <c r="AU194" s="18" t="s">
        <v>82</v>
      </c>
    </row>
    <row r="195" spans="1:65" s="2" customFormat="1" ht="14.4" customHeight="1">
      <c r="A195" s="39"/>
      <c r="B195" s="40"/>
      <c r="C195" s="205" t="s">
        <v>375</v>
      </c>
      <c r="D195" s="205" t="s">
        <v>127</v>
      </c>
      <c r="E195" s="206" t="s">
        <v>681</v>
      </c>
      <c r="F195" s="207" t="s">
        <v>682</v>
      </c>
      <c r="G195" s="208" t="s">
        <v>230</v>
      </c>
      <c r="H195" s="209">
        <v>1</v>
      </c>
      <c r="I195" s="210"/>
      <c r="J195" s="211">
        <f>ROUND(I195*H195,2)</f>
        <v>0</v>
      </c>
      <c r="K195" s="207" t="s">
        <v>19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165</v>
      </c>
      <c r="AT195" s="216" t="s">
        <v>127</v>
      </c>
      <c r="AU195" s="216" t="s">
        <v>82</v>
      </c>
      <c r="AY195" s="18" t="s">
        <v>124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165</v>
      </c>
      <c r="BM195" s="216" t="s">
        <v>683</v>
      </c>
    </row>
    <row r="196" spans="1:47" s="2" customFormat="1" ht="12">
      <c r="A196" s="39"/>
      <c r="B196" s="40"/>
      <c r="C196" s="41"/>
      <c r="D196" s="218" t="s">
        <v>134</v>
      </c>
      <c r="E196" s="41"/>
      <c r="F196" s="219" t="s">
        <v>682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134</v>
      </c>
      <c r="AU196" s="18" t="s">
        <v>82</v>
      </c>
    </row>
    <row r="197" spans="1:65" s="2" customFormat="1" ht="14.4" customHeight="1">
      <c r="A197" s="39"/>
      <c r="B197" s="40"/>
      <c r="C197" s="205" t="s">
        <v>379</v>
      </c>
      <c r="D197" s="205" t="s">
        <v>127</v>
      </c>
      <c r="E197" s="206" t="s">
        <v>684</v>
      </c>
      <c r="F197" s="207" t="s">
        <v>685</v>
      </c>
      <c r="G197" s="208" t="s">
        <v>230</v>
      </c>
      <c r="H197" s="209">
        <v>1</v>
      </c>
      <c r="I197" s="210"/>
      <c r="J197" s="211">
        <f>ROUND(I197*H197,2)</f>
        <v>0</v>
      </c>
      <c r="K197" s="207" t="s">
        <v>19</v>
      </c>
      <c r="L197" s="45"/>
      <c r="M197" s="212" t="s">
        <v>19</v>
      </c>
      <c r="N197" s="213" t="s">
        <v>43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165</v>
      </c>
      <c r="AT197" s="216" t="s">
        <v>127</v>
      </c>
      <c r="AU197" s="216" t="s">
        <v>82</v>
      </c>
      <c r="AY197" s="18" t="s">
        <v>124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80</v>
      </c>
      <c r="BK197" s="217">
        <f>ROUND(I197*H197,2)</f>
        <v>0</v>
      </c>
      <c r="BL197" s="18" t="s">
        <v>165</v>
      </c>
      <c r="BM197" s="216" t="s">
        <v>686</v>
      </c>
    </row>
    <row r="198" spans="1:47" s="2" customFormat="1" ht="12">
      <c r="A198" s="39"/>
      <c r="B198" s="40"/>
      <c r="C198" s="41"/>
      <c r="D198" s="218" t="s">
        <v>134</v>
      </c>
      <c r="E198" s="41"/>
      <c r="F198" s="219" t="s">
        <v>685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134</v>
      </c>
      <c r="AU198" s="18" t="s">
        <v>82</v>
      </c>
    </row>
    <row r="199" spans="1:65" s="2" customFormat="1" ht="14.4" customHeight="1">
      <c r="A199" s="39"/>
      <c r="B199" s="40"/>
      <c r="C199" s="205" t="s">
        <v>388</v>
      </c>
      <c r="D199" s="205" t="s">
        <v>127</v>
      </c>
      <c r="E199" s="206" t="s">
        <v>687</v>
      </c>
      <c r="F199" s="207" t="s">
        <v>688</v>
      </c>
      <c r="G199" s="208" t="s">
        <v>230</v>
      </c>
      <c r="H199" s="209">
        <v>2</v>
      </c>
      <c r="I199" s="210"/>
      <c r="J199" s="211">
        <f>ROUND(I199*H199,2)</f>
        <v>0</v>
      </c>
      <c r="K199" s="207" t="s">
        <v>19</v>
      </c>
      <c r="L199" s="45"/>
      <c r="M199" s="212" t="s">
        <v>19</v>
      </c>
      <c r="N199" s="213" t="s">
        <v>43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165</v>
      </c>
      <c r="AT199" s="216" t="s">
        <v>127</v>
      </c>
      <c r="AU199" s="216" t="s">
        <v>82</v>
      </c>
      <c r="AY199" s="18" t="s">
        <v>124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80</v>
      </c>
      <c r="BK199" s="217">
        <f>ROUND(I199*H199,2)</f>
        <v>0</v>
      </c>
      <c r="BL199" s="18" t="s">
        <v>165</v>
      </c>
      <c r="BM199" s="216" t="s">
        <v>689</v>
      </c>
    </row>
    <row r="200" spans="1:47" s="2" customFormat="1" ht="12">
      <c r="A200" s="39"/>
      <c r="B200" s="40"/>
      <c r="C200" s="41"/>
      <c r="D200" s="218" t="s">
        <v>134</v>
      </c>
      <c r="E200" s="41"/>
      <c r="F200" s="219" t="s">
        <v>688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134</v>
      </c>
      <c r="AU200" s="18" t="s">
        <v>82</v>
      </c>
    </row>
    <row r="201" spans="1:65" s="2" customFormat="1" ht="14.4" customHeight="1">
      <c r="A201" s="39"/>
      <c r="B201" s="40"/>
      <c r="C201" s="205" t="s">
        <v>395</v>
      </c>
      <c r="D201" s="205" t="s">
        <v>127</v>
      </c>
      <c r="E201" s="206" t="s">
        <v>690</v>
      </c>
      <c r="F201" s="207" t="s">
        <v>691</v>
      </c>
      <c r="G201" s="208" t="s">
        <v>230</v>
      </c>
      <c r="H201" s="209">
        <v>2</v>
      </c>
      <c r="I201" s="210"/>
      <c r="J201" s="211">
        <f>ROUND(I201*H201,2)</f>
        <v>0</v>
      </c>
      <c r="K201" s="207" t="s">
        <v>19</v>
      </c>
      <c r="L201" s="45"/>
      <c r="M201" s="212" t="s">
        <v>19</v>
      </c>
      <c r="N201" s="213" t="s">
        <v>43</v>
      </c>
      <c r="O201" s="85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165</v>
      </c>
      <c r="AT201" s="216" t="s">
        <v>127</v>
      </c>
      <c r="AU201" s="216" t="s">
        <v>82</v>
      </c>
      <c r="AY201" s="18" t="s">
        <v>124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80</v>
      </c>
      <c r="BK201" s="217">
        <f>ROUND(I201*H201,2)</f>
        <v>0</v>
      </c>
      <c r="BL201" s="18" t="s">
        <v>165</v>
      </c>
      <c r="BM201" s="216" t="s">
        <v>692</v>
      </c>
    </row>
    <row r="202" spans="1:47" s="2" customFormat="1" ht="12">
      <c r="A202" s="39"/>
      <c r="B202" s="40"/>
      <c r="C202" s="41"/>
      <c r="D202" s="218" t="s">
        <v>134</v>
      </c>
      <c r="E202" s="41"/>
      <c r="F202" s="219" t="s">
        <v>691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134</v>
      </c>
      <c r="AU202" s="18" t="s">
        <v>82</v>
      </c>
    </row>
    <row r="203" spans="1:65" s="2" customFormat="1" ht="14.4" customHeight="1">
      <c r="A203" s="39"/>
      <c r="B203" s="40"/>
      <c r="C203" s="205" t="s">
        <v>405</v>
      </c>
      <c r="D203" s="205" t="s">
        <v>127</v>
      </c>
      <c r="E203" s="206" t="s">
        <v>693</v>
      </c>
      <c r="F203" s="207" t="s">
        <v>694</v>
      </c>
      <c r="G203" s="208" t="s">
        <v>230</v>
      </c>
      <c r="H203" s="209">
        <v>1</v>
      </c>
      <c r="I203" s="210"/>
      <c r="J203" s="211">
        <f>ROUND(I203*H203,2)</f>
        <v>0</v>
      </c>
      <c r="K203" s="207" t="s">
        <v>19</v>
      </c>
      <c r="L203" s="45"/>
      <c r="M203" s="212" t="s">
        <v>19</v>
      </c>
      <c r="N203" s="213" t="s">
        <v>43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165</v>
      </c>
      <c r="AT203" s="216" t="s">
        <v>127</v>
      </c>
      <c r="AU203" s="216" t="s">
        <v>82</v>
      </c>
      <c r="AY203" s="18" t="s">
        <v>124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80</v>
      </c>
      <c r="BK203" s="217">
        <f>ROUND(I203*H203,2)</f>
        <v>0</v>
      </c>
      <c r="BL203" s="18" t="s">
        <v>165</v>
      </c>
      <c r="BM203" s="216" t="s">
        <v>695</v>
      </c>
    </row>
    <row r="204" spans="1:47" s="2" customFormat="1" ht="12">
      <c r="A204" s="39"/>
      <c r="B204" s="40"/>
      <c r="C204" s="41"/>
      <c r="D204" s="218" t="s">
        <v>134</v>
      </c>
      <c r="E204" s="41"/>
      <c r="F204" s="219" t="s">
        <v>694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134</v>
      </c>
      <c r="AU204" s="18" t="s">
        <v>82</v>
      </c>
    </row>
    <row r="205" spans="1:65" s="2" customFormat="1" ht="14.4" customHeight="1">
      <c r="A205" s="39"/>
      <c r="B205" s="40"/>
      <c r="C205" s="205" t="s">
        <v>412</v>
      </c>
      <c r="D205" s="205" t="s">
        <v>127</v>
      </c>
      <c r="E205" s="206" t="s">
        <v>696</v>
      </c>
      <c r="F205" s="207" t="s">
        <v>697</v>
      </c>
      <c r="G205" s="208" t="s">
        <v>230</v>
      </c>
      <c r="H205" s="209">
        <v>4</v>
      </c>
      <c r="I205" s="210"/>
      <c r="J205" s="211">
        <f>ROUND(I205*H205,2)</f>
        <v>0</v>
      </c>
      <c r="K205" s="207" t="s">
        <v>19</v>
      </c>
      <c r="L205" s="45"/>
      <c r="M205" s="212" t="s">
        <v>19</v>
      </c>
      <c r="N205" s="213" t="s">
        <v>43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165</v>
      </c>
      <c r="AT205" s="216" t="s">
        <v>127</v>
      </c>
      <c r="AU205" s="216" t="s">
        <v>82</v>
      </c>
      <c r="AY205" s="18" t="s">
        <v>124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80</v>
      </c>
      <c r="BK205" s="217">
        <f>ROUND(I205*H205,2)</f>
        <v>0</v>
      </c>
      <c r="BL205" s="18" t="s">
        <v>165</v>
      </c>
      <c r="BM205" s="216" t="s">
        <v>698</v>
      </c>
    </row>
    <row r="206" spans="1:47" s="2" customFormat="1" ht="12">
      <c r="A206" s="39"/>
      <c r="B206" s="40"/>
      <c r="C206" s="41"/>
      <c r="D206" s="218" t="s">
        <v>134</v>
      </c>
      <c r="E206" s="41"/>
      <c r="F206" s="219" t="s">
        <v>697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134</v>
      </c>
      <c r="AU206" s="18" t="s">
        <v>82</v>
      </c>
    </row>
    <row r="207" spans="1:65" s="2" customFormat="1" ht="14.4" customHeight="1">
      <c r="A207" s="39"/>
      <c r="B207" s="40"/>
      <c r="C207" s="205" t="s">
        <v>418</v>
      </c>
      <c r="D207" s="205" t="s">
        <v>127</v>
      </c>
      <c r="E207" s="206" t="s">
        <v>699</v>
      </c>
      <c r="F207" s="207" t="s">
        <v>700</v>
      </c>
      <c r="G207" s="208" t="s">
        <v>230</v>
      </c>
      <c r="H207" s="209">
        <v>10</v>
      </c>
      <c r="I207" s="210"/>
      <c r="J207" s="211">
        <f>ROUND(I207*H207,2)</f>
        <v>0</v>
      </c>
      <c r="K207" s="207" t="s">
        <v>19</v>
      </c>
      <c r="L207" s="45"/>
      <c r="M207" s="212" t="s">
        <v>19</v>
      </c>
      <c r="N207" s="213" t="s">
        <v>43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165</v>
      </c>
      <c r="AT207" s="216" t="s">
        <v>127</v>
      </c>
      <c r="AU207" s="216" t="s">
        <v>82</v>
      </c>
      <c r="AY207" s="18" t="s">
        <v>124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80</v>
      </c>
      <c r="BK207" s="217">
        <f>ROUND(I207*H207,2)</f>
        <v>0</v>
      </c>
      <c r="BL207" s="18" t="s">
        <v>165</v>
      </c>
      <c r="BM207" s="216" t="s">
        <v>701</v>
      </c>
    </row>
    <row r="208" spans="1:47" s="2" customFormat="1" ht="12">
      <c r="A208" s="39"/>
      <c r="B208" s="40"/>
      <c r="C208" s="41"/>
      <c r="D208" s="218" t="s">
        <v>134</v>
      </c>
      <c r="E208" s="41"/>
      <c r="F208" s="219" t="s">
        <v>700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134</v>
      </c>
      <c r="AU208" s="18" t="s">
        <v>82</v>
      </c>
    </row>
    <row r="209" spans="1:65" s="2" customFormat="1" ht="14.4" customHeight="1">
      <c r="A209" s="39"/>
      <c r="B209" s="40"/>
      <c r="C209" s="205" t="s">
        <v>425</v>
      </c>
      <c r="D209" s="205" t="s">
        <v>127</v>
      </c>
      <c r="E209" s="206" t="s">
        <v>702</v>
      </c>
      <c r="F209" s="207" t="s">
        <v>703</v>
      </c>
      <c r="G209" s="208" t="s">
        <v>230</v>
      </c>
      <c r="H209" s="209">
        <v>2</v>
      </c>
      <c r="I209" s="210"/>
      <c r="J209" s="211">
        <f>ROUND(I209*H209,2)</f>
        <v>0</v>
      </c>
      <c r="K209" s="207" t="s">
        <v>19</v>
      </c>
      <c r="L209" s="45"/>
      <c r="M209" s="212" t="s">
        <v>19</v>
      </c>
      <c r="N209" s="213" t="s">
        <v>43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165</v>
      </c>
      <c r="AT209" s="216" t="s">
        <v>127</v>
      </c>
      <c r="AU209" s="216" t="s">
        <v>82</v>
      </c>
      <c r="AY209" s="18" t="s">
        <v>124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80</v>
      </c>
      <c r="BK209" s="217">
        <f>ROUND(I209*H209,2)</f>
        <v>0</v>
      </c>
      <c r="BL209" s="18" t="s">
        <v>165</v>
      </c>
      <c r="BM209" s="216" t="s">
        <v>704</v>
      </c>
    </row>
    <row r="210" spans="1:47" s="2" customFormat="1" ht="12">
      <c r="A210" s="39"/>
      <c r="B210" s="40"/>
      <c r="C210" s="41"/>
      <c r="D210" s="218" t="s">
        <v>134</v>
      </c>
      <c r="E210" s="41"/>
      <c r="F210" s="219" t="s">
        <v>703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134</v>
      </c>
      <c r="AU210" s="18" t="s">
        <v>82</v>
      </c>
    </row>
    <row r="211" spans="1:65" s="2" customFormat="1" ht="24.15" customHeight="1">
      <c r="A211" s="39"/>
      <c r="B211" s="40"/>
      <c r="C211" s="205" t="s">
        <v>430</v>
      </c>
      <c r="D211" s="205" t="s">
        <v>127</v>
      </c>
      <c r="E211" s="206" t="s">
        <v>705</v>
      </c>
      <c r="F211" s="207" t="s">
        <v>706</v>
      </c>
      <c r="G211" s="208" t="s">
        <v>230</v>
      </c>
      <c r="H211" s="209">
        <v>1</v>
      </c>
      <c r="I211" s="210"/>
      <c r="J211" s="211">
        <f>ROUND(I211*H211,2)</f>
        <v>0</v>
      </c>
      <c r="K211" s="207" t="s">
        <v>19</v>
      </c>
      <c r="L211" s="45"/>
      <c r="M211" s="212" t="s">
        <v>19</v>
      </c>
      <c r="N211" s="213" t="s">
        <v>43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165</v>
      </c>
      <c r="AT211" s="216" t="s">
        <v>127</v>
      </c>
      <c r="AU211" s="216" t="s">
        <v>82</v>
      </c>
      <c r="AY211" s="18" t="s">
        <v>124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80</v>
      </c>
      <c r="BK211" s="217">
        <f>ROUND(I211*H211,2)</f>
        <v>0</v>
      </c>
      <c r="BL211" s="18" t="s">
        <v>165</v>
      </c>
      <c r="BM211" s="216" t="s">
        <v>707</v>
      </c>
    </row>
    <row r="212" spans="1:47" s="2" customFormat="1" ht="12">
      <c r="A212" s="39"/>
      <c r="B212" s="40"/>
      <c r="C212" s="41"/>
      <c r="D212" s="218" t="s">
        <v>134</v>
      </c>
      <c r="E212" s="41"/>
      <c r="F212" s="219" t="s">
        <v>706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134</v>
      </c>
      <c r="AU212" s="18" t="s">
        <v>82</v>
      </c>
    </row>
    <row r="213" spans="1:65" s="2" customFormat="1" ht="24.15" customHeight="1">
      <c r="A213" s="39"/>
      <c r="B213" s="40"/>
      <c r="C213" s="205" t="s">
        <v>437</v>
      </c>
      <c r="D213" s="205" t="s">
        <v>127</v>
      </c>
      <c r="E213" s="206" t="s">
        <v>708</v>
      </c>
      <c r="F213" s="207" t="s">
        <v>709</v>
      </c>
      <c r="G213" s="208" t="s">
        <v>230</v>
      </c>
      <c r="H213" s="209">
        <v>4</v>
      </c>
      <c r="I213" s="210"/>
      <c r="J213" s="211">
        <f>ROUND(I213*H213,2)</f>
        <v>0</v>
      </c>
      <c r="K213" s="207" t="s">
        <v>19</v>
      </c>
      <c r="L213" s="45"/>
      <c r="M213" s="212" t="s">
        <v>19</v>
      </c>
      <c r="N213" s="213" t="s">
        <v>43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165</v>
      </c>
      <c r="AT213" s="216" t="s">
        <v>127</v>
      </c>
      <c r="AU213" s="216" t="s">
        <v>82</v>
      </c>
      <c r="AY213" s="18" t="s">
        <v>124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80</v>
      </c>
      <c r="BK213" s="217">
        <f>ROUND(I213*H213,2)</f>
        <v>0</v>
      </c>
      <c r="BL213" s="18" t="s">
        <v>165</v>
      </c>
      <c r="BM213" s="216" t="s">
        <v>710</v>
      </c>
    </row>
    <row r="214" spans="1:47" s="2" customFormat="1" ht="12">
      <c r="A214" s="39"/>
      <c r="B214" s="40"/>
      <c r="C214" s="41"/>
      <c r="D214" s="218" t="s">
        <v>134</v>
      </c>
      <c r="E214" s="41"/>
      <c r="F214" s="219" t="s">
        <v>709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134</v>
      </c>
      <c r="AU214" s="18" t="s">
        <v>82</v>
      </c>
    </row>
    <row r="215" spans="1:65" s="2" customFormat="1" ht="24.15" customHeight="1">
      <c r="A215" s="39"/>
      <c r="B215" s="40"/>
      <c r="C215" s="205" t="s">
        <v>446</v>
      </c>
      <c r="D215" s="205" t="s">
        <v>127</v>
      </c>
      <c r="E215" s="206" t="s">
        <v>711</v>
      </c>
      <c r="F215" s="207" t="s">
        <v>712</v>
      </c>
      <c r="G215" s="208" t="s">
        <v>230</v>
      </c>
      <c r="H215" s="209">
        <v>7</v>
      </c>
      <c r="I215" s="210"/>
      <c r="J215" s="211">
        <f>ROUND(I215*H215,2)</f>
        <v>0</v>
      </c>
      <c r="K215" s="207" t="s">
        <v>19</v>
      </c>
      <c r="L215" s="45"/>
      <c r="M215" s="212" t="s">
        <v>19</v>
      </c>
      <c r="N215" s="213" t="s">
        <v>43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165</v>
      </c>
      <c r="AT215" s="216" t="s">
        <v>127</v>
      </c>
      <c r="AU215" s="216" t="s">
        <v>82</v>
      </c>
      <c r="AY215" s="18" t="s">
        <v>124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80</v>
      </c>
      <c r="BK215" s="217">
        <f>ROUND(I215*H215,2)</f>
        <v>0</v>
      </c>
      <c r="BL215" s="18" t="s">
        <v>165</v>
      </c>
      <c r="BM215" s="216" t="s">
        <v>713</v>
      </c>
    </row>
    <row r="216" spans="1:47" s="2" customFormat="1" ht="12">
      <c r="A216" s="39"/>
      <c r="B216" s="40"/>
      <c r="C216" s="41"/>
      <c r="D216" s="218" t="s">
        <v>134</v>
      </c>
      <c r="E216" s="41"/>
      <c r="F216" s="219" t="s">
        <v>712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134</v>
      </c>
      <c r="AU216" s="18" t="s">
        <v>82</v>
      </c>
    </row>
    <row r="217" spans="1:65" s="2" customFormat="1" ht="24.15" customHeight="1">
      <c r="A217" s="39"/>
      <c r="B217" s="40"/>
      <c r="C217" s="205" t="s">
        <v>452</v>
      </c>
      <c r="D217" s="205" t="s">
        <v>127</v>
      </c>
      <c r="E217" s="206" t="s">
        <v>714</v>
      </c>
      <c r="F217" s="207" t="s">
        <v>715</v>
      </c>
      <c r="G217" s="208" t="s">
        <v>230</v>
      </c>
      <c r="H217" s="209">
        <v>3</v>
      </c>
      <c r="I217" s="210"/>
      <c r="J217" s="211">
        <f>ROUND(I217*H217,2)</f>
        <v>0</v>
      </c>
      <c r="K217" s="207" t="s">
        <v>19</v>
      </c>
      <c r="L217" s="45"/>
      <c r="M217" s="212" t="s">
        <v>19</v>
      </c>
      <c r="N217" s="213" t="s">
        <v>43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165</v>
      </c>
      <c r="AT217" s="216" t="s">
        <v>127</v>
      </c>
      <c r="AU217" s="216" t="s">
        <v>82</v>
      </c>
      <c r="AY217" s="18" t="s">
        <v>124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80</v>
      </c>
      <c r="BK217" s="217">
        <f>ROUND(I217*H217,2)</f>
        <v>0</v>
      </c>
      <c r="BL217" s="18" t="s">
        <v>165</v>
      </c>
      <c r="BM217" s="216" t="s">
        <v>716</v>
      </c>
    </row>
    <row r="218" spans="1:47" s="2" customFormat="1" ht="12">
      <c r="A218" s="39"/>
      <c r="B218" s="40"/>
      <c r="C218" s="41"/>
      <c r="D218" s="218" t="s">
        <v>134</v>
      </c>
      <c r="E218" s="41"/>
      <c r="F218" s="219" t="s">
        <v>715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134</v>
      </c>
      <c r="AU218" s="18" t="s">
        <v>82</v>
      </c>
    </row>
    <row r="219" spans="1:65" s="2" customFormat="1" ht="14.4" customHeight="1">
      <c r="A219" s="39"/>
      <c r="B219" s="40"/>
      <c r="C219" s="205" t="s">
        <v>457</v>
      </c>
      <c r="D219" s="205" t="s">
        <v>127</v>
      </c>
      <c r="E219" s="206" t="s">
        <v>717</v>
      </c>
      <c r="F219" s="207" t="s">
        <v>718</v>
      </c>
      <c r="G219" s="208" t="s">
        <v>230</v>
      </c>
      <c r="H219" s="209">
        <v>1</v>
      </c>
      <c r="I219" s="210"/>
      <c r="J219" s="211">
        <f>ROUND(I219*H219,2)</f>
        <v>0</v>
      </c>
      <c r="K219" s="207" t="s">
        <v>19</v>
      </c>
      <c r="L219" s="45"/>
      <c r="M219" s="212" t="s">
        <v>19</v>
      </c>
      <c r="N219" s="213" t="s">
        <v>43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165</v>
      </c>
      <c r="AT219" s="216" t="s">
        <v>127</v>
      </c>
      <c r="AU219" s="216" t="s">
        <v>82</v>
      </c>
      <c r="AY219" s="18" t="s">
        <v>124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80</v>
      </c>
      <c r="BK219" s="217">
        <f>ROUND(I219*H219,2)</f>
        <v>0</v>
      </c>
      <c r="BL219" s="18" t="s">
        <v>165</v>
      </c>
      <c r="BM219" s="216" t="s">
        <v>719</v>
      </c>
    </row>
    <row r="220" spans="1:47" s="2" customFormat="1" ht="12">
      <c r="A220" s="39"/>
      <c r="B220" s="40"/>
      <c r="C220" s="41"/>
      <c r="D220" s="218" t="s">
        <v>134</v>
      </c>
      <c r="E220" s="41"/>
      <c r="F220" s="219" t="s">
        <v>718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134</v>
      </c>
      <c r="AU220" s="18" t="s">
        <v>82</v>
      </c>
    </row>
    <row r="221" spans="1:65" s="2" customFormat="1" ht="14.4" customHeight="1">
      <c r="A221" s="39"/>
      <c r="B221" s="40"/>
      <c r="C221" s="205" t="s">
        <v>465</v>
      </c>
      <c r="D221" s="205" t="s">
        <v>127</v>
      </c>
      <c r="E221" s="206" t="s">
        <v>720</v>
      </c>
      <c r="F221" s="207" t="s">
        <v>721</v>
      </c>
      <c r="G221" s="208" t="s">
        <v>230</v>
      </c>
      <c r="H221" s="209">
        <v>1</v>
      </c>
      <c r="I221" s="210"/>
      <c r="J221" s="211">
        <f>ROUND(I221*H221,2)</f>
        <v>0</v>
      </c>
      <c r="K221" s="207" t="s">
        <v>19</v>
      </c>
      <c r="L221" s="45"/>
      <c r="M221" s="212" t="s">
        <v>19</v>
      </c>
      <c r="N221" s="213" t="s">
        <v>43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165</v>
      </c>
      <c r="AT221" s="216" t="s">
        <v>127</v>
      </c>
      <c r="AU221" s="216" t="s">
        <v>82</v>
      </c>
      <c r="AY221" s="18" t="s">
        <v>124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80</v>
      </c>
      <c r="BK221" s="217">
        <f>ROUND(I221*H221,2)</f>
        <v>0</v>
      </c>
      <c r="BL221" s="18" t="s">
        <v>165</v>
      </c>
      <c r="BM221" s="216" t="s">
        <v>722</v>
      </c>
    </row>
    <row r="222" spans="1:47" s="2" customFormat="1" ht="12">
      <c r="A222" s="39"/>
      <c r="B222" s="40"/>
      <c r="C222" s="41"/>
      <c r="D222" s="218" t="s">
        <v>134</v>
      </c>
      <c r="E222" s="41"/>
      <c r="F222" s="219" t="s">
        <v>721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134</v>
      </c>
      <c r="AU222" s="18" t="s">
        <v>82</v>
      </c>
    </row>
    <row r="223" spans="1:65" s="2" customFormat="1" ht="14.4" customHeight="1">
      <c r="A223" s="39"/>
      <c r="B223" s="40"/>
      <c r="C223" s="205" t="s">
        <v>470</v>
      </c>
      <c r="D223" s="205" t="s">
        <v>127</v>
      </c>
      <c r="E223" s="206" t="s">
        <v>723</v>
      </c>
      <c r="F223" s="207" t="s">
        <v>724</v>
      </c>
      <c r="G223" s="208" t="s">
        <v>230</v>
      </c>
      <c r="H223" s="209">
        <v>3</v>
      </c>
      <c r="I223" s="210"/>
      <c r="J223" s="211">
        <f>ROUND(I223*H223,2)</f>
        <v>0</v>
      </c>
      <c r="K223" s="207" t="s">
        <v>19</v>
      </c>
      <c r="L223" s="45"/>
      <c r="M223" s="212" t="s">
        <v>19</v>
      </c>
      <c r="N223" s="213" t="s">
        <v>43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165</v>
      </c>
      <c r="AT223" s="216" t="s">
        <v>127</v>
      </c>
      <c r="AU223" s="216" t="s">
        <v>82</v>
      </c>
      <c r="AY223" s="18" t="s">
        <v>124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80</v>
      </c>
      <c r="BK223" s="217">
        <f>ROUND(I223*H223,2)</f>
        <v>0</v>
      </c>
      <c r="BL223" s="18" t="s">
        <v>165</v>
      </c>
      <c r="BM223" s="216" t="s">
        <v>725</v>
      </c>
    </row>
    <row r="224" spans="1:47" s="2" customFormat="1" ht="12">
      <c r="A224" s="39"/>
      <c r="B224" s="40"/>
      <c r="C224" s="41"/>
      <c r="D224" s="218" t="s">
        <v>134</v>
      </c>
      <c r="E224" s="41"/>
      <c r="F224" s="219" t="s">
        <v>724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134</v>
      </c>
      <c r="AU224" s="18" t="s">
        <v>82</v>
      </c>
    </row>
    <row r="225" spans="1:65" s="2" customFormat="1" ht="14.4" customHeight="1">
      <c r="A225" s="39"/>
      <c r="B225" s="40"/>
      <c r="C225" s="205" t="s">
        <v>477</v>
      </c>
      <c r="D225" s="205" t="s">
        <v>127</v>
      </c>
      <c r="E225" s="206" t="s">
        <v>726</v>
      </c>
      <c r="F225" s="207" t="s">
        <v>727</v>
      </c>
      <c r="G225" s="208" t="s">
        <v>230</v>
      </c>
      <c r="H225" s="209">
        <v>1</v>
      </c>
      <c r="I225" s="210"/>
      <c r="J225" s="211">
        <f>ROUND(I225*H225,2)</f>
        <v>0</v>
      </c>
      <c r="K225" s="207" t="s">
        <v>19</v>
      </c>
      <c r="L225" s="45"/>
      <c r="M225" s="212" t="s">
        <v>19</v>
      </c>
      <c r="N225" s="213" t="s">
        <v>43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165</v>
      </c>
      <c r="AT225" s="216" t="s">
        <v>127</v>
      </c>
      <c r="AU225" s="216" t="s">
        <v>82</v>
      </c>
      <c r="AY225" s="18" t="s">
        <v>124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80</v>
      </c>
      <c r="BK225" s="217">
        <f>ROUND(I225*H225,2)</f>
        <v>0</v>
      </c>
      <c r="BL225" s="18" t="s">
        <v>165</v>
      </c>
      <c r="BM225" s="216" t="s">
        <v>728</v>
      </c>
    </row>
    <row r="226" spans="1:47" s="2" customFormat="1" ht="12">
      <c r="A226" s="39"/>
      <c r="B226" s="40"/>
      <c r="C226" s="41"/>
      <c r="D226" s="218" t="s">
        <v>134</v>
      </c>
      <c r="E226" s="41"/>
      <c r="F226" s="219" t="s">
        <v>727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134</v>
      </c>
      <c r="AU226" s="18" t="s">
        <v>82</v>
      </c>
    </row>
    <row r="227" spans="1:65" s="2" customFormat="1" ht="14.4" customHeight="1">
      <c r="A227" s="39"/>
      <c r="B227" s="40"/>
      <c r="C227" s="205" t="s">
        <v>484</v>
      </c>
      <c r="D227" s="205" t="s">
        <v>127</v>
      </c>
      <c r="E227" s="206" t="s">
        <v>729</v>
      </c>
      <c r="F227" s="207" t="s">
        <v>730</v>
      </c>
      <c r="G227" s="208" t="s">
        <v>230</v>
      </c>
      <c r="H227" s="209">
        <v>1</v>
      </c>
      <c r="I227" s="210"/>
      <c r="J227" s="211">
        <f>ROUND(I227*H227,2)</f>
        <v>0</v>
      </c>
      <c r="K227" s="207" t="s">
        <v>19</v>
      </c>
      <c r="L227" s="45"/>
      <c r="M227" s="212" t="s">
        <v>19</v>
      </c>
      <c r="N227" s="213" t="s">
        <v>43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165</v>
      </c>
      <c r="AT227" s="216" t="s">
        <v>127</v>
      </c>
      <c r="AU227" s="216" t="s">
        <v>82</v>
      </c>
      <c r="AY227" s="18" t="s">
        <v>124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80</v>
      </c>
      <c r="BK227" s="217">
        <f>ROUND(I227*H227,2)</f>
        <v>0</v>
      </c>
      <c r="BL227" s="18" t="s">
        <v>165</v>
      </c>
      <c r="BM227" s="216" t="s">
        <v>731</v>
      </c>
    </row>
    <row r="228" spans="1:47" s="2" customFormat="1" ht="12">
      <c r="A228" s="39"/>
      <c r="B228" s="40"/>
      <c r="C228" s="41"/>
      <c r="D228" s="218" t="s">
        <v>134</v>
      </c>
      <c r="E228" s="41"/>
      <c r="F228" s="219" t="s">
        <v>730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134</v>
      </c>
      <c r="AU228" s="18" t="s">
        <v>82</v>
      </c>
    </row>
    <row r="229" spans="1:65" s="2" customFormat="1" ht="14.4" customHeight="1">
      <c r="A229" s="39"/>
      <c r="B229" s="40"/>
      <c r="C229" s="205" t="s">
        <v>489</v>
      </c>
      <c r="D229" s="205" t="s">
        <v>127</v>
      </c>
      <c r="E229" s="206" t="s">
        <v>732</v>
      </c>
      <c r="F229" s="207" t="s">
        <v>733</v>
      </c>
      <c r="G229" s="208" t="s">
        <v>230</v>
      </c>
      <c r="H229" s="209">
        <v>1</v>
      </c>
      <c r="I229" s="210"/>
      <c r="J229" s="211">
        <f>ROUND(I229*H229,2)</f>
        <v>0</v>
      </c>
      <c r="K229" s="207" t="s">
        <v>19</v>
      </c>
      <c r="L229" s="45"/>
      <c r="M229" s="212" t="s">
        <v>19</v>
      </c>
      <c r="N229" s="213" t="s">
        <v>43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165</v>
      </c>
      <c r="AT229" s="216" t="s">
        <v>127</v>
      </c>
      <c r="AU229" s="216" t="s">
        <v>82</v>
      </c>
      <c r="AY229" s="18" t="s">
        <v>124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80</v>
      </c>
      <c r="BK229" s="217">
        <f>ROUND(I229*H229,2)</f>
        <v>0</v>
      </c>
      <c r="BL229" s="18" t="s">
        <v>165</v>
      </c>
      <c r="BM229" s="216" t="s">
        <v>734</v>
      </c>
    </row>
    <row r="230" spans="1:47" s="2" customFormat="1" ht="12">
      <c r="A230" s="39"/>
      <c r="B230" s="40"/>
      <c r="C230" s="41"/>
      <c r="D230" s="218" t="s">
        <v>134</v>
      </c>
      <c r="E230" s="41"/>
      <c r="F230" s="219" t="s">
        <v>733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134</v>
      </c>
      <c r="AU230" s="18" t="s">
        <v>82</v>
      </c>
    </row>
    <row r="231" spans="1:65" s="2" customFormat="1" ht="14.4" customHeight="1">
      <c r="A231" s="39"/>
      <c r="B231" s="40"/>
      <c r="C231" s="205" t="s">
        <v>494</v>
      </c>
      <c r="D231" s="205" t="s">
        <v>127</v>
      </c>
      <c r="E231" s="206" t="s">
        <v>735</v>
      </c>
      <c r="F231" s="207" t="s">
        <v>736</v>
      </c>
      <c r="G231" s="208" t="s">
        <v>230</v>
      </c>
      <c r="H231" s="209">
        <v>1</v>
      </c>
      <c r="I231" s="210"/>
      <c r="J231" s="211">
        <f>ROUND(I231*H231,2)</f>
        <v>0</v>
      </c>
      <c r="K231" s="207" t="s">
        <v>19</v>
      </c>
      <c r="L231" s="45"/>
      <c r="M231" s="212" t="s">
        <v>19</v>
      </c>
      <c r="N231" s="213" t="s">
        <v>43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165</v>
      </c>
      <c r="AT231" s="216" t="s">
        <v>127</v>
      </c>
      <c r="AU231" s="216" t="s">
        <v>82</v>
      </c>
      <c r="AY231" s="18" t="s">
        <v>124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80</v>
      </c>
      <c r="BK231" s="217">
        <f>ROUND(I231*H231,2)</f>
        <v>0</v>
      </c>
      <c r="BL231" s="18" t="s">
        <v>165</v>
      </c>
      <c r="BM231" s="216" t="s">
        <v>737</v>
      </c>
    </row>
    <row r="232" spans="1:47" s="2" customFormat="1" ht="12">
      <c r="A232" s="39"/>
      <c r="B232" s="40"/>
      <c r="C232" s="41"/>
      <c r="D232" s="218" t="s">
        <v>134</v>
      </c>
      <c r="E232" s="41"/>
      <c r="F232" s="219" t="s">
        <v>736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134</v>
      </c>
      <c r="AU232" s="18" t="s">
        <v>82</v>
      </c>
    </row>
    <row r="233" spans="1:65" s="2" customFormat="1" ht="14.4" customHeight="1">
      <c r="A233" s="39"/>
      <c r="B233" s="40"/>
      <c r="C233" s="205" t="s">
        <v>499</v>
      </c>
      <c r="D233" s="205" t="s">
        <v>127</v>
      </c>
      <c r="E233" s="206" t="s">
        <v>738</v>
      </c>
      <c r="F233" s="207" t="s">
        <v>739</v>
      </c>
      <c r="G233" s="208" t="s">
        <v>230</v>
      </c>
      <c r="H233" s="209">
        <v>1</v>
      </c>
      <c r="I233" s="210"/>
      <c r="J233" s="211">
        <f>ROUND(I233*H233,2)</f>
        <v>0</v>
      </c>
      <c r="K233" s="207" t="s">
        <v>19</v>
      </c>
      <c r="L233" s="45"/>
      <c r="M233" s="212" t="s">
        <v>19</v>
      </c>
      <c r="N233" s="213" t="s">
        <v>43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165</v>
      </c>
      <c r="AT233" s="216" t="s">
        <v>127</v>
      </c>
      <c r="AU233" s="216" t="s">
        <v>82</v>
      </c>
      <c r="AY233" s="18" t="s">
        <v>124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80</v>
      </c>
      <c r="BK233" s="217">
        <f>ROUND(I233*H233,2)</f>
        <v>0</v>
      </c>
      <c r="BL233" s="18" t="s">
        <v>165</v>
      </c>
      <c r="BM233" s="216" t="s">
        <v>740</v>
      </c>
    </row>
    <row r="234" spans="1:47" s="2" customFormat="1" ht="12">
      <c r="A234" s="39"/>
      <c r="B234" s="40"/>
      <c r="C234" s="41"/>
      <c r="D234" s="218" t="s">
        <v>134</v>
      </c>
      <c r="E234" s="41"/>
      <c r="F234" s="219" t="s">
        <v>739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134</v>
      </c>
      <c r="AU234" s="18" t="s">
        <v>82</v>
      </c>
    </row>
    <row r="235" spans="1:65" s="2" customFormat="1" ht="14.4" customHeight="1">
      <c r="A235" s="39"/>
      <c r="B235" s="40"/>
      <c r="C235" s="205" t="s">
        <v>506</v>
      </c>
      <c r="D235" s="205" t="s">
        <v>127</v>
      </c>
      <c r="E235" s="206" t="s">
        <v>741</v>
      </c>
      <c r="F235" s="207" t="s">
        <v>742</v>
      </c>
      <c r="G235" s="208" t="s">
        <v>230</v>
      </c>
      <c r="H235" s="209">
        <v>1</v>
      </c>
      <c r="I235" s="210"/>
      <c r="J235" s="211">
        <f>ROUND(I235*H235,2)</f>
        <v>0</v>
      </c>
      <c r="K235" s="207" t="s">
        <v>19</v>
      </c>
      <c r="L235" s="45"/>
      <c r="M235" s="212" t="s">
        <v>19</v>
      </c>
      <c r="N235" s="213" t="s">
        <v>43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165</v>
      </c>
      <c r="AT235" s="216" t="s">
        <v>127</v>
      </c>
      <c r="AU235" s="216" t="s">
        <v>82</v>
      </c>
      <c r="AY235" s="18" t="s">
        <v>124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80</v>
      </c>
      <c r="BK235" s="217">
        <f>ROUND(I235*H235,2)</f>
        <v>0</v>
      </c>
      <c r="BL235" s="18" t="s">
        <v>165</v>
      </c>
      <c r="BM235" s="216" t="s">
        <v>743</v>
      </c>
    </row>
    <row r="236" spans="1:47" s="2" customFormat="1" ht="12">
      <c r="A236" s="39"/>
      <c r="B236" s="40"/>
      <c r="C236" s="41"/>
      <c r="D236" s="218" t="s">
        <v>134</v>
      </c>
      <c r="E236" s="41"/>
      <c r="F236" s="219" t="s">
        <v>742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134</v>
      </c>
      <c r="AU236" s="18" t="s">
        <v>82</v>
      </c>
    </row>
    <row r="237" spans="1:65" s="2" customFormat="1" ht="14.4" customHeight="1">
      <c r="A237" s="39"/>
      <c r="B237" s="40"/>
      <c r="C237" s="205" t="s">
        <v>744</v>
      </c>
      <c r="D237" s="205" t="s">
        <v>127</v>
      </c>
      <c r="E237" s="206" t="s">
        <v>745</v>
      </c>
      <c r="F237" s="207" t="s">
        <v>746</v>
      </c>
      <c r="G237" s="208" t="s">
        <v>230</v>
      </c>
      <c r="H237" s="209">
        <v>1</v>
      </c>
      <c r="I237" s="210"/>
      <c r="J237" s="211">
        <f>ROUND(I237*H237,2)</f>
        <v>0</v>
      </c>
      <c r="K237" s="207" t="s">
        <v>19</v>
      </c>
      <c r="L237" s="45"/>
      <c r="M237" s="212" t="s">
        <v>19</v>
      </c>
      <c r="N237" s="213" t="s">
        <v>43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165</v>
      </c>
      <c r="AT237" s="216" t="s">
        <v>127</v>
      </c>
      <c r="AU237" s="216" t="s">
        <v>82</v>
      </c>
      <c r="AY237" s="18" t="s">
        <v>124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80</v>
      </c>
      <c r="BK237" s="217">
        <f>ROUND(I237*H237,2)</f>
        <v>0</v>
      </c>
      <c r="BL237" s="18" t="s">
        <v>165</v>
      </c>
      <c r="BM237" s="216" t="s">
        <v>747</v>
      </c>
    </row>
    <row r="238" spans="1:47" s="2" customFormat="1" ht="12">
      <c r="A238" s="39"/>
      <c r="B238" s="40"/>
      <c r="C238" s="41"/>
      <c r="D238" s="218" t="s">
        <v>134</v>
      </c>
      <c r="E238" s="41"/>
      <c r="F238" s="219" t="s">
        <v>746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134</v>
      </c>
      <c r="AU238" s="18" t="s">
        <v>82</v>
      </c>
    </row>
    <row r="239" spans="1:65" s="2" customFormat="1" ht="14.4" customHeight="1">
      <c r="A239" s="39"/>
      <c r="B239" s="40"/>
      <c r="C239" s="205" t="s">
        <v>748</v>
      </c>
      <c r="D239" s="205" t="s">
        <v>127</v>
      </c>
      <c r="E239" s="206" t="s">
        <v>749</v>
      </c>
      <c r="F239" s="207" t="s">
        <v>750</v>
      </c>
      <c r="G239" s="208" t="s">
        <v>230</v>
      </c>
      <c r="H239" s="209">
        <v>1</v>
      </c>
      <c r="I239" s="210"/>
      <c r="J239" s="211">
        <f>ROUND(I239*H239,2)</f>
        <v>0</v>
      </c>
      <c r="K239" s="207" t="s">
        <v>19</v>
      </c>
      <c r="L239" s="45"/>
      <c r="M239" s="212" t="s">
        <v>19</v>
      </c>
      <c r="N239" s="213" t="s">
        <v>43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165</v>
      </c>
      <c r="AT239" s="216" t="s">
        <v>127</v>
      </c>
      <c r="AU239" s="216" t="s">
        <v>82</v>
      </c>
      <c r="AY239" s="18" t="s">
        <v>124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80</v>
      </c>
      <c r="BK239" s="217">
        <f>ROUND(I239*H239,2)</f>
        <v>0</v>
      </c>
      <c r="BL239" s="18" t="s">
        <v>165</v>
      </c>
      <c r="BM239" s="216" t="s">
        <v>751</v>
      </c>
    </row>
    <row r="240" spans="1:47" s="2" customFormat="1" ht="12">
      <c r="A240" s="39"/>
      <c r="B240" s="40"/>
      <c r="C240" s="41"/>
      <c r="D240" s="218" t="s">
        <v>134</v>
      </c>
      <c r="E240" s="41"/>
      <c r="F240" s="219" t="s">
        <v>750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134</v>
      </c>
      <c r="AU240" s="18" t="s">
        <v>82</v>
      </c>
    </row>
    <row r="241" spans="1:65" s="2" customFormat="1" ht="24.15" customHeight="1">
      <c r="A241" s="39"/>
      <c r="B241" s="40"/>
      <c r="C241" s="205" t="s">
        <v>752</v>
      </c>
      <c r="D241" s="205" t="s">
        <v>127</v>
      </c>
      <c r="E241" s="206" t="s">
        <v>753</v>
      </c>
      <c r="F241" s="207" t="s">
        <v>754</v>
      </c>
      <c r="G241" s="208" t="s">
        <v>130</v>
      </c>
      <c r="H241" s="209">
        <v>1</v>
      </c>
      <c r="I241" s="210"/>
      <c r="J241" s="211">
        <f>ROUND(I241*H241,2)</f>
        <v>0</v>
      </c>
      <c r="K241" s="207" t="s">
        <v>19</v>
      </c>
      <c r="L241" s="45"/>
      <c r="M241" s="212" t="s">
        <v>19</v>
      </c>
      <c r="N241" s="213" t="s">
        <v>43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165</v>
      </c>
      <c r="AT241" s="216" t="s">
        <v>127</v>
      </c>
      <c r="AU241" s="216" t="s">
        <v>82</v>
      </c>
      <c r="AY241" s="18" t="s">
        <v>124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80</v>
      </c>
      <c r="BK241" s="217">
        <f>ROUND(I241*H241,2)</f>
        <v>0</v>
      </c>
      <c r="BL241" s="18" t="s">
        <v>165</v>
      </c>
      <c r="BM241" s="216" t="s">
        <v>755</v>
      </c>
    </row>
    <row r="242" spans="1:47" s="2" customFormat="1" ht="12">
      <c r="A242" s="39"/>
      <c r="B242" s="40"/>
      <c r="C242" s="41"/>
      <c r="D242" s="218" t="s">
        <v>134</v>
      </c>
      <c r="E242" s="41"/>
      <c r="F242" s="219" t="s">
        <v>754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134</v>
      </c>
      <c r="AU242" s="18" t="s">
        <v>82</v>
      </c>
    </row>
    <row r="243" spans="1:65" s="2" customFormat="1" ht="24.15" customHeight="1">
      <c r="A243" s="39"/>
      <c r="B243" s="40"/>
      <c r="C243" s="205" t="s">
        <v>756</v>
      </c>
      <c r="D243" s="205" t="s">
        <v>127</v>
      </c>
      <c r="E243" s="206" t="s">
        <v>757</v>
      </c>
      <c r="F243" s="207" t="s">
        <v>758</v>
      </c>
      <c r="G243" s="208" t="s">
        <v>130</v>
      </c>
      <c r="H243" s="209">
        <v>1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43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165</v>
      </c>
      <c r="AT243" s="216" t="s">
        <v>127</v>
      </c>
      <c r="AU243" s="216" t="s">
        <v>82</v>
      </c>
      <c r="AY243" s="18" t="s">
        <v>124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165</v>
      </c>
      <c r="BM243" s="216" t="s">
        <v>759</v>
      </c>
    </row>
    <row r="244" spans="1:47" s="2" customFormat="1" ht="12">
      <c r="A244" s="39"/>
      <c r="B244" s="40"/>
      <c r="C244" s="41"/>
      <c r="D244" s="218" t="s">
        <v>134</v>
      </c>
      <c r="E244" s="41"/>
      <c r="F244" s="219" t="s">
        <v>760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134</v>
      </c>
      <c r="AU244" s="18" t="s">
        <v>82</v>
      </c>
    </row>
    <row r="245" spans="1:63" s="12" customFormat="1" ht="22.8" customHeight="1">
      <c r="A245" s="12"/>
      <c r="B245" s="189"/>
      <c r="C245" s="190"/>
      <c r="D245" s="191" t="s">
        <v>71</v>
      </c>
      <c r="E245" s="203" t="s">
        <v>761</v>
      </c>
      <c r="F245" s="203" t="s">
        <v>762</v>
      </c>
      <c r="G245" s="190"/>
      <c r="H245" s="190"/>
      <c r="I245" s="193"/>
      <c r="J245" s="204">
        <f>BK245</f>
        <v>0</v>
      </c>
      <c r="K245" s="190"/>
      <c r="L245" s="195"/>
      <c r="M245" s="196"/>
      <c r="N245" s="197"/>
      <c r="O245" s="197"/>
      <c r="P245" s="198">
        <f>SUM(P246:P262)</f>
        <v>0</v>
      </c>
      <c r="Q245" s="197"/>
      <c r="R245" s="198">
        <f>SUM(R246:R262)</f>
        <v>0</v>
      </c>
      <c r="S245" s="197"/>
      <c r="T245" s="199">
        <f>SUM(T246:T262)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0" t="s">
        <v>80</v>
      </c>
      <c r="AT245" s="201" t="s">
        <v>71</v>
      </c>
      <c r="AU245" s="201" t="s">
        <v>80</v>
      </c>
      <c r="AY245" s="200" t="s">
        <v>124</v>
      </c>
      <c r="BK245" s="202">
        <f>SUM(BK246:BK262)</f>
        <v>0</v>
      </c>
    </row>
    <row r="246" spans="1:65" s="2" customFormat="1" ht="14.4" customHeight="1">
      <c r="A246" s="39"/>
      <c r="B246" s="40"/>
      <c r="C246" s="205" t="s">
        <v>763</v>
      </c>
      <c r="D246" s="205" t="s">
        <v>127</v>
      </c>
      <c r="E246" s="206" t="s">
        <v>764</v>
      </c>
      <c r="F246" s="207" t="s">
        <v>765</v>
      </c>
      <c r="G246" s="208" t="s">
        <v>262</v>
      </c>
      <c r="H246" s="209">
        <v>6</v>
      </c>
      <c r="I246" s="210"/>
      <c r="J246" s="211">
        <f>ROUND(I246*H246,2)</f>
        <v>0</v>
      </c>
      <c r="K246" s="207" t="s">
        <v>19</v>
      </c>
      <c r="L246" s="45"/>
      <c r="M246" s="212" t="s">
        <v>19</v>
      </c>
      <c r="N246" s="213" t="s">
        <v>43</v>
      </c>
      <c r="O246" s="85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165</v>
      </c>
      <c r="AT246" s="216" t="s">
        <v>127</v>
      </c>
      <c r="AU246" s="216" t="s">
        <v>82</v>
      </c>
      <c r="AY246" s="18" t="s">
        <v>124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80</v>
      </c>
      <c r="BK246" s="217">
        <f>ROUND(I246*H246,2)</f>
        <v>0</v>
      </c>
      <c r="BL246" s="18" t="s">
        <v>165</v>
      </c>
      <c r="BM246" s="216" t="s">
        <v>766</v>
      </c>
    </row>
    <row r="247" spans="1:47" s="2" customFormat="1" ht="12">
      <c r="A247" s="39"/>
      <c r="B247" s="40"/>
      <c r="C247" s="41"/>
      <c r="D247" s="218" t="s">
        <v>134</v>
      </c>
      <c r="E247" s="41"/>
      <c r="F247" s="219" t="s">
        <v>765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134</v>
      </c>
      <c r="AU247" s="18" t="s">
        <v>82</v>
      </c>
    </row>
    <row r="248" spans="1:47" s="2" customFormat="1" ht="12">
      <c r="A248" s="39"/>
      <c r="B248" s="40"/>
      <c r="C248" s="41"/>
      <c r="D248" s="218" t="s">
        <v>323</v>
      </c>
      <c r="E248" s="41"/>
      <c r="F248" s="249" t="s">
        <v>767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323</v>
      </c>
      <c r="AU248" s="18" t="s">
        <v>82</v>
      </c>
    </row>
    <row r="249" spans="1:65" s="2" customFormat="1" ht="14.4" customHeight="1">
      <c r="A249" s="39"/>
      <c r="B249" s="40"/>
      <c r="C249" s="205" t="s">
        <v>768</v>
      </c>
      <c r="D249" s="205" t="s">
        <v>127</v>
      </c>
      <c r="E249" s="206" t="s">
        <v>769</v>
      </c>
      <c r="F249" s="207" t="s">
        <v>770</v>
      </c>
      <c r="G249" s="208" t="s">
        <v>230</v>
      </c>
      <c r="H249" s="209">
        <v>3</v>
      </c>
      <c r="I249" s="210"/>
      <c r="J249" s="211">
        <f>ROUND(I249*H249,2)</f>
        <v>0</v>
      </c>
      <c r="K249" s="207" t="s">
        <v>19</v>
      </c>
      <c r="L249" s="45"/>
      <c r="M249" s="212" t="s">
        <v>19</v>
      </c>
      <c r="N249" s="213" t="s">
        <v>43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165</v>
      </c>
      <c r="AT249" s="216" t="s">
        <v>127</v>
      </c>
      <c r="AU249" s="216" t="s">
        <v>82</v>
      </c>
      <c r="AY249" s="18" t="s">
        <v>124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165</v>
      </c>
      <c r="BM249" s="216" t="s">
        <v>771</v>
      </c>
    </row>
    <row r="250" spans="1:47" s="2" customFormat="1" ht="12">
      <c r="A250" s="39"/>
      <c r="B250" s="40"/>
      <c r="C250" s="41"/>
      <c r="D250" s="218" t="s">
        <v>134</v>
      </c>
      <c r="E250" s="41"/>
      <c r="F250" s="219" t="s">
        <v>770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134</v>
      </c>
      <c r="AU250" s="18" t="s">
        <v>82</v>
      </c>
    </row>
    <row r="251" spans="1:65" s="2" customFormat="1" ht="14.4" customHeight="1">
      <c r="A251" s="39"/>
      <c r="B251" s="40"/>
      <c r="C251" s="205" t="s">
        <v>772</v>
      </c>
      <c r="D251" s="205" t="s">
        <v>127</v>
      </c>
      <c r="E251" s="206" t="s">
        <v>773</v>
      </c>
      <c r="F251" s="207" t="s">
        <v>774</v>
      </c>
      <c r="G251" s="208" t="s">
        <v>230</v>
      </c>
      <c r="H251" s="209">
        <v>1</v>
      </c>
      <c r="I251" s="210"/>
      <c r="J251" s="211">
        <f>ROUND(I251*H251,2)</f>
        <v>0</v>
      </c>
      <c r="K251" s="207" t="s">
        <v>19</v>
      </c>
      <c r="L251" s="45"/>
      <c r="M251" s="212" t="s">
        <v>19</v>
      </c>
      <c r="N251" s="213" t="s">
        <v>43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165</v>
      </c>
      <c r="AT251" s="216" t="s">
        <v>127</v>
      </c>
      <c r="AU251" s="216" t="s">
        <v>82</v>
      </c>
      <c r="AY251" s="18" t="s">
        <v>124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165</v>
      </c>
      <c r="BM251" s="216" t="s">
        <v>775</v>
      </c>
    </row>
    <row r="252" spans="1:47" s="2" customFormat="1" ht="12">
      <c r="A252" s="39"/>
      <c r="B252" s="40"/>
      <c r="C252" s="41"/>
      <c r="D252" s="218" t="s">
        <v>134</v>
      </c>
      <c r="E252" s="41"/>
      <c r="F252" s="219" t="s">
        <v>774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134</v>
      </c>
      <c r="AU252" s="18" t="s">
        <v>82</v>
      </c>
    </row>
    <row r="253" spans="1:65" s="2" customFormat="1" ht="14.4" customHeight="1">
      <c r="A253" s="39"/>
      <c r="B253" s="40"/>
      <c r="C253" s="205" t="s">
        <v>776</v>
      </c>
      <c r="D253" s="205" t="s">
        <v>127</v>
      </c>
      <c r="E253" s="206" t="s">
        <v>777</v>
      </c>
      <c r="F253" s="207" t="s">
        <v>778</v>
      </c>
      <c r="G253" s="208" t="s">
        <v>230</v>
      </c>
      <c r="H253" s="209">
        <v>6</v>
      </c>
      <c r="I253" s="210"/>
      <c r="J253" s="211">
        <f>ROUND(I253*H253,2)</f>
        <v>0</v>
      </c>
      <c r="K253" s="207" t="s">
        <v>19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165</v>
      </c>
      <c r="AT253" s="216" t="s">
        <v>127</v>
      </c>
      <c r="AU253" s="216" t="s">
        <v>82</v>
      </c>
      <c r="AY253" s="18" t="s">
        <v>124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165</v>
      </c>
      <c r="BM253" s="216" t="s">
        <v>779</v>
      </c>
    </row>
    <row r="254" spans="1:47" s="2" customFormat="1" ht="12">
      <c r="A254" s="39"/>
      <c r="B254" s="40"/>
      <c r="C254" s="41"/>
      <c r="D254" s="218" t="s">
        <v>134</v>
      </c>
      <c r="E254" s="41"/>
      <c r="F254" s="219" t="s">
        <v>778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134</v>
      </c>
      <c r="AU254" s="18" t="s">
        <v>82</v>
      </c>
    </row>
    <row r="255" spans="1:65" s="2" customFormat="1" ht="14.4" customHeight="1">
      <c r="A255" s="39"/>
      <c r="B255" s="40"/>
      <c r="C255" s="205" t="s">
        <v>780</v>
      </c>
      <c r="D255" s="205" t="s">
        <v>127</v>
      </c>
      <c r="E255" s="206" t="s">
        <v>781</v>
      </c>
      <c r="F255" s="207" t="s">
        <v>782</v>
      </c>
      <c r="G255" s="208" t="s">
        <v>230</v>
      </c>
      <c r="H255" s="209">
        <v>1</v>
      </c>
      <c r="I255" s="210"/>
      <c r="J255" s="211">
        <f>ROUND(I255*H255,2)</f>
        <v>0</v>
      </c>
      <c r="K255" s="207" t="s">
        <v>19</v>
      </c>
      <c r="L255" s="45"/>
      <c r="M255" s="212" t="s">
        <v>19</v>
      </c>
      <c r="N255" s="213" t="s">
        <v>43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165</v>
      </c>
      <c r="AT255" s="216" t="s">
        <v>127</v>
      </c>
      <c r="AU255" s="216" t="s">
        <v>82</v>
      </c>
      <c r="AY255" s="18" t="s">
        <v>124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165</v>
      </c>
      <c r="BM255" s="216" t="s">
        <v>783</v>
      </c>
    </row>
    <row r="256" spans="1:47" s="2" customFormat="1" ht="12">
      <c r="A256" s="39"/>
      <c r="B256" s="40"/>
      <c r="C256" s="41"/>
      <c r="D256" s="218" t="s">
        <v>134</v>
      </c>
      <c r="E256" s="41"/>
      <c r="F256" s="219" t="s">
        <v>782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134</v>
      </c>
      <c r="AU256" s="18" t="s">
        <v>82</v>
      </c>
    </row>
    <row r="257" spans="1:65" s="2" customFormat="1" ht="24.15" customHeight="1">
      <c r="A257" s="39"/>
      <c r="B257" s="40"/>
      <c r="C257" s="205" t="s">
        <v>784</v>
      </c>
      <c r="D257" s="205" t="s">
        <v>127</v>
      </c>
      <c r="E257" s="206" t="s">
        <v>785</v>
      </c>
      <c r="F257" s="207" t="s">
        <v>786</v>
      </c>
      <c r="G257" s="208" t="s">
        <v>230</v>
      </c>
      <c r="H257" s="209">
        <v>4</v>
      </c>
      <c r="I257" s="210"/>
      <c r="J257" s="211">
        <f>ROUND(I257*H257,2)</f>
        <v>0</v>
      </c>
      <c r="K257" s="207" t="s">
        <v>19</v>
      </c>
      <c r="L257" s="45"/>
      <c r="M257" s="212" t="s">
        <v>19</v>
      </c>
      <c r="N257" s="213" t="s">
        <v>43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165</v>
      </c>
      <c r="AT257" s="216" t="s">
        <v>127</v>
      </c>
      <c r="AU257" s="216" t="s">
        <v>82</v>
      </c>
      <c r="AY257" s="18" t="s">
        <v>124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80</v>
      </c>
      <c r="BK257" s="217">
        <f>ROUND(I257*H257,2)</f>
        <v>0</v>
      </c>
      <c r="BL257" s="18" t="s">
        <v>165</v>
      </c>
      <c r="BM257" s="216" t="s">
        <v>787</v>
      </c>
    </row>
    <row r="258" spans="1:47" s="2" customFormat="1" ht="12">
      <c r="A258" s="39"/>
      <c r="B258" s="40"/>
      <c r="C258" s="41"/>
      <c r="D258" s="218" t="s">
        <v>134</v>
      </c>
      <c r="E258" s="41"/>
      <c r="F258" s="219" t="s">
        <v>786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134</v>
      </c>
      <c r="AU258" s="18" t="s">
        <v>82</v>
      </c>
    </row>
    <row r="259" spans="1:65" s="2" customFormat="1" ht="24.15" customHeight="1">
      <c r="A259" s="39"/>
      <c r="B259" s="40"/>
      <c r="C259" s="205" t="s">
        <v>788</v>
      </c>
      <c r="D259" s="205" t="s">
        <v>127</v>
      </c>
      <c r="E259" s="206" t="s">
        <v>789</v>
      </c>
      <c r="F259" s="207" t="s">
        <v>790</v>
      </c>
      <c r="G259" s="208" t="s">
        <v>230</v>
      </c>
      <c r="H259" s="209">
        <v>1</v>
      </c>
      <c r="I259" s="210"/>
      <c r="J259" s="211">
        <f>ROUND(I259*H259,2)</f>
        <v>0</v>
      </c>
      <c r="K259" s="207" t="s">
        <v>19</v>
      </c>
      <c r="L259" s="45"/>
      <c r="M259" s="212" t="s">
        <v>19</v>
      </c>
      <c r="N259" s="213" t="s">
        <v>43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165</v>
      </c>
      <c r="AT259" s="216" t="s">
        <v>127</v>
      </c>
      <c r="AU259" s="216" t="s">
        <v>82</v>
      </c>
      <c r="AY259" s="18" t="s">
        <v>124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80</v>
      </c>
      <c r="BK259" s="217">
        <f>ROUND(I259*H259,2)</f>
        <v>0</v>
      </c>
      <c r="BL259" s="18" t="s">
        <v>165</v>
      </c>
      <c r="BM259" s="216" t="s">
        <v>791</v>
      </c>
    </row>
    <row r="260" spans="1:47" s="2" customFormat="1" ht="12">
      <c r="A260" s="39"/>
      <c r="B260" s="40"/>
      <c r="C260" s="41"/>
      <c r="D260" s="218" t="s">
        <v>134</v>
      </c>
      <c r="E260" s="41"/>
      <c r="F260" s="219" t="s">
        <v>790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134</v>
      </c>
      <c r="AU260" s="18" t="s">
        <v>82</v>
      </c>
    </row>
    <row r="261" spans="1:65" s="2" customFormat="1" ht="14.4" customHeight="1">
      <c r="A261" s="39"/>
      <c r="B261" s="40"/>
      <c r="C261" s="205" t="s">
        <v>792</v>
      </c>
      <c r="D261" s="205" t="s">
        <v>127</v>
      </c>
      <c r="E261" s="206" t="s">
        <v>793</v>
      </c>
      <c r="F261" s="207" t="s">
        <v>794</v>
      </c>
      <c r="G261" s="208" t="s">
        <v>230</v>
      </c>
      <c r="H261" s="209">
        <v>1</v>
      </c>
      <c r="I261" s="210"/>
      <c r="J261" s="211">
        <f>ROUND(I261*H261,2)</f>
        <v>0</v>
      </c>
      <c r="K261" s="207" t="s">
        <v>19</v>
      </c>
      <c r="L261" s="45"/>
      <c r="M261" s="212" t="s">
        <v>19</v>
      </c>
      <c r="N261" s="213" t="s">
        <v>43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165</v>
      </c>
      <c r="AT261" s="216" t="s">
        <v>127</v>
      </c>
      <c r="AU261" s="216" t="s">
        <v>82</v>
      </c>
      <c r="AY261" s="18" t="s">
        <v>124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80</v>
      </c>
      <c r="BK261" s="217">
        <f>ROUND(I261*H261,2)</f>
        <v>0</v>
      </c>
      <c r="BL261" s="18" t="s">
        <v>165</v>
      </c>
      <c r="BM261" s="216" t="s">
        <v>795</v>
      </c>
    </row>
    <row r="262" spans="1:47" s="2" customFormat="1" ht="12">
      <c r="A262" s="39"/>
      <c r="B262" s="40"/>
      <c r="C262" s="41"/>
      <c r="D262" s="218" t="s">
        <v>134</v>
      </c>
      <c r="E262" s="41"/>
      <c r="F262" s="219" t="s">
        <v>794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134</v>
      </c>
      <c r="AU262" s="18" t="s">
        <v>82</v>
      </c>
    </row>
    <row r="263" spans="1:63" s="12" customFormat="1" ht="22.8" customHeight="1">
      <c r="A263" s="12"/>
      <c r="B263" s="189"/>
      <c r="C263" s="190"/>
      <c r="D263" s="191" t="s">
        <v>71</v>
      </c>
      <c r="E263" s="203" t="s">
        <v>796</v>
      </c>
      <c r="F263" s="203" t="s">
        <v>797</v>
      </c>
      <c r="G263" s="190"/>
      <c r="H263" s="190"/>
      <c r="I263" s="193"/>
      <c r="J263" s="204">
        <f>BK263</f>
        <v>0</v>
      </c>
      <c r="K263" s="190"/>
      <c r="L263" s="195"/>
      <c r="M263" s="196"/>
      <c r="N263" s="197"/>
      <c r="O263" s="197"/>
      <c r="P263" s="198">
        <f>SUM(P264:P280)</f>
        <v>0</v>
      </c>
      <c r="Q263" s="197"/>
      <c r="R263" s="198">
        <f>SUM(R264:R280)</f>
        <v>0</v>
      </c>
      <c r="S263" s="197"/>
      <c r="T263" s="199">
        <f>SUM(T264:T280)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0" t="s">
        <v>80</v>
      </c>
      <c r="AT263" s="201" t="s">
        <v>71</v>
      </c>
      <c r="AU263" s="201" t="s">
        <v>80</v>
      </c>
      <c r="AY263" s="200" t="s">
        <v>124</v>
      </c>
      <c r="BK263" s="202">
        <f>SUM(BK264:BK280)</f>
        <v>0</v>
      </c>
    </row>
    <row r="264" spans="1:65" s="2" customFormat="1" ht="14.4" customHeight="1">
      <c r="A264" s="39"/>
      <c r="B264" s="40"/>
      <c r="C264" s="205" t="s">
        <v>798</v>
      </c>
      <c r="D264" s="205" t="s">
        <v>127</v>
      </c>
      <c r="E264" s="206" t="s">
        <v>799</v>
      </c>
      <c r="F264" s="207" t="s">
        <v>765</v>
      </c>
      <c r="G264" s="208" t="s">
        <v>262</v>
      </c>
      <c r="H264" s="209">
        <v>6</v>
      </c>
      <c r="I264" s="210"/>
      <c r="J264" s="211">
        <f>ROUND(I264*H264,2)</f>
        <v>0</v>
      </c>
      <c r="K264" s="207" t="s">
        <v>19</v>
      </c>
      <c r="L264" s="45"/>
      <c r="M264" s="212" t="s">
        <v>19</v>
      </c>
      <c r="N264" s="213" t="s">
        <v>43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165</v>
      </c>
      <c r="AT264" s="216" t="s">
        <v>127</v>
      </c>
      <c r="AU264" s="216" t="s">
        <v>82</v>
      </c>
      <c r="AY264" s="18" t="s">
        <v>124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80</v>
      </c>
      <c r="BK264" s="217">
        <f>ROUND(I264*H264,2)</f>
        <v>0</v>
      </c>
      <c r="BL264" s="18" t="s">
        <v>165</v>
      </c>
      <c r="BM264" s="216" t="s">
        <v>800</v>
      </c>
    </row>
    <row r="265" spans="1:47" s="2" customFormat="1" ht="12">
      <c r="A265" s="39"/>
      <c r="B265" s="40"/>
      <c r="C265" s="41"/>
      <c r="D265" s="218" t="s">
        <v>134</v>
      </c>
      <c r="E265" s="41"/>
      <c r="F265" s="219" t="s">
        <v>765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134</v>
      </c>
      <c r="AU265" s="18" t="s">
        <v>82</v>
      </c>
    </row>
    <row r="266" spans="1:47" s="2" customFormat="1" ht="12">
      <c r="A266" s="39"/>
      <c r="B266" s="40"/>
      <c r="C266" s="41"/>
      <c r="D266" s="218" t="s">
        <v>323</v>
      </c>
      <c r="E266" s="41"/>
      <c r="F266" s="249" t="s">
        <v>801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323</v>
      </c>
      <c r="AU266" s="18" t="s">
        <v>82</v>
      </c>
    </row>
    <row r="267" spans="1:65" s="2" customFormat="1" ht="14.4" customHeight="1">
      <c r="A267" s="39"/>
      <c r="B267" s="40"/>
      <c r="C267" s="205" t="s">
        <v>802</v>
      </c>
      <c r="D267" s="205" t="s">
        <v>127</v>
      </c>
      <c r="E267" s="206" t="s">
        <v>803</v>
      </c>
      <c r="F267" s="207" t="s">
        <v>770</v>
      </c>
      <c r="G267" s="208" t="s">
        <v>230</v>
      </c>
      <c r="H267" s="209">
        <v>3</v>
      </c>
      <c r="I267" s="210"/>
      <c r="J267" s="211">
        <f>ROUND(I267*H267,2)</f>
        <v>0</v>
      </c>
      <c r="K267" s="207" t="s">
        <v>19</v>
      </c>
      <c r="L267" s="45"/>
      <c r="M267" s="212" t="s">
        <v>19</v>
      </c>
      <c r="N267" s="213" t="s">
        <v>43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165</v>
      </c>
      <c r="AT267" s="216" t="s">
        <v>127</v>
      </c>
      <c r="AU267" s="216" t="s">
        <v>82</v>
      </c>
      <c r="AY267" s="18" t="s">
        <v>124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165</v>
      </c>
      <c r="BM267" s="216" t="s">
        <v>804</v>
      </c>
    </row>
    <row r="268" spans="1:47" s="2" customFormat="1" ht="12">
      <c r="A268" s="39"/>
      <c r="B268" s="40"/>
      <c r="C268" s="41"/>
      <c r="D268" s="218" t="s">
        <v>134</v>
      </c>
      <c r="E268" s="41"/>
      <c r="F268" s="219" t="s">
        <v>770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134</v>
      </c>
      <c r="AU268" s="18" t="s">
        <v>82</v>
      </c>
    </row>
    <row r="269" spans="1:65" s="2" customFormat="1" ht="14.4" customHeight="1">
      <c r="A269" s="39"/>
      <c r="B269" s="40"/>
      <c r="C269" s="205" t="s">
        <v>805</v>
      </c>
      <c r="D269" s="205" t="s">
        <v>127</v>
      </c>
      <c r="E269" s="206" t="s">
        <v>806</v>
      </c>
      <c r="F269" s="207" t="s">
        <v>774</v>
      </c>
      <c r="G269" s="208" t="s">
        <v>230</v>
      </c>
      <c r="H269" s="209">
        <v>1</v>
      </c>
      <c r="I269" s="210"/>
      <c r="J269" s="211">
        <f>ROUND(I269*H269,2)</f>
        <v>0</v>
      </c>
      <c r="K269" s="207" t="s">
        <v>19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165</v>
      </c>
      <c r="AT269" s="216" t="s">
        <v>127</v>
      </c>
      <c r="AU269" s="216" t="s">
        <v>82</v>
      </c>
      <c r="AY269" s="18" t="s">
        <v>124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165</v>
      </c>
      <c r="BM269" s="216" t="s">
        <v>807</v>
      </c>
    </row>
    <row r="270" spans="1:47" s="2" customFormat="1" ht="12">
      <c r="A270" s="39"/>
      <c r="B270" s="40"/>
      <c r="C270" s="41"/>
      <c r="D270" s="218" t="s">
        <v>134</v>
      </c>
      <c r="E270" s="41"/>
      <c r="F270" s="219" t="s">
        <v>774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134</v>
      </c>
      <c r="AU270" s="18" t="s">
        <v>82</v>
      </c>
    </row>
    <row r="271" spans="1:65" s="2" customFormat="1" ht="14.4" customHeight="1">
      <c r="A271" s="39"/>
      <c r="B271" s="40"/>
      <c r="C271" s="205" t="s">
        <v>808</v>
      </c>
      <c r="D271" s="205" t="s">
        <v>127</v>
      </c>
      <c r="E271" s="206" t="s">
        <v>809</v>
      </c>
      <c r="F271" s="207" t="s">
        <v>778</v>
      </c>
      <c r="G271" s="208" t="s">
        <v>230</v>
      </c>
      <c r="H271" s="209">
        <v>6</v>
      </c>
      <c r="I271" s="210"/>
      <c r="J271" s="211">
        <f>ROUND(I271*H271,2)</f>
        <v>0</v>
      </c>
      <c r="K271" s="207" t="s">
        <v>19</v>
      </c>
      <c r="L271" s="45"/>
      <c r="M271" s="212" t="s">
        <v>19</v>
      </c>
      <c r="N271" s="213" t="s">
        <v>43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165</v>
      </c>
      <c r="AT271" s="216" t="s">
        <v>127</v>
      </c>
      <c r="AU271" s="216" t="s">
        <v>82</v>
      </c>
      <c r="AY271" s="18" t="s">
        <v>124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80</v>
      </c>
      <c r="BK271" s="217">
        <f>ROUND(I271*H271,2)</f>
        <v>0</v>
      </c>
      <c r="BL271" s="18" t="s">
        <v>165</v>
      </c>
      <c r="BM271" s="216" t="s">
        <v>810</v>
      </c>
    </row>
    <row r="272" spans="1:47" s="2" customFormat="1" ht="12">
      <c r="A272" s="39"/>
      <c r="B272" s="40"/>
      <c r="C272" s="41"/>
      <c r="D272" s="218" t="s">
        <v>134</v>
      </c>
      <c r="E272" s="41"/>
      <c r="F272" s="219" t="s">
        <v>778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134</v>
      </c>
      <c r="AU272" s="18" t="s">
        <v>82</v>
      </c>
    </row>
    <row r="273" spans="1:65" s="2" customFormat="1" ht="14.4" customHeight="1">
      <c r="A273" s="39"/>
      <c r="B273" s="40"/>
      <c r="C273" s="205" t="s">
        <v>811</v>
      </c>
      <c r="D273" s="205" t="s">
        <v>127</v>
      </c>
      <c r="E273" s="206" t="s">
        <v>812</v>
      </c>
      <c r="F273" s="207" t="s">
        <v>782</v>
      </c>
      <c r="G273" s="208" t="s">
        <v>230</v>
      </c>
      <c r="H273" s="209">
        <v>1</v>
      </c>
      <c r="I273" s="210"/>
      <c r="J273" s="211">
        <f>ROUND(I273*H273,2)</f>
        <v>0</v>
      </c>
      <c r="K273" s="207" t="s">
        <v>19</v>
      </c>
      <c r="L273" s="45"/>
      <c r="M273" s="212" t="s">
        <v>19</v>
      </c>
      <c r="N273" s="213" t="s">
        <v>43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165</v>
      </c>
      <c r="AT273" s="216" t="s">
        <v>127</v>
      </c>
      <c r="AU273" s="216" t="s">
        <v>82</v>
      </c>
      <c r="AY273" s="18" t="s">
        <v>124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80</v>
      </c>
      <c r="BK273" s="217">
        <f>ROUND(I273*H273,2)</f>
        <v>0</v>
      </c>
      <c r="BL273" s="18" t="s">
        <v>165</v>
      </c>
      <c r="BM273" s="216" t="s">
        <v>813</v>
      </c>
    </row>
    <row r="274" spans="1:47" s="2" customFormat="1" ht="12">
      <c r="A274" s="39"/>
      <c r="B274" s="40"/>
      <c r="C274" s="41"/>
      <c r="D274" s="218" t="s">
        <v>134</v>
      </c>
      <c r="E274" s="41"/>
      <c r="F274" s="219" t="s">
        <v>782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134</v>
      </c>
      <c r="AU274" s="18" t="s">
        <v>82</v>
      </c>
    </row>
    <row r="275" spans="1:65" s="2" customFormat="1" ht="24.15" customHeight="1">
      <c r="A275" s="39"/>
      <c r="B275" s="40"/>
      <c r="C275" s="205" t="s">
        <v>814</v>
      </c>
      <c r="D275" s="205" t="s">
        <v>127</v>
      </c>
      <c r="E275" s="206" t="s">
        <v>815</v>
      </c>
      <c r="F275" s="207" t="s">
        <v>786</v>
      </c>
      <c r="G275" s="208" t="s">
        <v>230</v>
      </c>
      <c r="H275" s="209">
        <v>4</v>
      </c>
      <c r="I275" s="210"/>
      <c r="J275" s="211">
        <f>ROUND(I275*H275,2)</f>
        <v>0</v>
      </c>
      <c r="K275" s="207" t="s">
        <v>19</v>
      </c>
      <c r="L275" s="45"/>
      <c r="M275" s="212" t="s">
        <v>19</v>
      </c>
      <c r="N275" s="213" t="s">
        <v>43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165</v>
      </c>
      <c r="AT275" s="216" t="s">
        <v>127</v>
      </c>
      <c r="AU275" s="216" t="s">
        <v>82</v>
      </c>
      <c r="AY275" s="18" t="s">
        <v>124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80</v>
      </c>
      <c r="BK275" s="217">
        <f>ROUND(I275*H275,2)</f>
        <v>0</v>
      </c>
      <c r="BL275" s="18" t="s">
        <v>165</v>
      </c>
      <c r="BM275" s="216" t="s">
        <v>816</v>
      </c>
    </row>
    <row r="276" spans="1:47" s="2" customFormat="1" ht="12">
      <c r="A276" s="39"/>
      <c r="B276" s="40"/>
      <c r="C276" s="41"/>
      <c r="D276" s="218" t="s">
        <v>134</v>
      </c>
      <c r="E276" s="41"/>
      <c r="F276" s="219" t="s">
        <v>786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134</v>
      </c>
      <c r="AU276" s="18" t="s">
        <v>82</v>
      </c>
    </row>
    <row r="277" spans="1:65" s="2" customFormat="1" ht="24.15" customHeight="1">
      <c r="A277" s="39"/>
      <c r="B277" s="40"/>
      <c r="C277" s="205" t="s">
        <v>817</v>
      </c>
      <c r="D277" s="205" t="s">
        <v>127</v>
      </c>
      <c r="E277" s="206" t="s">
        <v>818</v>
      </c>
      <c r="F277" s="207" t="s">
        <v>790</v>
      </c>
      <c r="G277" s="208" t="s">
        <v>230</v>
      </c>
      <c r="H277" s="209">
        <v>1</v>
      </c>
      <c r="I277" s="210"/>
      <c r="J277" s="211">
        <f>ROUND(I277*H277,2)</f>
        <v>0</v>
      </c>
      <c r="K277" s="207" t="s">
        <v>19</v>
      </c>
      <c r="L277" s="45"/>
      <c r="M277" s="212" t="s">
        <v>19</v>
      </c>
      <c r="N277" s="213" t="s">
        <v>43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165</v>
      </c>
      <c r="AT277" s="216" t="s">
        <v>127</v>
      </c>
      <c r="AU277" s="216" t="s">
        <v>82</v>
      </c>
      <c r="AY277" s="18" t="s">
        <v>124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80</v>
      </c>
      <c r="BK277" s="217">
        <f>ROUND(I277*H277,2)</f>
        <v>0</v>
      </c>
      <c r="BL277" s="18" t="s">
        <v>165</v>
      </c>
      <c r="BM277" s="216" t="s">
        <v>819</v>
      </c>
    </row>
    <row r="278" spans="1:47" s="2" customFormat="1" ht="12">
      <c r="A278" s="39"/>
      <c r="B278" s="40"/>
      <c r="C278" s="41"/>
      <c r="D278" s="218" t="s">
        <v>134</v>
      </c>
      <c r="E278" s="41"/>
      <c r="F278" s="219" t="s">
        <v>790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134</v>
      </c>
      <c r="AU278" s="18" t="s">
        <v>82</v>
      </c>
    </row>
    <row r="279" spans="1:65" s="2" customFormat="1" ht="14.4" customHeight="1">
      <c r="A279" s="39"/>
      <c r="B279" s="40"/>
      <c r="C279" s="205" t="s">
        <v>820</v>
      </c>
      <c r="D279" s="205" t="s">
        <v>127</v>
      </c>
      <c r="E279" s="206" t="s">
        <v>821</v>
      </c>
      <c r="F279" s="207" t="s">
        <v>794</v>
      </c>
      <c r="G279" s="208" t="s">
        <v>230</v>
      </c>
      <c r="H279" s="209">
        <v>1</v>
      </c>
      <c r="I279" s="210"/>
      <c r="J279" s="211">
        <f>ROUND(I279*H279,2)</f>
        <v>0</v>
      </c>
      <c r="K279" s="207" t="s">
        <v>19</v>
      </c>
      <c r="L279" s="45"/>
      <c r="M279" s="212" t="s">
        <v>19</v>
      </c>
      <c r="N279" s="213" t="s">
        <v>43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165</v>
      </c>
      <c r="AT279" s="216" t="s">
        <v>127</v>
      </c>
      <c r="AU279" s="216" t="s">
        <v>82</v>
      </c>
      <c r="AY279" s="18" t="s">
        <v>124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80</v>
      </c>
      <c r="BK279" s="217">
        <f>ROUND(I279*H279,2)</f>
        <v>0</v>
      </c>
      <c r="BL279" s="18" t="s">
        <v>165</v>
      </c>
      <c r="BM279" s="216" t="s">
        <v>822</v>
      </c>
    </row>
    <row r="280" spans="1:47" s="2" customFormat="1" ht="12">
      <c r="A280" s="39"/>
      <c r="B280" s="40"/>
      <c r="C280" s="41"/>
      <c r="D280" s="218" t="s">
        <v>134</v>
      </c>
      <c r="E280" s="41"/>
      <c r="F280" s="219" t="s">
        <v>794</v>
      </c>
      <c r="G280" s="41"/>
      <c r="H280" s="41"/>
      <c r="I280" s="220"/>
      <c r="J280" s="41"/>
      <c r="K280" s="41"/>
      <c r="L280" s="45"/>
      <c r="M280" s="221"/>
      <c r="N280" s="222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134</v>
      </c>
      <c r="AU280" s="18" t="s">
        <v>82</v>
      </c>
    </row>
    <row r="281" spans="1:63" s="12" customFormat="1" ht="22.8" customHeight="1">
      <c r="A281" s="12"/>
      <c r="B281" s="189"/>
      <c r="C281" s="190"/>
      <c r="D281" s="191" t="s">
        <v>71</v>
      </c>
      <c r="E281" s="203" t="s">
        <v>823</v>
      </c>
      <c r="F281" s="203" t="s">
        <v>824</v>
      </c>
      <c r="G281" s="190"/>
      <c r="H281" s="190"/>
      <c r="I281" s="193"/>
      <c r="J281" s="204">
        <f>BK281</f>
        <v>0</v>
      </c>
      <c r="K281" s="190"/>
      <c r="L281" s="195"/>
      <c r="M281" s="196"/>
      <c r="N281" s="197"/>
      <c r="O281" s="197"/>
      <c r="P281" s="198">
        <f>SUM(P282:P298)</f>
        <v>0</v>
      </c>
      <c r="Q281" s="197"/>
      <c r="R281" s="198">
        <f>SUM(R282:R298)</f>
        <v>0</v>
      </c>
      <c r="S281" s="197"/>
      <c r="T281" s="199">
        <f>SUM(T282:T298)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0" t="s">
        <v>80</v>
      </c>
      <c r="AT281" s="201" t="s">
        <v>71</v>
      </c>
      <c r="AU281" s="201" t="s">
        <v>80</v>
      </c>
      <c r="AY281" s="200" t="s">
        <v>124</v>
      </c>
      <c r="BK281" s="202">
        <f>SUM(BK282:BK298)</f>
        <v>0</v>
      </c>
    </row>
    <row r="282" spans="1:65" s="2" customFormat="1" ht="14.4" customHeight="1">
      <c r="A282" s="39"/>
      <c r="B282" s="40"/>
      <c r="C282" s="205" t="s">
        <v>825</v>
      </c>
      <c r="D282" s="205" t="s">
        <v>127</v>
      </c>
      <c r="E282" s="206" t="s">
        <v>826</v>
      </c>
      <c r="F282" s="207" t="s">
        <v>765</v>
      </c>
      <c r="G282" s="208" t="s">
        <v>262</v>
      </c>
      <c r="H282" s="209">
        <v>6</v>
      </c>
      <c r="I282" s="210"/>
      <c r="J282" s="211">
        <f>ROUND(I282*H282,2)</f>
        <v>0</v>
      </c>
      <c r="K282" s="207" t="s">
        <v>19</v>
      </c>
      <c r="L282" s="45"/>
      <c r="M282" s="212" t="s">
        <v>19</v>
      </c>
      <c r="N282" s="213" t="s">
        <v>43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165</v>
      </c>
      <c r="AT282" s="216" t="s">
        <v>127</v>
      </c>
      <c r="AU282" s="216" t="s">
        <v>82</v>
      </c>
      <c r="AY282" s="18" t="s">
        <v>124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80</v>
      </c>
      <c r="BK282" s="217">
        <f>ROUND(I282*H282,2)</f>
        <v>0</v>
      </c>
      <c r="BL282" s="18" t="s">
        <v>165</v>
      </c>
      <c r="BM282" s="216" t="s">
        <v>827</v>
      </c>
    </row>
    <row r="283" spans="1:47" s="2" customFormat="1" ht="12">
      <c r="A283" s="39"/>
      <c r="B283" s="40"/>
      <c r="C283" s="41"/>
      <c r="D283" s="218" t="s">
        <v>134</v>
      </c>
      <c r="E283" s="41"/>
      <c r="F283" s="219" t="s">
        <v>765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134</v>
      </c>
      <c r="AU283" s="18" t="s">
        <v>82</v>
      </c>
    </row>
    <row r="284" spans="1:47" s="2" customFormat="1" ht="12">
      <c r="A284" s="39"/>
      <c r="B284" s="40"/>
      <c r="C284" s="41"/>
      <c r="D284" s="218" t="s">
        <v>323</v>
      </c>
      <c r="E284" s="41"/>
      <c r="F284" s="249" t="s">
        <v>828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323</v>
      </c>
      <c r="AU284" s="18" t="s">
        <v>82</v>
      </c>
    </row>
    <row r="285" spans="1:65" s="2" customFormat="1" ht="14.4" customHeight="1">
      <c r="A285" s="39"/>
      <c r="B285" s="40"/>
      <c r="C285" s="205" t="s">
        <v>829</v>
      </c>
      <c r="D285" s="205" t="s">
        <v>127</v>
      </c>
      <c r="E285" s="206" t="s">
        <v>830</v>
      </c>
      <c r="F285" s="207" t="s">
        <v>770</v>
      </c>
      <c r="G285" s="208" t="s">
        <v>230</v>
      </c>
      <c r="H285" s="209">
        <v>3</v>
      </c>
      <c r="I285" s="210"/>
      <c r="J285" s="211">
        <f>ROUND(I285*H285,2)</f>
        <v>0</v>
      </c>
      <c r="K285" s="207" t="s">
        <v>19</v>
      </c>
      <c r="L285" s="45"/>
      <c r="M285" s="212" t="s">
        <v>19</v>
      </c>
      <c r="N285" s="213" t="s">
        <v>43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165</v>
      </c>
      <c r="AT285" s="216" t="s">
        <v>127</v>
      </c>
      <c r="AU285" s="216" t="s">
        <v>82</v>
      </c>
      <c r="AY285" s="18" t="s">
        <v>124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80</v>
      </c>
      <c r="BK285" s="217">
        <f>ROUND(I285*H285,2)</f>
        <v>0</v>
      </c>
      <c r="BL285" s="18" t="s">
        <v>165</v>
      </c>
      <c r="BM285" s="216" t="s">
        <v>831</v>
      </c>
    </row>
    <row r="286" spans="1:47" s="2" customFormat="1" ht="12">
      <c r="A286" s="39"/>
      <c r="B286" s="40"/>
      <c r="C286" s="41"/>
      <c r="D286" s="218" t="s">
        <v>134</v>
      </c>
      <c r="E286" s="41"/>
      <c r="F286" s="219" t="s">
        <v>770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134</v>
      </c>
      <c r="AU286" s="18" t="s">
        <v>82</v>
      </c>
    </row>
    <row r="287" spans="1:65" s="2" customFormat="1" ht="14.4" customHeight="1">
      <c r="A287" s="39"/>
      <c r="B287" s="40"/>
      <c r="C287" s="205" t="s">
        <v>832</v>
      </c>
      <c r="D287" s="205" t="s">
        <v>127</v>
      </c>
      <c r="E287" s="206" t="s">
        <v>833</v>
      </c>
      <c r="F287" s="207" t="s">
        <v>774</v>
      </c>
      <c r="G287" s="208" t="s">
        <v>230</v>
      </c>
      <c r="H287" s="209">
        <v>1</v>
      </c>
      <c r="I287" s="210"/>
      <c r="J287" s="211">
        <f>ROUND(I287*H287,2)</f>
        <v>0</v>
      </c>
      <c r="K287" s="207" t="s">
        <v>19</v>
      </c>
      <c r="L287" s="45"/>
      <c r="M287" s="212" t="s">
        <v>19</v>
      </c>
      <c r="N287" s="213" t="s">
        <v>43</v>
      </c>
      <c r="O287" s="85"/>
      <c r="P287" s="214">
        <f>O287*H287</f>
        <v>0</v>
      </c>
      <c r="Q287" s="214">
        <v>0</v>
      </c>
      <c r="R287" s="214">
        <f>Q287*H287</f>
        <v>0</v>
      </c>
      <c r="S287" s="214">
        <v>0</v>
      </c>
      <c r="T287" s="21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16" t="s">
        <v>165</v>
      </c>
      <c r="AT287" s="216" t="s">
        <v>127</v>
      </c>
      <c r="AU287" s="216" t="s">
        <v>82</v>
      </c>
      <c r="AY287" s="18" t="s">
        <v>124</v>
      </c>
      <c r="BE287" s="217">
        <f>IF(N287="základní",J287,0)</f>
        <v>0</v>
      </c>
      <c r="BF287" s="217">
        <f>IF(N287="snížená",J287,0)</f>
        <v>0</v>
      </c>
      <c r="BG287" s="217">
        <f>IF(N287="zákl. přenesená",J287,0)</f>
        <v>0</v>
      </c>
      <c r="BH287" s="217">
        <f>IF(N287="sníž. přenesená",J287,0)</f>
        <v>0</v>
      </c>
      <c r="BI287" s="217">
        <f>IF(N287="nulová",J287,0)</f>
        <v>0</v>
      </c>
      <c r="BJ287" s="18" t="s">
        <v>80</v>
      </c>
      <c r="BK287" s="217">
        <f>ROUND(I287*H287,2)</f>
        <v>0</v>
      </c>
      <c r="BL287" s="18" t="s">
        <v>165</v>
      </c>
      <c r="BM287" s="216" t="s">
        <v>834</v>
      </c>
    </row>
    <row r="288" spans="1:47" s="2" customFormat="1" ht="12">
      <c r="A288" s="39"/>
      <c r="B288" s="40"/>
      <c r="C288" s="41"/>
      <c r="D288" s="218" t="s">
        <v>134</v>
      </c>
      <c r="E288" s="41"/>
      <c r="F288" s="219" t="s">
        <v>774</v>
      </c>
      <c r="G288" s="41"/>
      <c r="H288" s="41"/>
      <c r="I288" s="220"/>
      <c r="J288" s="41"/>
      <c r="K288" s="41"/>
      <c r="L288" s="45"/>
      <c r="M288" s="221"/>
      <c r="N288" s="222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134</v>
      </c>
      <c r="AU288" s="18" t="s">
        <v>82</v>
      </c>
    </row>
    <row r="289" spans="1:65" s="2" customFormat="1" ht="14.4" customHeight="1">
      <c r="A289" s="39"/>
      <c r="B289" s="40"/>
      <c r="C289" s="205" t="s">
        <v>835</v>
      </c>
      <c r="D289" s="205" t="s">
        <v>127</v>
      </c>
      <c r="E289" s="206" t="s">
        <v>836</v>
      </c>
      <c r="F289" s="207" t="s">
        <v>778</v>
      </c>
      <c r="G289" s="208" t="s">
        <v>230</v>
      </c>
      <c r="H289" s="209">
        <v>6</v>
      </c>
      <c r="I289" s="210"/>
      <c r="J289" s="211">
        <f>ROUND(I289*H289,2)</f>
        <v>0</v>
      </c>
      <c r="K289" s="207" t="s">
        <v>19</v>
      </c>
      <c r="L289" s="45"/>
      <c r="M289" s="212" t="s">
        <v>19</v>
      </c>
      <c r="N289" s="213" t="s">
        <v>43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165</v>
      </c>
      <c r="AT289" s="216" t="s">
        <v>127</v>
      </c>
      <c r="AU289" s="216" t="s">
        <v>82</v>
      </c>
      <c r="AY289" s="18" t="s">
        <v>124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80</v>
      </c>
      <c r="BK289" s="217">
        <f>ROUND(I289*H289,2)</f>
        <v>0</v>
      </c>
      <c r="BL289" s="18" t="s">
        <v>165</v>
      </c>
      <c r="BM289" s="216" t="s">
        <v>837</v>
      </c>
    </row>
    <row r="290" spans="1:47" s="2" customFormat="1" ht="12">
      <c r="A290" s="39"/>
      <c r="B290" s="40"/>
      <c r="C290" s="41"/>
      <c r="D290" s="218" t="s">
        <v>134</v>
      </c>
      <c r="E290" s="41"/>
      <c r="F290" s="219" t="s">
        <v>778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134</v>
      </c>
      <c r="AU290" s="18" t="s">
        <v>82</v>
      </c>
    </row>
    <row r="291" spans="1:65" s="2" customFormat="1" ht="14.4" customHeight="1">
      <c r="A291" s="39"/>
      <c r="B291" s="40"/>
      <c r="C291" s="205" t="s">
        <v>838</v>
      </c>
      <c r="D291" s="205" t="s">
        <v>127</v>
      </c>
      <c r="E291" s="206" t="s">
        <v>839</v>
      </c>
      <c r="F291" s="207" t="s">
        <v>782</v>
      </c>
      <c r="G291" s="208" t="s">
        <v>230</v>
      </c>
      <c r="H291" s="209">
        <v>1</v>
      </c>
      <c r="I291" s="210"/>
      <c r="J291" s="211">
        <f>ROUND(I291*H291,2)</f>
        <v>0</v>
      </c>
      <c r="K291" s="207" t="s">
        <v>19</v>
      </c>
      <c r="L291" s="45"/>
      <c r="M291" s="212" t="s">
        <v>19</v>
      </c>
      <c r="N291" s="213" t="s">
        <v>43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165</v>
      </c>
      <c r="AT291" s="216" t="s">
        <v>127</v>
      </c>
      <c r="AU291" s="216" t="s">
        <v>82</v>
      </c>
      <c r="AY291" s="18" t="s">
        <v>124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80</v>
      </c>
      <c r="BK291" s="217">
        <f>ROUND(I291*H291,2)</f>
        <v>0</v>
      </c>
      <c r="BL291" s="18" t="s">
        <v>165</v>
      </c>
      <c r="BM291" s="216" t="s">
        <v>840</v>
      </c>
    </row>
    <row r="292" spans="1:47" s="2" customFormat="1" ht="12">
      <c r="A292" s="39"/>
      <c r="B292" s="40"/>
      <c r="C292" s="41"/>
      <c r="D292" s="218" t="s">
        <v>134</v>
      </c>
      <c r="E292" s="41"/>
      <c r="F292" s="219" t="s">
        <v>782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134</v>
      </c>
      <c r="AU292" s="18" t="s">
        <v>82</v>
      </c>
    </row>
    <row r="293" spans="1:65" s="2" customFormat="1" ht="24.15" customHeight="1">
      <c r="A293" s="39"/>
      <c r="B293" s="40"/>
      <c r="C293" s="205" t="s">
        <v>841</v>
      </c>
      <c r="D293" s="205" t="s">
        <v>127</v>
      </c>
      <c r="E293" s="206" t="s">
        <v>842</v>
      </c>
      <c r="F293" s="207" t="s">
        <v>786</v>
      </c>
      <c r="G293" s="208" t="s">
        <v>230</v>
      </c>
      <c r="H293" s="209">
        <v>4</v>
      </c>
      <c r="I293" s="210"/>
      <c r="J293" s="211">
        <f>ROUND(I293*H293,2)</f>
        <v>0</v>
      </c>
      <c r="K293" s="207" t="s">
        <v>19</v>
      </c>
      <c r="L293" s="45"/>
      <c r="M293" s="212" t="s">
        <v>19</v>
      </c>
      <c r="N293" s="213" t="s">
        <v>43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165</v>
      </c>
      <c r="AT293" s="216" t="s">
        <v>127</v>
      </c>
      <c r="AU293" s="216" t="s">
        <v>82</v>
      </c>
      <c r="AY293" s="18" t="s">
        <v>124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80</v>
      </c>
      <c r="BK293" s="217">
        <f>ROUND(I293*H293,2)</f>
        <v>0</v>
      </c>
      <c r="BL293" s="18" t="s">
        <v>165</v>
      </c>
      <c r="BM293" s="216" t="s">
        <v>843</v>
      </c>
    </row>
    <row r="294" spans="1:47" s="2" customFormat="1" ht="12">
      <c r="A294" s="39"/>
      <c r="B294" s="40"/>
      <c r="C294" s="41"/>
      <c r="D294" s="218" t="s">
        <v>134</v>
      </c>
      <c r="E294" s="41"/>
      <c r="F294" s="219" t="s">
        <v>786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134</v>
      </c>
      <c r="AU294" s="18" t="s">
        <v>82</v>
      </c>
    </row>
    <row r="295" spans="1:65" s="2" customFormat="1" ht="24.15" customHeight="1">
      <c r="A295" s="39"/>
      <c r="B295" s="40"/>
      <c r="C295" s="205" t="s">
        <v>844</v>
      </c>
      <c r="D295" s="205" t="s">
        <v>127</v>
      </c>
      <c r="E295" s="206" t="s">
        <v>845</v>
      </c>
      <c r="F295" s="207" t="s">
        <v>790</v>
      </c>
      <c r="G295" s="208" t="s">
        <v>230</v>
      </c>
      <c r="H295" s="209">
        <v>1</v>
      </c>
      <c r="I295" s="210"/>
      <c r="J295" s="211">
        <f>ROUND(I295*H295,2)</f>
        <v>0</v>
      </c>
      <c r="K295" s="207" t="s">
        <v>19</v>
      </c>
      <c r="L295" s="45"/>
      <c r="M295" s="212" t="s">
        <v>19</v>
      </c>
      <c r="N295" s="213" t="s">
        <v>43</v>
      </c>
      <c r="O295" s="85"/>
      <c r="P295" s="214">
        <f>O295*H295</f>
        <v>0</v>
      </c>
      <c r="Q295" s="214">
        <v>0</v>
      </c>
      <c r="R295" s="214">
        <f>Q295*H295</f>
        <v>0</v>
      </c>
      <c r="S295" s="214">
        <v>0</v>
      </c>
      <c r="T295" s="21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165</v>
      </c>
      <c r="AT295" s="216" t="s">
        <v>127</v>
      </c>
      <c r="AU295" s="216" t="s">
        <v>82</v>
      </c>
      <c r="AY295" s="18" t="s">
        <v>124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80</v>
      </c>
      <c r="BK295" s="217">
        <f>ROUND(I295*H295,2)</f>
        <v>0</v>
      </c>
      <c r="BL295" s="18" t="s">
        <v>165</v>
      </c>
      <c r="BM295" s="216" t="s">
        <v>846</v>
      </c>
    </row>
    <row r="296" spans="1:47" s="2" customFormat="1" ht="12">
      <c r="A296" s="39"/>
      <c r="B296" s="40"/>
      <c r="C296" s="41"/>
      <c r="D296" s="218" t="s">
        <v>134</v>
      </c>
      <c r="E296" s="41"/>
      <c r="F296" s="219" t="s">
        <v>790</v>
      </c>
      <c r="G296" s="41"/>
      <c r="H296" s="41"/>
      <c r="I296" s="220"/>
      <c r="J296" s="41"/>
      <c r="K296" s="41"/>
      <c r="L296" s="45"/>
      <c r="M296" s="221"/>
      <c r="N296" s="222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134</v>
      </c>
      <c r="AU296" s="18" t="s">
        <v>82</v>
      </c>
    </row>
    <row r="297" spans="1:65" s="2" customFormat="1" ht="14.4" customHeight="1">
      <c r="A297" s="39"/>
      <c r="B297" s="40"/>
      <c r="C297" s="205" t="s">
        <v>847</v>
      </c>
      <c r="D297" s="205" t="s">
        <v>127</v>
      </c>
      <c r="E297" s="206" t="s">
        <v>848</v>
      </c>
      <c r="F297" s="207" t="s">
        <v>794</v>
      </c>
      <c r="G297" s="208" t="s">
        <v>230</v>
      </c>
      <c r="H297" s="209">
        <v>1</v>
      </c>
      <c r="I297" s="210"/>
      <c r="J297" s="211">
        <f>ROUND(I297*H297,2)</f>
        <v>0</v>
      </c>
      <c r="K297" s="207" t="s">
        <v>19</v>
      </c>
      <c r="L297" s="45"/>
      <c r="M297" s="212" t="s">
        <v>19</v>
      </c>
      <c r="N297" s="213" t="s">
        <v>43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165</v>
      </c>
      <c r="AT297" s="216" t="s">
        <v>127</v>
      </c>
      <c r="AU297" s="216" t="s">
        <v>82</v>
      </c>
      <c r="AY297" s="18" t="s">
        <v>124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80</v>
      </c>
      <c r="BK297" s="217">
        <f>ROUND(I297*H297,2)</f>
        <v>0</v>
      </c>
      <c r="BL297" s="18" t="s">
        <v>165</v>
      </c>
      <c r="BM297" s="216" t="s">
        <v>849</v>
      </c>
    </row>
    <row r="298" spans="1:47" s="2" customFormat="1" ht="12">
      <c r="A298" s="39"/>
      <c r="B298" s="40"/>
      <c r="C298" s="41"/>
      <c r="D298" s="218" t="s">
        <v>134</v>
      </c>
      <c r="E298" s="41"/>
      <c r="F298" s="219" t="s">
        <v>794</v>
      </c>
      <c r="G298" s="41"/>
      <c r="H298" s="41"/>
      <c r="I298" s="220"/>
      <c r="J298" s="41"/>
      <c r="K298" s="41"/>
      <c r="L298" s="45"/>
      <c r="M298" s="221"/>
      <c r="N298" s="222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134</v>
      </c>
      <c r="AU298" s="18" t="s">
        <v>82</v>
      </c>
    </row>
    <row r="299" spans="1:63" s="12" customFormat="1" ht="22.8" customHeight="1">
      <c r="A299" s="12"/>
      <c r="B299" s="189"/>
      <c r="C299" s="190"/>
      <c r="D299" s="191" t="s">
        <v>71</v>
      </c>
      <c r="E299" s="203" t="s">
        <v>850</v>
      </c>
      <c r="F299" s="203" t="s">
        <v>851</v>
      </c>
      <c r="G299" s="190"/>
      <c r="H299" s="190"/>
      <c r="I299" s="193"/>
      <c r="J299" s="204">
        <f>BK299</f>
        <v>0</v>
      </c>
      <c r="K299" s="190"/>
      <c r="L299" s="195"/>
      <c r="M299" s="196"/>
      <c r="N299" s="197"/>
      <c r="O299" s="197"/>
      <c r="P299" s="198">
        <f>SUM(P300:P320)</f>
        <v>0</v>
      </c>
      <c r="Q299" s="197"/>
      <c r="R299" s="198">
        <f>SUM(R300:R320)</f>
        <v>0</v>
      </c>
      <c r="S299" s="197"/>
      <c r="T299" s="199">
        <f>SUM(T300:T320)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0" t="s">
        <v>80</v>
      </c>
      <c r="AT299" s="201" t="s">
        <v>71</v>
      </c>
      <c r="AU299" s="201" t="s">
        <v>80</v>
      </c>
      <c r="AY299" s="200" t="s">
        <v>124</v>
      </c>
      <c r="BK299" s="202">
        <f>SUM(BK300:BK320)</f>
        <v>0</v>
      </c>
    </row>
    <row r="300" spans="1:65" s="2" customFormat="1" ht="14.4" customHeight="1">
      <c r="A300" s="39"/>
      <c r="B300" s="40"/>
      <c r="C300" s="205" t="s">
        <v>852</v>
      </c>
      <c r="D300" s="205" t="s">
        <v>127</v>
      </c>
      <c r="E300" s="206" t="s">
        <v>853</v>
      </c>
      <c r="F300" s="207" t="s">
        <v>661</v>
      </c>
      <c r="G300" s="208" t="s">
        <v>262</v>
      </c>
      <c r="H300" s="209">
        <v>4.5</v>
      </c>
      <c r="I300" s="210"/>
      <c r="J300" s="211">
        <f>ROUND(I300*H300,2)</f>
        <v>0</v>
      </c>
      <c r="K300" s="207" t="s">
        <v>19</v>
      </c>
      <c r="L300" s="45"/>
      <c r="M300" s="212" t="s">
        <v>19</v>
      </c>
      <c r="N300" s="213" t="s">
        <v>43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</v>
      </c>
      <c r="T300" s="215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165</v>
      </c>
      <c r="AT300" s="216" t="s">
        <v>127</v>
      </c>
      <c r="AU300" s="216" t="s">
        <v>82</v>
      </c>
      <c r="AY300" s="18" t="s">
        <v>124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80</v>
      </c>
      <c r="BK300" s="217">
        <f>ROUND(I300*H300,2)</f>
        <v>0</v>
      </c>
      <c r="BL300" s="18" t="s">
        <v>165</v>
      </c>
      <c r="BM300" s="216" t="s">
        <v>854</v>
      </c>
    </row>
    <row r="301" spans="1:47" s="2" customFormat="1" ht="12">
      <c r="A301" s="39"/>
      <c r="B301" s="40"/>
      <c r="C301" s="41"/>
      <c r="D301" s="218" t="s">
        <v>134</v>
      </c>
      <c r="E301" s="41"/>
      <c r="F301" s="219" t="s">
        <v>661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134</v>
      </c>
      <c r="AU301" s="18" t="s">
        <v>82</v>
      </c>
    </row>
    <row r="302" spans="1:47" s="2" customFormat="1" ht="12">
      <c r="A302" s="39"/>
      <c r="B302" s="40"/>
      <c r="C302" s="41"/>
      <c r="D302" s="218" t="s">
        <v>323</v>
      </c>
      <c r="E302" s="41"/>
      <c r="F302" s="249" t="s">
        <v>855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323</v>
      </c>
      <c r="AU302" s="18" t="s">
        <v>82</v>
      </c>
    </row>
    <row r="303" spans="1:65" s="2" customFormat="1" ht="14.4" customHeight="1">
      <c r="A303" s="39"/>
      <c r="B303" s="40"/>
      <c r="C303" s="205" t="s">
        <v>856</v>
      </c>
      <c r="D303" s="205" t="s">
        <v>127</v>
      </c>
      <c r="E303" s="206" t="s">
        <v>857</v>
      </c>
      <c r="F303" s="207" t="s">
        <v>670</v>
      </c>
      <c r="G303" s="208" t="s">
        <v>230</v>
      </c>
      <c r="H303" s="209">
        <v>4</v>
      </c>
      <c r="I303" s="210"/>
      <c r="J303" s="211">
        <f>ROUND(I303*H303,2)</f>
        <v>0</v>
      </c>
      <c r="K303" s="207" t="s">
        <v>19</v>
      </c>
      <c r="L303" s="45"/>
      <c r="M303" s="212" t="s">
        <v>19</v>
      </c>
      <c r="N303" s="213" t="s">
        <v>43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165</v>
      </c>
      <c r="AT303" s="216" t="s">
        <v>127</v>
      </c>
      <c r="AU303" s="216" t="s">
        <v>82</v>
      </c>
      <c r="AY303" s="18" t="s">
        <v>124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80</v>
      </c>
      <c r="BK303" s="217">
        <f>ROUND(I303*H303,2)</f>
        <v>0</v>
      </c>
      <c r="BL303" s="18" t="s">
        <v>165</v>
      </c>
      <c r="BM303" s="216" t="s">
        <v>858</v>
      </c>
    </row>
    <row r="304" spans="1:47" s="2" customFormat="1" ht="12">
      <c r="A304" s="39"/>
      <c r="B304" s="40"/>
      <c r="C304" s="41"/>
      <c r="D304" s="218" t="s">
        <v>134</v>
      </c>
      <c r="E304" s="41"/>
      <c r="F304" s="219" t="s">
        <v>670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134</v>
      </c>
      <c r="AU304" s="18" t="s">
        <v>82</v>
      </c>
    </row>
    <row r="305" spans="1:65" s="2" customFormat="1" ht="14.4" customHeight="1">
      <c r="A305" s="39"/>
      <c r="B305" s="40"/>
      <c r="C305" s="205" t="s">
        <v>859</v>
      </c>
      <c r="D305" s="205" t="s">
        <v>127</v>
      </c>
      <c r="E305" s="206" t="s">
        <v>860</v>
      </c>
      <c r="F305" s="207" t="s">
        <v>861</v>
      </c>
      <c r="G305" s="208" t="s">
        <v>230</v>
      </c>
      <c r="H305" s="209">
        <v>1</v>
      </c>
      <c r="I305" s="210"/>
      <c r="J305" s="211">
        <f>ROUND(I305*H305,2)</f>
        <v>0</v>
      </c>
      <c r="K305" s="207" t="s">
        <v>19</v>
      </c>
      <c r="L305" s="45"/>
      <c r="M305" s="212" t="s">
        <v>19</v>
      </c>
      <c r="N305" s="213" t="s">
        <v>43</v>
      </c>
      <c r="O305" s="85"/>
      <c r="P305" s="214">
        <f>O305*H305</f>
        <v>0</v>
      </c>
      <c r="Q305" s="214">
        <v>0</v>
      </c>
      <c r="R305" s="214">
        <f>Q305*H305</f>
        <v>0</v>
      </c>
      <c r="S305" s="214">
        <v>0</v>
      </c>
      <c r="T305" s="215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16" t="s">
        <v>165</v>
      </c>
      <c r="AT305" s="216" t="s">
        <v>127</v>
      </c>
      <c r="AU305" s="216" t="s">
        <v>82</v>
      </c>
      <c r="AY305" s="18" t="s">
        <v>124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18" t="s">
        <v>80</v>
      </c>
      <c r="BK305" s="217">
        <f>ROUND(I305*H305,2)</f>
        <v>0</v>
      </c>
      <c r="BL305" s="18" t="s">
        <v>165</v>
      </c>
      <c r="BM305" s="216" t="s">
        <v>862</v>
      </c>
    </row>
    <row r="306" spans="1:47" s="2" customFormat="1" ht="12">
      <c r="A306" s="39"/>
      <c r="B306" s="40"/>
      <c r="C306" s="41"/>
      <c r="D306" s="218" t="s">
        <v>134</v>
      </c>
      <c r="E306" s="41"/>
      <c r="F306" s="219" t="s">
        <v>861</v>
      </c>
      <c r="G306" s="41"/>
      <c r="H306" s="41"/>
      <c r="I306" s="220"/>
      <c r="J306" s="41"/>
      <c r="K306" s="41"/>
      <c r="L306" s="45"/>
      <c r="M306" s="221"/>
      <c r="N306" s="222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134</v>
      </c>
      <c r="AU306" s="18" t="s">
        <v>82</v>
      </c>
    </row>
    <row r="307" spans="1:65" s="2" customFormat="1" ht="14.4" customHeight="1">
      <c r="A307" s="39"/>
      <c r="B307" s="40"/>
      <c r="C307" s="205" t="s">
        <v>863</v>
      </c>
      <c r="D307" s="205" t="s">
        <v>127</v>
      </c>
      <c r="E307" s="206" t="s">
        <v>864</v>
      </c>
      <c r="F307" s="207" t="s">
        <v>697</v>
      </c>
      <c r="G307" s="208" t="s">
        <v>230</v>
      </c>
      <c r="H307" s="209">
        <v>6</v>
      </c>
      <c r="I307" s="210"/>
      <c r="J307" s="211">
        <f>ROUND(I307*H307,2)</f>
        <v>0</v>
      </c>
      <c r="K307" s="207" t="s">
        <v>19</v>
      </c>
      <c r="L307" s="45"/>
      <c r="M307" s="212" t="s">
        <v>19</v>
      </c>
      <c r="N307" s="213" t="s">
        <v>43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165</v>
      </c>
      <c r="AT307" s="216" t="s">
        <v>127</v>
      </c>
      <c r="AU307" s="216" t="s">
        <v>82</v>
      </c>
      <c r="AY307" s="18" t="s">
        <v>124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80</v>
      </c>
      <c r="BK307" s="217">
        <f>ROUND(I307*H307,2)</f>
        <v>0</v>
      </c>
      <c r="BL307" s="18" t="s">
        <v>165</v>
      </c>
      <c r="BM307" s="216" t="s">
        <v>865</v>
      </c>
    </row>
    <row r="308" spans="1:47" s="2" customFormat="1" ht="12">
      <c r="A308" s="39"/>
      <c r="B308" s="40"/>
      <c r="C308" s="41"/>
      <c r="D308" s="218" t="s">
        <v>134</v>
      </c>
      <c r="E308" s="41"/>
      <c r="F308" s="219" t="s">
        <v>697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134</v>
      </c>
      <c r="AU308" s="18" t="s">
        <v>82</v>
      </c>
    </row>
    <row r="309" spans="1:65" s="2" customFormat="1" ht="14.4" customHeight="1">
      <c r="A309" s="39"/>
      <c r="B309" s="40"/>
      <c r="C309" s="205" t="s">
        <v>866</v>
      </c>
      <c r="D309" s="205" t="s">
        <v>127</v>
      </c>
      <c r="E309" s="206" t="s">
        <v>867</v>
      </c>
      <c r="F309" s="207" t="s">
        <v>868</v>
      </c>
      <c r="G309" s="208" t="s">
        <v>230</v>
      </c>
      <c r="H309" s="209">
        <v>1</v>
      </c>
      <c r="I309" s="210"/>
      <c r="J309" s="211">
        <f>ROUND(I309*H309,2)</f>
        <v>0</v>
      </c>
      <c r="K309" s="207" t="s">
        <v>19</v>
      </c>
      <c r="L309" s="45"/>
      <c r="M309" s="212" t="s">
        <v>19</v>
      </c>
      <c r="N309" s="213" t="s">
        <v>43</v>
      </c>
      <c r="O309" s="85"/>
      <c r="P309" s="214">
        <f>O309*H309</f>
        <v>0</v>
      </c>
      <c r="Q309" s="214">
        <v>0</v>
      </c>
      <c r="R309" s="214">
        <f>Q309*H309</f>
        <v>0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165</v>
      </c>
      <c r="AT309" s="216" t="s">
        <v>127</v>
      </c>
      <c r="AU309" s="216" t="s">
        <v>82</v>
      </c>
      <c r="AY309" s="18" t="s">
        <v>124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80</v>
      </c>
      <c r="BK309" s="217">
        <f>ROUND(I309*H309,2)</f>
        <v>0</v>
      </c>
      <c r="BL309" s="18" t="s">
        <v>165</v>
      </c>
      <c r="BM309" s="216" t="s">
        <v>869</v>
      </c>
    </row>
    <row r="310" spans="1:47" s="2" customFormat="1" ht="12">
      <c r="A310" s="39"/>
      <c r="B310" s="40"/>
      <c r="C310" s="41"/>
      <c r="D310" s="218" t="s">
        <v>134</v>
      </c>
      <c r="E310" s="41"/>
      <c r="F310" s="219" t="s">
        <v>868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134</v>
      </c>
      <c r="AU310" s="18" t="s">
        <v>82</v>
      </c>
    </row>
    <row r="311" spans="1:65" s="2" customFormat="1" ht="14.4" customHeight="1">
      <c r="A311" s="39"/>
      <c r="B311" s="40"/>
      <c r="C311" s="205" t="s">
        <v>870</v>
      </c>
      <c r="D311" s="205" t="s">
        <v>127</v>
      </c>
      <c r="E311" s="206" t="s">
        <v>871</v>
      </c>
      <c r="F311" s="207" t="s">
        <v>703</v>
      </c>
      <c r="G311" s="208" t="s">
        <v>230</v>
      </c>
      <c r="H311" s="209">
        <v>1</v>
      </c>
      <c r="I311" s="210"/>
      <c r="J311" s="211">
        <f>ROUND(I311*H311,2)</f>
        <v>0</v>
      </c>
      <c r="K311" s="207" t="s">
        <v>19</v>
      </c>
      <c r="L311" s="45"/>
      <c r="M311" s="212" t="s">
        <v>19</v>
      </c>
      <c r="N311" s="213" t="s">
        <v>43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165</v>
      </c>
      <c r="AT311" s="216" t="s">
        <v>127</v>
      </c>
      <c r="AU311" s="216" t="s">
        <v>82</v>
      </c>
      <c r="AY311" s="18" t="s">
        <v>124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80</v>
      </c>
      <c r="BK311" s="217">
        <f>ROUND(I311*H311,2)</f>
        <v>0</v>
      </c>
      <c r="BL311" s="18" t="s">
        <v>165</v>
      </c>
      <c r="BM311" s="216" t="s">
        <v>872</v>
      </c>
    </row>
    <row r="312" spans="1:47" s="2" customFormat="1" ht="12">
      <c r="A312" s="39"/>
      <c r="B312" s="40"/>
      <c r="C312" s="41"/>
      <c r="D312" s="218" t="s">
        <v>134</v>
      </c>
      <c r="E312" s="41"/>
      <c r="F312" s="219" t="s">
        <v>703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134</v>
      </c>
      <c r="AU312" s="18" t="s">
        <v>82</v>
      </c>
    </row>
    <row r="313" spans="1:65" s="2" customFormat="1" ht="14.4" customHeight="1">
      <c r="A313" s="39"/>
      <c r="B313" s="40"/>
      <c r="C313" s="205" t="s">
        <v>873</v>
      </c>
      <c r="D313" s="205" t="s">
        <v>127</v>
      </c>
      <c r="E313" s="206" t="s">
        <v>874</v>
      </c>
      <c r="F313" s="207" t="s">
        <v>875</v>
      </c>
      <c r="G313" s="208" t="s">
        <v>230</v>
      </c>
      <c r="H313" s="209">
        <v>2</v>
      </c>
      <c r="I313" s="210"/>
      <c r="J313" s="211">
        <f>ROUND(I313*H313,2)</f>
        <v>0</v>
      </c>
      <c r="K313" s="207" t="s">
        <v>19</v>
      </c>
      <c r="L313" s="45"/>
      <c r="M313" s="212" t="s">
        <v>19</v>
      </c>
      <c r="N313" s="213" t="s">
        <v>43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165</v>
      </c>
      <c r="AT313" s="216" t="s">
        <v>127</v>
      </c>
      <c r="AU313" s="216" t="s">
        <v>82</v>
      </c>
      <c r="AY313" s="18" t="s">
        <v>124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80</v>
      </c>
      <c r="BK313" s="217">
        <f>ROUND(I313*H313,2)</f>
        <v>0</v>
      </c>
      <c r="BL313" s="18" t="s">
        <v>165</v>
      </c>
      <c r="BM313" s="216" t="s">
        <v>876</v>
      </c>
    </row>
    <row r="314" spans="1:47" s="2" customFormat="1" ht="12">
      <c r="A314" s="39"/>
      <c r="B314" s="40"/>
      <c r="C314" s="41"/>
      <c r="D314" s="218" t="s">
        <v>134</v>
      </c>
      <c r="E314" s="41"/>
      <c r="F314" s="219" t="s">
        <v>875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134</v>
      </c>
      <c r="AU314" s="18" t="s">
        <v>82</v>
      </c>
    </row>
    <row r="315" spans="1:65" s="2" customFormat="1" ht="24.15" customHeight="1">
      <c r="A315" s="39"/>
      <c r="B315" s="40"/>
      <c r="C315" s="205" t="s">
        <v>877</v>
      </c>
      <c r="D315" s="205" t="s">
        <v>127</v>
      </c>
      <c r="E315" s="206" t="s">
        <v>878</v>
      </c>
      <c r="F315" s="207" t="s">
        <v>709</v>
      </c>
      <c r="G315" s="208" t="s">
        <v>230</v>
      </c>
      <c r="H315" s="209">
        <v>4</v>
      </c>
      <c r="I315" s="210"/>
      <c r="J315" s="211">
        <f>ROUND(I315*H315,2)</f>
        <v>0</v>
      </c>
      <c r="K315" s="207" t="s">
        <v>19</v>
      </c>
      <c r="L315" s="45"/>
      <c r="M315" s="212" t="s">
        <v>19</v>
      </c>
      <c r="N315" s="213" t="s">
        <v>43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165</v>
      </c>
      <c r="AT315" s="216" t="s">
        <v>127</v>
      </c>
      <c r="AU315" s="216" t="s">
        <v>82</v>
      </c>
      <c r="AY315" s="18" t="s">
        <v>124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80</v>
      </c>
      <c r="BK315" s="217">
        <f>ROUND(I315*H315,2)</f>
        <v>0</v>
      </c>
      <c r="BL315" s="18" t="s">
        <v>165</v>
      </c>
      <c r="BM315" s="216" t="s">
        <v>879</v>
      </c>
    </row>
    <row r="316" spans="1:47" s="2" customFormat="1" ht="12">
      <c r="A316" s="39"/>
      <c r="B316" s="40"/>
      <c r="C316" s="41"/>
      <c r="D316" s="218" t="s">
        <v>134</v>
      </c>
      <c r="E316" s="41"/>
      <c r="F316" s="219" t="s">
        <v>709</v>
      </c>
      <c r="G316" s="41"/>
      <c r="H316" s="41"/>
      <c r="I316" s="220"/>
      <c r="J316" s="41"/>
      <c r="K316" s="41"/>
      <c r="L316" s="45"/>
      <c r="M316" s="221"/>
      <c r="N316" s="222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134</v>
      </c>
      <c r="AU316" s="18" t="s">
        <v>82</v>
      </c>
    </row>
    <row r="317" spans="1:65" s="2" customFormat="1" ht="24.15" customHeight="1">
      <c r="A317" s="39"/>
      <c r="B317" s="40"/>
      <c r="C317" s="205" t="s">
        <v>880</v>
      </c>
      <c r="D317" s="205" t="s">
        <v>127</v>
      </c>
      <c r="E317" s="206" t="s">
        <v>881</v>
      </c>
      <c r="F317" s="207" t="s">
        <v>715</v>
      </c>
      <c r="G317" s="208" t="s">
        <v>230</v>
      </c>
      <c r="H317" s="209">
        <v>2</v>
      </c>
      <c r="I317" s="210"/>
      <c r="J317" s="211">
        <f>ROUND(I317*H317,2)</f>
        <v>0</v>
      </c>
      <c r="K317" s="207" t="s">
        <v>19</v>
      </c>
      <c r="L317" s="45"/>
      <c r="M317" s="212" t="s">
        <v>19</v>
      </c>
      <c r="N317" s="213" t="s">
        <v>43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165</v>
      </c>
      <c r="AT317" s="216" t="s">
        <v>127</v>
      </c>
      <c r="AU317" s="216" t="s">
        <v>82</v>
      </c>
      <c r="AY317" s="18" t="s">
        <v>124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80</v>
      </c>
      <c r="BK317" s="217">
        <f>ROUND(I317*H317,2)</f>
        <v>0</v>
      </c>
      <c r="BL317" s="18" t="s">
        <v>165</v>
      </c>
      <c r="BM317" s="216" t="s">
        <v>882</v>
      </c>
    </row>
    <row r="318" spans="1:47" s="2" customFormat="1" ht="12">
      <c r="A318" s="39"/>
      <c r="B318" s="40"/>
      <c r="C318" s="41"/>
      <c r="D318" s="218" t="s">
        <v>134</v>
      </c>
      <c r="E318" s="41"/>
      <c r="F318" s="219" t="s">
        <v>715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134</v>
      </c>
      <c r="AU318" s="18" t="s">
        <v>82</v>
      </c>
    </row>
    <row r="319" spans="1:65" s="2" customFormat="1" ht="24.15" customHeight="1">
      <c r="A319" s="39"/>
      <c r="B319" s="40"/>
      <c r="C319" s="205" t="s">
        <v>883</v>
      </c>
      <c r="D319" s="205" t="s">
        <v>127</v>
      </c>
      <c r="E319" s="206" t="s">
        <v>884</v>
      </c>
      <c r="F319" s="207" t="s">
        <v>758</v>
      </c>
      <c r="G319" s="208" t="s">
        <v>130</v>
      </c>
      <c r="H319" s="209">
        <v>1</v>
      </c>
      <c r="I319" s="210"/>
      <c r="J319" s="211">
        <f>ROUND(I319*H319,2)</f>
        <v>0</v>
      </c>
      <c r="K319" s="207" t="s">
        <v>19</v>
      </c>
      <c r="L319" s="45"/>
      <c r="M319" s="212" t="s">
        <v>19</v>
      </c>
      <c r="N319" s="213" t="s">
        <v>43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165</v>
      </c>
      <c r="AT319" s="216" t="s">
        <v>127</v>
      </c>
      <c r="AU319" s="216" t="s">
        <v>82</v>
      </c>
      <c r="AY319" s="18" t="s">
        <v>124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80</v>
      </c>
      <c r="BK319" s="217">
        <f>ROUND(I319*H319,2)</f>
        <v>0</v>
      </c>
      <c r="BL319" s="18" t="s">
        <v>165</v>
      </c>
      <c r="BM319" s="216" t="s">
        <v>885</v>
      </c>
    </row>
    <row r="320" spans="1:47" s="2" customFormat="1" ht="12">
      <c r="A320" s="39"/>
      <c r="B320" s="40"/>
      <c r="C320" s="41"/>
      <c r="D320" s="218" t="s">
        <v>134</v>
      </c>
      <c r="E320" s="41"/>
      <c r="F320" s="219" t="s">
        <v>760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134</v>
      </c>
      <c r="AU320" s="18" t="s">
        <v>82</v>
      </c>
    </row>
    <row r="321" spans="1:63" s="12" customFormat="1" ht="22.8" customHeight="1">
      <c r="A321" s="12"/>
      <c r="B321" s="189"/>
      <c r="C321" s="190"/>
      <c r="D321" s="191" t="s">
        <v>71</v>
      </c>
      <c r="E321" s="203" t="s">
        <v>886</v>
      </c>
      <c r="F321" s="203" t="s">
        <v>887</v>
      </c>
      <c r="G321" s="190"/>
      <c r="H321" s="190"/>
      <c r="I321" s="193"/>
      <c r="J321" s="204">
        <f>BK321</f>
        <v>0</v>
      </c>
      <c r="K321" s="190"/>
      <c r="L321" s="195"/>
      <c r="M321" s="196"/>
      <c r="N321" s="197"/>
      <c r="O321" s="197"/>
      <c r="P321" s="198">
        <f>SUM(P322:P338)</f>
        <v>0</v>
      </c>
      <c r="Q321" s="197"/>
      <c r="R321" s="198">
        <f>SUM(R322:R338)</f>
        <v>0</v>
      </c>
      <c r="S321" s="197"/>
      <c r="T321" s="199">
        <f>SUM(T322:T338)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0" t="s">
        <v>80</v>
      </c>
      <c r="AT321" s="201" t="s">
        <v>71</v>
      </c>
      <c r="AU321" s="201" t="s">
        <v>80</v>
      </c>
      <c r="AY321" s="200" t="s">
        <v>124</v>
      </c>
      <c r="BK321" s="202">
        <f>SUM(BK322:BK338)</f>
        <v>0</v>
      </c>
    </row>
    <row r="322" spans="1:65" s="2" customFormat="1" ht="14.4" customHeight="1">
      <c r="A322" s="39"/>
      <c r="B322" s="40"/>
      <c r="C322" s="205" t="s">
        <v>888</v>
      </c>
      <c r="D322" s="205" t="s">
        <v>127</v>
      </c>
      <c r="E322" s="206" t="s">
        <v>889</v>
      </c>
      <c r="F322" s="207" t="s">
        <v>657</v>
      </c>
      <c r="G322" s="208" t="s">
        <v>262</v>
      </c>
      <c r="H322" s="209">
        <v>2.5</v>
      </c>
      <c r="I322" s="210"/>
      <c r="J322" s="211">
        <f>ROUND(I322*H322,2)</f>
        <v>0</v>
      </c>
      <c r="K322" s="207" t="s">
        <v>19</v>
      </c>
      <c r="L322" s="45"/>
      <c r="M322" s="212" t="s">
        <v>19</v>
      </c>
      <c r="N322" s="213" t="s">
        <v>43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165</v>
      </c>
      <c r="AT322" s="216" t="s">
        <v>127</v>
      </c>
      <c r="AU322" s="216" t="s">
        <v>82</v>
      </c>
      <c r="AY322" s="18" t="s">
        <v>124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80</v>
      </c>
      <c r="BK322" s="217">
        <f>ROUND(I322*H322,2)</f>
        <v>0</v>
      </c>
      <c r="BL322" s="18" t="s">
        <v>165</v>
      </c>
      <c r="BM322" s="216" t="s">
        <v>890</v>
      </c>
    </row>
    <row r="323" spans="1:47" s="2" customFormat="1" ht="12">
      <c r="A323" s="39"/>
      <c r="B323" s="40"/>
      <c r="C323" s="41"/>
      <c r="D323" s="218" t="s">
        <v>134</v>
      </c>
      <c r="E323" s="41"/>
      <c r="F323" s="219" t="s">
        <v>657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134</v>
      </c>
      <c r="AU323" s="18" t="s">
        <v>82</v>
      </c>
    </row>
    <row r="324" spans="1:47" s="2" customFormat="1" ht="12">
      <c r="A324" s="39"/>
      <c r="B324" s="40"/>
      <c r="C324" s="41"/>
      <c r="D324" s="218" t="s">
        <v>323</v>
      </c>
      <c r="E324" s="41"/>
      <c r="F324" s="249" t="s">
        <v>891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323</v>
      </c>
      <c r="AU324" s="18" t="s">
        <v>82</v>
      </c>
    </row>
    <row r="325" spans="1:65" s="2" customFormat="1" ht="14.4" customHeight="1">
      <c r="A325" s="39"/>
      <c r="B325" s="40"/>
      <c r="C325" s="205" t="s">
        <v>892</v>
      </c>
      <c r="D325" s="205" t="s">
        <v>127</v>
      </c>
      <c r="E325" s="206" t="s">
        <v>893</v>
      </c>
      <c r="F325" s="207" t="s">
        <v>685</v>
      </c>
      <c r="G325" s="208" t="s">
        <v>230</v>
      </c>
      <c r="H325" s="209">
        <v>1</v>
      </c>
      <c r="I325" s="210"/>
      <c r="J325" s="211">
        <f>ROUND(I325*H325,2)</f>
        <v>0</v>
      </c>
      <c r="K325" s="207" t="s">
        <v>19</v>
      </c>
      <c r="L325" s="45"/>
      <c r="M325" s="212" t="s">
        <v>19</v>
      </c>
      <c r="N325" s="213" t="s">
        <v>43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165</v>
      </c>
      <c r="AT325" s="216" t="s">
        <v>127</v>
      </c>
      <c r="AU325" s="216" t="s">
        <v>82</v>
      </c>
      <c r="AY325" s="18" t="s">
        <v>124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80</v>
      </c>
      <c r="BK325" s="217">
        <f>ROUND(I325*H325,2)</f>
        <v>0</v>
      </c>
      <c r="BL325" s="18" t="s">
        <v>165</v>
      </c>
      <c r="BM325" s="216" t="s">
        <v>894</v>
      </c>
    </row>
    <row r="326" spans="1:47" s="2" customFormat="1" ht="12">
      <c r="A326" s="39"/>
      <c r="B326" s="40"/>
      <c r="C326" s="41"/>
      <c r="D326" s="218" t="s">
        <v>134</v>
      </c>
      <c r="E326" s="41"/>
      <c r="F326" s="219" t="s">
        <v>685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134</v>
      </c>
      <c r="AU326" s="18" t="s">
        <v>82</v>
      </c>
    </row>
    <row r="327" spans="1:65" s="2" customFormat="1" ht="14.4" customHeight="1">
      <c r="A327" s="39"/>
      <c r="B327" s="40"/>
      <c r="C327" s="205" t="s">
        <v>895</v>
      </c>
      <c r="D327" s="205" t="s">
        <v>127</v>
      </c>
      <c r="E327" s="206" t="s">
        <v>896</v>
      </c>
      <c r="F327" s="207" t="s">
        <v>679</v>
      </c>
      <c r="G327" s="208" t="s">
        <v>230</v>
      </c>
      <c r="H327" s="209">
        <v>1</v>
      </c>
      <c r="I327" s="210"/>
      <c r="J327" s="211">
        <f>ROUND(I327*H327,2)</f>
        <v>0</v>
      </c>
      <c r="K327" s="207" t="s">
        <v>19</v>
      </c>
      <c r="L327" s="45"/>
      <c r="M327" s="212" t="s">
        <v>19</v>
      </c>
      <c r="N327" s="213" t="s">
        <v>43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165</v>
      </c>
      <c r="AT327" s="216" t="s">
        <v>127</v>
      </c>
      <c r="AU327" s="216" t="s">
        <v>82</v>
      </c>
      <c r="AY327" s="18" t="s">
        <v>124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80</v>
      </c>
      <c r="BK327" s="217">
        <f>ROUND(I327*H327,2)</f>
        <v>0</v>
      </c>
      <c r="BL327" s="18" t="s">
        <v>165</v>
      </c>
      <c r="BM327" s="216" t="s">
        <v>897</v>
      </c>
    </row>
    <row r="328" spans="1:47" s="2" customFormat="1" ht="12">
      <c r="A328" s="39"/>
      <c r="B328" s="40"/>
      <c r="C328" s="41"/>
      <c r="D328" s="218" t="s">
        <v>134</v>
      </c>
      <c r="E328" s="41"/>
      <c r="F328" s="219" t="s">
        <v>679</v>
      </c>
      <c r="G328" s="41"/>
      <c r="H328" s="41"/>
      <c r="I328" s="220"/>
      <c r="J328" s="41"/>
      <c r="K328" s="41"/>
      <c r="L328" s="45"/>
      <c r="M328" s="221"/>
      <c r="N328" s="222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134</v>
      </c>
      <c r="AU328" s="18" t="s">
        <v>82</v>
      </c>
    </row>
    <row r="329" spans="1:65" s="2" customFormat="1" ht="14.4" customHeight="1">
      <c r="A329" s="39"/>
      <c r="B329" s="40"/>
      <c r="C329" s="205" t="s">
        <v>898</v>
      </c>
      <c r="D329" s="205" t="s">
        <v>127</v>
      </c>
      <c r="E329" s="206" t="s">
        <v>899</v>
      </c>
      <c r="F329" s="207" t="s">
        <v>694</v>
      </c>
      <c r="G329" s="208" t="s">
        <v>230</v>
      </c>
      <c r="H329" s="209">
        <v>1</v>
      </c>
      <c r="I329" s="210"/>
      <c r="J329" s="211">
        <f>ROUND(I329*H329,2)</f>
        <v>0</v>
      </c>
      <c r="K329" s="207" t="s">
        <v>19</v>
      </c>
      <c r="L329" s="45"/>
      <c r="M329" s="212" t="s">
        <v>19</v>
      </c>
      <c r="N329" s="213" t="s">
        <v>43</v>
      </c>
      <c r="O329" s="85"/>
      <c r="P329" s="214">
        <f>O329*H329</f>
        <v>0</v>
      </c>
      <c r="Q329" s="214">
        <v>0</v>
      </c>
      <c r="R329" s="214">
        <f>Q329*H329</f>
        <v>0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165</v>
      </c>
      <c r="AT329" s="216" t="s">
        <v>127</v>
      </c>
      <c r="AU329" s="216" t="s">
        <v>82</v>
      </c>
      <c r="AY329" s="18" t="s">
        <v>124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80</v>
      </c>
      <c r="BK329" s="217">
        <f>ROUND(I329*H329,2)</f>
        <v>0</v>
      </c>
      <c r="BL329" s="18" t="s">
        <v>165</v>
      </c>
      <c r="BM329" s="216" t="s">
        <v>900</v>
      </c>
    </row>
    <row r="330" spans="1:47" s="2" customFormat="1" ht="12">
      <c r="A330" s="39"/>
      <c r="B330" s="40"/>
      <c r="C330" s="41"/>
      <c r="D330" s="218" t="s">
        <v>134</v>
      </c>
      <c r="E330" s="41"/>
      <c r="F330" s="219" t="s">
        <v>694</v>
      </c>
      <c r="G330" s="41"/>
      <c r="H330" s="41"/>
      <c r="I330" s="220"/>
      <c r="J330" s="41"/>
      <c r="K330" s="41"/>
      <c r="L330" s="45"/>
      <c r="M330" s="221"/>
      <c r="N330" s="222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134</v>
      </c>
      <c r="AU330" s="18" t="s">
        <v>82</v>
      </c>
    </row>
    <row r="331" spans="1:65" s="2" customFormat="1" ht="14.4" customHeight="1">
      <c r="A331" s="39"/>
      <c r="B331" s="40"/>
      <c r="C331" s="205" t="s">
        <v>901</v>
      </c>
      <c r="D331" s="205" t="s">
        <v>127</v>
      </c>
      <c r="E331" s="206" t="s">
        <v>902</v>
      </c>
      <c r="F331" s="207" t="s">
        <v>697</v>
      </c>
      <c r="G331" s="208" t="s">
        <v>230</v>
      </c>
      <c r="H331" s="209">
        <v>2</v>
      </c>
      <c r="I331" s="210"/>
      <c r="J331" s="211">
        <f>ROUND(I331*H331,2)</f>
        <v>0</v>
      </c>
      <c r="K331" s="207" t="s">
        <v>19</v>
      </c>
      <c r="L331" s="45"/>
      <c r="M331" s="212" t="s">
        <v>19</v>
      </c>
      <c r="N331" s="213" t="s">
        <v>43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165</v>
      </c>
      <c r="AT331" s="216" t="s">
        <v>127</v>
      </c>
      <c r="AU331" s="216" t="s">
        <v>82</v>
      </c>
      <c r="AY331" s="18" t="s">
        <v>124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80</v>
      </c>
      <c r="BK331" s="217">
        <f>ROUND(I331*H331,2)</f>
        <v>0</v>
      </c>
      <c r="BL331" s="18" t="s">
        <v>165</v>
      </c>
      <c r="BM331" s="216" t="s">
        <v>903</v>
      </c>
    </row>
    <row r="332" spans="1:47" s="2" customFormat="1" ht="12">
      <c r="A332" s="39"/>
      <c r="B332" s="40"/>
      <c r="C332" s="41"/>
      <c r="D332" s="218" t="s">
        <v>134</v>
      </c>
      <c r="E332" s="41"/>
      <c r="F332" s="219" t="s">
        <v>697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134</v>
      </c>
      <c r="AU332" s="18" t="s">
        <v>82</v>
      </c>
    </row>
    <row r="333" spans="1:65" s="2" customFormat="1" ht="24.15" customHeight="1">
      <c r="A333" s="39"/>
      <c r="B333" s="40"/>
      <c r="C333" s="205" t="s">
        <v>904</v>
      </c>
      <c r="D333" s="205" t="s">
        <v>127</v>
      </c>
      <c r="E333" s="206" t="s">
        <v>905</v>
      </c>
      <c r="F333" s="207" t="s">
        <v>706</v>
      </c>
      <c r="G333" s="208" t="s">
        <v>230</v>
      </c>
      <c r="H333" s="209">
        <v>1</v>
      </c>
      <c r="I333" s="210"/>
      <c r="J333" s="211">
        <f>ROUND(I333*H333,2)</f>
        <v>0</v>
      </c>
      <c r="K333" s="207" t="s">
        <v>19</v>
      </c>
      <c r="L333" s="45"/>
      <c r="M333" s="212" t="s">
        <v>19</v>
      </c>
      <c r="N333" s="213" t="s">
        <v>43</v>
      </c>
      <c r="O333" s="85"/>
      <c r="P333" s="214">
        <f>O333*H333</f>
        <v>0</v>
      </c>
      <c r="Q333" s="214">
        <v>0</v>
      </c>
      <c r="R333" s="214">
        <f>Q333*H333</f>
        <v>0</v>
      </c>
      <c r="S333" s="214">
        <v>0</v>
      </c>
      <c r="T333" s="215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16" t="s">
        <v>165</v>
      </c>
      <c r="AT333" s="216" t="s">
        <v>127</v>
      </c>
      <c r="AU333" s="216" t="s">
        <v>82</v>
      </c>
      <c r="AY333" s="18" t="s">
        <v>124</v>
      </c>
      <c r="BE333" s="217">
        <f>IF(N333="základní",J333,0)</f>
        <v>0</v>
      </c>
      <c r="BF333" s="217">
        <f>IF(N333="snížená",J333,0)</f>
        <v>0</v>
      </c>
      <c r="BG333" s="217">
        <f>IF(N333="zákl. přenesená",J333,0)</f>
        <v>0</v>
      </c>
      <c r="BH333" s="217">
        <f>IF(N333="sníž. přenesená",J333,0)</f>
        <v>0</v>
      </c>
      <c r="BI333" s="217">
        <f>IF(N333="nulová",J333,0)</f>
        <v>0</v>
      </c>
      <c r="BJ333" s="18" t="s">
        <v>80</v>
      </c>
      <c r="BK333" s="217">
        <f>ROUND(I333*H333,2)</f>
        <v>0</v>
      </c>
      <c r="BL333" s="18" t="s">
        <v>165</v>
      </c>
      <c r="BM333" s="216" t="s">
        <v>906</v>
      </c>
    </row>
    <row r="334" spans="1:47" s="2" customFormat="1" ht="12">
      <c r="A334" s="39"/>
      <c r="B334" s="40"/>
      <c r="C334" s="41"/>
      <c r="D334" s="218" t="s">
        <v>134</v>
      </c>
      <c r="E334" s="41"/>
      <c r="F334" s="219" t="s">
        <v>706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134</v>
      </c>
      <c r="AU334" s="18" t="s">
        <v>82</v>
      </c>
    </row>
    <row r="335" spans="1:65" s="2" customFormat="1" ht="24.15" customHeight="1">
      <c r="A335" s="39"/>
      <c r="B335" s="40"/>
      <c r="C335" s="205" t="s">
        <v>907</v>
      </c>
      <c r="D335" s="205" t="s">
        <v>127</v>
      </c>
      <c r="E335" s="206" t="s">
        <v>908</v>
      </c>
      <c r="F335" s="207" t="s">
        <v>709</v>
      </c>
      <c r="G335" s="208" t="s">
        <v>230</v>
      </c>
      <c r="H335" s="209">
        <v>2</v>
      </c>
      <c r="I335" s="210"/>
      <c r="J335" s="211">
        <f>ROUND(I335*H335,2)</f>
        <v>0</v>
      </c>
      <c r="K335" s="207" t="s">
        <v>19</v>
      </c>
      <c r="L335" s="45"/>
      <c r="M335" s="212" t="s">
        <v>19</v>
      </c>
      <c r="N335" s="213" t="s">
        <v>43</v>
      </c>
      <c r="O335" s="85"/>
      <c r="P335" s="214">
        <f>O335*H335</f>
        <v>0</v>
      </c>
      <c r="Q335" s="214">
        <v>0</v>
      </c>
      <c r="R335" s="214">
        <f>Q335*H335</f>
        <v>0</v>
      </c>
      <c r="S335" s="214">
        <v>0</v>
      </c>
      <c r="T335" s="215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16" t="s">
        <v>165</v>
      </c>
      <c r="AT335" s="216" t="s">
        <v>127</v>
      </c>
      <c r="AU335" s="216" t="s">
        <v>82</v>
      </c>
      <c r="AY335" s="18" t="s">
        <v>124</v>
      </c>
      <c r="BE335" s="217">
        <f>IF(N335="základní",J335,0)</f>
        <v>0</v>
      </c>
      <c r="BF335" s="217">
        <f>IF(N335="snížená",J335,0)</f>
        <v>0</v>
      </c>
      <c r="BG335" s="217">
        <f>IF(N335="zákl. přenesená",J335,0)</f>
        <v>0</v>
      </c>
      <c r="BH335" s="217">
        <f>IF(N335="sníž. přenesená",J335,0)</f>
        <v>0</v>
      </c>
      <c r="BI335" s="217">
        <f>IF(N335="nulová",J335,0)</f>
        <v>0</v>
      </c>
      <c r="BJ335" s="18" t="s">
        <v>80</v>
      </c>
      <c r="BK335" s="217">
        <f>ROUND(I335*H335,2)</f>
        <v>0</v>
      </c>
      <c r="BL335" s="18" t="s">
        <v>165</v>
      </c>
      <c r="BM335" s="216" t="s">
        <v>909</v>
      </c>
    </row>
    <row r="336" spans="1:47" s="2" customFormat="1" ht="12">
      <c r="A336" s="39"/>
      <c r="B336" s="40"/>
      <c r="C336" s="41"/>
      <c r="D336" s="218" t="s">
        <v>134</v>
      </c>
      <c r="E336" s="41"/>
      <c r="F336" s="219" t="s">
        <v>709</v>
      </c>
      <c r="G336" s="41"/>
      <c r="H336" s="41"/>
      <c r="I336" s="220"/>
      <c r="J336" s="41"/>
      <c r="K336" s="41"/>
      <c r="L336" s="45"/>
      <c r="M336" s="221"/>
      <c r="N336" s="222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134</v>
      </c>
      <c r="AU336" s="18" t="s">
        <v>82</v>
      </c>
    </row>
    <row r="337" spans="1:65" s="2" customFormat="1" ht="24.15" customHeight="1">
      <c r="A337" s="39"/>
      <c r="B337" s="40"/>
      <c r="C337" s="205" t="s">
        <v>910</v>
      </c>
      <c r="D337" s="205" t="s">
        <v>127</v>
      </c>
      <c r="E337" s="206" t="s">
        <v>911</v>
      </c>
      <c r="F337" s="207" t="s">
        <v>754</v>
      </c>
      <c r="G337" s="208" t="s">
        <v>130</v>
      </c>
      <c r="H337" s="209">
        <v>1</v>
      </c>
      <c r="I337" s="210"/>
      <c r="J337" s="211">
        <f>ROUND(I337*H337,2)</f>
        <v>0</v>
      </c>
      <c r="K337" s="207" t="s">
        <v>19</v>
      </c>
      <c r="L337" s="45"/>
      <c r="M337" s="212" t="s">
        <v>19</v>
      </c>
      <c r="N337" s="213" t="s">
        <v>43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165</v>
      </c>
      <c r="AT337" s="216" t="s">
        <v>127</v>
      </c>
      <c r="AU337" s="216" t="s">
        <v>82</v>
      </c>
      <c r="AY337" s="18" t="s">
        <v>124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80</v>
      </c>
      <c r="BK337" s="217">
        <f>ROUND(I337*H337,2)</f>
        <v>0</v>
      </c>
      <c r="BL337" s="18" t="s">
        <v>165</v>
      </c>
      <c r="BM337" s="216" t="s">
        <v>912</v>
      </c>
    </row>
    <row r="338" spans="1:47" s="2" customFormat="1" ht="12">
      <c r="A338" s="39"/>
      <c r="B338" s="40"/>
      <c r="C338" s="41"/>
      <c r="D338" s="218" t="s">
        <v>134</v>
      </c>
      <c r="E338" s="41"/>
      <c r="F338" s="219" t="s">
        <v>754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134</v>
      </c>
      <c r="AU338" s="18" t="s">
        <v>82</v>
      </c>
    </row>
    <row r="339" spans="1:63" s="12" customFormat="1" ht="22.8" customHeight="1">
      <c r="A339" s="12"/>
      <c r="B339" s="189"/>
      <c r="C339" s="190"/>
      <c r="D339" s="191" t="s">
        <v>71</v>
      </c>
      <c r="E339" s="203" t="s">
        <v>913</v>
      </c>
      <c r="F339" s="203" t="s">
        <v>914</v>
      </c>
      <c r="G339" s="190"/>
      <c r="H339" s="190"/>
      <c r="I339" s="193"/>
      <c r="J339" s="204">
        <f>BK339</f>
        <v>0</v>
      </c>
      <c r="K339" s="190"/>
      <c r="L339" s="195"/>
      <c r="M339" s="196"/>
      <c r="N339" s="197"/>
      <c r="O339" s="197"/>
      <c r="P339" s="198">
        <f>SUM(P340:P346)</f>
        <v>0</v>
      </c>
      <c r="Q339" s="197"/>
      <c r="R339" s="198">
        <f>SUM(R340:R346)</f>
        <v>0</v>
      </c>
      <c r="S339" s="197"/>
      <c r="T339" s="199">
        <f>SUM(T340:T346)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0" t="s">
        <v>80</v>
      </c>
      <c r="AT339" s="201" t="s">
        <v>71</v>
      </c>
      <c r="AU339" s="201" t="s">
        <v>80</v>
      </c>
      <c r="AY339" s="200" t="s">
        <v>124</v>
      </c>
      <c r="BK339" s="202">
        <f>SUM(BK340:BK346)</f>
        <v>0</v>
      </c>
    </row>
    <row r="340" spans="1:65" s="2" customFormat="1" ht="14.4" customHeight="1">
      <c r="A340" s="39"/>
      <c r="B340" s="40"/>
      <c r="C340" s="205" t="s">
        <v>915</v>
      </c>
      <c r="D340" s="205" t="s">
        <v>127</v>
      </c>
      <c r="E340" s="206" t="s">
        <v>916</v>
      </c>
      <c r="F340" s="207" t="s">
        <v>657</v>
      </c>
      <c r="G340" s="208" t="s">
        <v>262</v>
      </c>
      <c r="H340" s="209">
        <v>0.5</v>
      </c>
      <c r="I340" s="210"/>
      <c r="J340" s="211">
        <f>ROUND(I340*H340,2)</f>
        <v>0</v>
      </c>
      <c r="K340" s="207" t="s">
        <v>19</v>
      </c>
      <c r="L340" s="45"/>
      <c r="M340" s="212" t="s">
        <v>19</v>
      </c>
      <c r="N340" s="213" t="s">
        <v>43</v>
      </c>
      <c r="O340" s="85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165</v>
      </c>
      <c r="AT340" s="216" t="s">
        <v>127</v>
      </c>
      <c r="AU340" s="216" t="s">
        <v>82</v>
      </c>
      <c r="AY340" s="18" t="s">
        <v>124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80</v>
      </c>
      <c r="BK340" s="217">
        <f>ROUND(I340*H340,2)</f>
        <v>0</v>
      </c>
      <c r="BL340" s="18" t="s">
        <v>165</v>
      </c>
      <c r="BM340" s="216" t="s">
        <v>917</v>
      </c>
    </row>
    <row r="341" spans="1:47" s="2" customFormat="1" ht="12">
      <c r="A341" s="39"/>
      <c r="B341" s="40"/>
      <c r="C341" s="41"/>
      <c r="D341" s="218" t="s">
        <v>134</v>
      </c>
      <c r="E341" s="41"/>
      <c r="F341" s="219" t="s">
        <v>657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134</v>
      </c>
      <c r="AU341" s="18" t="s">
        <v>82</v>
      </c>
    </row>
    <row r="342" spans="1:47" s="2" customFormat="1" ht="12">
      <c r="A342" s="39"/>
      <c r="B342" s="40"/>
      <c r="C342" s="41"/>
      <c r="D342" s="218" t="s">
        <v>323</v>
      </c>
      <c r="E342" s="41"/>
      <c r="F342" s="249" t="s">
        <v>918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323</v>
      </c>
      <c r="AU342" s="18" t="s">
        <v>82</v>
      </c>
    </row>
    <row r="343" spans="1:65" s="2" customFormat="1" ht="14.4" customHeight="1">
      <c r="A343" s="39"/>
      <c r="B343" s="40"/>
      <c r="C343" s="205" t="s">
        <v>919</v>
      </c>
      <c r="D343" s="205" t="s">
        <v>127</v>
      </c>
      <c r="E343" s="206" t="s">
        <v>920</v>
      </c>
      <c r="F343" s="207" t="s">
        <v>697</v>
      </c>
      <c r="G343" s="208" t="s">
        <v>230</v>
      </c>
      <c r="H343" s="209">
        <v>2</v>
      </c>
      <c r="I343" s="210"/>
      <c r="J343" s="211">
        <f>ROUND(I343*H343,2)</f>
        <v>0</v>
      </c>
      <c r="K343" s="207" t="s">
        <v>19</v>
      </c>
      <c r="L343" s="45"/>
      <c r="M343" s="212" t="s">
        <v>19</v>
      </c>
      <c r="N343" s="213" t="s">
        <v>43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165</v>
      </c>
      <c r="AT343" s="216" t="s">
        <v>127</v>
      </c>
      <c r="AU343" s="216" t="s">
        <v>82</v>
      </c>
      <c r="AY343" s="18" t="s">
        <v>124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80</v>
      </c>
      <c r="BK343" s="217">
        <f>ROUND(I343*H343,2)</f>
        <v>0</v>
      </c>
      <c r="BL343" s="18" t="s">
        <v>165</v>
      </c>
      <c r="BM343" s="216" t="s">
        <v>921</v>
      </c>
    </row>
    <row r="344" spans="1:47" s="2" customFormat="1" ht="12">
      <c r="A344" s="39"/>
      <c r="B344" s="40"/>
      <c r="C344" s="41"/>
      <c r="D344" s="218" t="s">
        <v>134</v>
      </c>
      <c r="E344" s="41"/>
      <c r="F344" s="219" t="s">
        <v>697</v>
      </c>
      <c r="G344" s="41"/>
      <c r="H344" s="41"/>
      <c r="I344" s="220"/>
      <c r="J344" s="41"/>
      <c r="K344" s="41"/>
      <c r="L344" s="45"/>
      <c r="M344" s="221"/>
      <c r="N344" s="222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134</v>
      </c>
      <c r="AU344" s="18" t="s">
        <v>82</v>
      </c>
    </row>
    <row r="345" spans="1:65" s="2" customFormat="1" ht="24.15" customHeight="1">
      <c r="A345" s="39"/>
      <c r="B345" s="40"/>
      <c r="C345" s="205" t="s">
        <v>922</v>
      </c>
      <c r="D345" s="205" t="s">
        <v>127</v>
      </c>
      <c r="E345" s="206" t="s">
        <v>923</v>
      </c>
      <c r="F345" s="207" t="s">
        <v>709</v>
      </c>
      <c r="G345" s="208" t="s">
        <v>230</v>
      </c>
      <c r="H345" s="209">
        <v>1</v>
      </c>
      <c r="I345" s="210"/>
      <c r="J345" s="211">
        <f>ROUND(I345*H345,2)</f>
        <v>0</v>
      </c>
      <c r="K345" s="207" t="s">
        <v>19</v>
      </c>
      <c r="L345" s="45"/>
      <c r="M345" s="212" t="s">
        <v>19</v>
      </c>
      <c r="N345" s="213" t="s">
        <v>43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165</v>
      </c>
      <c r="AT345" s="216" t="s">
        <v>127</v>
      </c>
      <c r="AU345" s="216" t="s">
        <v>82</v>
      </c>
      <c r="AY345" s="18" t="s">
        <v>124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80</v>
      </c>
      <c r="BK345" s="217">
        <f>ROUND(I345*H345,2)</f>
        <v>0</v>
      </c>
      <c r="BL345" s="18" t="s">
        <v>165</v>
      </c>
      <c r="BM345" s="216" t="s">
        <v>924</v>
      </c>
    </row>
    <row r="346" spans="1:47" s="2" customFormat="1" ht="12">
      <c r="A346" s="39"/>
      <c r="B346" s="40"/>
      <c r="C346" s="41"/>
      <c r="D346" s="218" t="s">
        <v>134</v>
      </c>
      <c r="E346" s="41"/>
      <c r="F346" s="219" t="s">
        <v>709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134</v>
      </c>
      <c r="AU346" s="18" t="s">
        <v>82</v>
      </c>
    </row>
    <row r="347" spans="1:63" s="12" customFormat="1" ht="22.8" customHeight="1">
      <c r="A347" s="12"/>
      <c r="B347" s="189"/>
      <c r="C347" s="190"/>
      <c r="D347" s="191" t="s">
        <v>71</v>
      </c>
      <c r="E347" s="203" t="s">
        <v>925</v>
      </c>
      <c r="F347" s="203" t="s">
        <v>926</v>
      </c>
      <c r="G347" s="190"/>
      <c r="H347" s="190"/>
      <c r="I347" s="193"/>
      <c r="J347" s="204">
        <f>BK347</f>
        <v>0</v>
      </c>
      <c r="K347" s="190"/>
      <c r="L347" s="195"/>
      <c r="M347" s="196"/>
      <c r="N347" s="197"/>
      <c r="O347" s="197"/>
      <c r="P347" s="198">
        <f>SUM(P348:P354)</f>
        <v>0</v>
      </c>
      <c r="Q347" s="197"/>
      <c r="R347" s="198">
        <f>SUM(R348:R354)</f>
        <v>0</v>
      </c>
      <c r="S347" s="197"/>
      <c r="T347" s="199">
        <f>SUM(T348:T354)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0" t="s">
        <v>80</v>
      </c>
      <c r="AT347" s="201" t="s">
        <v>71</v>
      </c>
      <c r="AU347" s="201" t="s">
        <v>80</v>
      </c>
      <c r="AY347" s="200" t="s">
        <v>124</v>
      </c>
      <c r="BK347" s="202">
        <f>SUM(BK348:BK354)</f>
        <v>0</v>
      </c>
    </row>
    <row r="348" spans="1:65" s="2" customFormat="1" ht="14.4" customHeight="1">
      <c r="A348" s="39"/>
      <c r="B348" s="40"/>
      <c r="C348" s="205" t="s">
        <v>927</v>
      </c>
      <c r="D348" s="205" t="s">
        <v>127</v>
      </c>
      <c r="E348" s="206" t="s">
        <v>928</v>
      </c>
      <c r="F348" s="207" t="s">
        <v>661</v>
      </c>
      <c r="G348" s="208" t="s">
        <v>262</v>
      </c>
      <c r="H348" s="209">
        <v>0.5</v>
      </c>
      <c r="I348" s="210"/>
      <c r="J348" s="211">
        <f>ROUND(I348*H348,2)</f>
        <v>0</v>
      </c>
      <c r="K348" s="207" t="s">
        <v>19</v>
      </c>
      <c r="L348" s="45"/>
      <c r="M348" s="212" t="s">
        <v>19</v>
      </c>
      <c r="N348" s="213" t="s">
        <v>43</v>
      </c>
      <c r="O348" s="85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165</v>
      </c>
      <c r="AT348" s="216" t="s">
        <v>127</v>
      </c>
      <c r="AU348" s="216" t="s">
        <v>82</v>
      </c>
      <c r="AY348" s="18" t="s">
        <v>124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80</v>
      </c>
      <c r="BK348" s="217">
        <f>ROUND(I348*H348,2)</f>
        <v>0</v>
      </c>
      <c r="BL348" s="18" t="s">
        <v>165</v>
      </c>
      <c r="BM348" s="216" t="s">
        <v>929</v>
      </c>
    </row>
    <row r="349" spans="1:47" s="2" customFormat="1" ht="12">
      <c r="A349" s="39"/>
      <c r="B349" s="40"/>
      <c r="C349" s="41"/>
      <c r="D349" s="218" t="s">
        <v>134</v>
      </c>
      <c r="E349" s="41"/>
      <c r="F349" s="219" t="s">
        <v>661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134</v>
      </c>
      <c r="AU349" s="18" t="s">
        <v>82</v>
      </c>
    </row>
    <row r="350" spans="1:47" s="2" customFormat="1" ht="12">
      <c r="A350" s="39"/>
      <c r="B350" s="40"/>
      <c r="C350" s="41"/>
      <c r="D350" s="218" t="s">
        <v>323</v>
      </c>
      <c r="E350" s="41"/>
      <c r="F350" s="249" t="s">
        <v>930</v>
      </c>
      <c r="G350" s="41"/>
      <c r="H350" s="41"/>
      <c r="I350" s="220"/>
      <c r="J350" s="41"/>
      <c r="K350" s="41"/>
      <c r="L350" s="45"/>
      <c r="M350" s="221"/>
      <c r="N350" s="222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323</v>
      </c>
      <c r="AU350" s="18" t="s">
        <v>82</v>
      </c>
    </row>
    <row r="351" spans="1:65" s="2" customFormat="1" ht="14.4" customHeight="1">
      <c r="A351" s="39"/>
      <c r="B351" s="40"/>
      <c r="C351" s="205" t="s">
        <v>931</v>
      </c>
      <c r="D351" s="205" t="s">
        <v>127</v>
      </c>
      <c r="E351" s="206" t="s">
        <v>932</v>
      </c>
      <c r="F351" s="207" t="s">
        <v>700</v>
      </c>
      <c r="G351" s="208" t="s">
        <v>230</v>
      </c>
      <c r="H351" s="209">
        <v>1</v>
      </c>
      <c r="I351" s="210"/>
      <c r="J351" s="211">
        <f>ROUND(I351*H351,2)</f>
        <v>0</v>
      </c>
      <c r="K351" s="207" t="s">
        <v>19</v>
      </c>
      <c r="L351" s="45"/>
      <c r="M351" s="212" t="s">
        <v>19</v>
      </c>
      <c r="N351" s="213" t="s">
        <v>43</v>
      </c>
      <c r="O351" s="85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165</v>
      </c>
      <c r="AT351" s="216" t="s">
        <v>127</v>
      </c>
      <c r="AU351" s="216" t="s">
        <v>82</v>
      </c>
      <c r="AY351" s="18" t="s">
        <v>124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80</v>
      </c>
      <c r="BK351" s="217">
        <f>ROUND(I351*H351,2)</f>
        <v>0</v>
      </c>
      <c r="BL351" s="18" t="s">
        <v>165</v>
      </c>
      <c r="BM351" s="216" t="s">
        <v>933</v>
      </c>
    </row>
    <row r="352" spans="1:47" s="2" customFormat="1" ht="12">
      <c r="A352" s="39"/>
      <c r="B352" s="40"/>
      <c r="C352" s="41"/>
      <c r="D352" s="218" t="s">
        <v>134</v>
      </c>
      <c r="E352" s="41"/>
      <c r="F352" s="219" t="s">
        <v>700</v>
      </c>
      <c r="G352" s="41"/>
      <c r="H352" s="41"/>
      <c r="I352" s="220"/>
      <c r="J352" s="41"/>
      <c r="K352" s="41"/>
      <c r="L352" s="45"/>
      <c r="M352" s="221"/>
      <c r="N352" s="222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134</v>
      </c>
      <c r="AU352" s="18" t="s">
        <v>82</v>
      </c>
    </row>
    <row r="353" spans="1:65" s="2" customFormat="1" ht="24.15" customHeight="1">
      <c r="A353" s="39"/>
      <c r="B353" s="40"/>
      <c r="C353" s="205" t="s">
        <v>934</v>
      </c>
      <c r="D353" s="205" t="s">
        <v>127</v>
      </c>
      <c r="E353" s="206" t="s">
        <v>935</v>
      </c>
      <c r="F353" s="207" t="s">
        <v>712</v>
      </c>
      <c r="G353" s="208" t="s">
        <v>230</v>
      </c>
      <c r="H353" s="209">
        <v>1</v>
      </c>
      <c r="I353" s="210"/>
      <c r="J353" s="211">
        <f>ROUND(I353*H353,2)</f>
        <v>0</v>
      </c>
      <c r="K353" s="207" t="s">
        <v>19</v>
      </c>
      <c r="L353" s="45"/>
      <c r="M353" s="212" t="s">
        <v>19</v>
      </c>
      <c r="N353" s="213" t="s">
        <v>43</v>
      </c>
      <c r="O353" s="85"/>
      <c r="P353" s="214">
        <f>O353*H353</f>
        <v>0</v>
      </c>
      <c r="Q353" s="214">
        <v>0</v>
      </c>
      <c r="R353" s="214">
        <f>Q353*H353</f>
        <v>0</v>
      </c>
      <c r="S353" s="214">
        <v>0</v>
      </c>
      <c r="T353" s="21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16" t="s">
        <v>165</v>
      </c>
      <c r="AT353" s="216" t="s">
        <v>127</v>
      </c>
      <c r="AU353" s="216" t="s">
        <v>82</v>
      </c>
      <c r="AY353" s="18" t="s">
        <v>124</v>
      </c>
      <c r="BE353" s="217">
        <f>IF(N353="základní",J353,0)</f>
        <v>0</v>
      </c>
      <c r="BF353" s="217">
        <f>IF(N353="snížená",J353,0)</f>
        <v>0</v>
      </c>
      <c r="BG353" s="217">
        <f>IF(N353="zákl. přenesená",J353,0)</f>
        <v>0</v>
      </c>
      <c r="BH353" s="217">
        <f>IF(N353="sníž. přenesená",J353,0)</f>
        <v>0</v>
      </c>
      <c r="BI353" s="217">
        <f>IF(N353="nulová",J353,0)</f>
        <v>0</v>
      </c>
      <c r="BJ353" s="18" t="s">
        <v>80</v>
      </c>
      <c r="BK353" s="217">
        <f>ROUND(I353*H353,2)</f>
        <v>0</v>
      </c>
      <c r="BL353" s="18" t="s">
        <v>165</v>
      </c>
      <c r="BM353" s="216" t="s">
        <v>936</v>
      </c>
    </row>
    <row r="354" spans="1:47" s="2" customFormat="1" ht="12">
      <c r="A354" s="39"/>
      <c r="B354" s="40"/>
      <c r="C354" s="41"/>
      <c r="D354" s="218" t="s">
        <v>134</v>
      </c>
      <c r="E354" s="41"/>
      <c r="F354" s="219" t="s">
        <v>712</v>
      </c>
      <c r="G354" s="41"/>
      <c r="H354" s="41"/>
      <c r="I354" s="220"/>
      <c r="J354" s="41"/>
      <c r="K354" s="41"/>
      <c r="L354" s="45"/>
      <c r="M354" s="221"/>
      <c r="N354" s="222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134</v>
      </c>
      <c r="AU354" s="18" t="s">
        <v>82</v>
      </c>
    </row>
    <row r="355" spans="1:63" s="12" customFormat="1" ht="22.8" customHeight="1">
      <c r="A355" s="12"/>
      <c r="B355" s="189"/>
      <c r="C355" s="190"/>
      <c r="D355" s="191" t="s">
        <v>71</v>
      </c>
      <c r="E355" s="203" t="s">
        <v>937</v>
      </c>
      <c r="F355" s="203" t="s">
        <v>938</v>
      </c>
      <c r="G355" s="190"/>
      <c r="H355" s="190"/>
      <c r="I355" s="193"/>
      <c r="J355" s="204">
        <f>BK355</f>
        <v>0</v>
      </c>
      <c r="K355" s="190"/>
      <c r="L355" s="195"/>
      <c r="M355" s="196"/>
      <c r="N355" s="197"/>
      <c r="O355" s="197"/>
      <c r="P355" s="198">
        <f>SUM(P356:P364)</f>
        <v>0</v>
      </c>
      <c r="Q355" s="197"/>
      <c r="R355" s="198">
        <f>SUM(R356:R364)</f>
        <v>0</v>
      </c>
      <c r="S355" s="197"/>
      <c r="T355" s="199">
        <f>SUM(T356:T364)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0" t="s">
        <v>80</v>
      </c>
      <c r="AT355" s="201" t="s">
        <v>71</v>
      </c>
      <c r="AU355" s="201" t="s">
        <v>80</v>
      </c>
      <c r="AY355" s="200" t="s">
        <v>124</v>
      </c>
      <c r="BK355" s="202">
        <f>SUM(BK356:BK364)</f>
        <v>0</v>
      </c>
    </row>
    <row r="356" spans="1:65" s="2" customFormat="1" ht="14.4" customHeight="1">
      <c r="A356" s="39"/>
      <c r="B356" s="40"/>
      <c r="C356" s="205" t="s">
        <v>939</v>
      </c>
      <c r="D356" s="205" t="s">
        <v>127</v>
      </c>
      <c r="E356" s="206" t="s">
        <v>940</v>
      </c>
      <c r="F356" s="207" t="s">
        <v>657</v>
      </c>
      <c r="G356" s="208" t="s">
        <v>262</v>
      </c>
      <c r="H356" s="209">
        <v>4.5</v>
      </c>
      <c r="I356" s="210"/>
      <c r="J356" s="211">
        <f>ROUND(I356*H356,2)</f>
        <v>0</v>
      </c>
      <c r="K356" s="207" t="s">
        <v>19</v>
      </c>
      <c r="L356" s="45"/>
      <c r="M356" s="212" t="s">
        <v>19</v>
      </c>
      <c r="N356" s="213" t="s">
        <v>43</v>
      </c>
      <c r="O356" s="85"/>
      <c r="P356" s="214">
        <f>O356*H356</f>
        <v>0</v>
      </c>
      <c r="Q356" s="214">
        <v>0</v>
      </c>
      <c r="R356" s="214">
        <f>Q356*H356</f>
        <v>0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165</v>
      </c>
      <c r="AT356" s="216" t="s">
        <v>127</v>
      </c>
      <c r="AU356" s="216" t="s">
        <v>82</v>
      </c>
      <c r="AY356" s="18" t="s">
        <v>124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80</v>
      </c>
      <c r="BK356" s="217">
        <f>ROUND(I356*H356,2)</f>
        <v>0</v>
      </c>
      <c r="BL356" s="18" t="s">
        <v>165</v>
      </c>
      <c r="BM356" s="216" t="s">
        <v>941</v>
      </c>
    </row>
    <row r="357" spans="1:47" s="2" customFormat="1" ht="12">
      <c r="A357" s="39"/>
      <c r="B357" s="40"/>
      <c r="C357" s="41"/>
      <c r="D357" s="218" t="s">
        <v>134</v>
      </c>
      <c r="E357" s="41"/>
      <c r="F357" s="219" t="s">
        <v>657</v>
      </c>
      <c r="G357" s="41"/>
      <c r="H357" s="41"/>
      <c r="I357" s="220"/>
      <c r="J357" s="41"/>
      <c r="K357" s="41"/>
      <c r="L357" s="45"/>
      <c r="M357" s="221"/>
      <c r="N357" s="222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134</v>
      </c>
      <c r="AU357" s="18" t="s">
        <v>82</v>
      </c>
    </row>
    <row r="358" spans="1:47" s="2" customFormat="1" ht="12">
      <c r="A358" s="39"/>
      <c r="B358" s="40"/>
      <c r="C358" s="41"/>
      <c r="D358" s="218" t="s">
        <v>323</v>
      </c>
      <c r="E358" s="41"/>
      <c r="F358" s="249" t="s">
        <v>942</v>
      </c>
      <c r="G358" s="41"/>
      <c r="H358" s="41"/>
      <c r="I358" s="220"/>
      <c r="J358" s="41"/>
      <c r="K358" s="41"/>
      <c r="L358" s="45"/>
      <c r="M358" s="221"/>
      <c r="N358" s="222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323</v>
      </c>
      <c r="AU358" s="18" t="s">
        <v>82</v>
      </c>
    </row>
    <row r="359" spans="1:65" s="2" customFormat="1" ht="14.4" customHeight="1">
      <c r="A359" s="39"/>
      <c r="B359" s="40"/>
      <c r="C359" s="205" t="s">
        <v>943</v>
      </c>
      <c r="D359" s="205" t="s">
        <v>127</v>
      </c>
      <c r="E359" s="206" t="s">
        <v>944</v>
      </c>
      <c r="F359" s="207" t="s">
        <v>945</v>
      </c>
      <c r="G359" s="208" t="s">
        <v>230</v>
      </c>
      <c r="H359" s="209">
        <v>2</v>
      </c>
      <c r="I359" s="210"/>
      <c r="J359" s="211">
        <f>ROUND(I359*H359,2)</f>
        <v>0</v>
      </c>
      <c r="K359" s="207" t="s">
        <v>19</v>
      </c>
      <c r="L359" s="45"/>
      <c r="M359" s="212" t="s">
        <v>19</v>
      </c>
      <c r="N359" s="213" t="s">
        <v>43</v>
      </c>
      <c r="O359" s="85"/>
      <c r="P359" s="214">
        <f>O359*H359</f>
        <v>0</v>
      </c>
      <c r="Q359" s="214">
        <v>0</v>
      </c>
      <c r="R359" s="214">
        <f>Q359*H359</f>
        <v>0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165</v>
      </c>
      <c r="AT359" s="216" t="s">
        <v>127</v>
      </c>
      <c r="AU359" s="216" t="s">
        <v>82</v>
      </c>
      <c r="AY359" s="18" t="s">
        <v>124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80</v>
      </c>
      <c r="BK359" s="217">
        <f>ROUND(I359*H359,2)</f>
        <v>0</v>
      </c>
      <c r="BL359" s="18" t="s">
        <v>165</v>
      </c>
      <c r="BM359" s="216" t="s">
        <v>946</v>
      </c>
    </row>
    <row r="360" spans="1:47" s="2" customFormat="1" ht="12">
      <c r="A360" s="39"/>
      <c r="B360" s="40"/>
      <c r="C360" s="41"/>
      <c r="D360" s="218" t="s">
        <v>134</v>
      </c>
      <c r="E360" s="41"/>
      <c r="F360" s="219" t="s">
        <v>945</v>
      </c>
      <c r="G360" s="41"/>
      <c r="H360" s="41"/>
      <c r="I360" s="220"/>
      <c r="J360" s="41"/>
      <c r="K360" s="41"/>
      <c r="L360" s="45"/>
      <c r="M360" s="221"/>
      <c r="N360" s="222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134</v>
      </c>
      <c r="AU360" s="18" t="s">
        <v>82</v>
      </c>
    </row>
    <row r="361" spans="1:65" s="2" customFormat="1" ht="14.4" customHeight="1">
      <c r="A361" s="39"/>
      <c r="B361" s="40"/>
      <c r="C361" s="205" t="s">
        <v>947</v>
      </c>
      <c r="D361" s="205" t="s">
        <v>127</v>
      </c>
      <c r="E361" s="206" t="s">
        <v>948</v>
      </c>
      <c r="F361" s="207" t="s">
        <v>697</v>
      </c>
      <c r="G361" s="208" t="s">
        <v>230</v>
      </c>
      <c r="H361" s="209">
        <v>4</v>
      </c>
      <c r="I361" s="210"/>
      <c r="J361" s="211">
        <f>ROUND(I361*H361,2)</f>
        <v>0</v>
      </c>
      <c r="K361" s="207" t="s">
        <v>19</v>
      </c>
      <c r="L361" s="45"/>
      <c r="M361" s="212" t="s">
        <v>19</v>
      </c>
      <c r="N361" s="213" t="s">
        <v>43</v>
      </c>
      <c r="O361" s="85"/>
      <c r="P361" s="214">
        <f>O361*H361</f>
        <v>0</v>
      </c>
      <c r="Q361" s="214">
        <v>0</v>
      </c>
      <c r="R361" s="214">
        <f>Q361*H361</f>
        <v>0</v>
      </c>
      <c r="S361" s="214">
        <v>0</v>
      </c>
      <c r="T361" s="215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16" t="s">
        <v>165</v>
      </c>
      <c r="AT361" s="216" t="s">
        <v>127</v>
      </c>
      <c r="AU361" s="216" t="s">
        <v>82</v>
      </c>
      <c r="AY361" s="18" t="s">
        <v>124</v>
      </c>
      <c r="BE361" s="217">
        <f>IF(N361="základní",J361,0)</f>
        <v>0</v>
      </c>
      <c r="BF361" s="217">
        <f>IF(N361="snížená",J361,0)</f>
        <v>0</v>
      </c>
      <c r="BG361" s="217">
        <f>IF(N361="zákl. přenesená",J361,0)</f>
        <v>0</v>
      </c>
      <c r="BH361" s="217">
        <f>IF(N361="sníž. přenesená",J361,0)</f>
        <v>0</v>
      </c>
      <c r="BI361" s="217">
        <f>IF(N361="nulová",J361,0)</f>
        <v>0</v>
      </c>
      <c r="BJ361" s="18" t="s">
        <v>80</v>
      </c>
      <c r="BK361" s="217">
        <f>ROUND(I361*H361,2)</f>
        <v>0</v>
      </c>
      <c r="BL361" s="18" t="s">
        <v>165</v>
      </c>
      <c r="BM361" s="216" t="s">
        <v>949</v>
      </c>
    </row>
    <row r="362" spans="1:47" s="2" customFormat="1" ht="12">
      <c r="A362" s="39"/>
      <c r="B362" s="40"/>
      <c r="C362" s="41"/>
      <c r="D362" s="218" t="s">
        <v>134</v>
      </c>
      <c r="E362" s="41"/>
      <c r="F362" s="219" t="s">
        <v>697</v>
      </c>
      <c r="G362" s="41"/>
      <c r="H362" s="41"/>
      <c r="I362" s="220"/>
      <c r="J362" s="41"/>
      <c r="K362" s="41"/>
      <c r="L362" s="45"/>
      <c r="M362" s="221"/>
      <c r="N362" s="222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134</v>
      </c>
      <c r="AU362" s="18" t="s">
        <v>82</v>
      </c>
    </row>
    <row r="363" spans="1:65" s="2" customFormat="1" ht="24.15" customHeight="1">
      <c r="A363" s="39"/>
      <c r="B363" s="40"/>
      <c r="C363" s="205" t="s">
        <v>950</v>
      </c>
      <c r="D363" s="205" t="s">
        <v>127</v>
      </c>
      <c r="E363" s="206" t="s">
        <v>951</v>
      </c>
      <c r="F363" s="207" t="s">
        <v>709</v>
      </c>
      <c r="G363" s="208" t="s">
        <v>230</v>
      </c>
      <c r="H363" s="209">
        <v>3</v>
      </c>
      <c r="I363" s="210"/>
      <c r="J363" s="211">
        <f>ROUND(I363*H363,2)</f>
        <v>0</v>
      </c>
      <c r="K363" s="207" t="s">
        <v>19</v>
      </c>
      <c r="L363" s="45"/>
      <c r="M363" s="212" t="s">
        <v>19</v>
      </c>
      <c r="N363" s="213" t="s">
        <v>43</v>
      </c>
      <c r="O363" s="85"/>
      <c r="P363" s="214">
        <f>O363*H363</f>
        <v>0</v>
      </c>
      <c r="Q363" s="214">
        <v>0</v>
      </c>
      <c r="R363" s="214">
        <f>Q363*H363</f>
        <v>0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165</v>
      </c>
      <c r="AT363" s="216" t="s">
        <v>127</v>
      </c>
      <c r="AU363" s="216" t="s">
        <v>82</v>
      </c>
      <c r="AY363" s="18" t="s">
        <v>124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80</v>
      </c>
      <c r="BK363" s="217">
        <f>ROUND(I363*H363,2)</f>
        <v>0</v>
      </c>
      <c r="BL363" s="18" t="s">
        <v>165</v>
      </c>
      <c r="BM363" s="216" t="s">
        <v>952</v>
      </c>
    </row>
    <row r="364" spans="1:47" s="2" customFormat="1" ht="12">
      <c r="A364" s="39"/>
      <c r="B364" s="40"/>
      <c r="C364" s="41"/>
      <c r="D364" s="218" t="s">
        <v>134</v>
      </c>
      <c r="E364" s="41"/>
      <c r="F364" s="219" t="s">
        <v>709</v>
      </c>
      <c r="G364" s="41"/>
      <c r="H364" s="41"/>
      <c r="I364" s="220"/>
      <c r="J364" s="41"/>
      <c r="K364" s="41"/>
      <c r="L364" s="45"/>
      <c r="M364" s="221"/>
      <c r="N364" s="222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134</v>
      </c>
      <c r="AU364" s="18" t="s">
        <v>82</v>
      </c>
    </row>
    <row r="365" spans="1:63" s="12" customFormat="1" ht="22.8" customHeight="1">
      <c r="A365" s="12"/>
      <c r="B365" s="189"/>
      <c r="C365" s="190"/>
      <c r="D365" s="191" t="s">
        <v>71</v>
      </c>
      <c r="E365" s="203" t="s">
        <v>953</v>
      </c>
      <c r="F365" s="203" t="s">
        <v>954</v>
      </c>
      <c r="G365" s="190"/>
      <c r="H365" s="190"/>
      <c r="I365" s="193"/>
      <c r="J365" s="204">
        <f>BK365</f>
        <v>0</v>
      </c>
      <c r="K365" s="190"/>
      <c r="L365" s="195"/>
      <c r="M365" s="196"/>
      <c r="N365" s="197"/>
      <c r="O365" s="197"/>
      <c r="P365" s="198">
        <f>SUM(P366:P392)</f>
        <v>0</v>
      </c>
      <c r="Q365" s="197"/>
      <c r="R365" s="198">
        <f>SUM(R366:R392)</f>
        <v>0</v>
      </c>
      <c r="S365" s="197"/>
      <c r="T365" s="199">
        <f>SUM(T366:T392)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0" t="s">
        <v>80</v>
      </c>
      <c r="AT365" s="201" t="s">
        <v>71</v>
      </c>
      <c r="AU365" s="201" t="s">
        <v>80</v>
      </c>
      <c r="AY365" s="200" t="s">
        <v>124</v>
      </c>
      <c r="BK365" s="202">
        <f>SUM(BK366:BK392)</f>
        <v>0</v>
      </c>
    </row>
    <row r="366" spans="1:65" s="2" customFormat="1" ht="14.4" customHeight="1">
      <c r="A366" s="39"/>
      <c r="B366" s="40"/>
      <c r="C366" s="205" t="s">
        <v>955</v>
      </c>
      <c r="D366" s="205" t="s">
        <v>127</v>
      </c>
      <c r="E366" s="206" t="s">
        <v>956</v>
      </c>
      <c r="F366" s="207" t="s">
        <v>657</v>
      </c>
      <c r="G366" s="208" t="s">
        <v>262</v>
      </c>
      <c r="H366" s="209">
        <v>7</v>
      </c>
      <c r="I366" s="210"/>
      <c r="J366" s="211">
        <f>ROUND(I366*H366,2)</f>
        <v>0</v>
      </c>
      <c r="K366" s="207" t="s">
        <v>19</v>
      </c>
      <c r="L366" s="45"/>
      <c r="M366" s="212" t="s">
        <v>19</v>
      </c>
      <c r="N366" s="213" t="s">
        <v>43</v>
      </c>
      <c r="O366" s="85"/>
      <c r="P366" s="214">
        <f>O366*H366</f>
        <v>0</v>
      </c>
      <c r="Q366" s="214">
        <v>0</v>
      </c>
      <c r="R366" s="214">
        <f>Q366*H366</f>
        <v>0</v>
      </c>
      <c r="S366" s="214">
        <v>0</v>
      </c>
      <c r="T366" s="215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16" t="s">
        <v>165</v>
      </c>
      <c r="AT366" s="216" t="s">
        <v>127</v>
      </c>
      <c r="AU366" s="216" t="s">
        <v>82</v>
      </c>
      <c r="AY366" s="18" t="s">
        <v>124</v>
      </c>
      <c r="BE366" s="217">
        <f>IF(N366="základní",J366,0)</f>
        <v>0</v>
      </c>
      <c r="BF366" s="217">
        <f>IF(N366="snížená",J366,0)</f>
        <v>0</v>
      </c>
      <c r="BG366" s="217">
        <f>IF(N366="zákl. přenesená",J366,0)</f>
        <v>0</v>
      </c>
      <c r="BH366" s="217">
        <f>IF(N366="sníž. přenesená",J366,0)</f>
        <v>0</v>
      </c>
      <c r="BI366" s="217">
        <f>IF(N366="nulová",J366,0)</f>
        <v>0</v>
      </c>
      <c r="BJ366" s="18" t="s">
        <v>80</v>
      </c>
      <c r="BK366" s="217">
        <f>ROUND(I366*H366,2)</f>
        <v>0</v>
      </c>
      <c r="BL366" s="18" t="s">
        <v>165</v>
      </c>
      <c r="BM366" s="216" t="s">
        <v>957</v>
      </c>
    </row>
    <row r="367" spans="1:47" s="2" customFormat="1" ht="12">
      <c r="A367" s="39"/>
      <c r="B367" s="40"/>
      <c r="C367" s="41"/>
      <c r="D367" s="218" t="s">
        <v>134</v>
      </c>
      <c r="E367" s="41"/>
      <c r="F367" s="219" t="s">
        <v>657</v>
      </c>
      <c r="G367" s="41"/>
      <c r="H367" s="41"/>
      <c r="I367" s="220"/>
      <c r="J367" s="41"/>
      <c r="K367" s="41"/>
      <c r="L367" s="45"/>
      <c r="M367" s="221"/>
      <c r="N367" s="222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134</v>
      </c>
      <c r="AU367" s="18" t="s">
        <v>82</v>
      </c>
    </row>
    <row r="368" spans="1:47" s="2" customFormat="1" ht="12">
      <c r="A368" s="39"/>
      <c r="B368" s="40"/>
      <c r="C368" s="41"/>
      <c r="D368" s="218" t="s">
        <v>323</v>
      </c>
      <c r="E368" s="41"/>
      <c r="F368" s="249" t="s">
        <v>958</v>
      </c>
      <c r="G368" s="41"/>
      <c r="H368" s="41"/>
      <c r="I368" s="220"/>
      <c r="J368" s="41"/>
      <c r="K368" s="41"/>
      <c r="L368" s="45"/>
      <c r="M368" s="221"/>
      <c r="N368" s="222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323</v>
      </c>
      <c r="AU368" s="18" t="s">
        <v>82</v>
      </c>
    </row>
    <row r="369" spans="1:65" s="2" customFormat="1" ht="14.4" customHeight="1">
      <c r="A369" s="39"/>
      <c r="B369" s="40"/>
      <c r="C369" s="205" t="s">
        <v>959</v>
      </c>
      <c r="D369" s="205" t="s">
        <v>127</v>
      </c>
      <c r="E369" s="206" t="s">
        <v>960</v>
      </c>
      <c r="F369" s="207" t="s">
        <v>664</v>
      </c>
      <c r="G369" s="208" t="s">
        <v>262</v>
      </c>
      <c r="H369" s="209">
        <v>8</v>
      </c>
      <c r="I369" s="210"/>
      <c r="J369" s="211">
        <f>ROUND(I369*H369,2)</f>
        <v>0</v>
      </c>
      <c r="K369" s="207" t="s">
        <v>19</v>
      </c>
      <c r="L369" s="45"/>
      <c r="M369" s="212" t="s">
        <v>19</v>
      </c>
      <c r="N369" s="213" t="s">
        <v>43</v>
      </c>
      <c r="O369" s="85"/>
      <c r="P369" s="214">
        <f>O369*H369</f>
        <v>0</v>
      </c>
      <c r="Q369" s="214">
        <v>0</v>
      </c>
      <c r="R369" s="214">
        <f>Q369*H369</f>
        <v>0</v>
      </c>
      <c r="S369" s="214">
        <v>0</v>
      </c>
      <c r="T369" s="215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16" t="s">
        <v>165</v>
      </c>
      <c r="AT369" s="216" t="s">
        <v>127</v>
      </c>
      <c r="AU369" s="216" t="s">
        <v>82</v>
      </c>
      <c r="AY369" s="18" t="s">
        <v>124</v>
      </c>
      <c r="BE369" s="217">
        <f>IF(N369="základní",J369,0)</f>
        <v>0</v>
      </c>
      <c r="BF369" s="217">
        <f>IF(N369="snížená",J369,0)</f>
        <v>0</v>
      </c>
      <c r="BG369" s="217">
        <f>IF(N369="zákl. přenesená",J369,0)</f>
        <v>0</v>
      </c>
      <c r="BH369" s="217">
        <f>IF(N369="sníž. přenesená",J369,0)</f>
        <v>0</v>
      </c>
      <c r="BI369" s="217">
        <f>IF(N369="nulová",J369,0)</f>
        <v>0</v>
      </c>
      <c r="BJ369" s="18" t="s">
        <v>80</v>
      </c>
      <c r="BK369" s="217">
        <f>ROUND(I369*H369,2)</f>
        <v>0</v>
      </c>
      <c r="BL369" s="18" t="s">
        <v>165</v>
      </c>
      <c r="BM369" s="216" t="s">
        <v>961</v>
      </c>
    </row>
    <row r="370" spans="1:47" s="2" customFormat="1" ht="12">
      <c r="A370" s="39"/>
      <c r="B370" s="40"/>
      <c r="C370" s="41"/>
      <c r="D370" s="218" t="s">
        <v>134</v>
      </c>
      <c r="E370" s="41"/>
      <c r="F370" s="219" t="s">
        <v>664</v>
      </c>
      <c r="G370" s="41"/>
      <c r="H370" s="41"/>
      <c r="I370" s="220"/>
      <c r="J370" s="41"/>
      <c r="K370" s="41"/>
      <c r="L370" s="45"/>
      <c r="M370" s="221"/>
      <c r="N370" s="222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134</v>
      </c>
      <c r="AU370" s="18" t="s">
        <v>82</v>
      </c>
    </row>
    <row r="371" spans="1:65" s="2" customFormat="1" ht="14.4" customHeight="1">
      <c r="A371" s="39"/>
      <c r="B371" s="40"/>
      <c r="C371" s="205" t="s">
        <v>962</v>
      </c>
      <c r="D371" s="205" t="s">
        <v>127</v>
      </c>
      <c r="E371" s="206" t="s">
        <v>963</v>
      </c>
      <c r="F371" s="207" t="s">
        <v>964</v>
      </c>
      <c r="G371" s="208" t="s">
        <v>230</v>
      </c>
      <c r="H371" s="209">
        <v>7</v>
      </c>
      <c r="I371" s="210"/>
      <c r="J371" s="211">
        <f>ROUND(I371*H371,2)</f>
        <v>0</v>
      </c>
      <c r="K371" s="207" t="s">
        <v>19</v>
      </c>
      <c r="L371" s="45"/>
      <c r="M371" s="212" t="s">
        <v>19</v>
      </c>
      <c r="N371" s="213" t="s">
        <v>43</v>
      </c>
      <c r="O371" s="85"/>
      <c r="P371" s="214">
        <f>O371*H371</f>
        <v>0</v>
      </c>
      <c r="Q371" s="214">
        <v>0</v>
      </c>
      <c r="R371" s="214">
        <f>Q371*H371</f>
        <v>0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165</v>
      </c>
      <c r="AT371" s="216" t="s">
        <v>127</v>
      </c>
      <c r="AU371" s="216" t="s">
        <v>82</v>
      </c>
      <c r="AY371" s="18" t="s">
        <v>124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80</v>
      </c>
      <c r="BK371" s="217">
        <f>ROUND(I371*H371,2)</f>
        <v>0</v>
      </c>
      <c r="BL371" s="18" t="s">
        <v>165</v>
      </c>
      <c r="BM371" s="216" t="s">
        <v>965</v>
      </c>
    </row>
    <row r="372" spans="1:47" s="2" customFormat="1" ht="12">
      <c r="A372" s="39"/>
      <c r="B372" s="40"/>
      <c r="C372" s="41"/>
      <c r="D372" s="218" t="s">
        <v>134</v>
      </c>
      <c r="E372" s="41"/>
      <c r="F372" s="219" t="s">
        <v>964</v>
      </c>
      <c r="G372" s="41"/>
      <c r="H372" s="41"/>
      <c r="I372" s="220"/>
      <c r="J372" s="41"/>
      <c r="K372" s="41"/>
      <c r="L372" s="45"/>
      <c r="M372" s="221"/>
      <c r="N372" s="222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134</v>
      </c>
      <c r="AU372" s="18" t="s">
        <v>82</v>
      </c>
    </row>
    <row r="373" spans="1:65" s="2" customFormat="1" ht="14.4" customHeight="1">
      <c r="A373" s="39"/>
      <c r="B373" s="40"/>
      <c r="C373" s="205" t="s">
        <v>966</v>
      </c>
      <c r="D373" s="205" t="s">
        <v>127</v>
      </c>
      <c r="E373" s="206" t="s">
        <v>967</v>
      </c>
      <c r="F373" s="207" t="s">
        <v>676</v>
      </c>
      <c r="G373" s="208" t="s">
        <v>230</v>
      </c>
      <c r="H373" s="209">
        <v>5</v>
      </c>
      <c r="I373" s="210"/>
      <c r="J373" s="211">
        <f>ROUND(I373*H373,2)</f>
        <v>0</v>
      </c>
      <c r="K373" s="207" t="s">
        <v>19</v>
      </c>
      <c r="L373" s="45"/>
      <c r="M373" s="212" t="s">
        <v>19</v>
      </c>
      <c r="N373" s="213" t="s">
        <v>43</v>
      </c>
      <c r="O373" s="85"/>
      <c r="P373" s="214">
        <f>O373*H373</f>
        <v>0</v>
      </c>
      <c r="Q373" s="214">
        <v>0</v>
      </c>
      <c r="R373" s="214">
        <f>Q373*H373</f>
        <v>0</v>
      </c>
      <c r="S373" s="214">
        <v>0</v>
      </c>
      <c r="T373" s="215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16" t="s">
        <v>165</v>
      </c>
      <c r="AT373" s="216" t="s">
        <v>127</v>
      </c>
      <c r="AU373" s="216" t="s">
        <v>82</v>
      </c>
      <c r="AY373" s="18" t="s">
        <v>124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18" t="s">
        <v>80</v>
      </c>
      <c r="BK373" s="217">
        <f>ROUND(I373*H373,2)</f>
        <v>0</v>
      </c>
      <c r="BL373" s="18" t="s">
        <v>165</v>
      </c>
      <c r="BM373" s="216" t="s">
        <v>968</v>
      </c>
    </row>
    <row r="374" spans="1:47" s="2" customFormat="1" ht="12">
      <c r="A374" s="39"/>
      <c r="B374" s="40"/>
      <c r="C374" s="41"/>
      <c r="D374" s="218" t="s">
        <v>134</v>
      </c>
      <c r="E374" s="41"/>
      <c r="F374" s="219" t="s">
        <v>676</v>
      </c>
      <c r="G374" s="41"/>
      <c r="H374" s="41"/>
      <c r="I374" s="220"/>
      <c r="J374" s="41"/>
      <c r="K374" s="41"/>
      <c r="L374" s="45"/>
      <c r="M374" s="221"/>
      <c r="N374" s="222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134</v>
      </c>
      <c r="AU374" s="18" t="s">
        <v>82</v>
      </c>
    </row>
    <row r="375" spans="1:65" s="2" customFormat="1" ht="14.4" customHeight="1">
      <c r="A375" s="39"/>
      <c r="B375" s="40"/>
      <c r="C375" s="205" t="s">
        <v>969</v>
      </c>
      <c r="D375" s="205" t="s">
        <v>127</v>
      </c>
      <c r="E375" s="206" t="s">
        <v>970</v>
      </c>
      <c r="F375" s="207" t="s">
        <v>685</v>
      </c>
      <c r="G375" s="208" t="s">
        <v>230</v>
      </c>
      <c r="H375" s="209">
        <v>1</v>
      </c>
      <c r="I375" s="210"/>
      <c r="J375" s="211">
        <f>ROUND(I375*H375,2)</f>
        <v>0</v>
      </c>
      <c r="K375" s="207" t="s">
        <v>19</v>
      </c>
      <c r="L375" s="45"/>
      <c r="M375" s="212" t="s">
        <v>19</v>
      </c>
      <c r="N375" s="213" t="s">
        <v>43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165</v>
      </c>
      <c r="AT375" s="216" t="s">
        <v>127</v>
      </c>
      <c r="AU375" s="216" t="s">
        <v>82</v>
      </c>
      <c r="AY375" s="18" t="s">
        <v>124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80</v>
      </c>
      <c r="BK375" s="217">
        <f>ROUND(I375*H375,2)</f>
        <v>0</v>
      </c>
      <c r="BL375" s="18" t="s">
        <v>165</v>
      </c>
      <c r="BM375" s="216" t="s">
        <v>971</v>
      </c>
    </row>
    <row r="376" spans="1:47" s="2" customFormat="1" ht="12">
      <c r="A376" s="39"/>
      <c r="B376" s="40"/>
      <c r="C376" s="41"/>
      <c r="D376" s="218" t="s">
        <v>134</v>
      </c>
      <c r="E376" s="41"/>
      <c r="F376" s="219" t="s">
        <v>685</v>
      </c>
      <c r="G376" s="41"/>
      <c r="H376" s="41"/>
      <c r="I376" s="220"/>
      <c r="J376" s="41"/>
      <c r="K376" s="41"/>
      <c r="L376" s="45"/>
      <c r="M376" s="221"/>
      <c r="N376" s="222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134</v>
      </c>
      <c r="AU376" s="18" t="s">
        <v>82</v>
      </c>
    </row>
    <row r="377" spans="1:65" s="2" customFormat="1" ht="14.4" customHeight="1">
      <c r="A377" s="39"/>
      <c r="B377" s="40"/>
      <c r="C377" s="205" t="s">
        <v>972</v>
      </c>
      <c r="D377" s="205" t="s">
        <v>127</v>
      </c>
      <c r="E377" s="206" t="s">
        <v>973</v>
      </c>
      <c r="F377" s="207" t="s">
        <v>697</v>
      </c>
      <c r="G377" s="208" t="s">
        <v>230</v>
      </c>
      <c r="H377" s="209">
        <v>6</v>
      </c>
      <c r="I377" s="210"/>
      <c r="J377" s="211">
        <f>ROUND(I377*H377,2)</f>
        <v>0</v>
      </c>
      <c r="K377" s="207" t="s">
        <v>19</v>
      </c>
      <c r="L377" s="45"/>
      <c r="M377" s="212" t="s">
        <v>19</v>
      </c>
      <c r="N377" s="213" t="s">
        <v>43</v>
      </c>
      <c r="O377" s="85"/>
      <c r="P377" s="214">
        <f>O377*H377</f>
        <v>0</v>
      </c>
      <c r="Q377" s="214">
        <v>0</v>
      </c>
      <c r="R377" s="214">
        <f>Q377*H377</f>
        <v>0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165</v>
      </c>
      <c r="AT377" s="216" t="s">
        <v>127</v>
      </c>
      <c r="AU377" s="216" t="s">
        <v>82</v>
      </c>
      <c r="AY377" s="18" t="s">
        <v>124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80</v>
      </c>
      <c r="BK377" s="217">
        <f>ROUND(I377*H377,2)</f>
        <v>0</v>
      </c>
      <c r="BL377" s="18" t="s">
        <v>165</v>
      </c>
      <c r="BM377" s="216" t="s">
        <v>974</v>
      </c>
    </row>
    <row r="378" spans="1:47" s="2" customFormat="1" ht="12">
      <c r="A378" s="39"/>
      <c r="B378" s="40"/>
      <c r="C378" s="41"/>
      <c r="D378" s="218" t="s">
        <v>134</v>
      </c>
      <c r="E378" s="41"/>
      <c r="F378" s="219" t="s">
        <v>697</v>
      </c>
      <c r="G378" s="41"/>
      <c r="H378" s="41"/>
      <c r="I378" s="220"/>
      <c r="J378" s="41"/>
      <c r="K378" s="41"/>
      <c r="L378" s="45"/>
      <c r="M378" s="221"/>
      <c r="N378" s="222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134</v>
      </c>
      <c r="AU378" s="18" t="s">
        <v>82</v>
      </c>
    </row>
    <row r="379" spans="1:65" s="2" customFormat="1" ht="24.15" customHeight="1">
      <c r="A379" s="39"/>
      <c r="B379" s="40"/>
      <c r="C379" s="205" t="s">
        <v>975</v>
      </c>
      <c r="D379" s="205" t="s">
        <v>127</v>
      </c>
      <c r="E379" s="206" t="s">
        <v>976</v>
      </c>
      <c r="F379" s="207" t="s">
        <v>709</v>
      </c>
      <c r="G379" s="208" t="s">
        <v>230</v>
      </c>
      <c r="H379" s="209">
        <v>3</v>
      </c>
      <c r="I379" s="210"/>
      <c r="J379" s="211">
        <f>ROUND(I379*H379,2)</f>
        <v>0</v>
      </c>
      <c r="K379" s="207" t="s">
        <v>19</v>
      </c>
      <c r="L379" s="45"/>
      <c r="M379" s="212" t="s">
        <v>19</v>
      </c>
      <c r="N379" s="213" t="s">
        <v>43</v>
      </c>
      <c r="O379" s="85"/>
      <c r="P379" s="214">
        <f>O379*H379</f>
        <v>0</v>
      </c>
      <c r="Q379" s="214">
        <v>0</v>
      </c>
      <c r="R379" s="214">
        <f>Q379*H379</f>
        <v>0</v>
      </c>
      <c r="S379" s="214">
        <v>0</v>
      </c>
      <c r="T379" s="215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16" t="s">
        <v>165</v>
      </c>
      <c r="AT379" s="216" t="s">
        <v>127</v>
      </c>
      <c r="AU379" s="216" t="s">
        <v>82</v>
      </c>
      <c r="AY379" s="18" t="s">
        <v>124</v>
      </c>
      <c r="BE379" s="217">
        <f>IF(N379="základní",J379,0)</f>
        <v>0</v>
      </c>
      <c r="BF379" s="217">
        <f>IF(N379="snížená",J379,0)</f>
        <v>0</v>
      </c>
      <c r="BG379" s="217">
        <f>IF(N379="zákl. přenesená",J379,0)</f>
        <v>0</v>
      </c>
      <c r="BH379" s="217">
        <f>IF(N379="sníž. přenesená",J379,0)</f>
        <v>0</v>
      </c>
      <c r="BI379" s="217">
        <f>IF(N379="nulová",J379,0)</f>
        <v>0</v>
      </c>
      <c r="BJ379" s="18" t="s">
        <v>80</v>
      </c>
      <c r="BK379" s="217">
        <f>ROUND(I379*H379,2)</f>
        <v>0</v>
      </c>
      <c r="BL379" s="18" t="s">
        <v>165</v>
      </c>
      <c r="BM379" s="216" t="s">
        <v>977</v>
      </c>
    </row>
    <row r="380" spans="1:47" s="2" customFormat="1" ht="12">
      <c r="A380" s="39"/>
      <c r="B380" s="40"/>
      <c r="C380" s="41"/>
      <c r="D380" s="218" t="s">
        <v>134</v>
      </c>
      <c r="E380" s="41"/>
      <c r="F380" s="219" t="s">
        <v>709</v>
      </c>
      <c r="G380" s="41"/>
      <c r="H380" s="41"/>
      <c r="I380" s="220"/>
      <c r="J380" s="41"/>
      <c r="K380" s="41"/>
      <c r="L380" s="45"/>
      <c r="M380" s="221"/>
      <c r="N380" s="222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134</v>
      </c>
      <c r="AU380" s="18" t="s">
        <v>82</v>
      </c>
    </row>
    <row r="381" spans="1:65" s="2" customFormat="1" ht="14.4" customHeight="1">
      <c r="A381" s="39"/>
      <c r="B381" s="40"/>
      <c r="C381" s="205" t="s">
        <v>978</v>
      </c>
      <c r="D381" s="205" t="s">
        <v>127</v>
      </c>
      <c r="E381" s="206" t="s">
        <v>979</v>
      </c>
      <c r="F381" s="207" t="s">
        <v>980</v>
      </c>
      <c r="G381" s="208" t="s">
        <v>230</v>
      </c>
      <c r="H381" s="209">
        <v>2</v>
      </c>
      <c r="I381" s="210"/>
      <c r="J381" s="211">
        <f>ROUND(I381*H381,2)</f>
        <v>0</v>
      </c>
      <c r="K381" s="207" t="s">
        <v>19</v>
      </c>
      <c r="L381" s="45"/>
      <c r="M381" s="212" t="s">
        <v>19</v>
      </c>
      <c r="N381" s="213" t="s">
        <v>43</v>
      </c>
      <c r="O381" s="85"/>
      <c r="P381" s="214">
        <f>O381*H381</f>
        <v>0</v>
      </c>
      <c r="Q381" s="214">
        <v>0</v>
      </c>
      <c r="R381" s="214">
        <f>Q381*H381</f>
        <v>0</v>
      </c>
      <c r="S381" s="214">
        <v>0</v>
      </c>
      <c r="T381" s="215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16" t="s">
        <v>165</v>
      </c>
      <c r="AT381" s="216" t="s">
        <v>127</v>
      </c>
      <c r="AU381" s="216" t="s">
        <v>82</v>
      </c>
      <c r="AY381" s="18" t="s">
        <v>124</v>
      </c>
      <c r="BE381" s="217">
        <f>IF(N381="základní",J381,0)</f>
        <v>0</v>
      </c>
      <c r="BF381" s="217">
        <f>IF(N381="snížená",J381,0)</f>
        <v>0</v>
      </c>
      <c r="BG381" s="217">
        <f>IF(N381="zákl. přenesená",J381,0)</f>
        <v>0</v>
      </c>
      <c r="BH381" s="217">
        <f>IF(N381="sníž. přenesená",J381,0)</f>
        <v>0</v>
      </c>
      <c r="BI381" s="217">
        <f>IF(N381="nulová",J381,0)</f>
        <v>0</v>
      </c>
      <c r="BJ381" s="18" t="s">
        <v>80</v>
      </c>
      <c r="BK381" s="217">
        <f>ROUND(I381*H381,2)</f>
        <v>0</v>
      </c>
      <c r="BL381" s="18" t="s">
        <v>165</v>
      </c>
      <c r="BM381" s="216" t="s">
        <v>981</v>
      </c>
    </row>
    <row r="382" spans="1:47" s="2" customFormat="1" ht="12">
      <c r="A382" s="39"/>
      <c r="B382" s="40"/>
      <c r="C382" s="41"/>
      <c r="D382" s="218" t="s">
        <v>134</v>
      </c>
      <c r="E382" s="41"/>
      <c r="F382" s="219" t="s">
        <v>980</v>
      </c>
      <c r="G382" s="41"/>
      <c r="H382" s="41"/>
      <c r="I382" s="220"/>
      <c r="J382" s="41"/>
      <c r="K382" s="41"/>
      <c r="L382" s="45"/>
      <c r="M382" s="221"/>
      <c r="N382" s="222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134</v>
      </c>
      <c r="AU382" s="18" t="s">
        <v>82</v>
      </c>
    </row>
    <row r="383" spans="1:65" s="2" customFormat="1" ht="14.4" customHeight="1">
      <c r="A383" s="39"/>
      <c r="B383" s="40"/>
      <c r="C383" s="205" t="s">
        <v>982</v>
      </c>
      <c r="D383" s="205" t="s">
        <v>127</v>
      </c>
      <c r="E383" s="206" t="s">
        <v>983</v>
      </c>
      <c r="F383" s="207" t="s">
        <v>724</v>
      </c>
      <c r="G383" s="208" t="s">
        <v>230</v>
      </c>
      <c r="H383" s="209">
        <v>4</v>
      </c>
      <c r="I383" s="210"/>
      <c r="J383" s="211">
        <f>ROUND(I383*H383,2)</f>
        <v>0</v>
      </c>
      <c r="K383" s="207" t="s">
        <v>19</v>
      </c>
      <c r="L383" s="45"/>
      <c r="M383" s="212" t="s">
        <v>19</v>
      </c>
      <c r="N383" s="213" t="s">
        <v>43</v>
      </c>
      <c r="O383" s="85"/>
      <c r="P383" s="214">
        <f>O383*H383</f>
        <v>0</v>
      </c>
      <c r="Q383" s="214">
        <v>0</v>
      </c>
      <c r="R383" s="214">
        <f>Q383*H383</f>
        <v>0</v>
      </c>
      <c r="S383" s="214">
        <v>0</v>
      </c>
      <c r="T383" s="215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16" t="s">
        <v>165</v>
      </c>
      <c r="AT383" s="216" t="s">
        <v>127</v>
      </c>
      <c r="AU383" s="216" t="s">
        <v>82</v>
      </c>
      <c r="AY383" s="18" t="s">
        <v>124</v>
      </c>
      <c r="BE383" s="217">
        <f>IF(N383="základní",J383,0)</f>
        <v>0</v>
      </c>
      <c r="BF383" s="217">
        <f>IF(N383="snížená",J383,0)</f>
        <v>0</v>
      </c>
      <c r="BG383" s="217">
        <f>IF(N383="zákl. přenesená",J383,0)</f>
        <v>0</v>
      </c>
      <c r="BH383" s="217">
        <f>IF(N383="sníž. přenesená",J383,0)</f>
        <v>0</v>
      </c>
      <c r="BI383" s="217">
        <f>IF(N383="nulová",J383,0)</f>
        <v>0</v>
      </c>
      <c r="BJ383" s="18" t="s">
        <v>80</v>
      </c>
      <c r="BK383" s="217">
        <f>ROUND(I383*H383,2)</f>
        <v>0</v>
      </c>
      <c r="BL383" s="18" t="s">
        <v>165</v>
      </c>
      <c r="BM383" s="216" t="s">
        <v>984</v>
      </c>
    </row>
    <row r="384" spans="1:47" s="2" customFormat="1" ht="12">
      <c r="A384" s="39"/>
      <c r="B384" s="40"/>
      <c r="C384" s="41"/>
      <c r="D384" s="218" t="s">
        <v>134</v>
      </c>
      <c r="E384" s="41"/>
      <c r="F384" s="219" t="s">
        <v>724</v>
      </c>
      <c r="G384" s="41"/>
      <c r="H384" s="41"/>
      <c r="I384" s="220"/>
      <c r="J384" s="41"/>
      <c r="K384" s="41"/>
      <c r="L384" s="45"/>
      <c r="M384" s="221"/>
      <c r="N384" s="222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134</v>
      </c>
      <c r="AU384" s="18" t="s">
        <v>82</v>
      </c>
    </row>
    <row r="385" spans="1:65" s="2" customFormat="1" ht="14.4" customHeight="1">
      <c r="A385" s="39"/>
      <c r="B385" s="40"/>
      <c r="C385" s="205" t="s">
        <v>985</v>
      </c>
      <c r="D385" s="205" t="s">
        <v>127</v>
      </c>
      <c r="E385" s="206" t="s">
        <v>986</v>
      </c>
      <c r="F385" s="207" t="s">
        <v>750</v>
      </c>
      <c r="G385" s="208" t="s">
        <v>230</v>
      </c>
      <c r="H385" s="209">
        <v>2</v>
      </c>
      <c r="I385" s="210"/>
      <c r="J385" s="211">
        <f>ROUND(I385*H385,2)</f>
        <v>0</v>
      </c>
      <c r="K385" s="207" t="s">
        <v>19</v>
      </c>
      <c r="L385" s="45"/>
      <c r="M385" s="212" t="s">
        <v>19</v>
      </c>
      <c r="N385" s="213" t="s">
        <v>43</v>
      </c>
      <c r="O385" s="85"/>
      <c r="P385" s="214">
        <f>O385*H385</f>
        <v>0</v>
      </c>
      <c r="Q385" s="214">
        <v>0</v>
      </c>
      <c r="R385" s="214">
        <f>Q385*H385</f>
        <v>0</v>
      </c>
      <c r="S385" s="214">
        <v>0</v>
      </c>
      <c r="T385" s="21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6" t="s">
        <v>165</v>
      </c>
      <c r="AT385" s="216" t="s">
        <v>127</v>
      </c>
      <c r="AU385" s="216" t="s">
        <v>82</v>
      </c>
      <c r="AY385" s="18" t="s">
        <v>124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80</v>
      </c>
      <c r="BK385" s="217">
        <f>ROUND(I385*H385,2)</f>
        <v>0</v>
      </c>
      <c r="BL385" s="18" t="s">
        <v>165</v>
      </c>
      <c r="BM385" s="216" t="s">
        <v>987</v>
      </c>
    </row>
    <row r="386" spans="1:47" s="2" customFormat="1" ht="12">
      <c r="A386" s="39"/>
      <c r="B386" s="40"/>
      <c r="C386" s="41"/>
      <c r="D386" s="218" t="s">
        <v>134</v>
      </c>
      <c r="E386" s="41"/>
      <c r="F386" s="219" t="s">
        <v>750</v>
      </c>
      <c r="G386" s="41"/>
      <c r="H386" s="41"/>
      <c r="I386" s="220"/>
      <c r="J386" s="41"/>
      <c r="K386" s="41"/>
      <c r="L386" s="45"/>
      <c r="M386" s="221"/>
      <c r="N386" s="222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134</v>
      </c>
      <c r="AU386" s="18" t="s">
        <v>82</v>
      </c>
    </row>
    <row r="387" spans="1:65" s="2" customFormat="1" ht="14.4" customHeight="1">
      <c r="A387" s="39"/>
      <c r="B387" s="40"/>
      <c r="C387" s="205" t="s">
        <v>988</v>
      </c>
      <c r="D387" s="205" t="s">
        <v>127</v>
      </c>
      <c r="E387" s="206" t="s">
        <v>989</v>
      </c>
      <c r="F387" s="207" t="s">
        <v>733</v>
      </c>
      <c r="G387" s="208" t="s">
        <v>230</v>
      </c>
      <c r="H387" s="209">
        <v>2</v>
      </c>
      <c r="I387" s="210"/>
      <c r="J387" s="211">
        <f>ROUND(I387*H387,2)</f>
        <v>0</v>
      </c>
      <c r="K387" s="207" t="s">
        <v>19</v>
      </c>
      <c r="L387" s="45"/>
      <c r="M387" s="212" t="s">
        <v>19</v>
      </c>
      <c r="N387" s="213" t="s">
        <v>43</v>
      </c>
      <c r="O387" s="85"/>
      <c r="P387" s="214">
        <f>O387*H387</f>
        <v>0</v>
      </c>
      <c r="Q387" s="214">
        <v>0</v>
      </c>
      <c r="R387" s="214">
        <f>Q387*H387</f>
        <v>0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165</v>
      </c>
      <c r="AT387" s="216" t="s">
        <v>127</v>
      </c>
      <c r="AU387" s="216" t="s">
        <v>82</v>
      </c>
      <c r="AY387" s="18" t="s">
        <v>124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80</v>
      </c>
      <c r="BK387" s="217">
        <f>ROUND(I387*H387,2)</f>
        <v>0</v>
      </c>
      <c r="BL387" s="18" t="s">
        <v>165</v>
      </c>
      <c r="BM387" s="216" t="s">
        <v>990</v>
      </c>
    </row>
    <row r="388" spans="1:47" s="2" customFormat="1" ht="12">
      <c r="A388" s="39"/>
      <c r="B388" s="40"/>
      <c r="C388" s="41"/>
      <c r="D388" s="218" t="s">
        <v>134</v>
      </c>
      <c r="E388" s="41"/>
      <c r="F388" s="219" t="s">
        <v>733</v>
      </c>
      <c r="G388" s="41"/>
      <c r="H388" s="41"/>
      <c r="I388" s="220"/>
      <c r="J388" s="41"/>
      <c r="K388" s="41"/>
      <c r="L388" s="45"/>
      <c r="M388" s="221"/>
      <c r="N388" s="222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134</v>
      </c>
      <c r="AU388" s="18" t="s">
        <v>82</v>
      </c>
    </row>
    <row r="389" spans="1:65" s="2" customFormat="1" ht="14.4" customHeight="1">
      <c r="A389" s="39"/>
      <c r="B389" s="40"/>
      <c r="C389" s="205" t="s">
        <v>991</v>
      </c>
      <c r="D389" s="205" t="s">
        <v>127</v>
      </c>
      <c r="E389" s="206" t="s">
        <v>992</v>
      </c>
      <c r="F389" s="207" t="s">
        <v>746</v>
      </c>
      <c r="G389" s="208" t="s">
        <v>230</v>
      </c>
      <c r="H389" s="209">
        <v>2</v>
      </c>
      <c r="I389" s="210"/>
      <c r="J389" s="211">
        <f>ROUND(I389*H389,2)</f>
        <v>0</v>
      </c>
      <c r="K389" s="207" t="s">
        <v>19</v>
      </c>
      <c r="L389" s="45"/>
      <c r="M389" s="212" t="s">
        <v>19</v>
      </c>
      <c r="N389" s="213" t="s">
        <v>43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165</v>
      </c>
      <c r="AT389" s="216" t="s">
        <v>127</v>
      </c>
      <c r="AU389" s="216" t="s">
        <v>82</v>
      </c>
      <c r="AY389" s="18" t="s">
        <v>124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80</v>
      </c>
      <c r="BK389" s="217">
        <f>ROUND(I389*H389,2)</f>
        <v>0</v>
      </c>
      <c r="BL389" s="18" t="s">
        <v>165</v>
      </c>
      <c r="BM389" s="216" t="s">
        <v>993</v>
      </c>
    </row>
    <row r="390" spans="1:47" s="2" customFormat="1" ht="12">
      <c r="A390" s="39"/>
      <c r="B390" s="40"/>
      <c r="C390" s="41"/>
      <c r="D390" s="218" t="s">
        <v>134</v>
      </c>
      <c r="E390" s="41"/>
      <c r="F390" s="219" t="s">
        <v>746</v>
      </c>
      <c r="G390" s="41"/>
      <c r="H390" s="41"/>
      <c r="I390" s="220"/>
      <c r="J390" s="41"/>
      <c r="K390" s="41"/>
      <c r="L390" s="45"/>
      <c r="M390" s="221"/>
      <c r="N390" s="222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134</v>
      </c>
      <c r="AU390" s="18" t="s">
        <v>82</v>
      </c>
    </row>
    <row r="391" spans="1:65" s="2" customFormat="1" ht="24.15" customHeight="1">
      <c r="A391" s="39"/>
      <c r="B391" s="40"/>
      <c r="C391" s="205" t="s">
        <v>994</v>
      </c>
      <c r="D391" s="205" t="s">
        <v>127</v>
      </c>
      <c r="E391" s="206" t="s">
        <v>995</v>
      </c>
      <c r="F391" s="207" t="s">
        <v>754</v>
      </c>
      <c r="G391" s="208" t="s">
        <v>130</v>
      </c>
      <c r="H391" s="209">
        <v>1</v>
      </c>
      <c r="I391" s="210"/>
      <c r="J391" s="211">
        <f>ROUND(I391*H391,2)</f>
        <v>0</v>
      </c>
      <c r="K391" s="207" t="s">
        <v>19</v>
      </c>
      <c r="L391" s="45"/>
      <c r="M391" s="212" t="s">
        <v>19</v>
      </c>
      <c r="N391" s="213" t="s">
        <v>43</v>
      </c>
      <c r="O391" s="85"/>
      <c r="P391" s="214">
        <f>O391*H391</f>
        <v>0</v>
      </c>
      <c r="Q391" s="214">
        <v>0</v>
      </c>
      <c r="R391" s="214">
        <f>Q391*H391</f>
        <v>0</v>
      </c>
      <c r="S391" s="214">
        <v>0</v>
      </c>
      <c r="T391" s="215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16" t="s">
        <v>165</v>
      </c>
      <c r="AT391" s="216" t="s">
        <v>127</v>
      </c>
      <c r="AU391" s="216" t="s">
        <v>82</v>
      </c>
      <c r="AY391" s="18" t="s">
        <v>124</v>
      </c>
      <c r="BE391" s="217">
        <f>IF(N391="základní",J391,0)</f>
        <v>0</v>
      </c>
      <c r="BF391" s="217">
        <f>IF(N391="snížená",J391,0)</f>
        <v>0</v>
      </c>
      <c r="BG391" s="217">
        <f>IF(N391="zákl. přenesená",J391,0)</f>
        <v>0</v>
      </c>
      <c r="BH391" s="217">
        <f>IF(N391="sníž. přenesená",J391,0)</f>
        <v>0</v>
      </c>
      <c r="BI391" s="217">
        <f>IF(N391="nulová",J391,0)</f>
        <v>0</v>
      </c>
      <c r="BJ391" s="18" t="s">
        <v>80</v>
      </c>
      <c r="BK391" s="217">
        <f>ROUND(I391*H391,2)</f>
        <v>0</v>
      </c>
      <c r="BL391" s="18" t="s">
        <v>165</v>
      </c>
      <c r="BM391" s="216" t="s">
        <v>996</v>
      </c>
    </row>
    <row r="392" spans="1:47" s="2" customFormat="1" ht="12">
      <c r="A392" s="39"/>
      <c r="B392" s="40"/>
      <c r="C392" s="41"/>
      <c r="D392" s="218" t="s">
        <v>134</v>
      </c>
      <c r="E392" s="41"/>
      <c r="F392" s="219" t="s">
        <v>754</v>
      </c>
      <c r="G392" s="41"/>
      <c r="H392" s="41"/>
      <c r="I392" s="220"/>
      <c r="J392" s="41"/>
      <c r="K392" s="41"/>
      <c r="L392" s="45"/>
      <c r="M392" s="221"/>
      <c r="N392" s="222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134</v>
      </c>
      <c r="AU392" s="18" t="s">
        <v>82</v>
      </c>
    </row>
    <row r="393" spans="1:63" s="12" customFormat="1" ht="22.8" customHeight="1">
      <c r="A393" s="12"/>
      <c r="B393" s="189"/>
      <c r="C393" s="190"/>
      <c r="D393" s="191" t="s">
        <v>71</v>
      </c>
      <c r="E393" s="203" t="s">
        <v>997</v>
      </c>
      <c r="F393" s="203" t="s">
        <v>998</v>
      </c>
      <c r="G393" s="190"/>
      <c r="H393" s="190"/>
      <c r="I393" s="193"/>
      <c r="J393" s="204">
        <f>BK393</f>
        <v>0</v>
      </c>
      <c r="K393" s="190"/>
      <c r="L393" s="195"/>
      <c r="M393" s="196"/>
      <c r="N393" s="197"/>
      <c r="O393" s="197"/>
      <c r="P393" s="198">
        <f>SUM(P394:P402)</f>
        <v>0</v>
      </c>
      <c r="Q393" s="197"/>
      <c r="R393" s="198">
        <f>SUM(R394:R402)</f>
        <v>0</v>
      </c>
      <c r="S393" s="197"/>
      <c r="T393" s="199">
        <f>SUM(T394:T402)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0" t="s">
        <v>80</v>
      </c>
      <c r="AT393" s="201" t="s">
        <v>71</v>
      </c>
      <c r="AU393" s="201" t="s">
        <v>80</v>
      </c>
      <c r="AY393" s="200" t="s">
        <v>124</v>
      </c>
      <c r="BK393" s="202">
        <f>SUM(BK394:BK402)</f>
        <v>0</v>
      </c>
    </row>
    <row r="394" spans="1:65" s="2" customFormat="1" ht="14.4" customHeight="1">
      <c r="A394" s="39"/>
      <c r="B394" s="40"/>
      <c r="C394" s="205" t="s">
        <v>999</v>
      </c>
      <c r="D394" s="205" t="s">
        <v>127</v>
      </c>
      <c r="E394" s="206" t="s">
        <v>1000</v>
      </c>
      <c r="F394" s="207" t="s">
        <v>657</v>
      </c>
      <c r="G394" s="208" t="s">
        <v>262</v>
      </c>
      <c r="H394" s="209">
        <v>2.5</v>
      </c>
      <c r="I394" s="210"/>
      <c r="J394" s="211">
        <f>ROUND(I394*H394,2)</f>
        <v>0</v>
      </c>
      <c r="K394" s="207" t="s">
        <v>19</v>
      </c>
      <c r="L394" s="45"/>
      <c r="M394" s="212" t="s">
        <v>19</v>
      </c>
      <c r="N394" s="213" t="s">
        <v>43</v>
      </c>
      <c r="O394" s="85"/>
      <c r="P394" s="214">
        <f>O394*H394</f>
        <v>0</v>
      </c>
      <c r="Q394" s="214">
        <v>0</v>
      </c>
      <c r="R394" s="214">
        <f>Q394*H394</f>
        <v>0</v>
      </c>
      <c r="S394" s="214">
        <v>0</v>
      </c>
      <c r="T394" s="215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16" t="s">
        <v>165</v>
      </c>
      <c r="AT394" s="216" t="s">
        <v>127</v>
      </c>
      <c r="AU394" s="216" t="s">
        <v>82</v>
      </c>
      <c r="AY394" s="18" t="s">
        <v>124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18" t="s">
        <v>80</v>
      </c>
      <c r="BK394" s="217">
        <f>ROUND(I394*H394,2)</f>
        <v>0</v>
      </c>
      <c r="BL394" s="18" t="s">
        <v>165</v>
      </c>
      <c r="BM394" s="216" t="s">
        <v>1001</v>
      </c>
    </row>
    <row r="395" spans="1:47" s="2" customFormat="1" ht="12">
      <c r="A395" s="39"/>
      <c r="B395" s="40"/>
      <c r="C395" s="41"/>
      <c r="D395" s="218" t="s">
        <v>134</v>
      </c>
      <c r="E395" s="41"/>
      <c r="F395" s="219" t="s">
        <v>657</v>
      </c>
      <c r="G395" s="41"/>
      <c r="H395" s="41"/>
      <c r="I395" s="220"/>
      <c r="J395" s="41"/>
      <c r="K395" s="41"/>
      <c r="L395" s="45"/>
      <c r="M395" s="221"/>
      <c r="N395" s="222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134</v>
      </c>
      <c r="AU395" s="18" t="s">
        <v>82</v>
      </c>
    </row>
    <row r="396" spans="1:47" s="2" customFormat="1" ht="12">
      <c r="A396" s="39"/>
      <c r="B396" s="40"/>
      <c r="C396" s="41"/>
      <c r="D396" s="218" t="s">
        <v>323</v>
      </c>
      <c r="E396" s="41"/>
      <c r="F396" s="249" t="s">
        <v>1002</v>
      </c>
      <c r="G396" s="41"/>
      <c r="H396" s="41"/>
      <c r="I396" s="220"/>
      <c r="J396" s="41"/>
      <c r="K396" s="41"/>
      <c r="L396" s="45"/>
      <c r="M396" s="221"/>
      <c r="N396" s="222"/>
      <c r="O396" s="85"/>
      <c r="P396" s="85"/>
      <c r="Q396" s="85"/>
      <c r="R396" s="85"/>
      <c r="S396" s="85"/>
      <c r="T396" s="86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323</v>
      </c>
      <c r="AU396" s="18" t="s">
        <v>82</v>
      </c>
    </row>
    <row r="397" spans="1:65" s="2" customFormat="1" ht="14.4" customHeight="1">
      <c r="A397" s="39"/>
      <c r="B397" s="40"/>
      <c r="C397" s="205" t="s">
        <v>1003</v>
      </c>
      <c r="D397" s="205" t="s">
        <v>127</v>
      </c>
      <c r="E397" s="206" t="s">
        <v>1004</v>
      </c>
      <c r="F397" s="207" t="s">
        <v>697</v>
      </c>
      <c r="G397" s="208" t="s">
        <v>230</v>
      </c>
      <c r="H397" s="209">
        <v>3</v>
      </c>
      <c r="I397" s="210"/>
      <c r="J397" s="211">
        <f>ROUND(I397*H397,2)</f>
        <v>0</v>
      </c>
      <c r="K397" s="207" t="s">
        <v>19</v>
      </c>
      <c r="L397" s="45"/>
      <c r="M397" s="212" t="s">
        <v>19</v>
      </c>
      <c r="N397" s="213" t="s">
        <v>43</v>
      </c>
      <c r="O397" s="85"/>
      <c r="P397" s="214">
        <f>O397*H397</f>
        <v>0</v>
      </c>
      <c r="Q397" s="214">
        <v>0</v>
      </c>
      <c r="R397" s="214">
        <f>Q397*H397</f>
        <v>0</v>
      </c>
      <c r="S397" s="214">
        <v>0</v>
      </c>
      <c r="T397" s="215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16" t="s">
        <v>165</v>
      </c>
      <c r="AT397" s="216" t="s">
        <v>127</v>
      </c>
      <c r="AU397" s="216" t="s">
        <v>82</v>
      </c>
      <c r="AY397" s="18" t="s">
        <v>124</v>
      </c>
      <c r="BE397" s="217">
        <f>IF(N397="základní",J397,0)</f>
        <v>0</v>
      </c>
      <c r="BF397" s="217">
        <f>IF(N397="snížená",J397,0)</f>
        <v>0</v>
      </c>
      <c r="BG397" s="217">
        <f>IF(N397="zákl. přenesená",J397,0)</f>
        <v>0</v>
      </c>
      <c r="BH397" s="217">
        <f>IF(N397="sníž. přenesená",J397,0)</f>
        <v>0</v>
      </c>
      <c r="BI397" s="217">
        <f>IF(N397="nulová",J397,0)</f>
        <v>0</v>
      </c>
      <c r="BJ397" s="18" t="s">
        <v>80</v>
      </c>
      <c r="BK397" s="217">
        <f>ROUND(I397*H397,2)</f>
        <v>0</v>
      </c>
      <c r="BL397" s="18" t="s">
        <v>165</v>
      </c>
      <c r="BM397" s="216" t="s">
        <v>1005</v>
      </c>
    </row>
    <row r="398" spans="1:47" s="2" customFormat="1" ht="12">
      <c r="A398" s="39"/>
      <c r="B398" s="40"/>
      <c r="C398" s="41"/>
      <c r="D398" s="218" t="s">
        <v>134</v>
      </c>
      <c r="E398" s="41"/>
      <c r="F398" s="219" t="s">
        <v>697</v>
      </c>
      <c r="G398" s="41"/>
      <c r="H398" s="41"/>
      <c r="I398" s="220"/>
      <c r="J398" s="41"/>
      <c r="K398" s="41"/>
      <c r="L398" s="45"/>
      <c r="M398" s="221"/>
      <c r="N398" s="222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134</v>
      </c>
      <c r="AU398" s="18" t="s">
        <v>82</v>
      </c>
    </row>
    <row r="399" spans="1:65" s="2" customFormat="1" ht="24.15" customHeight="1">
      <c r="A399" s="39"/>
      <c r="B399" s="40"/>
      <c r="C399" s="205" t="s">
        <v>1006</v>
      </c>
      <c r="D399" s="205" t="s">
        <v>127</v>
      </c>
      <c r="E399" s="206" t="s">
        <v>1007</v>
      </c>
      <c r="F399" s="207" t="s">
        <v>1008</v>
      </c>
      <c r="G399" s="208" t="s">
        <v>230</v>
      </c>
      <c r="H399" s="209">
        <v>1</v>
      </c>
      <c r="I399" s="210"/>
      <c r="J399" s="211">
        <f>ROUND(I399*H399,2)</f>
        <v>0</v>
      </c>
      <c r="K399" s="207" t="s">
        <v>19</v>
      </c>
      <c r="L399" s="45"/>
      <c r="M399" s="212" t="s">
        <v>19</v>
      </c>
      <c r="N399" s="213" t="s">
        <v>43</v>
      </c>
      <c r="O399" s="85"/>
      <c r="P399" s="214">
        <f>O399*H399</f>
        <v>0</v>
      </c>
      <c r="Q399" s="214">
        <v>0</v>
      </c>
      <c r="R399" s="214">
        <f>Q399*H399</f>
        <v>0</v>
      </c>
      <c r="S399" s="214">
        <v>0</v>
      </c>
      <c r="T399" s="215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16" t="s">
        <v>165</v>
      </c>
      <c r="AT399" s="216" t="s">
        <v>127</v>
      </c>
      <c r="AU399" s="216" t="s">
        <v>82</v>
      </c>
      <c r="AY399" s="18" t="s">
        <v>124</v>
      </c>
      <c r="BE399" s="217">
        <f>IF(N399="základní",J399,0)</f>
        <v>0</v>
      </c>
      <c r="BF399" s="217">
        <f>IF(N399="snížená",J399,0)</f>
        <v>0</v>
      </c>
      <c r="BG399" s="217">
        <f>IF(N399="zákl. přenesená",J399,0)</f>
        <v>0</v>
      </c>
      <c r="BH399" s="217">
        <f>IF(N399="sníž. přenesená",J399,0)</f>
        <v>0</v>
      </c>
      <c r="BI399" s="217">
        <f>IF(N399="nulová",J399,0)</f>
        <v>0</v>
      </c>
      <c r="BJ399" s="18" t="s">
        <v>80</v>
      </c>
      <c r="BK399" s="217">
        <f>ROUND(I399*H399,2)</f>
        <v>0</v>
      </c>
      <c r="BL399" s="18" t="s">
        <v>165</v>
      </c>
      <c r="BM399" s="216" t="s">
        <v>1009</v>
      </c>
    </row>
    <row r="400" spans="1:47" s="2" customFormat="1" ht="12">
      <c r="A400" s="39"/>
      <c r="B400" s="40"/>
      <c r="C400" s="41"/>
      <c r="D400" s="218" t="s">
        <v>134</v>
      </c>
      <c r="E400" s="41"/>
      <c r="F400" s="219" t="s">
        <v>1008</v>
      </c>
      <c r="G400" s="41"/>
      <c r="H400" s="41"/>
      <c r="I400" s="220"/>
      <c r="J400" s="41"/>
      <c r="K400" s="41"/>
      <c r="L400" s="45"/>
      <c r="M400" s="221"/>
      <c r="N400" s="222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134</v>
      </c>
      <c r="AU400" s="18" t="s">
        <v>82</v>
      </c>
    </row>
    <row r="401" spans="1:65" s="2" customFormat="1" ht="24.15" customHeight="1">
      <c r="A401" s="39"/>
      <c r="B401" s="40"/>
      <c r="C401" s="205" t="s">
        <v>1010</v>
      </c>
      <c r="D401" s="205" t="s">
        <v>127</v>
      </c>
      <c r="E401" s="206" t="s">
        <v>1011</v>
      </c>
      <c r="F401" s="207" t="s">
        <v>709</v>
      </c>
      <c r="G401" s="208" t="s">
        <v>230</v>
      </c>
      <c r="H401" s="209">
        <v>1</v>
      </c>
      <c r="I401" s="210"/>
      <c r="J401" s="211">
        <f>ROUND(I401*H401,2)</f>
        <v>0</v>
      </c>
      <c r="K401" s="207" t="s">
        <v>19</v>
      </c>
      <c r="L401" s="45"/>
      <c r="M401" s="212" t="s">
        <v>19</v>
      </c>
      <c r="N401" s="213" t="s">
        <v>43</v>
      </c>
      <c r="O401" s="85"/>
      <c r="P401" s="214">
        <f>O401*H401</f>
        <v>0</v>
      </c>
      <c r="Q401" s="214">
        <v>0</v>
      </c>
      <c r="R401" s="214">
        <f>Q401*H401</f>
        <v>0</v>
      </c>
      <c r="S401" s="214">
        <v>0</v>
      </c>
      <c r="T401" s="215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16" t="s">
        <v>165</v>
      </c>
      <c r="AT401" s="216" t="s">
        <v>127</v>
      </c>
      <c r="AU401" s="216" t="s">
        <v>82</v>
      </c>
      <c r="AY401" s="18" t="s">
        <v>124</v>
      </c>
      <c r="BE401" s="217">
        <f>IF(N401="základní",J401,0)</f>
        <v>0</v>
      </c>
      <c r="BF401" s="217">
        <f>IF(N401="snížená",J401,0)</f>
        <v>0</v>
      </c>
      <c r="BG401" s="217">
        <f>IF(N401="zákl. přenesená",J401,0)</f>
        <v>0</v>
      </c>
      <c r="BH401" s="217">
        <f>IF(N401="sníž. přenesená",J401,0)</f>
        <v>0</v>
      </c>
      <c r="BI401" s="217">
        <f>IF(N401="nulová",J401,0)</f>
        <v>0</v>
      </c>
      <c r="BJ401" s="18" t="s">
        <v>80</v>
      </c>
      <c r="BK401" s="217">
        <f>ROUND(I401*H401,2)</f>
        <v>0</v>
      </c>
      <c r="BL401" s="18" t="s">
        <v>165</v>
      </c>
      <c r="BM401" s="216" t="s">
        <v>1012</v>
      </c>
    </row>
    <row r="402" spans="1:47" s="2" customFormat="1" ht="12">
      <c r="A402" s="39"/>
      <c r="B402" s="40"/>
      <c r="C402" s="41"/>
      <c r="D402" s="218" t="s">
        <v>134</v>
      </c>
      <c r="E402" s="41"/>
      <c r="F402" s="219" t="s">
        <v>709</v>
      </c>
      <c r="G402" s="41"/>
      <c r="H402" s="41"/>
      <c r="I402" s="220"/>
      <c r="J402" s="41"/>
      <c r="K402" s="41"/>
      <c r="L402" s="45"/>
      <c r="M402" s="221"/>
      <c r="N402" s="222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134</v>
      </c>
      <c r="AU402" s="18" t="s">
        <v>82</v>
      </c>
    </row>
    <row r="403" spans="1:63" s="12" customFormat="1" ht="22.8" customHeight="1">
      <c r="A403" s="12"/>
      <c r="B403" s="189"/>
      <c r="C403" s="190"/>
      <c r="D403" s="191" t="s">
        <v>71</v>
      </c>
      <c r="E403" s="203" t="s">
        <v>1013</v>
      </c>
      <c r="F403" s="203" t="s">
        <v>1014</v>
      </c>
      <c r="G403" s="190"/>
      <c r="H403" s="190"/>
      <c r="I403" s="193"/>
      <c r="J403" s="204">
        <f>BK403</f>
        <v>0</v>
      </c>
      <c r="K403" s="190"/>
      <c r="L403" s="195"/>
      <c r="M403" s="196"/>
      <c r="N403" s="197"/>
      <c r="O403" s="197"/>
      <c r="P403" s="198">
        <f>SUM(P404:P406)</f>
        <v>0</v>
      </c>
      <c r="Q403" s="197"/>
      <c r="R403" s="198">
        <f>SUM(R404:R406)</f>
        <v>0</v>
      </c>
      <c r="S403" s="197"/>
      <c r="T403" s="199">
        <f>SUM(T404:T406)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0" t="s">
        <v>80</v>
      </c>
      <c r="AT403" s="201" t="s">
        <v>71</v>
      </c>
      <c r="AU403" s="201" t="s">
        <v>80</v>
      </c>
      <c r="AY403" s="200" t="s">
        <v>124</v>
      </c>
      <c r="BK403" s="202">
        <f>SUM(BK404:BK406)</f>
        <v>0</v>
      </c>
    </row>
    <row r="404" spans="1:65" s="2" customFormat="1" ht="14.4" customHeight="1">
      <c r="A404" s="39"/>
      <c r="B404" s="40"/>
      <c r="C404" s="205" t="s">
        <v>1015</v>
      </c>
      <c r="D404" s="205" t="s">
        <v>127</v>
      </c>
      <c r="E404" s="206" t="s">
        <v>1016</v>
      </c>
      <c r="F404" s="207" t="s">
        <v>1017</v>
      </c>
      <c r="G404" s="208" t="s">
        <v>230</v>
      </c>
      <c r="H404" s="209">
        <v>2</v>
      </c>
      <c r="I404" s="210"/>
      <c r="J404" s="211">
        <f>ROUND(I404*H404,2)</f>
        <v>0</v>
      </c>
      <c r="K404" s="207" t="s">
        <v>19</v>
      </c>
      <c r="L404" s="45"/>
      <c r="M404" s="212" t="s">
        <v>19</v>
      </c>
      <c r="N404" s="213" t="s">
        <v>43</v>
      </c>
      <c r="O404" s="85"/>
      <c r="P404" s="214">
        <f>O404*H404</f>
        <v>0</v>
      </c>
      <c r="Q404" s="214">
        <v>0</v>
      </c>
      <c r="R404" s="214">
        <f>Q404*H404</f>
        <v>0</v>
      </c>
      <c r="S404" s="214">
        <v>0</v>
      </c>
      <c r="T404" s="215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16" t="s">
        <v>165</v>
      </c>
      <c r="AT404" s="216" t="s">
        <v>127</v>
      </c>
      <c r="AU404" s="216" t="s">
        <v>82</v>
      </c>
      <c r="AY404" s="18" t="s">
        <v>124</v>
      </c>
      <c r="BE404" s="217">
        <f>IF(N404="základní",J404,0)</f>
        <v>0</v>
      </c>
      <c r="BF404" s="217">
        <f>IF(N404="snížená",J404,0)</f>
        <v>0</v>
      </c>
      <c r="BG404" s="217">
        <f>IF(N404="zákl. přenesená",J404,0)</f>
        <v>0</v>
      </c>
      <c r="BH404" s="217">
        <f>IF(N404="sníž. přenesená",J404,0)</f>
        <v>0</v>
      </c>
      <c r="BI404" s="217">
        <f>IF(N404="nulová",J404,0)</f>
        <v>0</v>
      </c>
      <c r="BJ404" s="18" t="s">
        <v>80</v>
      </c>
      <c r="BK404" s="217">
        <f>ROUND(I404*H404,2)</f>
        <v>0</v>
      </c>
      <c r="BL404" s="18" t="s">
        <v>165</v>
      </c>
      <c r="BM404" s="216" t="s">
        <v>1018</v>
      </c>
    </row>
    <row r="405" spans="1:47" s="2" customFormat="1" ht="12">
      <c r="A405" s="39"/>
      <c r="B405" s="40"/>
      <c r="C405" s="41"/>
      <c r="D405" s="218" t="s">
        <v>134</v>
      </c>
      <c r="E405" s="41"/>
      <c r="F405" s="219" t="s">
        <v>1017</v>
      </c>
      <c r="G405" s="41"/>
      <c r="H405" s="41"/>
      <c r="I405" s="220"/>
      <c r="J405" s="41"/>
      <c r="K405" s="41"/>
      <c r="L405" s="45"/>
      <c r="M405" s="221"/>
      <c r="N405" s="222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134</v>
      </c>
      <c r="AU405" s="18" t="s">
        <v>82</v>
      </c>
    </row>
    <row r="406" spans="1:47" s="2" customFormat="1" ht="12">
      <c r="A406" s="39"/>
      <c r="B406" s="40"/>
      <c r="C406" s="41"/>
      <c r="D406" s="218" t="s">
        <v>323</v>
      </c>
      <c r="E406" s="41"/>
      <c r="F406" s="249" t="s">
        <v>1019</v>
      </c>
      <c r="G406" s="41"/>
      <c r="H406" s="41"/>
      <c r="I406" s="220"/>
      <c r="J406" s="41"/>
      <c r="K406" s="41"/>
      <c r="L406" s="45"/>
      <c r="M406" s="221"/>
      <c r="N406" s="222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323</v>
      </c>
      <c r="AU406" s="18" t="s">
        <v>82</v>
      </c>
    </row>
    <row r="407" spans="1:63" s="12" customFormat="1" ht="22.8" customHeight="1">
      <c r="A407" s="12"/>
      <c r="B407" s="189"/>
      <c r="C407" s="190"/>
      <c r="D407" s="191" t="s">
        <v>71</v>
      </c>
      <c r="E407" s="203" t="s">
        <v>1020</v>
      </c>
      <c r="F407" s="203" t="s">
        <v>1021</v>
      </c>
      <c r="G407" s="190"/>
      <c r="H407" s="190"/>
      <c r="I407" s="193"/>
      <c r="J407" s="204">
        <f>BK407</f>
        <v>0</v>
      </c>
      <c r="K407" s="190"/>
      <c r="L407" s="195"/>
      <c r="M407" s="196"/>
      <c r="N407" s="197"/>
      <c r="O407" s="197"/>
      <c r="P407" s="198">
        <f>SUM(P408:P422)</f>
        <v>0</v>
      </c>
      <c r="Q407" s="197"/>
      <c r="R407" s="198">
        <f>SUM(R408:R422)</f>
        <v>0</v>
      </c>
      <c r="S407" s="197"/>
      <c r="T407" s="199">
        <f>SUM(T408:T422)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00" t="s">
        <v>80</v>
      </c>
      <c r="AT407" s="201" t="s">
        <v>71</v>
      </c>
      <c r="AU407" s="201" t="s">
        <v>80</v>
      </c>
      <c r="AY407" s="200" t="s">
        <v>124</v>
      </c>
      <c r="BK407" s="202">
        <f>SUM(BK408:BK422)</f>
        <v>0</v>
      </c>
    </row>
    <row r="408" spans="1:65" s="2" customFormat="1" ht="14.4" customHeight="1">
      <c r="A408" s="39"/>
      <c r="B408" s="40"/>
      <c r="C408" s="205" t="s">
        <v>1022</v>
      </c>
      <c r="D408" s="205" t="s">
        <v>127</v>
      </c>
      <c r="E408" s="206" t="s">
        <v>1023</v>
      </c>
      <c r="F408" s="207" t="s">
        <v>1024</v>
      </c>
      <c r="G408" s="208" t="s">
        <v>262</v>
      </c>
      <c r="H408" s="209">
        <v>5</v>
      </c>
      <c r="I408" s="210"/>
      <c r="J408" s="211">
        <f>ROUND(I408*H408,2)</f>
        <v>0</v>
      </c>
      <c r="K408" s="207" t="s">
        <v>19</v>
      </c>
      <c r="L408" s="45"/>
      <c r="M408" s="212" t="s">
        <v>19</v>
      </c>
      <c r="N408" s="213" t="s">
        <v>43</v>
      </c>
      <c r="O408" s="85"/>
      <c r="P408" s="214">
        <f>O408*H408</f>
        <v>0</v>
      </c>
      <c r="Q408" s="214">
        <v>0</v>
      </c>
      <c r="R408" s="214">
        <f>Q408*H408</f>
        <v>0</v>
      </c>
      <c r="S408" s="214">
        <v>0</v>
      </c>
      <c r="T408" s="215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16" t="s">
        <v>165</v>
      </c>
      <c r="AT408" s="216" t="s">
        <v>127</v>
      </c>
      <c r="AU408" s="216" t="s">
        <v>82</v>
      </c>
      <c r="AY408" s="18" t="s">
        <v>124</v>
      </c>
      <c r="BE408" s="217">
        <f>IF(N408="základní",J408,0)</f>
        <v>0</v>
      </c>
      <c r="BF408" s="217">
        <f>IF(N408="snížená",J408,0)</f>
        <v>0</v>
      </c>
      <c r="BG408" s="217">
        <f>IF(N408="zákl. přenesená",J408,0)</f>
        <v>0</v>
      </c>
      <c r="BH408" s="217">
        <f>IF(N408="sníž. přenesená",J408,0)</f>
        <v>0</v>
      </c>
      <c r="BI408" s="217">
        <f>IF(N408="nulová",J408,0)</f>
        <v>0</v>
      </c>
      <c r="BJ408" s="18" t="s">
        <v>80</v>
      </c>
      <c r="BK408" s="217">
        <f>ROUND(I408*H408,2)</f>
        <v>0</v>
      </c>
      <c r="BL408" s="18" t="s">
        <v>165</v>
      </c>
      <c r="BM408" s="216" t="s">
        <v>1025</v>
      </c>
    </row>
    <row r="409" spans="1:47" s="2" customFormat="1" ht="12">
      <c r="A409" s="39"/>
      <c r="B409" s="40"/>
      <c r="C409" s="41"/>
      <c r="D409" s="218" t="s">
        <v>134</v>
      </c>
      <c r="E409" s="41"/>
      <c r="F409" s="219" t="s">
        <v>1024</v>
      </c>
      <c r="G409" s="41"/>
      <c r="H409" s="41"/>
      <c r="I409" s="220"/>
      <c r="J409" s="41"/>
      <c r="K409" s="41"/>
      <c r="L409" s="45"/>
      <c r="M409" s="221"/>
      <c r="N409" s="222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134</v>
      </c>
      <c r="AU409" s="18" t="s">
        <v>82</v>
      </c>
    </row>
    <row r="410" spans="1:47" s="2" customFormat="1" ht="12">
      <c r="A410" s="39"/>
      <c r="B410" s="40"/>
      <c r="C410" s="41"/>
      <c r="D410" s="218" t="s">
        <v>323</v>
      </c>
      <c r="E410" s="41"/>
      <c r="F410" s="249" t="s">
        <v>1026</v>
      </c>
      <c r="G410" s="41"/>
      <c r="H410" s="41"/>
      <c r="I410" s="220"/>
      <c r="J410" s="41"/>
      <c r="K410" s="41"/>
      <c r="L410" s="45"/>
      <c r="M410" s="221"/>
      <c r="N410" s="222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323</v>
      </c>
      <c r="AU410" s="18" t="s">
        <v>82</v>
      </c>
    </row>
    <row r="411" spans="1:65" s="2" customFormat="1" ht="14.4" customHeight="1">
      <c r="A411" s="39"/>
      <c r="B411" s="40"/>
      <c r="C411" s="205" t="s">
        <v>1027</v>
      </c>
      <c r="D411" s="205" t="s">
        <v>127</v>
      </c>
      <c r="E411" s="206" t="s">
        <v>1028</v>
      </c>
      <c r="F411" s="207" t="s">
        <v>1029</v>
      </c>
      <c r="G411" s="208" t="s">
        <v>230</v>
      </c>
      <c r="H411" s="209">
        <v>3</v>
      </c>
      <c r="I411" s="210"/>
      <c r="J411" s="211">
        <f>ROUND(I411*H411,2)</f>
        <v>0</v>
      </c>
      <c r="K411" s="207" t="s">
        <v>19</v>
      </c>
      <c r="L411" s="45"/>
      <c r="M411" s="212" t="s">
        <v>19</v>
      </c>
      <c r="N411" s="213" t="s">
        <v>43</v>
      </c>
      <c r="O411" s="85"/>
      <c r="P411" s="214">
        <f>O411*H411</f>
        <v>0</v>
      </c>
      <c r="Q411" s="214">
        <v>0</v>
      </c>
      <c r="R411" s="214">
        <f>Q411*H411</f>
        <v>0</v>
      </c>
      <c r="S411" s="214">
        <v>0</v>
      </c>
      <c r="T411" s="215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16" t="s">
        <v>165</v>
      </c>
      <c r="AT411" s="216" t="s">
        <v>127</v>
      </c>
      <c r="AU411" s="216" t="s">
        <v>82</v>
      </c>
      <c r="AY411" s="18" t="s">
        <v>124</v>
      </c>
      <c r="BE411" s="217">
        <f>IF(N411="základní",J411,0)</f>
        <v>0</v>
      </c>
      <c r="BF411" s="217">
        <f>IF(N411="snížená",J411,0)</f>
        <v>0</v>
      </c>
      <c r="BG411" s="217">
        <f>IF(N411="zákl. přenesená",J411,0)</f>
        <v>0</v>
      </c>
      <c r="BH411" s="217">
        <f>IF(N411="sníž. přenesená",J411,0)</f>
        <v>0</v>
      </c>
      <c r="BI411" s="217">
        <f>IF(N411="nulová",J411,0)</f>
        <v>0</v>
      </c>
      <c r="BJ411" s="18" t="s">
        <v>80</v>
      </c>
      <c r="BK411" s="217">
        <f>ROUND(I411*H411,2)</f>
        <v>0</v>
      </c>
      <c r="BL411" s="18" t="s">
        <v>165</v>
      </c>
      <c r="BM411" s="216" t="s">
        <v>1030</v>
      </c>
    </row>
    <row r="412" spans="1:47" s="2" customFormat="1" ht="12">
      <c r="A412" s="39"/>
      <c r="B412" s="40"/>
      <c r="C412" s="41"/>
      <c r="D412" s="218" t="s">
        <v>134</v>
      </c>
      <c r="E412" s="41"/>
      <c r="F412" s="219" t="s">
        <v>1029</v>
      </c>
      <c r="G412" s="41"/>
      <c r="H412" s="41"/>
      <c r="I412" s="220"/>
      <c r="J412" s="41"/>
      <c r="K412" s="41"/>
      <c r="L412" s="45"/>
      <c r="M412" s="221"/>
      <c r="N412" s="222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134</v>
      </c>
      <c r="AU412" s="18" t="s">
        <v>82</v>
      </c>
    </row>
    <row r="413" spans="1:65" s="2" customFormat="1" ht="14.4" customHeight="1">
      <c r="A413" s="39"/>
      <c r="B413" s="40"/>
      <c r="C413" s="205" t="s">
        <v>1031</v>
      </c>
      <c r="D413" s="205" t="s">
        <v>127</v>
      </c>
      <c r="E413" s="206" t="s">
        <v>1032</v>
      </c>
      <c r="F413" s="207" t="s">
        <v>782</v>
      </c>
      <c r="G413" s="208" t="s">
        <v>230</v>
      </c>
      <c r="H413" s="209">
        <v>4</v>
      </c>
      <c r="I413" s="210"/>
      <c r="J413" s="211">
        <f>ROUND(I413*H413,2)</f>
        <v>0</v>
      </c>
      <c r="K413" s="207" t="s">
        <v>19</v>
      </c>
      <c r="L413" s="45"/>
      <c r="M413" s="212" t="s">
        <v>19</v>
      </c>
      <c r="N413" s="213" t="s">
        <v>43</v>
      </c>
      <c r="O413" s="85"/>
      <c r="P413" s="214">
        <f>O413*H413</f>
        <v>0</v>
      </c>
      <c r="Q413" s="214">
        <v>0</v>
      </c>
      <c r="R413" s="214">
        <f>Q413*H413</f>
        <v>0</v>
      </c>
      <c r="S413" s="214">
        <v>0</v>
      </c>
      <c r="T413" s="215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16" t="s">
        <v>165</v>
      </c>
      <c r="AT413" s="216" t="s">
        <v>127</v>
      </c>
      <c r="AU413" s="216" t="s">
        <v>82</v>
      </c>
      <c r="AY413" s="18" t="s">
        <v>124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18" t="s">
        <v>80</v>
      </c>
      <c r="BK413" s="217">
        <f>ROUND(I413*H413,2)</f>
        <v>0</v>
      </c>
      <c r="BL413" s="18" t="s">
        <v>165</v>
      </c>
      <c r="BM413" s="216" t="s">
        <v>1033</v>
      </c>
    </row>
    <row r="414" spans="1:47" s="2" customFormat="1" ht="12">
      <c r="A414" s="39"/>
      <c r="B414" s="40"/>
      <c r="C414" s="41"/>
      <c r="D414" s="218" t="s">
        <v>134</v>
      </c>
      <c r="E414" s="41"/>
      <c r="F414" s="219" t="s">
        <v>782</v>
      </c>
      <c r="G414" s="41"/>
      <c r="H414" s="41"/>
      <c r="I414" s="220"/>
      <c r="J414" s="41"/>
      <c r="K414" s="41"/>
      <c r="L414" s="45"/>
      <c r="M414" s="221"/>
      <c r="N414" s="222"/>
      <c r="O414" s="85"/>
      <c r="P414" s="85"/>
      <c r="Q414" s="85"/>
      <c r="R414" s="85"/>
      <c r="S414" s="85"/>
      <c r="T414" s="86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134</v>
      </c>
      <c r="AU414" s="18" t="s">
        <v>82</v>
      </c>
    </row>
    <row r="415" spans="1:65" s="2" customFormat="1" ht="24.15" customHeight="1">
      <c r="A415" s="39"/>
      <c r="B415" s="40"/>
      <c r="C415" s="205" t="s">
        <v>1034</v>
      </c>
      <c r="D415" s="205" t="s">
        <v>127</v>
      </c>
      <c r="E415" s="206" t="s">
        <v>1035</v>
      </c>
      <c r="F415" s="207" t="s">
        <v>790</v>
      </c>
      <c r="G415" s="208" t="s">
        <v>230</v>
      </c>
      <c r="H415" s="209">
        <v>4</v>
      </c>
      <c r="I415" s="210"/>
      <c r="J415" s="211">
        <f>ROUND(I415*H415,2)</f>
        <v>0</v>
      </c>
      <c r="K415" s="207" t="s">
        <v>19</v>
      </c>
      <c r="L415" s="45"/>
      <c r="M415" s="212" t="s">
        <v>19</v>
      </c>
      <c r="N415" s="213" t="s">
        <v>43</v>
      </c>
      <c r="O415" s="85"/>
      <c r="P415" s="214">
        <f>O415*H415</f>
        <v>0</v>
      </c>
      <c r="Q415" s="214">
        <v>0</v>
      </c>
      <c r="R415" s="214">
        <f>Q415*H415</f>
        <v>0</v>
      </c>
      <c r="S415" s="214">
        <v>0</v>
      </c>
      <c r="T415" s="215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16" t="s">
        <v>165</v>
      </c>
      <c r="AT415" s="216" t="s">
        <v>127</v>
      </c>
      <c r="AU415" s="216" t="s">
        <v>82</v>
      </c>
      <c r="AY415" s="18" t="s">
        <v>124</v>
      </c>
      <c r="BE415" s="217">
        <f>IF(N415="základní",J415,0)</f>
        <v>0</v>
      </c>
      <c r="BF415" s="217">
        <f>IF(N415="snížená",J415,0)</f>
        <v>0</v>
      </c>
      <c r="BG415" s="217">
        <f>IF(N415="zákl. přenesená",J415,0)</f>
        <v>0</v>
      </c>
      <c r="BH415" s="217">
        <f>IF(N415="sníž. přenesená",J415,0)</f>
        <v>0</v>
      </c>
      <c r="BI415" s="217">
        <f>IF(N415="nulová",J415,0)</f>
        <v>0</v>
      </c>
      <c r="BJ415" s="18" t="s">
        <v>80</v>
      </c>
      <c r="BK415" s="217">
        <f>ROUND(I415*H415,2)</f>
        <v>0</v>
      </c>
      <c r="BL415" s="18" t="s">
        <v>165</v>
      </c>
      <c r="BM415" s="216" t="s">
        <v>1036</v>
      </c>
    </row>
    <row r="416" spans="1:47" s="2" customFormat="1" ht="12">
      <c r="A416" s="39"/>
      <c r="B416" s="40"/>
      <c r="C416" s="41"/>
      <c r="D416" s="218" t="s">
        <v>134</v>
      </c>
      <c r="E416" s="41"/>
      <c r="F416" s="219" t="s">
        <v>790</v>
      </c>
      <c r="G416" s="41"/>
      <c r="H416" s="41"/>
      <c r="I416" s="220"/>
      <c r="J416" s="41"/>
      <c r="K416" s="41"/>
      <c r="L416" s="45"/>
      <c r="M416" s="221"/>
      <c r="N416" s="222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134</v>
      </c>
      <c r="AU416" s="18" t="s">
        <v>82</v>
      </c>
    </row>
    <row r="417" spans="1:65" s="2" customFormat="1" ht="14.4" customHeight="1">
      <c r="A417" s="39"/>
      <c r="B417" s="40"/>
      <c r="C417" s="205" t="s">
        <v>1037</v>
      </c>
      <c r="D417" s="205" t="s">
        <v>127</v>
      </c>
      <c r="E417" s="206" t="s">
        <v>1038</v>
      </c>
      <c r="F417" s="207" t="s">
        <v>1039</v>
      </c>
      <c r="G417" s="208" t="s">
        <v>230</v>
      </c>
      <c r="H417" s="209">
        <v>1</v>
      </c>
      <c r="I417" s="210"/>
      <c r="J417" s="211">
        <f>ROUND(I417*H417,2)</f>
        <v>0</v>
      </c>
      <c r="K417" s="207" t="s">
        <v>19</v>
      </c>
      <c r="L417" s="45"/>
      <c r="M417" s="212" t="s">
        <v>19</v>
      </c>
      <c r="N417" s="213" t="s">
        <v>43</v>
      </c>
      <c r="O417" s="85"/>
      <c r="P417" s="214">
        <f>O417*H417</f>
        <v>0</v>
      </c>
      <c r="Q417" s="214">
        <v>0</v>
      </c>
      <c r="R417" s="214">
        <f>Q417*H417</f>
        <v>0</v>
      </c>
      <c r="S417" s="214">
        <v>0</v>
      </c>
      <c r="T417" s="215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16" t="s">
        <v>165</v>
      </c>
      <c r="AT417" s="216" t="s">
        <v>127</v>
      </c>
      <c r="AU417" s="216" t="s">
        <v>82</v>
      </c>
      <c r="AY417" s="18" t="s">
        <v>124</v>
      </c>
      <c r="BE417" s="217">
        <f>IF(N417="základní",J417,0)</f>
        <v>0</v>
      </c>
      <c r="BF417" s="217">
        <f>IF(N417="snížená",J417,0)</f>
        <v>0</v>
      </c>
      <c r="BG417" s="217">
        <f>IF(N417="zákl. přenesená",J417,0)</f>
        <v>0</v>
      </c>
      <c r="BH417" s="217">
        <f>IF(N417="sníž. přenesená",J417,0)</f>
        <v>0</v>
      </c>
      <c r="BI417" s="217">
        <f>IF(N417="nulová",J417,0)</f>
        <v>0</v>
      </c>
      <c r="BJ417" s="18" t="s">
        <v>80</v>
      </c>
      <c r="BK417" s="217">
        <f>ROUND(I417*H417,2)</f>
        <v>0</v>
      </c>
      <c r="BL417" s="18" t="s">
        <v>165</v>
      </c>
      <c r="BM417" s="216" t="s">
        <v>1040</v>
      </c>
    </row>
    <row r="418" spans="1:47" s="2" customFormat="1" ht="12">
      <c r="A418" s="39"/>
      <c r="B418" s="40"/>
      <c r="C418" s="41"/>
      <c r="D418" s="218" t="s">
        <v>134</v>
      </c>
      <c r="E418" s="41"/>
      <c r="F418" s="219" t="s">
        <v>1039</v>
      </c>
      <c r="G418" s="41"/>
      <c r="H418" s="41"/>
      <c r="I418" s="220"/>
      <c r="J418" s="41"/>
      <c r="K418" s="41"/>
      <c r="L418" s="45"/>
      <c r="M418" s="221"/>
      <c r="N418" s="222"/>
      <c r="O418" s="85"/>
      <c r="P418" s="85"/>
      <c r="Q418" s="85"/>
      <c r="R418" s="85"/>
      <c r="S418" s="85"/>
      <c r="T418" s="86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134</v>
      </c>
      <c r="AU418" s="18" t="s">
        <v>82</v>
      </c>
    </row>
    <row r="419" spans="1:65" s="2" customFormat="1" ht="14.4" customHeight="1">
      <c r="A419" s="39"/>
      <c r="B419" s="40"/>
      <c r="C419" s="205" t="s">
        <v>1041</v>
      </c>
      <c r="D419" s="205" t="s">
        <v>127</v>
      </c>
      <c r="E419" s="206" t="s">
        <v>1042</v>
      </c>
      <c r="F419" s="207" t="s">
        <v>1043</v>
      </c>
      <c r="G419" s="208" t="s">
        <v>230</v>
      </c>
      <c r="H419" s="209">
        <v>1</v>
      </c>
      <c r="I419" s="210"/>
      <c r="J419" s="211">
        <f>ROUND(I419*H419,2)</f>
        <v>0</v>
      </c>
      <c r="K419" s="207" t="s">
        <v>19</v>
      </c>
      <c r="L419" s="45"/>
      <c r="M419" s="212" t="s">
        <v>19</v>
      </c>
      <c r="N419" s="213" t="s">
        <v>43</v>
      </c>
      <c r="O419" s="85"/>
      <c r="P419" s="214">
        <f>O419*H419</f>
        <v>0</v>
      </c>
      <c r="Q419" s="214">
        <v>0</v>
      </c>
      <c r="R419" s="214">
        <f>Q419*H419</f>
        <v>0</v>
      </c>
      <c r="S419" s="214">
        <v>0</v>
      </c>
      <c r="T419" s="21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16" t="s">
        <v>165</v>
      </c>
      <c r="AT419" s="216" t="s">
        <v>127</v>
      </c>
      <c r="AU419" s="216" t="s">
        <v>82</v>
      </c>
      <c r="AY419" s="18" t="s">
        <v>124</v>
      </c>
      <c r="BE419" s="217">
        <f>IF(N419="základní",J419,0)</f>
        <v>0</v>
      </c>
      <c r="BF419" s="217">
        <f>IF(N419="snížená",J419,0)</f>
        <v>0</v>
      </c>
      <c r="BG419" s="217">
        <f>IF(N419="zákl. přenesená",J419,0)</f>
        <v>0</v>
      </c>
      <c r="BH419" s="217">
        <f>IF(N419="sníž. přenesená",J419,0)</f>
        <v>0</v>
      </c>
      <c r="BI419" s="217">
        <f>IF(N419="nulová",J419,0)</f>
        <v>0</v>
      </c>
      <c r="BJ419" s="18" t="s">
        <v>80</v>
      </c>
      <c r="BK419" s="217">
        <f>ROUND(I419*H419,2)</f>
        <v>0</v>
      </c>
      <c r="BL419" s="18" t="s">
        <v>165</v>
      </c>
      <c r="BM419" s="216" t="s">
        <v>1044</v>
      </c>
    </row>
    <row r="420" spans="1:47" s="2" customFormat="1" ht="12">
      <c r="A420" s="39"/>
      <c r="B420" s="40"/>
      <c r="C420" s="41"/>
      <c r="D420" s="218" t="s">
        <v>134</v>
      </c>
      <c r="E420" s="41"/>
      <c r="F420" s="219" t="s">
        <v>1043</v>
      </c>
      <c r="G420" s="41"/>
      <c r="H420" s="41"/>
      <c r="I420" s="220"/>
      <c r="J420" s="41"/>
      <c r="K420" s="41"/>
      <c r="L420" s="45"/>
      <c r="M420" s="221"/>
      <c r="N420" s="222"/>
      <c r="O420" s="85"/>
      <c r="P420" s="85"/>
      <c r="Q420" s="85"/>
      <c r="R420" s="85"/>
      <c r="S420" s="85"/>
      <c r="T420" s="86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134</v>
      </c>
      <c r="AU420" s="18" t="s">
        <v>82</v>
      </c>
    </row>
    <row r="421" spans="1:65" s="2" customFormat="1" ht="14.4" customHeight="1">
      <c r="A421" s="39"/>
      <c r="B421" s="40"/>
      <c r="C421" s="205" t="s">
        <v>1045</v>
      </c>
      <c r="D421" s="205" t="s">
        <v>127</v>
      </c>
      <c r="E421" s="206" t="s">
        <v>1046</v>
      </c>
      <c r="F421" s="207" t="s">
        <v>1047</v>
      </c>
      <c r="G421" s="208" t="s">
        <v>130</v>
      </c>
      <c r="H421" s="209">
        <v>1</v>
      </c>
      <c r="I421" s="210"/>
      <c r="J421" s="211">
        <f>ROUND(I421*H421,2)</f>
        <v>0</v>
      </c>
      <c r="K421" s="207" t="s">
        <v>19</v>
      </c>
      <c r="L421" s="45"/>
      <c r="M421" s="212" t="s">
        <v>19</v>
      </c>
      <c r="N421" s="213" t="s">
        <v>43</v>
      </c>
      <c r="O421" s="85"/>
      <c r="P421" s="214">
        <f>O421*H421</f>
        <v>0</v>
      </c>
      <c r="Q421" s="214">
        <v>0</v>
      </c>
      <c r="R421" s="214">
        <f>Q421*H421</f>
        <v>0</v>
      </c>
      <c r="S421" s="214">
        <v>0</v>
      </c>
      <c r="T421" s="215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16" t="s">
        <v>165</v>
      </c>
      <c r="AT421" s="216" t="s">
        <v>127</v>
      </c>
      <c r="AU421" s="216" t="s">
        <v>82</v>
      </c>
      <c r="AY421" s="18" t="s">
        <v>124</v>
      </c>
      <c r="BE421" s="217">
        <f>IF(N421="základní",J421,0)</f>
        <v>0</v>
      </c>
      <c r="BF421" s="217">
        <f>IF(N421="snížená",J421,0)</f>
        <v>0</v>
      </c>
      <c r="BG421" s="217">
        <f>IF(N421="zákl. přenesená",J421,0)</f>
        <v>0</v>
      </c>
      <c r="BH421" s="217">
        <f>IF(N421="sníž. přenesená",J421,0)</f>
        <v>0</v>
      </c>
      <c r="BI421" s="217">
        <f>IF(N421="nulová",J421,0)</f>
        <v>0</v>
      </c>
      <c r="BJ421" s="18" t="s">
        <v>80</v>
      </c>
      <c r="BK421" s="217">
        <f>ROUND(I421*H421,2)</f>
        <v>0</v>
      </c>
      <c r="BL421" s="18" t="s">
        <v>165</v>
      </c>
      <c r="BM421" s="216" t="s">
        <v>1048</v>
      </c>
    </row>
    <row r="422" spans="1:47" s="2" customFormat="1" ht="12">
      <c r="A422" s="39"/>
      <c r="B422" s="40"/>
      <c r="C422" s="41"/>
      <c r="D422" s="218" t="s">
        <v>134</v>
      </c>
      <c r="E422" s="41"/>
      <c r="F422" s="219" t="s">
        <v>1047</v>
      </c>
      <c r="G422" s="41"/>
      <c r="H422" s="41"/>
      <c r="I422" s="220"/>
      <c r="J422" s="41"/>
      <c r="K422" s="41"/>
      <c r="L422" s="45"/>
      <c r="M422" s="221"/>
      <c r="N422" s="222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134</v>
      </c>
      <c r="AU422" s="18" t="s">
        <v>82</v>
      </c>
    </row>
    <row r="423" spans="1:63" s="12" customFormat="1" ht="22.8" customHeight="1">
      <c r="A423" s="12"/>
      <c r="B423" s="189"/>
      <c r="C423" s="190"/>
      <c r="D423" s="191" t="s">
        <v>71</v>
      </c>
      <c r="E423" s="203" t="s">
        <v>1049</v>
      </c>
      <c r="F423" s="203" t="s">
        <v>1050</v>
      </c>
      <c r="G423" s="190"/>
      <c r="H423" s="190"/>
      <c r="I423" s="193"/>
      <c r="J423" s="204">
        <f>BK423</f>
        <v>0</v>
      </c>
      <c r="K423" s="190"/>
      <c r="L423" s="195"/>
      <c r="M423" s="196"/>
      <c r="N423" s="197"/>
      <c r="O423" s="197"/>
      <c r="P423" s="198">
        <f>SUM(P424:P446)</f>
        <v>0</v>
      </c>
      <c r="Q423" s="197"/>
      <c r="R423" s="198">
        <f>SUM(R424:R446)</f>
        <v>0</v>
      </c>
      <c r="S423" s="197"/>
      <c r="T423" s="199">
        <f>SUM(T424:T446)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00" t="s">
        <v>80</v>
      </c>
      <c r="AT423" s="201" t="s">
        <v>71</v>
      </c>
      <c r="AU423" s="201" t="s">
        <v>80</v>
      </c>
      <c r="AY423" s="200" t="s">
        <v>124</v>
      </c>
      <c r="BK423" s="202">
        <f>SUM(BK424:BK446)</f>
        <v>0</v>
      </c>
    </row>
    <row r="424" spans="1:65" s="2" customFormat="1" ht="14.4" customHeight="1">
      <c r="A424" s="39"/>
      <c r="B424" s="40"/>
      <c r="C424" s="205" t="s">
        <v>1051</v>
      </c>
      <c r="D424" s="205" t="s">
        <v>127</v>
      </c>
      <c r="E424" s="206" t="s">
        <v>1052</v>
      </c>
      <c r="F424" s="207" t="s">
        <v>664</v>
      </c>
      <c r="G424" s="208" t="s">
        <v>262</v>
      </c>
      <c r="H424" s="209">
        <v>7</v>
      </c>
      <c r="I424" s="210"/>
      <c r="J424" s="211">
        <f>ROUND(I424*H424,2)</f>
        <v>0</v>
      </c>
      <c r="K424" s="207" t="s">
        <v>19</v>
      </c>
      <c r="L424" s="45"/>
      <c r="M424" s="212" t="s">
        <v>19</v>
      </c>
      <c r="N424" s="213" t="s">
        <v>43</v>
      </c>
      <c r="O424" s="85"/>
      <c r="P424" s="214">
        <f>O424*H424</f>
        <v>0</v>
      </c>
      <c r="Q424" s="214">
        <v>0</v>
      </c>
      <c r="R424" s="214">
        <f>Q424*H424</f>
        <v>0</v>
      </c>
      <c r="S424" s="214">
        <v>0</v>
      </c>
      <c r="T424" s="215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16" t="s">
        <v>165</v>
      </c>
      <c r="AT424" s="216" t="s">
        <v>127</v>
      </c>
      <c r="AU424" s="216" t="s">
        <v>82</v>
      </c>
      <c r="AY424" s="18" t="s">
        <v>124</v>
      </c>
      <c r="BE424" s="217">
        <f>IF(N424="základní",J424,0)</f>
        <v>0</v>
      </c>
      <c r="BF424" s="217">
        <f>IF(N424="snížená",J424,0)</f>
        <v>0</v>
      </c>
      <c r="BG424" s="217">
        <f>IF(N424="zákl. přenesená",J424,0)</f>
        <v>0</v>
      </c>
      <c r="BH424" s="217">
        <f>IF(N424="sníž. přenesená",J424,0)</f>
        <v>0</v>
      </c>
      <c r="BI424" s="217">
        <f>IF(N424="nulová",J424,0)</f>
        <v>0</v>
      </c>
      <c r="BJ424" s="18" t="s">
        <v>80</v>
      </c>
      <c r="BK424" s="217">
        <f>ROUND(I424*H424,2)</f>
        <v>0</v>
      </c>
      <c r="BL424" s="18" t="s">
        <v>165</v>
      </c>
      <c r="BM424" s="216" t="s">
        <v>1053</v>
      </c>
    </row>
    <row r="425" spans="1:47" s="2" customFormat="1" ht="12">
      <c r="A425" s="39"/>
      <c r="B425" s="40"/>
      <c r="C425" s="41"/>
      <c r="D425" s="218" t="s">
        <v>134</v>
      </c>
      <c r="E425" s="41"/>
      <c r="F425" s="219" t="s">
        <v>664</v>
      </c>
      <c r="G425" s="41"/>
      <c r="H425" s="41"/>
      <c r="I425" s="220"/>
      <c r="J425" s="41"/>
      <c r="K425" s="41"/>
      <c r="L425" s="45"/>
      <c r="M425" s="221"/>
      <c r="N425" s="222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134</v>
      </c>
      <c r="AU425" s="18" t="s">
        <v>82</v>
      </c>
    </row>
    <row r="426" spans="1:47" s="2" customFormat="1" ht="12">
      <c r="A426" s="39"/>
      <c r="B426" s="40"/>
      <c r="C426" s="41"/>
      <c r="D426" s="218" t="s">
        <v>323</v>
      </c>
      <c r="E426" s="41"/>
      <c r="F426" s="249" t="s">
        <v>1054</v>
      </c>
      <c r="G426" s="41"/>
      <c r="H426" s="41"/>
      <c r="I426" s="220"/>
      <c r="J426" s="41"/>
      <c r="K426" s="41"/>
      <c r="L426" s="45"/>
      <c r="M426" s="221"/>
      <c r="N426" s="222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323</v>
      </c>
      <c r="AU426" s="18" t="s">
        <v>82</v>
      </c>
    </row>
    <row r="427" spans="1:65" s="2" customFormat="1" ht="14.4" customHeight="1">
      <c r="A427" s="39"/>
      <c r="B427" s="40"/>
      <c r="C427" s="205" t="s">
        <v>1055</v>
      </c>
      <c r="D427" s="205" t="s">
        <v>127</v>
      </c>
      <c r="E427" s="206" t="s">
        <v>1056</v>
      </c>
      <c r="F427" s="207" t="s">
        <v>676</v>
      </c>
      <c r="G427" s="208" t="s">
        <v>230</v>
      </c>
      <c r="H427" s="209">
        <v>4</v>
      </c>
      <c r="I427" s="210"/>
      <c r="J427" s="211">
        <f>ROUND(I427*H427,2)</f>
        <v>0</v>
      </c>
      <c r="K427" s="207" t="s">
        <v>19</v>
      </c>
      <c r="L427" s="45"/>
      <c r="M427" s="212" t="s">
        <v>19</v>
      </c>
      <c r="N427" s="213" t="s">
        <v>43</v>
      </c>
      <c r="O427" s="85"/>
      <c r="P427" s="214">
        <f>O427*H427</f>
        <v>0</v>
      </c>
      <c r="Q427" s="214">
        <v>0</v>
      </c>
      <c r="R427" s="214">
        <f>Q427*H427</f>
        <v>0</v>
      </c>
      <c r="S427" s="214">
        <v>0</v>
      </c>
      <c r="T427" s="215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16" t="s">
        <v>165</v>
      </c>
      <c r="AT427" s="216" t="s">
        <v>127</v>
      </c>
      <c r="AU427" s="216" t="s">
        <v>82</v>
      </c>
      <c r="AY427" s="18" t="s">
        <v>124</v>
      </c>
      <c r="BE427" s="217">
        <f>IF(N427="základní",J427,0)</f>
        <v>0</v>
      </c>
      <c r="BF427" s="217">
        <f>IF(N427="snížená",J427,0)</f>
        <v>0</v>
      </c>
      <c r="BG427" s="217">
        <f>IF(N427="zákl. přenesená",J427,0)</f>
        <v>0</v>
      </c>
      <c r="BH427" s="217">
        <f>IF(N427="sníž. přenesená",J427,0)</f>
        <v>0</v>
      </c>
      <c r="BI427" s="217">
        <f>IF(N427="nulová",J427,0)</f>
        <v>0</v>
      </c>
      <c r="BJ427" s="18" t="s">
        <v>80</v>
      </c>
      <c r="BK427" s="217">
        <f>ROUND(I427*H427,2)</f>
        <v>0</v>
      </c>
      <c r="BL427" s="18" t="s">
        <v>165</v>
      </c>
      <c r="BM427" s="216" t="s">
        <v>1057</v>
      </c>
    </row>
    <row r="428" spans="1:47" s="2" customFormat="1" ht="12">
      <c r="A428" s="39"/>
      <c r="B428" s="40"/>
      <c r="C428" s="41"/>
      <c r="D428" s="218" t="s">
        <v>134</v>
      </c>
      <c r="E428" s="41"/>
      <c r="F428" s="219" t="s">
        <v>676</v>
      </c>
      <c r="G428" s="41"/>
      <c r="H428" s="41"/>
      <c r="I428" s="220"/>
      <c r="J428" s="41"/>
      <c r="K428" s="41"/>
      <c r="L428" s="45"/>
      <c r="M428" s="221"/>
      <c r="N428" s="222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134</v>
      </c>
      <c r="AU428" s="18" t="s">
        <v>82</v>
      </c>
    </row>
    <row r="429" spans="1:65" s="2" customFormat="1" ht="14.4" customHeight="1">
      <c r="A429" s="39"/>
      <c r="B429" s="40"/>
      <c r="C429" s="205" t="s">
        <v>1058</v>
      </c>
      <c r="D429" s="205" t="s">
        <v>127</v>
      </c>
      <c r="E429" s="206" t="s">
        <v>1059</v>
      </c>
      <c r="F429" s="207" t="s">
        <v>1060</v>
      </c>
      <c r="G429" s="208" t="s">
        <v>230</v>
      </c>
      <c r="H429" s="209">
        <v>1</v>
      </c>
      <c r="I429" s="210"/>
      <c r="J429" s="211">
        <f>ROUND(I429*H429,2)</f>
        <v>0</v>
      </c>
      <c r="K429" s="207" t="s">
        <v>19</v>
      </c>
      <c r="L429" s="45"/>
      <c r="M429" s="212" t="s">
        <v>19</v>
      </c>
      <c r="N429" s="213" t="s">
        <v>43</v>
      </c>
      <c r="O429" s="85"/>
      <c r="P429" s="214">
        <f>O429*H429</f>
        <v>0</v>
      </c>
      <c r="Q429" s="214">
        <v>0</v>
      </c>
      <c r="R429" s="214">
        <f>Q429*H429</f>
        <v>0</v>
      </c>
      <c r="S429" s="214">
        <v>0</v>
      </c>
      <c r="T429" s="215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16" t="s">
        <v>165</v>
      </c>
      <c r="AT429" s="216" t="s">
        <v>127</v>
      </c>
      <c r="AU429" s="216" t="s">
        <v>82</v>
      </c>
      <c r="AY429" s="18" t="s">
        <v>124</v>
      </c>
      <c r="BE429" s="217">
        <f>IF(N429="základní",J429,0)</f>
        <v>0</v>
      </c>
      <c r="BF429" s="217">
        <f>IF(N429="snížená",J429,0)</f>
        <v>0</v>
      </c>
      <c r="BG429" s="217">
        <f>IF(N429="zákl. přenesená",J429,0)</f>
        <v>0</v>
      </c>
      <c r="BH429" s="217">
        <f>IF(N429="sníž. přenesená",J429,0)</f>
        <v>0</v>
      </c>
      <c r="BI429" s="217">
        <f>IF(N429="nulová",J429,0)</f>
        <v>0</v>
      </c>
      <c r="BJ429" s="18" t="s">
        <v>80</v>
      </c>
      <c r="BK429" s="217">
        <f>ROUND(I429*H429,2)</f>
        <v>0</v>
      </c>
      <c r="BL429" s="18" t="s">
        <v>165</v>
      </c>
      <c r="BM429" s="216" t="s">
        <v>1061</v>
      </c>
    </row>
    <row r="430" spans="1:47" s="2" customFormat="1" ht="12">
      <c r="A430" s="39"/>
      <c r="B430" s="40"/>
      <c r="C430" s="41"/>
      <c r="D430" s="218" t="s">
        <v>134</v>
      </c>
      <c r="E430" s="41"/>
      <c r="F430" s="219" t="s">
        <v>1060</v>
      </c>
      <c r="G430" s="41"/>
      <c r="H430" s="41"/>
      <c r="I430" s="220"/>
      <c r="J430" s="41"/>
      <c r="K430" s="41"/>
      <c r="L430" s="45"/>
      <c r="M430" s="221"/>
      <c r="N430" s="222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134</v>
      </c>
      <c r="AU430" s="18" t="s">
        <v>82</v>
      </c>
    </row>
    <row r="431" spans="1:65" s="2" customFormat="1" ht="14.4" customHeight="1">
      <c r="A431" s="39"/>
      <c r="B431" s="40"/>
      <c r="C431" s="205" t="s">
        <v>1062</v>
      </c>
      <c r="D431" s="205" t="s">
        <v>127</v>
      </c>
      <c r="E431" s="206" t="s">
        <v>1063</v>
      </c>
      <c r="F431" s="207" t="s">
        <v>724</v>
      </c>
      <c r="G431" s="208" t="s">
        <v>230</v>
      </c>
      <c r="H431" s="209">
        <v>4</v>
      </c>
      <c r="I431" s="210"/>
      <c r="J431" s="211">
        <f>ROUND(I431*H431,2)</f>
        <v>0</v>
      </c>
      <c r="K431" s="207" t="s">
        <v>19</v>
      </c>
      <c r="L431" s="45"/>
      <c r="M431" s="212" t="s">
        <v>19</v>
      </c>
      <c r="N431" s="213" t="s">
        <v>43</v>
      </c>
      <c r="O431" s="85"/>
      <c r="P431" s="214">
        <f>O431*H431</f>
        <v>0</v>
      </c>
      <c r="Q431" s="214">
        <v>0</v>
      </c>
      <c r="R431" s="214">
        <f>Q431*H431</f>
        <v>0</v>
      </c>
      <c r="S431" s="214">
        <v>0</v>
      </c>
      <c r="T431" s="215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16" t="s">
        <v>165</v>
      </c>
      <c r="AT431" s="216" t="s">
        <v>127</v>
      </c>
      <c r="AU431" s="216" t="s">
        <v>82</v>
      </c>
      <c r="AY431" s="18" t="s">
        <v>124</v>
      </c>
      <c r="BE431" s="217">
        <f>IF(N431="základní",J431,0)</f>
        <v>0</v>
      </c>
      <c r="BF431" s="217">
        <f>IF(N431="snížená",J431,0)</f>
        <v>0</v>
      </c>
      <c r="BG431" s="217">
        <f>IF(N431="zákl. přenesená",J431,0)</f>
        <v>0</v>
      </c>
      <c r="BH431" s="217">
        <f>IF(N431="sníž. přenesená",J431,0)</f>
        <v>0</v>
      </c>
      <c r="BI431" s="217">
        <f>IF(N431="nulová",J431,0)</f>
        <v>0</v>
      </c>
      <c r="BJ431" s="18" t="s">
        <v>80</v>
      </c>
      <c r="BK431" s="217">
        <f>ROUND(I431*H431,2)</f>
        <v>0</v>
      </c>
      <c r="BL431" s="18" t="s">
        <v>165</v>
      </c>
      <c r="BM431" s="216" t="s">
        <v>1064</v>
      </c>
    </row>
    <row r="432" spans="1:47" s="2" customFormat="1" ht="12">
      <c r="A432" s="39"/>
      <c r="B432" s="40"/>
      <c r="C432" s="41"/>
      <c r="D432" s="218" t="s">
        <v>134</v>
      </c>
      <c r="E432" s="41"/>
      <c r="F432" s="219" t="s">
        <v>724</v>
      </c>
      <c r="G432" s="41"/>
      <c r="H432" s="41"/>
      <c r="I432" s="220"/>
      <c r="J432" s="41"/>
      <c r="K432" s="41"/>
      <c r="L432" s="45"/>
      <c r="M432" s="221"/>
      <c r="N432" s="222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134</v>
      </c>
      <c r="AU432" s="18" t="s">
        <v>82</v>
      </c>
    </row>
    <row r="433" spans="1:65" s="2" customFormat="1" ht="14.4" customHeight="1">
      <c r="A433" s="39"/>
      <c r="B433" s="40"/>
      <c r="C433" s="205" t="s">
        <v>1065</v>
      </c>
      <c r="D433" s="205" t="s">
        <v>127</v>
      </c>
      <c r="E433" s="206" t="s">
        <v>1066</v>
      </c>
      <c r="F433" s="207" t="s">
        <v>750</v>
      </c>
      <c r="G433" s="208" t="s">
        <v>230</v>
      </c>
      <c r="H433" s="209">
        <v>1</v>
      </c>
      <c r="I433" s="210"/>
      <c r="J433" s="211">
        <f>ROUND(I433*H433,2)</f>
        <v>0</v>
      </c>
      <c r="K433" s="207" t="s">
        <v>19</v>
      </c>
      <c r="L433" s="45"/>
      <c r="M433" s="212" t="s">
        <v>19</v>
      </c>
      <c r="N433" s="213" t="s">
        <v>43</v>
      </c>
      <c r="O433" s="85"/>
      <c r="P433" s="214">
        <f>O433*H433</f>
        <v>0</v>
      </c>
      <c r="Q433" s="214">
        <v>0</v>
      </c>
      <c r="R433" s="214">
        <f>Q433*H433</f>
        <v>0</v>
      </c>
      <c r="S433" s="214">
        <v>0</v>
      </c>
      <c r="T433" s="21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16" t="s">
        <v>165</v>
      </c>
      <c r="AT433" s="216" t="s">
        <v>127</v>
      </c>
      <c r="AU433" s="216" t="s">
        <v>82</v>
      </c>
      <c r="AY433" s="18" t="s">
        <v>124</v>
      </c>
      <c r="BE433" s="217">
        <f>IF(N433="základní",J433,0)</f>
        <v>0</v>
      </c>
      <c r="BF433" s="217">
        <f>IF(N433="snížená",J433,0)</f>
        <v>0</v>
      </c>
      <c r="BG433" s="217">
        <f>IF(N433="zákl. přenesená",J433,0)</f>
        <v>0</v>
      </c>
      <c r="BH433" s="217">
        <f>IF(N433="sníž. přenesená",J433,0)</f>
        <v>0</v>
      </c>
      <c r="BI433" s="217">
        <f>IF(N433="nulová",J433,0)</f>
        <v>0</v>
      </c>
      <c r="BJ433" s="18" t="s">
        <v>80</v>
      </c>
      <c r="BK433" s="217">
        <f>ROUND(I433*H433,2)</f>
        <v>0</v>
      </c>
      <c r="BL433" s="18" t="s">
        <v>165</v>
      </c>
      <c r="BM433" s="216" t="s">
        <v>1067</v>
      </c>
    </row>
    <row r="434" spans="1:47" s="2" customFormat="1" ht="12">
      <c r="A434" s="39"/>
      <c r="B434" s="40"/>
      <c r="C434" s="41"/>
      <c r="D434" s="218" t="s">
        <v>134</v>
      </c>
      <c r="E434" s="41"/>
      <c r="F434" s="219" t="s">
        <v>750</v>
      </c>
      <c r="G434" s="41"/>
      <c r="H434" s="41"/>
      <c r="I434" s="220"/>
      <c r="J434" s="41"/>
      <c r="K434" s="41"/>
      <c r="L434" s="45"/>
      <c r="M434" s="221"/>
      <c r="N434" s="222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134</v>
      </c>
      <c r="AU434" s="18" t="s">
        <v>82</v>
      </c>
    </row>
    <row r="435" spans="1:65" s="2" customFormat="1" ht="14.4" customHeight="1">
      <c r="A435" s="39"/>
      <c r="B435" s="40"/>
      <c r="C435" s="205" t="s">
        <v>1068</v>
      </c>
      <c r="D435" s="205" t="s">
        <v>127</v>
      </c>
      <c r="E435" s="206" t="s">
        <v>1069</v>
      </c>
      <c r="F435" s="207" t="s">
        <v>733</v>
      </c>
      <c r="G435" s="208" t="s">
        <v>230</v>
      </c>
      <c r="H435" s="209">
        <v>3</v>
      </c>
      <c r="I435" s="210"/>
      <c r="J435" s="211">
        <f>ROUND(I435*H435,2)</f>
        <v>0</v>
      </c>
      <c r="K435" s="207" t="s">
        <v>19</v>
      </c>
      <c r="L435" s="45"/>
      <c r="M435" s="212" t="s">
        <v>19</v>
      </c>
      <c r="N435" s="213" t="s">
        <v>43</v>
      </c>
      <c r="O435" s="85"/>
      <c r="P435" s="214">
        <f>O435*H435</f>
        <v>0</v>
      </c>
      <c r="Q435" s="214">
        <v>0</v>
      </c>
      <c r="R435" s="214">
        <f>Q435*H435</f>
        <v>0</v>
      </c>
      <c r="S435" s="214">
        <v>0</v>
      </c>
      <c r="T435" s="21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16" t="s">
        <v>165</v>
      </c>
      <c r="AT435" s="216" t="s">
        <v>127</v>
      </c>
      <c r="AU435" s="216" t="s">
        <v>82</v>
      </c>
      <c r="AY435" s="18" t="s">
        <v>124</v>
      </c>
      <c r="BE435" s="217">
        <f>IF(N435="základní",J435,0)</f>
        <v>0</v>
      </c>
      <c r="BF435" s="217">
        <f>IF(N435="snížená",J435,0)</f>
        <v>0</v>
      </c>
      <c r="BG435" s="217">
        <f>IF(N435="zákl. přenesená",J435,0)</f>
        <v>0</v>
      </c>
      <c r="BH435" s="217">
        <f>IF(N435="sníž. přenesená",J435,0)</f>
        <v>0</v>
      </c>
      <c r="BI435" s="217">
        <f>IF(N435="nulová",J435,0)</f>
        <v>0</v>
      </c>
      <c r="BJ435" s="18" t="s">
        <v>80</v>
      </c>
      <c r="BK435" s="217">
        <f>ROUND(I435*H435,2)</f>
        <v>0</v>
      </c>
      <c r="BL435" s="18" t="s">
        <v>165</v>
      </c>
      <c r="BM435" s="216" t="s">
        <v>1070</v>
      </c>
    </row>
    <row r="436" spans="1:47" s="2" customFormat="1" ht="12">
      <c r="A436" s="39"/>
      <c r="B436" s="40"/>
      <c r="C436" s="41"/>
      <c r="D436" s="218" t="s">
        <v>134</v>
      </c>
      <c r="E436" s="41"/>
      <c r="F436" s="219" t="s">
        <v>733</v>
      </c>
      <c r="G436" s="41"/>
      <c r="H436" s="41"/>
      <c r="I436" s="220"/>
      <c r="J436" s="41"/>
      <c r="K436" s="41"/>
      <c r="L436" s="45"/>
      <c r="M436" s="221"/>
      <c r="N436" s="222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134</v>
      </c>
      <c r="AU436" s="18" t="s">
        <v>82</v>
      </c>
    </row>
    <row r="437" spans="1:65" s="2" customFormat="1" ht="14.4" customHeight="1">
      <c r="A437" s="39"/>
      <c r="B437" s="40"/>
      <c r="C437" s="205" t="s">
        <v>1071</v>
      </c>
      <c r="D437" s="205" t="s">
        <v>127</v>
      </c>
      <c r="E437" s="206" t="s">
        <v>1072</v>
      </c>
      <c r="F437" s="207" t="s">
        <v>1073</v>
      </c>
      <c r="G437" s="208" t="s">
        <v>230</v>
      </c>
      <c r="H437" s="209">
        <v>1</v>
      </c>
      <c r="I437" s="210"/>
      <c r="J437" s="211">
        <f>ROUND(I437*H437,2)</f>
        <v>0</v>
      </c>
      <c r="K437" s="207" t="s">
        <v>19</v>
      </c>
      <c r="L437" s="45"/>
      <c r="M437" s="212" t="s">
        <v>19</v>
      </c>
      <c r="N437" s="213" t="s">
        <v>43</v>
      </c>
      <c r="O437" s="85"/>
      <c r="P437" s="214">
        <f>O437*H437</f>
        <v>0</v>
      </c>
      <c r="Q437" s="214">
        <v>0</v>
      </c>
      <c r="R437" s="214">
        <f>Q437*H437</f>
        <v>0</v>
      </c>
      <c r="S437" s="214">
        <v>0</v>
      </c>
      <c r="T437" s="21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16" t="s">
        <v>165</v>
      </c>
      <c r="AT437" s="216" t="s">
        <v>127</v>
      </c>
      <c r="AU437" s="216" t="s">
        <v>82</v>
      </c>
      <c r="AY437" s="18" t="s">
        <v>124</v>
      </c>
      <c r="BE437" s="217">
        <f>IF(N437="základní",J437,0)</f>
        <v>0</v>
      </c>
      <c r="BF437" s="217">
        <f>IF(N437="snížená",J437,0)</f>
        <v>0</v>
      </c>
      <c r="BG437" s="217">
        <f>IF(N437="zákl. přenesená",J437,0)</f>
        <v>0</v>
      </c>
      <c r="BH437" s="217">
        <f>IF(N437="sníž. přenesená",J437,0)</f>
        <v>0</v>
      </c>
      <c r="BI437" s="217">
        <f>IF(N437="nulová",J437,0)</f>
        <v>0</v>
      </c>
      <c r="BJ437" s="18" t="s">
        <v>80</v>
      </c>
      <c r="BK437" s="217">
        <f>ROUND(I437*H437,2)</f>
        <v>0</v>
      </c>
      <c r="BL437" s="18" t="s">
        <v>165</v>
      </c>
      <c r="BM437" s="216" t="s">
        <v>1074</v>
      </c>
    </row>
    <row r="438" spans="1:47" s="2" customFormat="1" ht="12">
      <c r="A438" s="39"/>
      <c r="B438" s="40"/>
      <c r="C438" s="41"/>
      <c r="D438" s="218" t="s">
        <v>134</v>
      </c>
      <c r="E438" s="41"/>
      <c r="F438" s="219" t="s">
        <v>1073</v>
      </c>
      <c r="G438" s="41"/>
      <c r="H438" s="41"/>
      <c r="I438" s="220"/>
      <c r="J438" s="41"/>
      <c r="K438" s="41"/>
      <c r="L438" s="45"/>
      <c r="M438" s="221"/>
      <c r="N438" s="222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134</v>
      </c>
      <c r="AU438" s="18" t="s">
        <v>82</v>
      </c>
    </row>
    <row r="439" spans="1:65" s="2" customFormat="1" ht="14.4" customHeight="1">
      <c r="A439" s="39"/>
      <c r="B439" s="40"/>
      <c r="C439" s="205" t="s">
        <v>1075</v>
      </c>
      <c r="D439" s="205" t="s">
        <v>127</v>
      </c>
      <c r="E439" s="206" t="s">
        <v>1076</v>
      </c>
      <c r="F439" s="207" t="s">
        <v>1077</v>
      </c>
      <c r="G439" s="208" t="s">
        <v>230</v>
      </c>
      <c r="H439" s="209">
        <v>1</v>
      </c>
      <c r="I439" s="210"/>
      <c r="J439" s="211">
        <f>ROUND(I439*H439,2)</f>
        <v>0</v>
      </c>
      <c r="K439" s="207" t="s">
        <v>19</v>
      </c>
      <c r="L439" s="45"/>
      <c r="M439" s="212" t="s">
        <v>19</v>
      </c>
      <c r="N439" s="213" t="s">
        <v>43</v>
      </c>
      <c r="O439" s="85"/>
      <c r="P439" s="214">
        <f>O439*H439</f>
        <v>0</v>
      </c>
      <c r="Q439" s="214">
        <v>0</v>
      </c>
      <c r="R439" s="214">
        <f>Q439*H439</f>
        <v>0</v>
      </c>
      <c r="S439" s="214">
        <v>0</v>
      </c>
      <c r="T439" s="215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16" t="s">
        <v>165</v>
      </c>
      <c r="AT439" s="216" t="s">
        <v>127</v>
      </c>
      <c r="AU439" s="216" t="s">
        <v>82</v>
      </c>
      <c r="AY439" s="18" t="s">
        <v>124</v>
      </c>
      <c r="BE439" s="217">
        <f>IF(N439="základní",J439,0)</f>
        <v>0</v>
      </c>
      <c r="BF439" s="217">
        <f>IF(N439="snížená",J439,0)</f>
        <v>0</v>
      </c>
      <c r="BG439" s="217">
        <f>IF(N439="zákl. přenesená",J439,0)</f>
        <v>0</v>
      </c>
      <c r="BH439" s="217">
        <f>IF(N439="sníž. přenesená",J439,0)</f>
        <v>0</v>
      </c>
      <c r="BI439" s="217">
        <f>IF(N439="nulová",J439,0)</f>
        <v>0</v>
      </c>
      <c r="BJ439" s="18" t="s">
        <v>80</v>
      </c>
      <c r="BK439" s="217">
        <f>ROUND(I439*H439,2)</f>
        <v>0</v>
      </c>
      <c r="BL439" s="18" t="s">
        <v>165</v>
      </c>
      <c r="BM439" s="216" t="s">
        <v>1078</v>
      </c>
    </row>
    <row r="440" spans="1:47" s="2" customFormat="1" ht="12">
      <c r="A440" s="39"/>
      <c r="B440" s="40"/>
      <c r="C440" s="41"/>
      <c r="D440" s="218" t="s">
        <v>134</v>
      </c>
      <c r="E440" s="41"/>
      <c r="F440" s="219" t="s">
        <v>1077</v>
      </c>
      <c r="G440" s="41"/>
      <c r="H440" s="41"/>
      <c r="I440" s="220"/>
      <c r="J440" s="41"/>
      <c r="K440" s="41"/>
      <c r="L440" s="45"/>
      <c r="M440" s="221"/>
      <c r="N440" s="222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134</v>
      </c>
      <c r="AU440" s="18" t="s">
        <v>82</v>
      </c>
    </row>
    <row r="441" spans="1:65" s="2" customFormat="1" ht="14.4" customHeight="1">
      <c r="A441" s="39"/>
      <c r="B441" s="40"/>
      <c r="C441" s="205" t="s">
        <v>1079</v>
      </c>
      <c r="D441" s="205" t="s">
        <v>127</v>
      </c>
      <c r="E441" s="206" t="s">
        <v>1080</v>
      </c>
      <c r="F441" s="207" t="s">
        <v>1081</v>
      </c>
      <c r="G441" s="208" t="s">
        <v>230</v>
      </c>
      <c r="H441" s="209">
        <v>1</v>
      </c>
      <c r="I441" s="210"/>
      <c r="J441" s="211">
        <f>ROUND(I441*H441,2)</f>
        <v>0</v>
      </c>
      <c r="K441" s="207" t="s">
        <v>19</v>
      </c>
      <c r="L441" s="45"/>
      <c r="M441" s="212" t="s">
        <v>19</v>
      </c>
      <c r="N441" s="213" t="s">
        <v>43</v>
      </c>
      <c r="O441" s="85"/>
      <c r="P441" s="214">
        <f>O441*H441</f>
        <v>0</v>
      </c>
      <c r="Q441" s="214">
        <v>0</v>
      </c>
      <c r="R441" s="214">
        <f>Q441*H441</f>
        <v>0</v>
      </c>
      <c r="S441" s="214">
        <v>0</v>
      </c>
      <c r="T441" s="21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16" t="s">
        <v>165</v>
      </c>
      <c r="AT441" s="216" t="s">
        <v>127</v>
      </c>
      <c r="AU441" s="216" t="s">
        <v>82</v>
      </c>
      <c r="AY441" s="18" t="s">
        <v>124</v>
      </c>
      <c r="BE441" s="217">
        <f>IF(N441="základní",J441,0)</f>
        <v>0</v>
      </c>
      <c r="BF441" s="217">
        <f>IF(N441="snížená",J441,0)</f>
        <v>0</v>
      </c>
      <c r="BG441" s="217">
        <f>IF(N441="zákl. přenesená",J441,0)</f>
        <v>0</v>
      </c>
      <c r="BH441" s="217">
        <f>IF(N441="sníž. přenesená",J441,0)</f>
        <v>0</v>
      </c>
      <c r="BI441" s="217">
        <f>IF(N441="nulová",J441,0)</f>
        <v>0</v>
      </c>
      <c r="BJ441" s="18" t="s">
        <v>80</v>
      </c>
      <c r="BK441" s="217">
        <f>ROUND(I441*H441,2)</f>
        <v>0</v>
      </c>
      <c r="BL441" s="18" t="s">
        <v>165</v>
      </c>
      <c r="BM441" s="216" t="s">
        <v>1082</v>
      </c>
    </row>
    <row r="442" spans="1:47" s="2" customFormat="1" ht="12">
      <c r="A442" s="39"/>
      <c r="B442" s="40"/>
      <c r="C442" s="41"/>
      <c r="D442" s="218" t="s">
        <v>134</v>
      </c>
      <c r="E442" s="41"/>
      <c r="F442" s="219" t="s">
        <v>1081</v>
      </c>
      <c r="G442" s="41"/>
      <c r="H442" s="41"/>
      <c r="I442" s="220"/>
      <c r="J442" s="41"/>
      <c r="K442" s="41"/>
      <c r="L442" s="45"/>
      <c r="M442" s="221"/>
      <c r="N442" s="222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134</v>
      </c>
      <c r="AU442" s="18" t="s">
        <v>82</v>
      </c>
    </row>
    <row r="443" spans="1:65" s="2" customFormat="1" ht="14.4" customHeight="1">
      <c r="A443" s="39"/>
      <c r="B443" s="40"/>
      <c r="C443" s="205" t="s">
        <v>1083</v>
      </c>
      <c r="D443" s="205" t="s">
        <v>127</v>
      </c>
      <c r="E443" s="206" t="s">
        <v>1084</v>
      </c>
      <c r="F443" s="207" t="s">
        <v>1085</v>
      </c>
      <c r="G443" s="208" t="s">
        <v>230</v>
      </c>
      <c r="H443" s="209">
        <v>2</v>
      </c>
      <c r="I443" s="210"/>
      <c r="J443" s="211">
        <f>ROUND(I443*H443,2)</f>
        <v>0</v>
      </c>
      <c r="K443" s="207" t="s">
        <v>19</v>
      </c>
      <c r="L443" s="45"/>
      <c r="M443" s="212" t="s">
        <v>19</v>
      </c>
      <c r="N443" s="213" t="s">
        <v>43</v>
      </c>
      <c r="O443" s="85"/>
      <c r="P443" s="214">
        <f>O443*H443</f>
        <v>0</v>
      </c>
      <c r="Q443" s="214">
        <v>0</v>
      </c>
      <c r="R443" s="214">
        <f>Q443*H443</f>
        <v>0</v>
      </c>
      <c r="S443" s="214">
        <v>0</v>
      </c>
      <c r="T443" s="215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16" t="s">
        <v>165</v>
      </c>
      <c r="AT443" s="216" t="s">
        <v>127</v>
      </c>
      <c r="AU443" s="216" t="s">
        <v>82</v>
      </c>
      <c r="AY443" s="18" t="s">
        <v>124</v>
      </c>
      <c r="BE443" s="217">
        <f>IF(N443="základní",J443,0)</f>
        <v>0</v>
      </c>
      <c r="BF443" s="217">
        <f>IF(N443="snížená",J443,0)</f>
        <v>0</v>
      </c>
      <c r="BG443" s="217">
        <f>IF(N443="zákl. přenesená",J443,0)</f>
        <v>0</v>
      </c>
      <c r="BH443" s="217">
        <f>IF(N443="sníž. přenesená",J443,0)</f>
        <v>0</v>
      </c>
      <c r="BI443" s="217">
        <f>IF(N443="nulová",J443,0)</f>
        <v>0</v>
      </c>
      <c r="BJ443" s="18" t="s">
        <v>80</v>
      </c>
      <c r="BK443" s="217">
        <f>ROUND(I443*H443,2)</f>
        <v>0</v>
      </c>
      <c r="BL443" s="18" t="s">
        <v>165</v>
      </c>
      <c r="BM443" s="216" t="s">
        <v>1086</v>
      </c>
    </row>
    <row r="444" spans="1:47" s="2" customFormat="1" ht="12">
      <c r="A444" s="39"/>
      <c r="B444" s="40"/>
      <c r="C444" s="41"/>
      <c r="D444" s="218" t="s">
        <v>134</v>
      </c>
      <c r="E444" s="41"/>
      <c r="F444" s="219" t="s">
        <v>1085</v>
      </c>
      <c r="G444" s="41"/>
      <c r="H444" s="41"/>
      <c r="I444" s="220"/>
      <c r="J444" s="41"/>
      <c r="K444" s="41"/>
      <c r="L444" s="45"/>
      <c r="M444" s="221"/>
      <c r="N444" s="222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134</v>
      </c>
      <c r="AU444" s="18" t="s">
        <v>82</v>
      </c>
    </row>
    <row r="445" spans="1:65" s="2" customFormat="1" ht="14.4" customHeight="1">
      <c r="A445" s="39"/>
      <c r="B445" s="40"/>
      <c r="C445" s="205" t="s">
        <v>1087</v>
      </c>
      <c r="D445" s="205" t="s">
        <v>127</v>
      </c>
      <c r="E445" s="206" t="s">
        <v>1088</v>
      </c>
      <c r="F445" s="207" t="s">
        <v>746</v>
      </c>
      <c r="G445" s="208" t="s">
        <v>230</v>
      </c>
      <c r="H445" s="209">
        <v>8</v>
      </c>
      <c r="I445" s="210"/>
      <c r="J445" s="211">
        <f>ROUND(I445*H445,2)</f>
        <v>0</v>
      </c>
      <c r="K445" s="207" t="s">
        <v>19</v>
      </c>
      <c r="L445" s="45"/>
      <c r="M445" s="212" t="s">
        <v>19</v>
      </c>
      <c r="N445" s="213" t="s">
        <v>43</v>
      </c>
      <c r="O445" s="85"/>
      <c r="P445" s="214">
        <f>O445*H445</f>
        <v>0</v>
      </c>
      <c r="Q445" s="214">
        <v>0</v>
      </c>
      <c r="R445" s="214">
        <f>Q445*H445</f>
        <v>0</v>
      </c>
      <c r="S445" s="214">
        <v>0</v>
      </c>
      <c r="T445" s="215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16" t="s">
        <v>165</v>
      </c>
      <c r="AT445" s="216" t="s">
        <v>127</v>
      </c>
      <c r="AU445" s="216" t="s">
        <v>82</v>
      </c>
      <c r="AY445" s="18" t="s">
        <v>124</v>
      </c>
      <c r="BE445" s="217">
        <f>IF(N445="základní",J445,0)</f>
        <v>0</v>
      </c>
      <c r="BF445" s="217">
        <f>IF(N445="snížená",J445,0)</f>
        <v>0</v>
      </c>
      <c r="BG445" s="217">
        <f>IF(N445="zákl. přenesená",J445,0)</f>
        <v>0</v>
      </c>
      <c r="BH445" s="217">
        <f>IF(N445="sníž. přenesená",J445,0)</f>
        <v>0</v>
      </c>
      <c r="BI445" s="217">
        <f>IF(N445="nulová",J445,0)</f>
        <v>0</v>
      </c>
      <c r="BJ445" s="18" t="s">
        <v>80</v>
      </c>
      <c r="BK445" s="217">
        <f>ROUND(I445*H445,2)</f>
        <v>0</v>
      </c>
      <c r="BL445" s="18" t="s">
        <v>165</v>
      </c>
      <c r="BM445" s="216" t="s">
        <v>1089</v>
      </c>
    </row>
    <row r="446" spans="1:47" s="2" customFormat="1" ht="12">
      <c r="A446" s="39"/>
      <c r="B446" s="40"/>
      <c r="C446" s="41"/>
      <c r="D446" s="218" t="s">
        <v>134</v>
      </c>
      <c r="E446" s="41"/>
      <c r="F446" s="219" t="s">
        <v>746</v>
      </c>
      <c r="G446" s="41"/>
      <c r="H446" s="41"/>
      <c r="I446" s="220"/>
      <c r="J446" s="41"/>
      <c r="K446" s="41"/>
      <c r="L446" s="45"/>
      <c r="M446" s="221"/>
      <c r="N446" s="222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134</v>
      </c>
      <c r="AU446" s="18" t="s">
        <v>82</v>
      </c>
    </row>
    <row r="447" spans="1:63" s="12" customFormat="1" ht="22.8" customHeight="1">
      <c r="A447" s="12"/>
      <c r="B447" s="189"/>
      <c r="C447" s="190"/>
      <c r="D447" s="191" t="s">
        <v>71</v>
      </c>
      <c r="E447" s="203" t="s">
        <v>1090</v>
      </c>
      <c r="F447" s="203" t="s">
        <v>1091</v>
      </c>
      <c r="G447" s="190"/>
      <c r="H447" s="190"/>
      <c r="I447" s="193"/>
      <c r="J447" s="204">
        <f>BK447</f>
        <v>0</v>
      </c>
      <c r="K447" s="190"/>
      <c r="L447" s="195"/>
      <c r="M447" s="196"/>
      <c r="N447" s="197"/>
      <c r="O447" s="197"/>
      <c r="P447" s="198">
        <f>SUM(P448:P460)</f>
        <v>0</v>
      </c>
      <c r="Q447" s="197"/>
      <c r="R447" s="198">
        <f>SUM(R448:R460)</f>
        <v>0</v>
      </c>
      <c r="S447" s="197"/>
      <c r="T447" s="199">
        <f>SUM(T448:T460)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00" t="s">
        <v>80</v>
      </c>
      <c r="AT447" s="201" t="s">
        <v>71</v>
      </c>
      <c r="AU447" s="201" t="s">
        <v>80</v>
      </c>
      <c r="AY447" s="200" t="s">
        <v>124</v>
      </c>
      <c r="BK447" s="202">
        <f>SUM(BK448:BK460)</f>
        <v>0</v>
      </c>
    </row>
    <row r="448" spans="1:65" s="2" customFormat="1" ht="14.4" customHeight="1">
      <c r="A448" s="39"/>
      <c r="B448" s="40"/>
      <c r="C448" s="205" t="s">
        <v>1092</v>
      </c>
      <c r="D448" s="205" t="s">
        <v>127</v>
      </c>
      <c r="E448" s="206" t="s">
        <v>1093</v>
      </c>
      <c r="F448" s="207" t="s">
        <v>1024</v>
      </c>
      <c r="G448" s="208" t="s">
        <v>262</v>
      </c>
      <c r="H448" s="209">
        <v>2</v>
      </c>
      <c r="I448" s="210"/>
      <c r="J448" s="211">
        <f>ROUND(I448*H448,2)</f>
        <v>0</v>
      </c>
      <c r="K448" s="207" t="s">
        <v>19</v>
      </c>
      <c r="L448" s="45"/>
      <c r="M448" s="212" t="s">
        <v>19</v>
      </c>
      <c r="N448" s="213" t="s">
        <v>43</v>
      </c>
      <c r="O448" s="85"/>
      <c r="P448" s="214">
        <f>O448*H448</f>
        <v>0</v>
      </c>
      <c r="Q448" s="214">
        <v>0</v>
      </c>
      <c r="R448" s="214">
        <f>Q448*H448</f>
        <v>0</v>
      </c>
      <c r="S448" s="214">
        <v>0</v>
      </c>
      <c r="T448" s="215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16" t="s">
        <v>165</v>
      </c>
      <c r="AT448" s="216" t="s">
        <v>127</v>
      </c>
      <c r="AU448" s="216" t="s">
        <v>82</v>
      </c>
      <c r="AY448" s="18" t="s">
        <v>124</v>
      </c>
      <c r="BE448" s="217">
        <f>IF(N448="základní",J448,0)</f>
        <v>0</v>
      </c>
      <c r="BF448" s="217">
        <f>IF(N448="snížená",J448,0)</f>
        <v>0</v>
      </c>
      <c r="BG448" s="217">
        <f>IF(N448="zákl. přenesená",J448,0)</f>
        <v>0</v>
      </c>
      <c r="BH448" s="217">
        <f>IF(N448="sníž. přenesená",J448,0)</f>
        <v>0</v>
      </c>
      <c r="BI448" s="217">
        <f>IF(N448="nulová",J448,0)</f>
        <v>0</v>
      </c>
      <c r="BJ448" s="18" t="s">
        <v>80</v>
      </c>
      <c r="BK448" s="217">
        <f>ROUND(I448*H448,2)</f>
        <v>0</v>
      </c>
      <c r="BL448" s="18" t="s">
        <v>165</v>
      </c>
      <c r="BM448" s="216" t="s">
        <v>1094</v>
      </c>
    </row>
    <row r="449" spans="1:47" s="2" customFormat="1" ht="12">
      <c r="A449" s="39"/>
      <c r="B449" s="40"/>
      <c r="C449" s="41"/>
      <c r="D449" s="218" t="s">
        <v>134</v>
      </c>
      <c r="E449" s="41"/>
      <c r="F449" s="219" t="s">
        <v>1024</v>
      </c>
      <c r="G449" s="41"/>
      <c r="H449" s="41"/>
      <c r="I449" s="220"/>
      <c r="J449" s="41"/>
      <c r="K449" s="41"/>
      <c r="L449" s="45"/>
      <c r="M449" s="221"/>
      <c r="N449" s="222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134</v>
      </c>
      <c r="AU449" s="18" t="s">
        <v>82</v>
      </c>
    </row>
    <row r="450" spans="1:47" s="2" customFormat="1" ht="12">
      <c r="A450" s="39"/>
      <c r="B450" s="40"/>
      <c r="C450" s="41"/>
      <c r="D450" s="218" t="s">
        <v>323</v>
      </c>
      <c r="E450" s="41"/>
      <c r="F450" s="249" t="s">
        <v>1095</v>
      </c>
      <c r="G450" s="41"/>
      <c r="H450" s="41"/>
      <c r="I450" s="220"/>
      <c r="J450" s="41"/>
      <c r="K450" s="41"/>
      <c r="L450" s="45"/>
      <c r="M450" s="221"/>
      <c r="N450" s="222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323</v>
      </c>
      <c r="AU450" s="18" t="s">
        <v>82</v>
      </c>
    </row>
    <row r="451" spans="1:65" s="2" customFormat="1" ht="14.4" customHeight="1">
      <c r="A451" s="39"/>
      <c r="B451" s="40"/>
      <c r="C451" s="205" t="s">
        <v>1096</v>
      </c>
      <c r="D451" s="205" t="s">
        <v>127</v>
      </c>
      <c r="E451" s="206" t="s">
        <v>1097</v>
      </c>
      <c r="F451" s="207" t="s">
        <v>1098</v>
      </c>
      <c r="G451" s="208" t="s">
        <v>230</v>
      </c>
      <c r="H451" s="209">
        <v>1</v>
      </c>
      <c r="I451" s="210"/>
      <c r="J451" s="211">
        <f>ROUND(I451*H451,2)</f>
        <v>0</v>
      </c>
      <c r="K451" s="207" t="s">
        <v>19</v>
      </c>
      <c r="L451" s="45"/>
      <c r="M451" s="212" t="s">
        <v>19</v>
      </c>
      <c r="N451" s="213" t="s">
        <v>43</v>
      </c>
      <c r="O451" s="85"/>
      <c r="P451" s="214">
        <f>O451*H451</f>
        <v>0</v>
      </c>
      <c r="Q451" s="214">
        <v>0</v>
      </c>
      <c r="R451" s="214">
        <f>Q451*H451</f>
        <v>0</v>
      </c>
      <c r="S451" s="214">
        <v>0</v>
      </c>
      <c r="T451" s="215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16" t="s">
        <v>165</v>
      </c>
      <c r="AT451" s="216" t="s">
        <v>127</v>
      </c>
      <c r="AU451" s="216" t="s">
        <v>82</v>
      </c>
      <c r="AY451" s="18" t="s">
        <v>124</v>
      </c>
      <c r="BE451" s="217">
        <f>IF(N451="základní",J451,0)</f>
        <v>0</v>
      </c>
      <c r="BF451" s="217">
        <f>IF(N451="snížená",J451,0)</f>
        <v>0</v>
      </c>
      <c r="BG451" s="217">
        <f>IF(N451="zákl. přenesená",J451,0)</f>
        <v>0</v>
      </c>
      <c r="BH451" s="217">
        <f>IF(N451="sníž. přenesená",J451,0)</f>
        <v>0</v>
      </c>
      <c r="BI451" s="217">
        <f>IF(N451="nulová",J451,0)</f>
        <v>0</v>
      </c>
      <c r="BJ451" s="18" t="s">
        <v>80</v>
      </c>
      <c r="BK451" s="217">
        <f>ROUND(I451*H451,2)</f>
        <v>0</v>
      </c>
      <c r="BL451" s="18" t="s">
        <v>165</v>
      </c>
      <c r="BM451" s="216" t="s">
        <v>1099</v>
      </c>
    </row>
    <row r="452" spans="1:47" s="2" customFormat="1" ht="12">
      <c r="A452" s="39"/>
      <c r="B452" s="40"/>
      <c r="C452" s="41"/>
      <c r="D452" s="218" t="s">
        <v>134</v>
      </c>
      <c r="E452" s="41"/>
      <c r="F452" s="219" t="s">
        <v>1098</v>
      </c>
      <c r="G452" s="41"/>
      <c r="H452" s="41"/>
      <c r="I452" s="220"/>
      <c r="J452" s="41"/>
      <c r="K452" s="41"/>
      <c r="L452" s="45"/>
      <c r="M452" s="221"/>
      <c r="N452" s="222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134</v>
      </c>
      <c r="AU452" s="18" t="s">
        <v>82</v>
      </c>
    </row>
    <row r="453" spans="1:65" s="2" customFormat="1" ht="14.4" customHeight="1">
      <c r="A453" s="39"/>
      <c r="B453" s="40"/>
      <c r="C453" s="205" t="s">
        <v>1100</v>
      </c>
      <c r="D453" s="205" t="s">
        <v>127</v>
      </c>
      <c r="E453" s="206" t="s">
        <v>1101</v>
      </c>
      <c r="F453" s="207" t="s">
        <v>782</v>
      </c>
      <c r="G453" s="208" t="s">
        <v>230</v>
      </c>
      <c r="H453" s="209">
        <v>2</v>
      </c>
      <c r="I453" s="210"/>
      <c r="J453" s="211">
        <f>ROUND(I453*H453,2)</f>
        <v>0</v>
      </c>
      <c r="K453" s="207" t="s">
        <v>19</v>
      </c>
      <c r="L453" s="45"/>
      <c r="M453" s="212" t="s">
        <v>19</v>
      </c>
      <c r="N453" s="213" t="s">
        <v>43</v>
      </c>
      <c r="O453" s="85"/>
      <c r="P453" s="214">
        <f>O453*H453</f>
        <v>0</v>
      </c>
      <c r="Q453" s="214">
        <v>0</v>
      </c>
      <c r="R453" s="214">
        <f>Q453*H453</f>
        <v>0</v>
      </c>
      <c r="S453" s="214">
        <v>0</v>
      </c>
      <c r="T453" s="215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16" t="s">
        <v>165</v>
      </c>
      <c r="AT453" s="216" t="s">
        <v>127</v>
      </c>
      <c r="AU453" s="216" t="s">
        <v>82</v>
      </c>
      <c r="AY453" s="18" t="s">
        <v>124</v>
      </c>
      <c r="BE453" s="217">
        <f>IF(N453="základní",J453,0)</f>
        <v>0</v>
      </c>
      <c r="BF453" s="217">
        <f>IF(N453="snížená",J453,0)</f>
        <v>0</v>
      </c>
      <c r="BG453" s="217">
        <f>IF(N453="zákl. přenesená",J453,0)</f>
        <v>0</v>
      </c>
      <c r="BH453" s="217">
        <f>IF(N453="sníž. přenesená",J453,0)</f>
        <v>0</v>
      </c>
      <c r="BI453" s="217">
        <f>IF(N453="nulová",J453,0)</f>
        <v>0</v>
      </c>
      <c r="BJ453" s="18" t="s">
        <v>80</v>
      </c>
      <c r="BK453" s="217">
        <f>ROUND(I453*H453,2)</f>
        <v>0</v>
      </c>
      <c r="BL453" s="18" t="s">
        <v>165</v>
      </c>
      <c r="BM453" s="216" t="s">
        <v>1102</v>
      </c>
    </row>
    <row r="454" spans="1:47" s="2" customFormat="1" ht="12">
      <c r="A454" s="39"/>
      <c r="B454" s="40"/>
      <c r="C454" s="41"/>
      <c r="D454" s="218" t="s">
        <v>134</v>
      </c>
      <c r="E454" s="41"/>
      <c r="F454" s="219" t="s">
        <v>782</v>
      </c>
      <c r="G454" s="41"/>
      <c r="H454" s="41"/>
      <c r="I454" s="220"/>
      <c r="J454" s="41"/>
      <c r="K454" s="41"/>
      <c r="L454" s="45"/>
      <c r="M454" s="221"/>
      <c r="N454" s="222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134</v>
      </c>
      <c r="AU454" s="18" t="s">
        <v>82</v>
      </c>
    </row>
    <row r="455" spans="1:65" s="2" customFormat="1" ht="24.15" customHeight="1">
      <c r="A455" s="39"/>
      <c r="B455" s="40"/>
      <c r="C455" s="205" t="s">
        <v>1103</v>
      </c>
      <c r="D455" s="205" t="s">
        <v>127</v>
      </c>
      <c r="E455" s="206" t="s">
        <v>1104</v>
      </c>
      <c r="F455" s="207" t="s">
        <v>790</v>
      </c>
      <c r="G455" s="208" t="s">
        <v>230</v>
      </c>
      <c r="H455" s="209">
        <v>2</v>
      </c>
      <c r="I455" s="210"/>
      <c r="J455" s="211">
        <f>ROUND(I455*H455,2)</f>
        <v>0</v>
      </c>
      <c r="K455" s="207" t="s">
        <v>19</v>
      </c>
      <c r="L455" s="45"/>
      <c r="M455" s="212" t="s">
        <v>19</v>
      </c>
      <c r="N455" s="213" t="s">
        <v>43</v>
      </c>
      <c r="O455" s="85"/>
      <c r="P455" s="214">
        <f>O455*H455</f>
        <v>0</v>
      </c>
      <c r="Q455" s="214">
        <v>0</v>
      </c>
      <c r="R455" s="214">
        <f>Q455*H455</f>
        <v>0</v>
      </c>
      <c r="S455" s="214">
        <v>0</v>
      </c>
      <c r="T455" s="215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16" t="s">
        <v>165</v>
      </c>
      <c r="AT455" s="216" t="s">
        <v>127</v>
      </c>
      <c r="AU455" s="216" t="s">
        <v>82</v>
      </c>
      <c r="AY455" s="18" t="s">
        <v>124</v>
      </c>
      <c r="BE455" s="217">
        <f>IF(N455="základní",J455,0)</f>
        <v>0</v>
      </c>
      <c r="BF455" s="217">
        <f>IF(N455="snížená",J455,0)</f>
        <v>0</v>
      </c>
      <c r="BG455" s="217">
        <f>IF(N455="zákl. přenesená",J455,0)</f>
        <v>0</v>
      </c>
      <c r="BH455" s="217">
        <f>IF(N455="sníž. přenesená",J455,0)</f>
        <v>0</v>
      </c>
      <c r="BI455" s="217">
        <f>IF(N455="nulová",J455,0)</f>
        <v>0</v>
      </c>
      <c r="BJ455" s="18" t="s">
        <v>80</v>
      </c>
      <c r="BK455" s="217">
        <f>ROUND(I455*H455,2)</f>
        <v>0</v>
      </c>
      <c r="BL455" s="18" t="s">
        <v>165</v>
      </c>
      <c r="BM455" s="216" t="s">
        <v>1105</v>
      </c>
    </row>
    <row r="456" spans="1:47" s="2" customFormat="1" ht="12">
      <c r="A456" s="39"/>
      <c r="B456" s="40"/>
      <c r="C456" s="41"/>
      <c r="D456" s="218" t="s">
        <v>134</v>
      </c>
      <c r="E456" s="41"/>
      <c r="F456" s="219" t="s">
        <v>790</v>
      </c>
      <c r="G456" s="41"/>
      <c r="H456" s="41"/>
      <c r="I456" s="220"/>
      <c r="J456" s="41"/>
      <c r="K456" s="41"/>
      <c r="L456" s="45"/>
      <c r="M456" s="221"/>
      <c r="N456" s="222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134</v>
      </c>
      <c r="AU456" s="18" t="s">
        <v>82</v>
      </c>
    </row>
    <row r="457" spans="1:65" s="2" customFormat="1" ht="14.4" customHeight="1">
      <c r="A457" s="39"/>
      <c r="B457" s="40"/>
      <c r="C457" s="205" t="s">
        <v>1106</v>
      </c>
      <c r="D457" s="205" t="s">
        <v>127</v>
      </c>
      <c r="E457" s="206" t="s">
        <v>1107</v>
      </c>
      <c r="F457" s="207" t="s">
        <v>1043</v>
      </c>
      <c r="G457" s="208" t="s">
        <v>230</v>
      </c>
      <c r="H457" s="209">
        <v>1</v>
      </c>
      <c r="I457" s="210"/>
      <c r="J457" s="211">
        <f>ROUND(I457*H457,2)</f>
        <v>0</v>
      </c>
      <c r="K457" s="207" t="s">
        <v>19</v>
      </c>
      <c r="L457" s="45"/>
      <c r="M457" s="212" t="s">
        <v>19</v>
      </c>
      <c r="N457" s="213" t="s">
        <v>43</v>
      </c>
      <c r="O457" s="85"/>
      <c r="P457" s="214">
        <f>O457*H457</f>
        <v>0</v>
      </c>
      <c r="Q457" s="214">
        <v>0</v>
      </c>
      <c r="R457" s="214">
        <f>Q457*H457</f>
        <v>0</v>
      </c>
      <c r="S457" s="214">
        <v>0</v>
      </c>
      <c r="T457" s="215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16" t="s">
        <v>165</v>
      </c>
      <c r="AT457" s="216" t="s">
        <v>127</v>
      </c>
      <c r="AU457" s="216" t="s">
        <v>82</v>
      </c>
      <c r="AY457" s="18" t="s">
        <v>124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18" t="s">
        <v>80</v>
      </c>
      <c r="BK457" s="217">
        <f>ROUND(I457*H457,2)</f>
        <v>0</v>
      </c>
      <c r="BL457" s="18" t="s">
        <v>165</v>
      </c>
      <c r="BM457" s="216" t="s">
        <v>1108</v>
      </c>
    </row>
    <row r="458" spans="1:47" s="2" customFormat="1" ht="12">
      <c r="A458" s="39"/>
      <c r="B458" s="40"/>
      <c r="C458" s="41"/>
      <c r="D458" s="218" t="s">
        <v>134</v>
      </c>
      <c r="E458" s="41"/>
      <c r="F458" s="219" t="s">
        <v>1043</v>
      </c>
      <c r="G458" s="41"/>
      <c r="H458" s="41"/>
      <c r="I458" s="220"/>
      <c r="J458" s="41"/>
      <c r="K458" s="41"/>
      <c r="L458" s="45"/>
      <c r="M458" s="221"/>
      <c r="N458" s="222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134</v>
      </c>
      <c r="AU458" s="18" t="s">
        <v>82</v>
      </c>
    </row>
    <row r="459" spans="1:65" s="2" customFormat="1" ht="14.4" customHeight="1">
      <c r="A459" s="39"/>
      <c r="B459" s="40"/>
      <c r="C459" s="205" t="s">
        <v>1109</v>
      </c>
      <c r="D459" s="205" t="s">
        <v>127</v>
      </c>
      <c r="E459" s="206" t="s">
        <v>1110</v>
      </c>
      <c r="F459" s="207" t="s">
        <v>1047</v>
      </c>
      <c r="G459" s="208" t="s">
        <v>130</v>
      </c>
      <c r="H459" s="209">
        <v>1</v>
      </c>
      <c r="I459" s="210"/>
      <c r="J459" s="211">
        <f>ROUND(I459*H459,2)</f>
        <v>0</v>
      </c>
      <c r="K459" s="207" t="s">
        <v>19</v>
      </c>
      <c r="L459" s="45"/>
      <c r="M459" s="212" t="s">
        <v>19</v>
      </c>
      <c r="N459" s="213" t="s">
        <v>43</v>
      </c>
      <c r="O459" s="85"/>
      <c r="P459" s="214">
        <f>O459*H459</f>
        <v>0</v>
      </c>
      <c r="Q459" s="214">
        <v>0</v>
      </c>
      <c r="R459" s="214">
        <f>Q459*H459</f>
        <v>0</v>
      </c>
      <c r="S459" s="214">
        <v>0</v>
      </c>
      <c r="T459" s="215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16" t="s">
        <v>165</v>
      </c>
      <c r="AT459" s="216" t="s">
        <v>127</v>
      </c>
      <c r="AU459" s="216" t="s">
        <v>82</v>
      </c>
      <c r="AY459" s="18" t="s">
        <v>124</v>
      </c>
      <c r="BE459" s="217">
        <f>IF(N459="základní",J459,0)</f>
        <v>0</v>
      </c>
      <c r="BF459" s="217">
        <f>IF(N459="snížená",J459,0)</f>
        <v>0</v>
      </c>
      <c r="BG459" s="217">
        <f>IF(N459="zákl. přenesená",J459,0)</f>
        <v>0</v>
      </c>
      <c r="BH459" s="217">
        <f>IF(N459="sníž. přenesená",J459,0)</f>
        <v>0</v>
      </c>
      <c r="BI459" s="217">
        <f>IF(N459="nulová",J459,0)</f>
        <v>0</v>
      </c>
      <c r="BJ459" s="18" t="s">
        <v>80</v>
      </c>
      <c r="BK459" s="217">
        <f>ROUND(I459*H459,2)</f>
        <v>0</v>
      </c>
      <c r="BL459" s="18" t="s">
        <v>165</v>
      </c>
      <c r="BM459" s="216" t="s">
        <v>1111</v>
      </c>
    </row>
    <row r="460" spans="1:47" s="2" customFormat="1" ht="12">
      <c r="A460" s="39"/>
      <c r="B460" s="40"/>
      <c r="C460" s="41"/>
      <c r="D460" s="218" t="s">
        <v>134</v>
      </c>
      <c r="E460" s="41"/>
      <c r="F460" s="219" t="s">
        <v>1047</v>
      </c>
      <c r="G460" s="41"/>
      <c r="H460" s="41"/>
      <c r="I460" s="220"/>
      <c r="J460" s="41"/>
      <c r="K460" s="41"/>
      <c r="L460" s="45"/>
      <c r="M460" s="221"/>
      <c r="N460" s="222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134</v>
      </c>
      <c r="AU460" s="18" t="s">
        <v>82</v>
      </c>
    </row>
    <row r="461" spans="1:63" s="12" customFormat="1" ht="25.9" customHeight="1">
      <c r="A461" s="12"/>
      <c r="B461" s="189"/>
      <c r="C461" s="190"/>
      <c r="D461" s="191" t="s">
        <v>71</v>
      </c>
      <c r="E461" s="192" t="s">
        <v>1112</v>
      </c>
      <c r="F461" s="192" t="s">
        <v>1113</v>
      </c>
      <c r="G461" s="190"/>
      <c r="H461" s="190"/>
      <c r="I461" s="193"/>
      <c r="J461" s="194">
        <f>BK461</f>
        <v>0</v>
      </c>
      <c r="K461" s="190"/>
      <c r="L461" s="195"/>
      <c r="M461" s="196"/>
      <c r="N461" s="197"/>
      <c r="O461" s="197"/>
      <c r="P461" s="198">
        <f>SUM(P462:P491)</f>
        <v>0</v>
      </c>
      <c r="Q461" s="197"/>
      <c r="R461" s="198">
        <f>SUM(R462:R491)</f>
        <v>0</v>
      </c>
      <c r="S461" s="197"/>
      <c r="T461" s="199">
        <f>SUM(T462:T491)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00" t="s">
        <v>80</v>
      </c>
      <c r="AT461" s="201" t="s">
        <v>71</v>
      </c>
      <c r="AU461" s="201" t="s">
        <v>72</v>
      </c>
      <c r="AY461" s="200" t="s">
        <v>124</v>
      </c>
      <c r="BK461" s="202">
        <f>SUM(BK462:BK491)</f>
        <v>0</v>
      </c>
    </row>
    <row r="462" spans="1:65" s="2" customFormat="1" ht="37.8" customHeight="1">
      <c r="A462" s="39"/>
      <c r="B462" s="40"/>
      <c r="C462" s="205" t="s">
        <v>1114</v>
      </c>
      <c r="D462" s="205" t="s">
        <v>127</v>
      </c>
      <c r="E462" s="206" t="s">
        <v>1115</v>
      </c>
      <c r="F462" s="207" t="s">
        <v>1116</v>
      </c>
      <c r="G462" s="208" t="s">
        <v>1117</v>
      </c>
      <c r="H462" s="209">
        <v>89</v>
      </c>
      <c r="I462" s="210"/>
      <c r="J462" s="211">
        <f>ROUND(I462*H462,2)</f>
        <v>0</v>
      </c>
      <c r="K462" s="207" t="s">
        <v>19</v>
      </c>
      <c r="L462" s="45"/>
      <c r="M462" s="212" t="s">
        <v>19</v>
      </c>
      <c r="N462" s="213" t="s">
        <v>43</v>
      </c>
      <c r="O462" s="85"/>
      <c r="P462" s="214">
        <f>O462*H462</f>
        <v>0</v>
      </c>
      <c r="Q462" s="214">
        <v>0</v>
      </c>
      <c r="R462" s="214">
        <f>Q462*H462</f>
        <v>0</v>
      </c>
      <c r="S462" s="214">
        <v>0</v>
      </c>
      <c r="T462" s="215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16" t="s">
        <v>165</v>
      </c>
      <c r="AT462" s="216" t="s">
        <v>127</v>
      </c>
      <c r="AU462" s="216" t="s">
        <v>80</v>
      </c>
      <c r="AY462" s="18" t="s">
        <v>124</v>
      </c>
      <c r="BE462" s="217">
        <f>IF(N462="základní",J462,0)</f>
        <v>0</v>
      </c>
      <c r="BF462" s="217">
        <f>IF(N462="snížená",J462,0)</f>
        <v>0</v>
      </c>
      <c r="BG462" s="217">
        <f>IF(N462="zákl. přenesená",J462,0)</f>
        <v>0</v>
      </c>
      <c r="BH462" s="217">
        <f>IF(N462="sníž. přenesená",J462,0)</f>
        <v>0</v>
      </c>
      <c r="BI462" s="217">
        <f>IF(N462="nulová",J462,0)</f>
        <v>0</v>
      </c>
      <c r="BJ462" s="18" t="s">
        <v>80</v>
      </c>
      <c r="BK462" s="217">
        <f>ROUND(I462*H462,2)</f>
        <v>0</v>
      </c>
      <c r="BL462" s="18" t="s">
        <v>165</v>
      </c>
      <c r="BM462" s="216" t="s">
        <v>1118</v>
      </c>
    </row>
    <row r="463" spans="1:47" s="2" customFormat="1" ht="12">
      <c r="A463" s="39"/>
      <c r="B463" s="40"/>
      <c r="C463" s="41"/>
      <c r="D463" s="218" t="s">
        <v>134</v>
      </c>
      <c r="E463" s="41"/>
      <c r="F463" s="219" t="s">
        <v>1119</v>
      </c>
      <c r="G463" s="41"/>
      <c r="H463" s="41"/>
      <c r="I463" s="220"/>
      <c r="J463" s="41"/>
      <c r="K463" s="41"/>
      <c r="L463" s="45"/>
      <c r="M463" s="221"/>
      <c r="N463" s="222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134</v>
      </c>
      <c r="AU463" s="18" t="s">
        <v>80</v>
      </c>
    </row>
    <row r="464" spans="1:47" s="2" customFormat="1" ht="12">
      <c r="A464" s="39"/>
      <c r="B464" s="40"/>
      <c r="C464" s="41"/>
      <c r="D464" s="218" t="s">
        <v>323</v>
      </c>
      <c r="E464" s="41"/>
      <c r="F464" s="249" t="s">
        <v>1120</v>
      </c>
      <c r="G464" s="41"/>
      <c r="H464" s="41"/>
      <c r="I464" s="220"/>
      <c r="J464" s="41"/>
      <c r="K464" s="41"/>
      <c r="L464" s="45"/>
      <c r="M464" s="221"/>
      <c r="N464" s="222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323</v>
      </c>
      <c r="AU464" s="18" t="s">
        <v>80</v>
      </c>
    </row>
    <row r="465" spans="1:65" s="2" customFormat="1" ht="37.8" customHeight="1">
      <c r="A465" s="39"/>
      <c r="B465" s="40"/>
      <c r="C465" s="205" t="s">
        <v>1121</v>
      </c>
      <c r="D465" s="205" t="s">
        <v>127</v>
      </c>
      <c r="E465" s="206" t="s">
        <v>1122</v>
      </c>
      <c r="F465" s="207" t="s">
        <v>1123</v>
      </c>
      <c r="G465" s="208" t="s">
        <v>1117</v>
      </c>
      <c r="H465" s="209">
        <v>6.2</v>
      </c>
      <c r="I465" s="210"/>
      <c r="J465" s="211">
        <f>ROUND(I465*H465,2)</f>
        <v>0</v>
      </c>
      <c r="K465" s="207" t="s">
        <v>19</v>
      </c>
      <c r="L465" s="45"/>
      <c r="M465" s="212" t="s">
        <v>19</v>
      </c>
      <c r="N465" s="213" t="s">
        <v>43</v>
      </c>
      <c r="O465" s="85"/>
      <c r="P465" s="214">
        <f>O465*H465</f>
        <v>0</v>
      </c>
      <c r="Q465" s="214">
        <v>0</v>
      </c>
      <c r="R465" s="214">
        <f>Q465*H465</f>
        <v>0</v>
      </c>
      <c r="S465" s="214">
        <v>0</v>
      </c>
      <c r="T465" s="215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16" t="s">
        <v>165</v>
      </c>
      <c r="AT465" s="216" t="s">
        <v>127</v>
      </c>
      <c r="AU465" s="216" t="s">
        <v>80</v>
      </c>
      <c r="AY465" s="18" t="s">
        <v>124</v>
      </c>
      <c r="BE465" s="217">
        <f>IF(N465="základní",J465,0)</f>
        <v>0</v>
      </c>
      <c r="BF465" s="217">
        <f>IF(N465="snížená",J465,0)</f>
        <v>0</v>
      </c>
      <c r="BG465" s="217">
        <f>IF(N465="zákl. přenesená",J465,0)</f>
        <v>0</v>
      </c>
      <c r="BH465" s="217">
        <f>IF(N465="sníž. přenesená",J465,0)</f>
        <v>0</v>
      </c>
      <c r="BI465" s="217">
        <f>IF(N465="nulová",J465,0)</f>
        <v>0</v>
      </c>
      <c r="BJ465" s="18" t="s">
        <v>80</v>
      </c>
      <c r="BK465" s="217">
        <f>ROUND(I465*H465,2)</f>
        <v>0</v>
      </c>
      <c r="BL465" s="18" t="s">
        <v>165</v>
      </c>
      <c r="BM465" s="216" t="s">
        <v>1124</v>
      </c>
    </row>
    <row r="466" spans="1:47" s="2" customFormat="1" ht="12">
      <c r="A466" s="39"/>
      <c r="B466" s="40"/>
      <c r="C466" s="41"/>
      <c r="D466" s="218" t="s">
        <v>134</v>
      </c>
      <c r="E466" s="41"/>
      <c r="F466" s="219" t="s">
        <v>1123</v>
      </c>
      <c r="G466" s="41"/>
      <c r="H466" s="41"/>
      <c r="I466" s="220"/>
      <c r="J466" s="41"/>
      <c r="K466" s="41"/>
      <c r="L466" s="45"/>
      <c r="M466" s="221"/>
      <c r="N466" s="222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134</v>
      </c>
      <c r="AU466" s="18" t="s">
        <v>80</v>
      </c>
    </row>
    <row r="467" spans="1:47" s="2" customFormat="1" ht="12">
      <c r="A467" s="39"/>
      <c r="B467" s="40"/>
      <c r="C467" s="41"/>
      <c r="D467" s="218" t="s">
        <v>323</v>
      </c>
      <c r="E467" s="41"/>
      <c r="F467" s="249" t="s">
        <v>1125</v>
      </c>
      <c r="G467" s="41"/>
      <c r="H467" s="41"/>
      <c r="I467" s="220"/>
      <c r="J467" s="41"/>
      <c r="K467" s="41"/>
      <c r="L467" s="45"/>
      <c r="M467" s="221"/>
      <c r="N467" s="222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323</v>
      </c>
      <c r="AU467" s="18" t="s">
        <v>80</v>
      </c>
    </row>
    <row r="468" spans="1:65" s="2" customFormat="1" ht="37.8" customHeight="1">
      <c r="A468" s="39"/>
      <c r="B468" s="40"/>
      <c r="C468" s="205" t="s">
        <v>1126</v>
      </c>
      <c r="D468" s="205" t="s">
        <v>127</v>
      </c>
      <c r="E468" s="206" t="s">
        <v>1127</v>
      </c>
      <c r="F468" s="207" t="s">
        <v>1128</v>
      </c>
      <c r="G468" s="208" t="s">
        <v>1117</v>
      </c>
      <c r="H468" s="209">
        <v>6.2</v>
      </c>
      <c r="I468" s="210"/>
      <c r="J468" s="211">
        <f>ROUND(I468*H468,2)</f>
        <v>0</v>
      </c>
      <c r="K468" s="207" t="s">
        <v>19</v>
      </c>
      <c r="L468" s="45"/>
      <c r="M468" s="212" t="s">
        <v>19</v>
      </c>
      <c r="N468" s="213" t="s">
        <v>43</v>
      </c>
      <c r="O468" s="85"/>
      <c r="P468" s="214">
        <f>O468*H468</f>
        <v>0</v>
      </c>
      <c r="Q468" s="214">
        <v>0</v>
      </c>
      <c r="R468" s="214">
        <f>Q468*H468</f>
        <v>0</v>
      </c>
      <c r="S468" s="214">
        <v>0</v>
      </c>
      <c r="T468" s="215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16" t="s">
        <v>165</v>
      </c>
      <c r="AT468" s="216" t="s">
        <v>127</v>
      </c>
      <c r="AU468" s="216" t="s">
        <v>80</v>
      </c>
      <c r="AY468" s="18" t="s">
        <v>124</v>
      </c>
      <c r="BE468" s="217">
        <f>IF(N468="základní",J468,0)</f>
        <v>0</v>
      </c>
      <c r="BF468" s="217">
        <f>IF(N468="snížená",J468,0)</f>
        <v>0</v>
      </c>
      <c r="BG468" s="217">
        <f>IF(N468="zákl. přenesená",J468,0)</f>
        <v>0</v>
      </c>
      <c r="BH468" s="217">
        <f>IF(N468="sníž. přenesená",J468,0)</f>
        <v>0</v>
      </c>
      <c r="BI468" s="217">
        <f>IF(N468="nulová",J468,0)</f>
        <v>0</v>
      </c>
      <c r="BJ468" s="18" t="s">
        <v>80</v>
      </c>
      <c r="BK468" s="217">
        <f>ROUND(I468*H468,2)</f>
        <v>0</v>
      </c>
      <c r="BL468" s="18" t="s">
        <v>165</v>
      </c>
      <c r="BM468" s="216" t="s">
        <v>1129</v>
      </c>
    </row>
    <row r="469" spans="1:47" s="2" customFormat="1" ht="12">
      <c r="A469" s="39"/>
      <c r="B469" s="40"/>
      <c r="C469" s="41"/>
      <c r="D469" s="218" t="s">
        <v>134</v>
      </c>
      <c r="E469" s="41"/>
      <c r="F469" s="219" t="s">
        <v>1128</v>
      </c>
      <c r="G469" s="41"/>
      <c r="H469" s="41"/>
      <c r="I469" s="220"/>
      <c r="J469" s="41"/>
      <c r="K469" s="41"/>
      <c r="L469" s="45"/>
      <c r="M469" s="221"/>
      <c r="N469" s="222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134</v>
      </c>
      <c r="AU469" s="18" t="s">
        <v>80</v>
      </c>
    </row>
    <row r="470" spans="1:47" s="2" customFormat="1" ht="12">
      <c r="A470" s="39"/>
      <c r="B470" s="40"/>
      <c r="C470" s="41"/>
      <c r="D470" s="218" t="s">
        <v>323</v>
      </c>
      <c r="E470" s="41"/>
      <c r="F470" s="249" t="s">
        <v>1130</v>
      </c>
      <c r="G470" s="41"/>
      <c r="H470" s="41"/>
      <c r="I470" s="220"/>
      <c r="J470" s="41"/>
      <c r="K470" s="41"/>
      <c r="L470" s="45"/>
      <c r="M470" s="221"/>
      <c r="N470" s="222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323</v>
      </c>
      <c r="AU470" s="18" t="s">
        <v>80</v>
      </c>
    </row>
    <row r="471" spans="1:65" s="2" customFormat="1" ht="37.8" customHeight="1">
      <c r="A471" s="39"/>
      <c r="B471" s="40"/>
      <c r="C471" s="205" t="s">
        <v>1131</v>
      </c>
      <c r="D471" s="205" t="s">
        <v>127</v>
      </c>
      <c r="E471" s="206" t="s">
        <v>1132</v>
      </c>
      <c r="F471" s="207" t="s">
        <v>1133</v>
      </c>
      <c r="G471" s="208" t="s">
        <v>1117</v>
      </c>
      <c r="H471" s="209">
        <v>6.2</v>
      </c>
      <c r="I471" s="210"/>
      <c r="J471" s="211">
        <f>ROUND(I471*H471,2)</f>
        <v>0</v>
      </c>
      <c r="K471" s="207" t="s">
        <v>19</v>
      </c>
      <c r="L471" s="45"/>
      <c r="M471" s="212" t="s">
        <v>19</v>
      </c>
      <c r="N471" s="213" t="s">
        <v>43</v>
      </c>
      <c r="O471" s="85"/>
      <c r="P471" s="214">
        <f>O471*H471</f>
        <v>0</v>
      </c>
      <c r="Q471" s="214">
        <v>0</v>
      </c>
      <c r="R471" s="214">
        <f>Q471*H471</f>
        <v>0</v>
      </c>
      <c r="S471" s="214">
        <v>0</v>
      </c>
      <c r="T471" s="215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16" t="s">
        <v>165</v>
      </c>
      <c r="AT471" s="216" t="s">
        <v>127</v>
      </c>
      <c r="AU471" s="216" t="s">
        <v>80</v>
      </c>
      <c r="AY471" s="18" t="s">
        <v>124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18" t="s">
        <v>80</v>
      </c>
      <c r="BK471" s="217">
        <f>ROUND(I471*H471,2)</f>
        <v>0</v>
      </c>
      <c r="BL471" s="18" t="s">
        <v>165</v>
      </c>
      <c r="BM471" s="216" t="s">
        <v>1134</v>
      </c>
    </row>
    <row r="472" spans="1:47" s="2" customFormat="1" ht="12">
      <c r="A472" s="39"/>
      <c r="B472" s="40"/>
      <c r="C472" s="41"/>
      <c r="D472" s="218" t="s">
        <v>134</v>
      </c>
      <c r="E472" s="41"/>
      <c r="F472" s="219" t="s">
        <v>1133</v>
      </c>
      <c r="G472" s="41"/>
      <c r="H472" s="41"/>
      <c r="I472" s="220"/>
      <c r="J472" s="41"/>
      <c r="K472" s="41"/>
      <c r="L472" s="45"/>
      <c r="M472" s="221"/>
      <c r="N472" s="222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134</v>
      </c>
      <c r="AU472" s="18" t="s">
        <v>80</v>
      </c>
    </row>
    <row r="473" spans="1:47" s="2" customFormat="1" ht="12">
      <c r="A473" s="39"/>
      <c r="B473" s="40"/>
      <c r="C473" s="41"/>
      <c r="D473" s="218" t="s">
        <v>323</v>
      </c>
      <c r="E473" s="41"/>
      <c r="F473" s="249" t="s">
        <v>1135</v>
      </c>
      <c r="G473" s="41"/>
      <c r="H473" s="41"/>
      <c r="I473" s="220"/>
      <c r="J473" s="41"/>
      <c r="K473" s="41"/>
      <c r="L473" s="45"/>
      <c r="M473" s="221"/>
      <c r="N473" s="222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323</v>
      </c>
      <c r="AU473" s="18" t="s">
        <v>80</v>
      </c>
    </row>
    <row r="474" spans="1:65" s="2" customFormat="1" ht="37.8" customHeight="1">
      <c r="A474" s="39"/>
      <c r="B474" s="40"/>
      <c r="C474" s="205" t="s">
        <v>1136</v>
      </c>
      <c r="D474" s="205" t="s">
        <v>127</v>
      </c>
      <c r="E474" s="206" t="s">
        <v>1137</v>
      </c>
      <c r="F474" s="207" t="s">
        <v>1138</v>
      </c>
      <c r="G474" s="208" t="s">
        <v>1117</v>
      </c>
      <c r="H474" s="209">
        <v>15</v>
      </c>
      <c r="I474" s="210"/>
      <c r="J474" s="211">
        <f>ROUND(I474*H474,2)</f>
        <v>0</v>
      </c>
      <c r="K474" s="207" t="s">
        <v>19</v>
      </c>
      <c r="L474" s="45"/>
      <c r="M474" s="212" t="s">
        <v>19</v>
      </c>
      <c r="N474" s="213" t="s">
        <v>43</v>
      </c>
      <c r="O474" s="85"/>
      <c r="P474" s="214">
        <f>O474*H474</f>
        <v>0</v>
      </c>
      <c r="Q474" s="214">
        <v>0</v>
      </c>
      <c r="R474" s="214">
        <f>Q474*H474</f>
        <v>0</v>
      </c>
      <c r="S474" s="214">
        <v>0</v>
      </c>
      <c r="T474" s="215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16" t="s">
        <v>165</v>
      </c>
      <c r="AT474" s="216" t="s">
        <v>127</v>
      </c>
      <c r="AU474" s="216" t="s">
        <v>80</v>
      </c>
      <c r="AY474" s="18" t="s">
        <v>124</v>
      </c>
      <c r="BE474" s="217">
        <f>IF(N474="základní",J474,0)</f>
        <v>0</v>
      </c>
      <c r="BF474" s="217">
        <f>IF(N474="snížená",J474,0)</f>
        <v>0</v>
      </c>
      <c r="BG474" s="217">
        <f>IF(N474="zákl. přenesená",J474,0)</f>
        <v>0</v>
      </c>
      <c r="BH474" s="217">
        <f>IF(N474="sníž. přenesená",J474,0)</f>
        <v>0</v>
      </c>
      <c r="BI474" s="217">
        <f>IF(N474="nulová",J474,0)</f>
        <v>0</v>
      </c>
      <c r="BJ474" s="18" t="s">
        <v>80</v>
      </c>
      <c r="BK474" s="217">
        <f>ROUND(I474*H474,2)</f>
        <v>0</v>
      </c>
      <c r="BL474" s="18" t="s">
        <v>165</v>
      </c>
      <c r="BM474" s="216" t="s">
        <v>1139</v>
      </c>
    </row>
    <row r="475" spans="1:47" s="2" customFormat="1" ht="12">
      <c r="A475" s="39"/>
      <c r="B475" s="40"/>
      <c r="C475" s="41"/>
      <c r="D475" s="218" t="s">
        <v>134</v>
      </c>
      <c r="E475" s="41"/>
      <c r="F475" s="219" t="s">
        <v>1138</v>
      </c>
      <c r="G475" s="41"/>
      <c r="H475" s="41"/>
      <c r="I475" s="220"/>
      <c r="J475" s="41"/>
      <c r="K475" s="41"/>
      <c r="L475" s="45"/>
      <c r="M475" s="221"/>
      <c r="N475" s="222"/>
      <c r="O475" s="85"/>
      <c r="P475" s="85"/>
      <c r="Q475" s="85"/>
      <c r="R475" s="85"/>
      <c r="S475" s="85"/>
      <c r="T475" s="86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134</v>
      </c>
      <c r="AU475" s="18" t="s">
        <v>80</v>
      </c>
    </row>
    <row r="476" spans="1:47" s="2" customFormat="1" ht="12">
      <c r="A476" s="39"/>
      <c r="B476" s="40"/>
      <c r="C476" s="41"/>
      <c r="D476" s="218" t="s">
        <v>323</v>
      </c>
      <c r="E476" s="41"/>
      <c r="F476" s="249" t="s">
        <v>1140</v>
      </c>
      <c r="G476" s="41"/>
      <c r="H476" s="41"/>
      <c r="I476" s="220"/>
      <c r="J476" s="41"/>
      <c r="K476" s="41"/>
      <c r="L476" s="45"/>
      <c r="M476" s="221"/>
      <c r="N476" s="222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323</v>
      </c>
      <c r="AU476" s="18" t="s">
        <v>80</v>
      </c>
    </row>
    <row r="477" spans="1:65" s="2" customFormat="1" ht="37.8" customHeight="1">
      <c r="A477" s="39"/>
      <c r="B477" s="40"/>
      <c r="C477" s="205" t="s">
        <v>1141</v>
      </c>
      <c r="D477" s="205" t="s">
        <v>127</v>
      </c>
      <c r="E477" s="206" t="s">
        <v>1142</v>
      </c>
      <c r="F477" s="207" t="s">
        <v>1143</v>
      </c>
      <c r="G477" s="208" t="s">
        <v>1117</v>
      </c>
      <c r="H477" s="209">
        <v>30</v>
      </c>
      <c r="I477" s="210"/>
      <c r="J477" s="211">
        <f>ROUND(I477*H477,2)</f>
        <v>0</v>
      </c>
      <c r="K477" s="207" t="s">
        <v>19</v>
      </c>
      <c r="L477" s="45"/>
      <c r="M477" s="212" t="s">
        <v>19</v>
      </c>
      <c r="N477" s="213" t="s">
        <v>43</v>
      </c>
      <c r="O477" s="85"/>
      <c r="P477" s="214">
        <f>O477*H477</f>
        <v>0</v>
      </c>
      <c r="Q477" s="214">
        <v>0</v>
      </c>
      <c r="R477" s="214">
        <f>Q477*H477</f>
        <v>0</v>
      </c>
      <c r="S477" s="214">
        <v>0</v>
      </c>
      <c r="T477" s="215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16" t="s">
        <v>165</v>
      </c>
      <c r="AT477" s="216" t="s">
        <v>127</v>
      </c>
      <c r="AU477" s="216" t="s">
        <v>80</v>
      </c>
      <c r="AY477" s="18" t="s">
        <v>124</v>
      </c>
      <c r="BE477" s="217">
        <f>IF(N477="základní",J477,0)</f>
        <v>0</v>
      </c>
      <c r="BF477" s="217">
        <f>IF(N477="snížená",J477,0)</f>
        <v>0</v>
      </c>
      <c r="BG477" s="217">
        <f>IF(N477="zákl. přenesená",J477,0)</f>
        <v>0</v>
      </c>
      <c r="BH477" s="217">
        <f>IF(N477="sníž. přenesená",J477,0)</f>
        <v>0</v>
      </c>
      <c r="BI477" s="217">
        <f>IF(N477="nulová",J477,0)</f>
        <v>0</v>
      </c>
      <c r="BJ477" s="18" t="s">
        <v>80</v>
      </c>
      <c r="BK477" s="217">
        <f>ROUND(I477*H477,2)</f>
        <v>0</v>
      </c>
      <c r="BL477" s="18" t="s">
        <v>165</v>
      </c>
      <c r="BM477" s="216" t="s">
        <v>1144</v>
      </c>
    </row>
    <row r="478" spans="1:47" s="2" customFormat="1" ht="12">
      <c r="A478" s="39"/>
      <c r="B478" s="40"/>
      <c r="C478" s="41"/>
      <c r="D478" s="218" t="s">
        <v>134</v>
      </c>
      <c r="E478" s="41"/>
      <c r="F478" s="219" t="s">
        <v>1143</v>
      </c>
      <c r="G478" s="41"/>
      <c r="H478" s="41"/>
      <c r="I478" s="220"/>
      <c r="J478" s="41"/>
      <c r="K478" s="41"/>
      <c r="L478" s="45"/>
      <c r="M478" s="221"/>
      <c r="N478" s="222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134</v>
      </c>
      <c r="AU478" s="18" t="s">
        <v>80</v>
      </c>
    </row>
    <row r="479" spans="1:47" s="2" customFormat="1" ht="12">
      <c r="A479" s="39"/>
      <c r="B479" s="40"/>
      <c r="C479" s="41"/>
      <c r="D479" s="218" t="s">
        <v>323</v>
      </c>
      <c r="E479" s="41"/>
      <c r="F479" s="249" t="s">
        <v>1145</v>
      </c>
      <c r="G479" s="41"/>
      <c r="H479" s="41"/>
      <c r="I479" s="220"/>
      <c r="J479" s="41"/>
      <c r="K479" s="41"/>
      <c r="L479" s="45"/>
      <c r="M479" s="221"/>
      <c r="N479" s="222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323</v>
      </c>
      <c r="AU479" s="18" t="s">
        <v>80</v>
      </c>
    </row>
    <row r="480" spans="1:65" s="2" customFormat="1" ht="24.15" customHeight="1">
      <c r="A480" s="39"/>
      <c r="B480" s="40"/>
      <c r="C480" s="205" t="s">
        <v>1146</v>
      </c>
      <c r="D480" s="205" t="s">
        <v>127</v>
      </c>
      <c r="E480" s="206" t="s">
        <v>1147</v>
      </c>
      <c r="F480" s="207" t="s">
        <v>1148</v>
      </c>
      <c r="G480" s="208" t="s">
        <v>1117</v>
      </c>
      <c r="H480" s="209">
        <v>15</v>
      </c>
      <c r="I480" s="210"/>
      <c r="J480" s="211">
        <f>ROUND(I480*H480,2)</f>
        <v>0</v>
      </c>
      <c r="K480" s="207" t="s">
        <v>19</v>
      </c>
      <c r="L480" s="45"/>
      <c r="M480" s="212" t="s">
        <v>19</v>
      </c>
      <c r="N480" s="213" t="s">
        <v>43</v>
      </c>
      <c r="O480" s="85"/>
      <c r="P480" s="214">
        <f>O480*H480</f>
        <v>0</v>
      </c>
      <c r="Q480" s="214">
        <v>0</v>
      </c>
      <c r="R480" s="214">
        <f>Q480*H480</f>
        <v>0</v>
      </c>
      <c r="S480" s="214">
        <v>0</v>
      </c>
      <c r="T480" s="215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16" t="s">
        <v>165</v>
      </c>
      <c r="AT480" s="216" t="s">
        <v>127</v>
      </c>
      <c r="AU480" s="216" t="s">
        <v>80</v>
      </c>
      <c r="AY480" s="18" t="s">
        <v>124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18" t="s">
        <v>80</v>
      </c>
      <c r="BK480" s="217">
        <f>ROUND(I480*H480,2)</f>
        <v>0</v>
      </c>
      <c r="BL480" s="18" t="s">
        <v>165</v>
      </c>
      <c r="BM480" s="216" t="s">
        <v>1149</v>
      </c>
    </row>
    <row r="481" spans="1:47" s="2" customFormat="1" ht="12">
      <c r="A481" s="39"/>
      <c r="B481" s="40"/>
      <c r="C481" s="41"/>
      <c r="D481" s="218" t="s">
        <v>134</v>
      </c>
      <c r="E481" s="41"/>
      <c r="F481" s="219" t="s">
        <v>1148</v>
      </c>
      <c r="G481" s="41"/>
      <c r="H481" s="41"/>
      <c r="I481" s="220"/>
      <c r="J481" s="41"/>
      <c r="K481" s="41"/>
      <c r="L481" s="45"/>
      <c r="M481" s="221"/>
      <c r="N481" s="222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134</v>
      </c>
      <c r="AU481" s="18" t="s">
        <v>80</v>
      </c>
    </row>
    <row r="482" spans="1:47" s="2" customFormat="1" ht="12">
      <c r="A482" s="39"/>
      <c r="B482" s="40"/>
      <c r="C482" s="41"/>
      <c r="D482" s="218" t="s">
        <v>323</v>
      </c>
      <c r="E482" s="41"/>
      <c r="F482" s="249" t="s">
        <v>1150</v>
      </c>
      <c r="G482" s="41"/>
      <c r="H482" s="41"/>
      <c r="I482" s="220"/>
      <c r="J482" s="41"/>
      <c r="K482" s="41"/>
      <c r="L482" s="45"/>
      <c r="M482" s="221"/>
      <c r="N482" s="222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323</v>
      </c>
      <c r="AU482" s="18" t="s">
        <v>80</v>
      </c>
    </row>
    <row r="483" spans="1:65" s="2" customFormat="1" ht="24.15" customHeight="1">
      <c r="A483" s="39"/>
      <c r="B483" s="40"/>
      <c r="C483" s="205" t="s">
        <v>1151</v>
      </c>
      <c r="D483" s="205" t="s">
        <v>127</v>
      </c>
      <c r="E483" s="206" t="s">
        <v>1152</v>
      </c>
      <c r="F483" s="207" t="s">
        <v>1153</v>
      </c>
      <c r="G483" s="208" t="s">
        <v>1117</v>
      </c>
      <c r="H483" s="209">
        <v>5.8</v>
      </c>
      <c r="I483" s="210"/>
      <c r="J483" s="211">
        <f>ROUND(I483*H483,2)</f>
        <v>0</v>
      </c>
      <c r="K483" s="207" t="s">
        <v>19</v>
      </c>
      <c r="L483" s="45"/>
      <c r="M483" s="212" t="s">
        <v>19</v>
      </c>
      <c r="N483" s="213" t="s">
        <v>43</v>
      </c>
      <c r="O483" s="85"/>
      <c r="P483" s="214">
        <f>O483*H483</f>
        <v>0</v>
      </c>
      <c r="Q483" s="214">
        <v>0</v>
      </c>
      <c r="R483" s="214">
        <f>Q483*H483</f>
        <v>0</v>
      </c>
      <c r="S483" s="214">
        <v>0</v>
      </c>
      <c r="T483" s="215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16" t="s">
        <v>165</v>
      </c>
      <c r="AT483" s="216" t="s">
        <v>127</v>
      </c>
      <c r="AU483" s="216" t="s">
        <v>80</v>
      </c>
      <c r="AY483" s="18" t="s">
        <v>124</v>
      </c>
      <c r="BE483" s="217">
        <f>IF(N483="základní",J483,0)</f>
        <v>0</v>
      </c>
      <c r="BF483" s="217">
        <f>IF(N483="snížená",J483,0)</f>
        <v>0</v>
      </c>
      <c r="BG483" s="217">
        <f>IF(N483="zákl. přenesená",J483,0)</f>
        <v>0</v>
      </c>
      <c r="BH483" s="217">
        <f>IF(N483="sníž. přenesená",J483,0)</f>
        <v>0</v>
      </c>
      <c r="BI483" s="217">
        <f>IF(N483="nulová",J483,0)</f>
        <v>0</v>
      </c>
      <c r="BJ483" s="18" t="s">
        <v>80</v>
      </c>
      <c r="BK483" s="217">
        <f>ROUND(I483*H483,2)</f>
        <v>0</v>
      </c>
      <c r="BL483" s="18" t="s">
        <v>165</v>
      </c>
      <c r="BM483" s="216" t="s">
        <v>1154</v>
      </c>
    </row>
    <row r="484" spans="1:47" s="2" customFormat="1" ht="12">
      <c r="A484" s="39"/>
      <c r="B484" s="40"/>
      <c r="C484" s="41"/>
      <c r="D484" s="218" t="s">
        <v>134</v>
      </c>
      <c r="E484" s="41"/>
      <c r="F484" s="219" t="s">
        <v>1153</v>
      </c>
      <c r="G484" s="41"/>
      <c r="H484" s="41"/>
      <c r="I484" s="220"/>
      <c r="J484" s="41"/>
      <c r="K484" s="41"/>
      <c r="L484" s="45"/>
      <c r="M484" s="221"/>
      <c r="N484" s="222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134</v>
      </c>
      <c r="AU484" s="18" t="s">
        <v>80</v>
      </c>
    </row>
    <row r="485" spans="1:47" s="2" customFormat="1" ht="12">
      <c r="A485" s="39"/>
      <c r="B485" s="40"/>
      <c r="C485" s="41"/>
      <c r="D485" s="218" t="s">
        <v>323</v>
      </c>
      <c r="E485" s="41"/>
      <c r="F485" s="249" t="s">
        <v>1155</v>
      </c>
      <c r="G485" s="41"/>
      <c r="H485" s="41"/>
      <c r="I485" s="220"/>
      <c r="J485" s="41"/>
      <c r="K485" s="41"/>
      <c r="L485" s="45"/>
      <c r="M485" s="221"/>
      <c r="N485" s="222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323</v>
      </c>
      <c r="AU485" s="18" t="s">
        <v>80</v>
      </c>
    </row>
    <row r="486" spans="1:65" s="2" customFormat="1" ht="37.8" customHeight="1">
      <c r="A486" s="39"/>
      <c r="B486" s="40"/>
      <c r="C486" s="205" t="s">
        <v>1156</v>
      </c>
      <c r="D486" s="205" t="s">
        <v>127</v>
      </c>
      <c r="E486" s="206" t="s">
        <v>1157</v>
      </c>
      <c r="F486" s="207" t="s">
        <v>1158</v>
      </c>
      <c r="G486" s="208" t="s">
        <v>1117</v>
      </c>
      <c r="H486" s="209">
        <v>21.5</v>
      </c>
      <c r="I486" s="210"/>
      <c r="J486" s="211">
        <f>ROUND(I486*H486,2)</f>
        <v>0</v>
      </c>
      <c r="K486" s="207" t="s">
        <v>19</v>
      </c>
      <c r="L486" s="45"/>
      <c r="M486" s="212" t="s">
        <v>19</v>
      </c>
      <c r="N486" s="213" t="s">
        <v>43</v>
      </c>
      <c r="O486" s="85"/>
      <c r="P486" s="214">
        <f>O486*H486</f>
        <v>0</v>
      </c>
      <c r="Q486" s="214">
        <v>0</v>
      </c>
      <c r="R486" s="214">
        <f>Q486*H486</f>
        <v>0</v>
      </c>
      <c r="S486" s="214">
        <v>0</v>
      </c>
      <c r="T486" s="215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16" t="s">
        <v>165</v>
      </c>
      <c r="AT486" s="216" t="s">
        <v>127</v>
      </c>
      <c r="AU486" s="216" t="s">
        <v>80</v>
      </c>
      <c r="AY486" s="18" t="s">
        <v>124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18" t="s">
        <v>80</v>
      </c>
      <c r="BK486" s="217">
        <f>ROUND(I486*H486,2)</f>
        <v>0</v>
      </c>
      <c r="BL486" s="18" t="s">
        <v>165</v>
      </c>
      <c r="BM486" s="216" t="s">
        <v>1159</v>
      </c>
    </row>
    <row r="487" spans="1:47" s="2" customFormat="1" ht="12">
      <c r="A487" s="39"/>
      <c r="B487" s="40"/>
      <c r="C487" s="41"/>
      <c r="D487" s="218" t="s">
        <v>134</v>
      </c>
      <c r="E487" s="41"/>
      <c r="F487" s="219" t="s">
        <v>1158</v>
      </c>
      <c r="G487" s="41"/>
      <c r="H487" s="41"/>
      <c r="I487" s="220"/>
      <c r="J487" s="41"/>
      <c r="K487" s="41"/>
      <c r="L487" s="45"/>
      <c r="M487" s="221"/>
      <c r="N487" s="222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134</v>
      </c>
      <c r="AU487" s="18" t="s">
        <v>80</v>
      </c>
    </row>
    <row r="488" spans="1:47" s="2" customFormat="1" ht="12">
      <c r="A488" s="39"/>
      <c r="B488" s="40"/>
      <c r="C488" s="41"/>
      <c r="D488" s="218" t="s">
        <v>323</v>
      </c>
      <c r="E488" s="41"/>
      <c r="F488" s="249" t="s">
        <v>1160</v>
      </c>
      <c r="G488" s="41"/>
      <c r="H488" s="41"/>
      <c r="I488" s="220"/>
      <c r="J488" s="41"/>
      <c r="K488" s="41"/>
      <c r="L488" s="45"/>
      <c r="M488" s="221"/>
      <c r="N488" s="222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323</v>
      </c>
      <c r="AU488" s="18" t="s">
        <v>80</v>
      </c>
    </row>
    <row r="489" spans="1:65" s="2" customFormat="1" ht="24.15" customHeight="1">
      <c r="A489" s="39"/>
      <c r="B489" s="40"/>
      <c r="C489" s="205" t="s">
        <v>1161</v>
      </c>
      <c r="D489" s="205" t="s">
        <v>127</v>
      </c>
      <c r="E489" s="206" t="s">
        <v>1162</v>
      </c>
      <c r="F489" s="207" t="s">
        <v>1163</v>
      </c>
      <c r="G489" s="208" t="s">
        <v>1117</v>
      </c>
      <c r="H489" s="209">
        <v>4</v>
      </c>
      <c r="I489" s="210"/>
      <c r="J489" s="211">
        <f>ROUND(I489*H489,2)</f>
        <v>0</v>
      </c>
      <c r="K489" s="207" t="s">
        <v>19</v>
      </c>
      <c r="L489" s="45"/>
      <c r="M489" s="212" t="s">
        <v>19</v>
      </c>
      <c r="N489" s="213" t="s">
        <v>43</v>
      </c>
      <c r="O489" s="85"/>
      <c r="P489" s="214">
        <f>O489*H489</f>
        <v>0</v>
      </c>
      <c r="Q489" s="214">
        <v>0</v>
      </c>
      <c r="R489" s="214">
        <f>Q489*H489</f>
        <v>0</v>
      </c>
      <c r="S489" s="214">
        <v>0</v>
      </c>
      <c r="T489" s="215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16" t="s">
        <v>165</v>
      </c>
      <c r="AT489" s="216" t="s">
        <v>127</v>
      </c>
      <c r="AU489" s="216" t="s">
        <v>80</v>
      </c>
      <c r="AY489" s="18" t="s">
        <v>124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18" t="s">
        <v>80</v>
      </c>
      <c r="BK489" s="217">
        <f>ROUND(I489*H489,2)</f>
        <v>0</v>
      </c>
      <c r="BL489" s="18" t="s">
        <v>165</v>
      </c>
      <c r="BM489" s="216" t="s">
        <v>1164</v>
      </c>
    </row>
    <row r="490" spans="1:47" s="2" customFormat="1" ht="12">
      <c r="A490" s="39"/>
      <c r="B490" s="40"/>
      <c r="C490" s="41"/>
      <c r="D490" s="218" t="s">
        <v>134</v>
      </c>
      <c r="E490" s="41"/>
      <c r="F490" s="219" t="s">
        <v>1163</v>
      </c>
      <c r="G490" s="41"/>
      <c r="H490" s="41"/>
      <c r="I490" s="220"/>
      <c r="J490" s="41"/>
      <c r="K490" s="41"/>
      <c r="L490" s="45"/>
      <c r="M490" s="221"/>
      <c r="N490" s="222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134</v>
      </c>
      <c r="AU490" s="18" t="s">
        <v>80</v>
      </c>
    </row>
    <row r="491" spans="1:47" s="2" customFormat="1" ht="12">
      <c r="A491" s="39"/>
      <c r="B491" s="40"/>
      <c r="C491" s="41"/>
      <c r="D491" s="218" t="s">
        <v>323</v>
      </c>
      <c r="E491" s="41"/>
      <c r="F491" s="249" t="s">
        <v>1165</v>
      </c>
      <c r="G491" s="41"/>
      <c r="H491" s="41"/>
      <c r="I491" s="220"/>
      <c r="J491" s="41"/>
      <c r="K491" s="41"/>
      <c r="L491" s="45"/>
      <c r="M491" s="221"/>
      <c r="N491" s="222"/>
      <c r="O491" s="85"/>
      <c r="P491" s="85"/>
      <c r="Q491" s="85"/>
      <c r="R491" s="85"/>
      <c r="S491" s="85"/>
      <c r="T491" s="86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323</v>
      </c>
      <c r="AU491" s="18" t="s">
        <v>80</v>
      </c>
    </row>
    <row r="492" spans="1:63" s="12" customFormat="1" ht="25.9" customHeight="1">
      <c r="A492" s="12"/>
      <c r="B492" s="189"/>
      <c r="C492" s="190"/>
      <c r="D492" s="191" t="s">
        <v>71</v>
      </c>
      <c r="E492" s="192" t="s">
        <v>1166</v>
      </c>
      <c r="F492" s="192" t="s">
        <v>1167</v>
      </c>
      <c r="G492" s="190"/>
      <c r="H492" s="190"/>
      <c r="I492" s="193"/>
      <c r="J492" s="194">
        <f>BK492</f>
        <v>0</v>
      </c>
      <c r="K492" s="190"/>
      <c r="L492" s="195"/>
      <c r="M492" s="196"/>
      <c r="N492" s="197"/>
      <c r="O492" s="197"/>
      <c r="P492" s="198">
        <f>SUM(P493:P506)</f>
        <v>0</v>
      </c>
      <c r="Q492" s="197"/>
      <c r="R492" s="198">
        <f>SUM(R493:R506)</f>
        <v>0</v>
      </c>
      <c r="S492" s="197"/>
      <c r="T492" s="199">
        <f>SUM(T493:T506)</f>
        <v>0</v>
      </c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R492" s="200" t="s">
        <v>80</v>
      </c>
      <c r="AT492" s="201" t="s">
        <v>71</v>
      </c>
      <c r="AU492" s="201" t="s">
        <v>72</v>
      </c>
      <c r="AY492" s="200" t="s">
        <v>124</v>
      </c>
      <c r="BK492" s="202">
        <f>SUM(BK493:BK506)</f>
        <v>0</v>
      </c>
    </row>
    <row r="493" spans="1:65" s="2" customFormat="1" ht="14.4" customHeight="1">
      <c r="A493" s="39"/>
      <c r="B493" s="40"/>
      <c r="C493" s="205" t="s">
        <v>1168</v>
      </c>
      <c r="D493" s="205" t="s">
        <v>127</v>
      </c>
      <c r="E493" s="206" t="s">
        <v>1169</v>
      </c>
      <c r="F493" s="207" t="s">
        <v>1170</v>
      </c>
      <c r="G493" s="208" t="s">
        <v>130</v>
      </c>
      <c r="H493" s="209">
        <v>1</v>
      </c>
      <c r="I493" s="210"/>
      <c r="J493" s="211">
        <f>ROUND(I493*H493,2)</f>
        <v>0</v>
      </c>
      <c r="K493" s="207" t="s">
        <v>19</v>
      </c>
      <c r="L493" s="45"/>
      <c r="M493" s="212" t="s">
        <v>19</v>
      </c>
      <c r="N493" s="213" t="s">
        <v>43</v>
      </c>
      <c r="O493" s="85"/>
      <c r="P493" s="214">
        <f>O493*H493</f>
        <v>0</v>
      </c>
      <c r="Q493" s="214">
        <v>0</v>
      </c>
      <c r="R493" s="214">
        <f>Q493*H493</f>
        <v>0</v>
      </c>
      <c r="S493" s="214">
        <v>0</v>
      </c>
      <c r="T493" s="215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16" t="s">
        <v>165</v>
      </c>
      <c r="AT493" s="216" t="s">
        <v>127</v>
      </c>
      <c r="AU493" s="216" t="s">
        <v>80</v>
      </c>
      <c r="AY493" s="18" t="s">
        <v>124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18" t="s">
        <v>80</v>
      </c>
      <c r="BK493" s="217">
        <f>ROUND(I493*H493,2)</f>
        <v>0</v>
      </c>
      <c r="BL493" s="18" t="s">
        <v>165</v>
      </c>
      <c r="BM493" s="216" t="s">
        <v>1171</v>
      </c>
    </row>
    <row r="494" spans="1:47" s="2" customFormat="1" ht="12">
      <c r="A494" s="39"/>
      <c r="B494" s="40"/>
      <c r="C494" s="41"/>
      <c r="D494" s="218" t="s">
        <v>134</v>
      </c>
      <c r="E494" s="41"/>
      <c r="F494" s="219" t="s">
        <v>1170</v>
      </c>
      <c r="G494" s="41"/>
      <c r="H494" s="41"/>
      <c r="I494" s="220"/>
      <c r="J494" s="41"/>
      <c r="K494" s="41"/>
      <c r="L494" s="45"/>
      <c r="M494" s="221"/>
      <c r="N494" s="222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134</v>
      </c>
      <c r="AU494" s="18" t="s">
        <v>80</v>
      </c>
    </row>
    <row r="495" spans="1:65" s="2" customFormat="1" ht="14.4" customHeight="1">
      <c r="A495" s="39"/>
      <c r="B495" s="40"/>
      <c r="C495" s="205" t="s">
        <v>1172</v>
      </c>
      <c r="D495" s="205" t="s">
        <v>127</v>
      </c>
      <c r="E495" s="206" t="s">
        <v>1173</v>
      </c>
      <c r="F495" s="207" t="s">
        <v>1174</v>
      </c>
      <c r="G495" s="208" t="s">
        <v>130</v>
      </c>
      <c r="H495" s="209">
        <v>1</v>
      </c>
      <c r="I495" s="210"/>
      <c r="J495" s="211">
        <f>ROUND(I495*H495,2)</f>
        <v>0</v>
      </c>
      <c r="K495" s="207" t="s">
        <v>19</v>
      </c>
      <c r="L495" s="45"/>
      <c r="M495" s="212" t="s">
        <v>19</v>
      </c>
      <c r="N495" s="213" t="s">
        <v>43</v>
      </c>
      <c r="O495" s="85"/>
      <c r="P495" s="214">
        <f>O495*H495</f>
        <v>0</v>
      </c>
      <c r="Q495" s="214">
        <v>0</v>
      </c>
      <c r="R495" s="214">
        <f>Q495*H495</f>
        <v>0</v>
      </c>
      <c r="S495" s="214">
        <v>0</v>
      </c>
      <c r="T495" s="215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16" t="s">
        <v>165</v>
      </c>
      <c r="AT495" s="216" t="s">
        <v>127</v>
      </c>
      <c r="AU495" s="216" t="s">
        <v>80</v>
      </c>
      <c r="AY495" s="18" t="s">
        <v>124</v>
      </c>
      <c r="BE495" s="217">
        <f>IF(N495="základní",J495,0)</f>
        <v>0</v>
      </c>
      <c r="BF495" s="217">
        <f>IF(N495="snížená",J495,0)</f>
        <v>0</v>
      </c>
      <c r="BG495" s="217">
        <f>IF(N495="zákl. přenesená",J495,0)</f>
        <v>0</v>
      </c>
      <c r="BH495" s="217">
        <f>IF(N495="sníž. přenesená",J495,0)</f>
        <v>0</v>
      </c>
      <c r="BI495" s="217">
        <f>IF(N495="nulová",J495,0)</f>
        <v>0</v>
      </c>
      <c r="BJ495" s="18" t="s">
        <v>80</v>
      </c>
      <c r="BK495" s="217">
        <f>ROUND(I495*H495,2)</f>
        <v>0</v>
      </c>
      <c r="BL495" s="18" t="s">
        <v>165</v>
      </c>
      <c r="BM495" s="216" t="s">
        <v>1175</v>
      </c>
    </row>
    <row r="496" spans="1:47" s="2" customFormat="1" ht="12">
      <c r="A496" s="39"/>
      <c r="B496" s="40"/>
      <c r="C496" s="41"/>
      <c r="D496" s="218" t="s">
        <v>134</v>
      </c>
      <c r="E496" s="41"/>
      <c r="F496" s="219" t="s">
        <v>1174</v>
      </c>
      <c r="G496" s="41"/>
      <c r="H496" s="41"/>
      <c r="I496" s="220"/>
      <c r="J496" s="41"/>
      <c r="K496" s="41"/>
      <c r="L496" s="45"/>
      <c r="M496" s="221"/>
      <c r="N496" s="222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134</v>
      </c>
      <c r="AU496" s="18" t="s">
        <v>80</v>
      </c>
    </row>
    <row r="497" spans="1:65" s="2" customFormat="1" ht="14.4" customHeight="1">
      <c r="A497" s="39"/>
      <c r="B497" s="40"/>
      <c r="C497" s="205" t="s">
        <v>1176</v>
      </c>
      <c r="D497" s="205" t="s">
        <v>127</v>
      </c>
      <c r="E497" s="206" t="s">
        <v>1177</v>
      </c>
      <c r="F497" s="207" t="s">
        <v>1178</v>
      </c>
      <c r="G497" s="208" t="s">
        <v>130</v>
      </c>
      <c r="H497" s="209">
        <v>1</v>
      </c>
      <c r="I497" s="210"/>
      <c r="J497" s="211">
        <f>ROUND(I497*H497,2)</f>
        <v>0</v>
      </c>
      <c r="K497" s="207" t="s">
        <v>19</v>
      </c>
      <c r="L497" s="45"/>
      <c r="M497" s="212" t="s">
        <v>19</v>
      </c>
      <c r="N497" s="213" t="s">
        <v>43</v>
      </c>
      <c r="O497" s="85"/>
      <c r="P497" s="214">
        <f>O497*H497</f>
        <v>0</v>
      </c>
      <c r="Q497" s="214">
        <v>0</v>
      </c>
      <c r="R497" s="214">
        <f>Q497*H497</f>
        <v>0</v>
      </c>
      <c r="S497" s="214">
        <v>0</v>
      </c>
      <c r="T497" s="215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16" t="s">
        <v>165</v>
      </c>
      <c r="AT497" s="216" t="s">
        <v>127</v>
      </c>
      <c r="AU497" s="216" t="s">
        <v>80</v>
      </c>
      <c r="AY497" s="18" t="s">
        <v>124</v>
      </c>
      <c r="BE497" s="217">
        <f>IF(N497="základní",J497,0)</f>
        <v>0</v>
      </c>
      <c r="BF497" s="217">
        <f>IF(N497="snížená",J497,0)</f>
        <v>0</v>
      </c>
      <c r="BG497" s="217">
        <f>IF(N497="zákl. přenesená",J497,0)</f>
        <v>0</v>
      </c>
      <c r="BH497" s="217">
        <f>IF(N497="sníž. přenesená",J497,0)</f>
        <v>0</v>
      </c>
      <c r="BI497" s="217">
        <f>IF(N497="nulová",J497,0)</f>
        <v>0</v>
      </c>
      <c r="BJ497" s="18" t="s">
        <v>80</v>
      </c>
      <c r="BK497" s="217">
        <f>ROUND(I497*H497,2)</f>
        <v>0</v>
      </c>
      <c r="BL497" s="18" t="s">
        <v>165</v>
      </c>
      <c r="BM497" s="216" t="s">
        <v>1179</v>
      </c>
    </row>
    <row r="498" spans="1:47" s="2" customFormat="1" ht="12">
      <c r="A498" s="39"/>
      <c r="B498" s="40"/>
      <c r="C498" s="41"/>
      <c r="D498" s="218" t="s">
        <v>134</v>
      </c>
      <c r="E498" s="41"/>
      <c r="F498" s="219" t="s">
        <v>1178</v>
      </c>
      <c r="G498" s="41"/>
      <c r="H498" s="41"/>
      <c r="I498" s="220"/>
      <c r="J498" s="41"/>
      <c r="K498" s="41"/>
      <c r="L498" s="45"/>
      <c r="M498" s="221"/>
      <c r="N498" s="222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134</v>
      </c>
      <c r="AU498" s="18" t="s">
        <v>80</v>
      </c>
    </row>
    <row r="499" spans="1:65" s="2" customFormat="1" ht="14.4" customHeight="1">
      <c r="A499" s="39"/>
      <c r="B499" s="40"/>
      <c r="C499" s="205" t="s">
        <v>1180</v>
      </c>
      <c r="D499" s="205" t="s">
        <v>127</v>
      </c>
      <c r="E499" s="206" t="s">
        <v>1181</v>
      </c>
      <c r="F499" s="207" t="s">
        <v>1182</v>
      </c>
      <c r="G499" s="208" t="s">
        <v>130</v>
      </c>
      <c r="H499" s="209">
        <v>2</v>
      </c>
      <c r="I499" s="210"/>
      <c r="J499" s="211">
        <f>ROUND(I499*H499,2)</f>
        <v>0</v>
      </c>
      <c r="K499" s="207" t="s">
        <v>19</v>
      </c>
      <c r="L499" s="45"/>
      <c r="M499" s="212" t="s">
        <v>19</v>
      </c>
      <c r="N499" s="213" t="s">
        <v>43</v>
      </c>
      <c r="O499" s="85"/>
      <c r="P499" s="214">
        <f>O499*H499</f>
        <v>0</v>
      </c>
      <c r="Q499" s="214">
        <v>0</v>
      </c>
      <c r="R499" s="214">
        <f>Q499*H499</f>
        <v>0</v>
      </c>
      <c r="S499" s="214">
        <v>0</v>
      </c>
      <c r="T499" s="215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16" t="s">
        <v>165</v>
      </c>
      <c r="AT499" s="216" t="s">
        <v>127</v>
      </c>
      <c r="AU499" s="216" t="s">
        <v>80</v>
      </c>
      <c r="AY499" s="18" t="s">
        <v>124</v>
      </c>
      <c r="BE499" s="217">
        <f>IF(N499="základní",J499,0)</f>
        <v>0</v>
      </c>
      <c r="BF499" s="217">
        <f>IF(N499="snížená",J499,0)</f>
        <v>0</v>
      </c>
      <c r="BG499" s="217">
        <f>IF(N499="zákl. přenesená",J499,0)</f>
        <v>0</v>
      </c>
      <c r="BH499" s="217">
        <f>IF(N499="sníž. přenesená",J499,0)</f>
        <v>0</v>
      </c>
      <c r="BI499" s="217">
        <f>IF(N499="nulová",J499,0)</f>
        <v>0</v>
      </c>
      <c r="BJ499" s="18" t="s">
        <v>80</v>
      </c>
      <c r="BK499" s="217">
        <f>ROUND(I499*H499,2)</f>
        <v>0</v>
      </c>
      <c r="BL499" s="18" t="s">
        <v>165</v>
      </c>
      <c r="BM499" s="216" t="s">
        <v>1183</v>
      </c>
    </row>
    <row r="500" spans="1:47" s="2" customFormat="1" ht="12">
      <c r="A500" s="39"/>
      <c r="B500" s="40"/>
      <c r="C500" s="41"/>
      <c r="D500" s="218" t="s">
        <v>134</v>
      </c>
      <c r="E500" s="41"/>
      <c r="F500" s="219" t="s">
        <v>1182</v>
      </c>
      <c r="G500" s="41"/>
      <c r="H500" s="41"/>
      <c r="I500" s="220"/>
      <c r="J500" s="41"/>
      <c r="K500" s="41"/>
      <c r="L500" s="45"/>
      <c r="M500" s="221"/>
      <c r="N500" s="222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134</v>
      </c>
      <c r="AU500" s="18" t="s">
        <v>80</v>
      </c>
    </row>
    <row r="501" spans="1:65" s="2" customFormat="1" ht="14.4" customHeight="1">
      <c r="A501" s="39"/>
      <c r="B501" s="40"/>
      <c r="C501" s="205" t="s">
        <v>1184</v>
      </c>
      <c r="D501" s="205" t="s">
        <v>127</v>
      </c>
      <c r="E501" s="206" t="s">
        <v>1185</v>
      </c>
      <c r="F501" s="207" t="s">
        <v>1186</v>
      </c>
      <c r="G501" s="208" t="s">
        <v>130</v>
      </c>
      <c r="H501" s="209">
        <v>3</v>
      </c>
      <c r="I501" s="210"/>
      <c r="J501" s="211">
        <f>ROUND(I501*H501,2)</f>
        <v>0</v>
      </c>
      <c r="K501" s="207" t="s">
        <v>19</v>
      </c>
      <c r="L501" s="45"/>
      <c r="M501" s="212" t="s">
        <v>19</v>
      </c>
      <c r="N501" s="213" t="s">
        <v>43</v>
      </c>
      <c r="O501" s="85"/>
      <c r="P501" s="214">
        <f>O501*H501</f>
        <v>0</v>
      </c>
      <c r="Q501" s="214">
        <v>0</v>
      </c>
      <c r="R501" s="214">
        <f>Q501*H501</f>
        <v>0</v>
      </c>
      <c r="S501" s="214">
        <v>0</v>
      </c>
      <c r="T501" s="215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16" t="s">
        <v>165</v>
      </c>
      <c r="AT501" s="216" t="s">
        <v>127</v>
      </c>
      <c r="AU501" s="216" t="s">
        <v>80</v>
      </c>
      <c r="AY501" s="18" t="s">
        <v>124</v>
      </c>
      <c r="BE501" s="217">
        <f>IF(N501="základní",J501,0)</f>
        <v>0</v>
      </c>
      <c r="BF501" s="217">
        <f>IF(N501="snížená",J501,0)</f>
        <v>0</v>
      </c>
      <c r="BG501" s="217">
        <f>IF(N501="zákl. přenesená",J501,0)</f>
        <v>0</v>
      </c>
      <c r="BH501" s="217">
        <f>IF(N501="sníž. přenesená",J501,0)</f>
        <v>0</v>
      </c>
      <c r="BI501" s="217">
        <f>IF(N501="nulová",J501,0)</f>
        <v>0</v>
      </c>
      <c r="BJ501" s="18" t="s">
        <v>80</v>
      </c>
      <c r="BK501" s="217">
        <f>ROUND(I501*H501,2)</f>
        <v>0</v>
      </c>
      <c r="BL501" s="18" t="s">
        <v>165</v>
      </c>
      <c r="BM501" s="216" t="s">
        <v>1187</v>
      </c>
    </row>
    <row r="502" spans="1:47" s="2" customFormat="1" ht="12">
      <c r="A502" s="39"/>
      <c r="B502" s="40"/>
      <c r="C502" s="41"/>
      <c r="D502" s="218" t="s">
        <v>134</v>
      </c>
      <c r="E502" s="41"/>
      <c r="F502" s="219" t="s">
        <v>1186</v>
      </c>
      <c r="G502" s="41"/>
      <c r="H502" s="41"/>
      <c r="I502" s="220"/>
      <c r="J502" s="41"/>
      <c r="K502" s="41"/>
      <c r="L502" s="45"/>
      <c r="M502" s="221"/>
      <c r="N502" s="222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134</v>
      </c>
      <c r="AU502" s="18" t="s">
        <v>80</v>
      </c>
    </row>
    <row r="503" spans="1:65" s="2" customFormat="1" ht="14.4" customHeight="1">
      <c r="A503" s="39"/>
      <c r="B503" s="40"/>
      <c r="C503" s="205" t="s">
        <v>1188</v>
      </c>
      <c r="D503" s="205" t="s">
        <v>127</v>
      </c>
      <c r="E503" s="206" t="s">
        <v>1189</v>
      </c>
      <c r="F503" s="207" t="s">
        <v>1190</v>
      </c>
      <c r="G503" s="208" t="s">
        <v>130</v>
      </c>
      <c r="H503" s="209">
        <v>1</v>
      </c>
      <c r="I503" s="210"/>
      <c r="J503" s="211">
        <f>ROUND(I503*H503,2)</f>
        <v>0</v>
      </c>
      <c r="K503" s="207" t="s">
        <v>19</v>
      </c>
      <c r="L503" s="45"/>
      <c r="M503" s="212" t="s">
        <v>19</v>
      </c>
      <c r="N503" s="213" t="s">
        <v>43</v>
      </c>
      <c r="O503" s="85"/>
      <c r="P503" s="214">
        <f>O503*H503</f>
        <v>0</v>
      </c>
      <c r="Q503" s="214">
        <v>0</v>
      </c>
      <c r="R503" s="214">
        <f>Q503*H503</f>
        <v>0</v>
      </c>
      <c r="S503" s="214">
        <v>0</v>
      </c>
      <c r="T503" s="215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16" t="s">
        <v>165</v>
      </c>
      <c r="AT503" s="216" t="s">
        <v>127</v>
      </c>
      <c r="AU503" s="216" t="s">
        <v>80</v>
      </c>
      <c r="AY503" s="18" t="s">
        <v>124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18" t="s">
        <v>80</v>
      </c>
      <c r="BK503" s="217">
        <f>ROUND(I503*H503,2)</f>
        <v>0</v>
      </c>
      <c r="BL503" s="18" t="s">
        <v>165</v>
      </c>
      <c r="BM503" s="216" t="s">
        <v>1191</v>
      </c>
    </row>
    <row r="504" spans="1:47" s="2" customFormat="1" ht="12">
      <c r="A504" s="39"/>
      <c r="B504" s="40"/>
      <c r="C504" s="41"/>
      <c r="D504" s="218" t="s">
        <v>134</v>
      </c>
      <c r="E504" s="41"/>
      <c r="F504" s="219" t="s">
        <v>1190</v>
      </c>
      <c r="G504" s="41"/>
      <c r="H504" s="41"/>
      <c r="I504" s="220"/>
      <c r="J504" s="41"/>
      <c r="K504" s="41"/>
      <c r="L504" s="45"/>
      <c r="M504" s="221"/>
      <c r="N504" s="222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134</v>
      </c>
      <c r="AU504" s="18" t="s">
        <v>80</v>
      </c>
    </row>
    <row r="505" spans="1:65" s="2" customFormat="1" ht="14.4" customHeight="1">
      <c r="A505" s="39"/>
      <c r="B505" s="40"/>
      <c r="C505" s="205" t="s">
        <v>1192</v>
      </c>
      <c r="D505" s="205" t="s">
        <v>127</v>
      </c>
      <c r="E505" s="206" t="s">
        <v>1193</v>
      </c>
      <c r="F505" s="207" t="s">
        <v>1194</v>
      </c>
      <c r="G505" s="208" t="s">
        <v>130</v>
      </c>
      <c r="H505" s="209">
        <v>1</v>
      </c>
      <c r="I505" s="210"/>
      <c r="J505" s="211">
        <f>ROUND(I505*H505,2)</f>
        <v>0</v>
      </c>
      <c r="K505" s="207" t="s">
        <v>19</v>
      </c>
      <c r="L505" s="45"/>
      <c r="M505" s="212" t="s">
        <v>19</v>
      </c>
      <c r="N505" s="213" t="s">
        <v>43</v>
      </c>
      <c r="O505" s="85"/>
      <c r="P505" s="214">
        <f>O505*H505</f>
        <v>0</v>
      </c>
      <c r="Q505" s="214">
        <v>0</v>
      </c>
      <c r="R505" s="214">
        <f>Q505*H505</f>
        <v>0</v>
      </c>
      <c r="S505" s="214">
        <v>0</v>
      </c>
      <c r="T505" s="215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16" t="s">
        <v>165</v>
      </c>
      <c r="AT505" s="216" t="s">
        <v>127</v>
      </c>
      <c r="AU505" s="216" t="s">
        <v>80</v>
      </c>
      <c r="AY505" s="18" t="s">
        <v>124</v>
      </c>
      <c r="BE505" s="217">
        <f>IF(N505="základní",J505,0)</f>
        <v>0</v>
      </c>
      <c r="BF505" s="217">
        <f>IF(N505="snížená",J505,0)</f>
        <v>0</v>
      </c>
      <c r="BG505" s="217">
        <f>IF(N505="zákl. přenesená",J505,0)</f>
        <v>0</v>
      </c>
      <c r="BH505" s="217">
        <f>IF(N505="sníž. přenesená",J505,0)</f>
        <v>0</v>
      </c>
      <c r="BI505" s="217">
        <f>IF(N505="nulová",J505,0)</f>
        <v>0</v>
      </c>
      <c r="BJ505" s="18" t="s">
        <v>80</v>
      </c>
      <c r="BK505" s="217">
        <f>ROUND(I505*H505,2)</f>
        <v>0</v>
      </c>
      <c r="BL505" s="18" t="s">
        <v>165</v>
      </c>
      <c r="BM505" s="216" t="s">
        <v>1195</v>
      </c>
    </row>
    <row r="506" spans="1:47" s="2" customFormat="1" ht="12">
      <c r="A506" s="39"/>
      <c r="B506" s="40"/>
      <c r="C506" s="41"/>
      <c r="D506" s="218" t="s">
        <v>134</v>
      </c>
      <c r="E506" s="41"/>
      <c r="F506" s="219" t="s">
        <v>1194</v>
      </c>
      <c r="G506" s="41"/>
      <c r="H506" s="41"/>
      <c r="I506" s="220"/>
      <c r="J506" s="41"/>
      <c r="K506" s="41"/>
      <c r="L506" s="45"/>
      <c r="M506" s="221"/>
      <c r="N506" s="222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134</v>
      </c>
      <c r="AU506" s="18" t="s">
        <v>80</v>
      </c>
    </row>
    <row r="507" spans="1:63" s="12" customFormat="1" ht="25.9" customHeight="1">
      <c r="A507" s="12"/>
      <c r="B507" s="189"/>
      <c r="C507" s="190"/>
      <c r="D507" s="191" t="s">
        <v>71</v>
      </c>
      <c r="E507" s="192" t="s">
        <v>1196</v>
      </c>
      <c r="F507" s="192" t="s">
        <v>1197</v>
      </c>
      <c r="G507" s="190"/>
      <c r="H507" s="190"/>
      <c r="I507" s="193"/>
      <c r="J507" s="194">
        <f>BK507</f>
        <v>0</v>
      </c>
      <c r="K507" s="190"/>
      <c r="L507" s="195"/>
      <c r="M507" s="196"/>
      <c r="N507" s="197"/>
      <c r="O507" s="197"/>
      <c r="P507" s="198">
        <f>SUM(P508:P511)</f>
        <v>0</v>
      </c>
      <c r="Q507" s="197"/>
      <c r="R507" s="198">
        <f>SUM(R508:R511)</f>
        <v>0</v>
      </c>
      <c r="S507" s="197"/>
      <c r="T507" s="199">
        <f>SUM(T508:T511)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00" t="s">
        <v>80</v>
      </c>
      <c r="AT507" s="201" t="s">
        <v>71</v>
      </c>
      <c r="AU507" s="201" t="s">
        <v>72</v>
      </c>
      <c r="AY507" s="200" t="s">
        <v>124</v>
      </c>
      <c r="BK507" s="202">
        <f>SUM(BK508:BK511)</f>
        <v>0</v>
      </c>
    </row>
    <row r="508" spans="1:65" s="2" customFormat="1" ht="14.4" customHeight="1">
      <c r="A508" s="39"/>
      <c r="B508" s="40"/>
      <c r="C508" s="205" t="s">
        <v>1198</v>
      </c>
      <c r="D508" s="205" t="s">
        <v>127</v>
      </c>
      <c r="E508" s="206" t="s">
        <v>1199</v>
      </c>
      <c r="F508" s="207" t="s">
        <v>1200</v>
      </c>
      <c r="G508" s="208" t="s">
        <v>130</v>
      </c>
      <c r="H508" s="209">
        <v>1</v>
      </c>
      <c r="I508" s="210"/>
      <c r="J508" s="211">
        <f>ROUND(I508*H508,2)</f>
        <v>0</v>
      </c>
      <c r="K508" s="207" t="s">
        <v>19</v>
      </c>
      <c r="L508" s="45"/>
      <c r="M508" s="212" t="s">
        <v>19</v>
      </c>
      <c r="N508" s="213" t="s">
        <v>43</v>
      </c>
      <c r="O508" s="85"/>
      <c r="P508" s="214">
        <f>O508*H508</f>
        <v>0</v>
      </c>
      <c r="Q508" s="214">
        <v>0</v>
      </c>
      <c r="R508" s="214">
        <f>Q508*H508</f>
        <v>0</v>
      </c>
      <c r="S508" s="214">
        <v>0</v>
      </c>
      <c r="T508" s="215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16" t="s">
        <v>165</v>
      </c>
      <c r="AT508" s="216" t="s">
        <v>127</v>
      </c>
      <c r="AU508" s="216" t="s">
        <v>80</v>
      </c>
      <c r="AY508" s="18" t="s">
        <v>124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18" t="s">
        <v>80</v>
      </c>
      <c r="BK508" s="217">
        <f>ROUND(I508*H508,2)</f>
        <v>0</v>
      </c>
      <c r="BL508" s="18" t="s">
        <v>165</v>
      </c>
      <c r="BM508" s="216" t="s">
        <v>1201</v>
      </c>
    </row>
    <row r="509" spans="1:47" s="2" customFormat="1" ht="12">
      <c r="A509" s="39"/>
      <c r="B509" s="40"/>
      <c r="C509" s="41"/>
      <c r="D509" s="218" t="s">
        <v>134</v>
      </c>
      <c r="E509" s="41"/>
      <c r="F509" s="219" t="s">
        <v>1200</v>
      </c>
      <c r="G509" s="41"/>
      <c r="H509" s="41"/>
      <c r="I509" s="220"/>
      <c r="J509" s="41"/>
      <c r="K509" s="41"/>
      <c r="L509" s="45"/>
      <c r="M509" s="221"/>
      <c r="N509" s="222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134</v>
      </c>
      <c r="AU509" s="18" t="s">
        <v>80</v>
      </c>
    </row>
    <row r="510" spans="1:65" s="2" customFormat="1" ht="24.15" customHeight="1">
      <c r="A510" s="39"/>
      <c r="B510" s="40"/>
      <c r="C510" s="205" t="s">
        <v>1202</v>
      </c>
      <c r="D510" s="205" t="s">
        <v>127</v>
      </c>
      <c r="E510" s="206" t="s">
        <v>1203</v>
      </c>
      <c r="F510" s="207" t="s">
        <v>1204</v>
      </c>
      <c r="G510" s="208" t="s">
        <v>130</v>
      </c>
      <c r="H510" s="209">
        <v>1</v>
      </c>
      <c r="I510" s="210"/>
      <c r="J510" s="211">
        <f>ROUND(I510*H510,2)</f>
        <v>0</v>
      </c>
      <c r="K510" s="207" t="s">
        <v>19</v>
      </c>
      <c r="L510" s="45"/>
      <c r="M510" s="212" t="s">
        <v>19</v>
      </c>
      <c r="N510" s="213" t="s">
        <v>43</v>
      </c>
      <c r="O510" s="85"/>
      <c r="P510" s="214">
        <f>O510*H510</f>
        <v>0</v>
      </c>
      <c r="Q510" s="214">
        <v>0</v>
      </c>
      <c r="R510" s="214">
        <f>Q510*H510</f>
        <v>0</v>
      </c>
      <c r="S510" s="214">
        <v>0</v>
      </c>
      <c r="T510" s="215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16" t="s">
        <v>165</v>
      </c>
      <c r="AT510" s="216" t="s">
        <v>127</v>
      </c>
      <c r="AU510" s="216" t="s">
        <v>80</v>
      </c>
      <c r="AY510" s="18" t="s">
        <v>124</v>
      </c>
      <c r="BE510" s="217">
        <f>IF(N510="základní",J510,0)</f>
        <v>0</v>
      </c>
      <c r="BF510" s="217">
        <f>IF(N510="snížená",J510,0)</f>
        <v>0</v>
      </c>
      <c r="BG510" s="217">
        <f>IF(N510="zákl. přenesená",J510,0)</f>
        <v>0</v>
      </c>
      <c r="BH510" s="217">
        <f>IF(N510="sníž. přenesená",J510,0)</f>
        <v>0</v>
      </c>
      <c r="BI510" s="217">
        <f>IF(N510="nulová",J510,0)</f>
        <v>0</v>
      </c>
      <c r="BJ510" s="18" t="s">
        <v>80</v>
      </c>
      <c r="BK510" s="217">
        <f>ROUND(I510*H510,2)</f>
        <v>0</v>
      </c>
      <c r="BL510" s="18" t="s">
        <v>165</v>
      </c>
      <c r="BM510" s="216" t="s">
        <v>1205</v>
      </c>
    </row>
    <row r="511" spans="1:47" s="2" customFormat="1" ht="12">
      <c r="A511" s="39"/>
      <c r="B511" s="40"/>
      <c r="C511" s="41"/>
      <c r="D511" s="218" t="s">
        <v>134</v>
      </c>
      <c r="E511" s="41"/>
      <c r="F511" s="219" t="s">
        <v>1204</v>
      </c>
      <c r="G511" s="41"/>
      <c r="H511" s="41"/>
      <c r="I511" s="220"/>
      <c r="J511" s="41"/>
      <c r="K511" s="41"/>
      <c r="L511" s="45"/>
      <c r="M511" s="221"/>
      <c r="N511" s="222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134</v>
      </c>
      <c r="AU511" s="18" t="s">
        <v>80</v>
      </c>
    </row>
    <row r="512" spans="1:63" s="12" customFormat="1" ht="25.9" customHeight="1">
      <c r="A512" s="12"/>
      <c r="B512" s="189"/>
      <c r="C512" s="190"/>
      <c r="D512" s="191" t="s">
        <v>71</v>
      </c>
      <c r="E512" s="192" t="s">
        <v>1206</v>
      </c>
      <c r="F512" s="192" t="s">
        <v>78</v>
      </c>
      <c r="G512" s="190"/>
      <c r="H512" s="190"/>
      <c r="I512" s="193"/>
      <c r="J512" s="194">
        <f>BK512</f>
        <v>0</v>
      </c>
      <c r="K512" s="190"/>
      <c r="L512" s="195"/>
      <c r="M512" s="196"/>
      <c r="N512" s="197"/>
      <c r="O512" s="197"/>
      <c r="P512" s="198">
        <f>SUM(P513:P528)</f>
        <v>0</v>
      </c>
      <c r="Q512" s="197"/>
      <c r="R512" s="198">
        <f>SUM(R513:R528)</f>
        <v>0</v>
      </c>
      <c r="S512" s="197"/>
      <c r="T512" s="199">
        <f>SUM(T513:T528)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00" t="s">
        <v>80</v>
      </c>
      <c r="AT512" s="201" t="s">
        <v>71</v>
      </c>
      <c r="AU512" s="201" t="s">
        <v>72</v>
      </c>
      <c r="AY512" s="200" t="s">
        <v>124</v>
      </c>
      <c r="BK512" s="202">
        <f>SUM(BK513:BK528)</f>
        <v>0</v>
      </c>
    </row>
    <row r="513" spans="1:65" s="2" customFormat="1" ht="14.4" customHeight="1">
      <c r="A513" s="39"/>
      <c r="B513" s="40"/>
      <c r="C513" s="205" t="s">
        <v>1207</v>
      </c>
      <c r="D513" s="205" t="s">
        <v>127</v>
      </c>
      <c r="E513" s="206" t="s">
        <v>1208</v>
      </c>
      <c r="F513" s="207" t="s">
        <v>1209</v>
      </c>
      <c r="G513" s="208" t="s">
        <v>130</v>
      </c>
      <c r="H513" s="209">
        <v>1</v>
      </c>
      <c r="I513" s="210"/>
      <c r="J513" s="211">
        <f>ROUND(I513*H513,2)</f>
        <v>0</v>
      </c>
      <c r="K513" s="207" t="s">
        <v>19</v>
      </c>
      <c r="L513" s="45"/>
      <c r="M513" s="212" t="s">
        <v>19</v>
      </c>
      <c r="N513" s="213" t="s">
        <v>43</v>
      </c>
      <c r="O513" s="85"/>
      <c r="P513" s="214">
        <f>O513*H513</f>
        <v>0</v>
      </c>
      <c r="Q513" s="214">
        <v>0</v>
      </c>
      <c r="R513" s="214">
        <f>Q513*H513</f>
        <v>0</v>
      </c>
      <c r="S513" s="214">
        <v>0</v>
      </c>
      <c r="T513" s="215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16" t="s">
        <v>165</v>
      </c>
      <c r="AT513" s="216" t="s">
        <v>127</v>
      </c>
      <c r="AU513" s="216" t="s">
        <v>80</v>
      </c>
      <c r="AY513" s="18" t="s">
        <v>124</v>
      </c>
      <c r="BE513" s="217">
        <f>IF(N513="základní",J513,0)</f>
        <v>0</v>
      </c>
      <c r="BF513" s="217">
        <f>IF(N513="snížená",J513,0)</f>
        <v>0</v>
      </c>
      <c r="BG513" s="217">
        <f>IF(N513="zákl. přenesená",J513,0)</f>
        <v>0</v>
      </c>
      <c r="BH513" s="217">
        <f>IF(N513="sníž. přenesená",J513,0)</f>
        <v>0</v>
      </c>
      <c r="BI513" s="217">
        <f>IF(N513="nulová",J513,0)</f>
        <v>0</v>
      </c>
      <c r="BJ513" s="18" t="s">
        <v>80</v>
      </c>
      <c r="BK513" s="217">
        <f>ROUND(I513*H513,2)</f>
        <v>0</v>
      </c>
      <c r="BL513" s="18" t="s">
        <v>165</v>
      </c>
      <c r="BM513" s="216" t="s">
        <v>1210</v>
      </c>
    </row>
    <row r="514" spans="1:47" s="2" customFormat="1" ht="12">
      <c r="A514" s="39"/>
      <c r="B514" s="40"/>
      <c r="C514" s="41"/>
      <c r="D514" s="218" t="s">
        <v>134</v>
      </c>
      <c r="E514" s="41"/>
      <c r="F514" s="219" t="s">
        <v>1209</v>
      </c>
      <c r="G514" s="41"/>
      <c r="H514" s="41"/>
      <c r="I514" s="220"/>
      <c r="J514" s="41"/>
      <c r="K514" s="41"/>
      <c r="L514" s="45"/>
      <c r="M514" s="221"/>
      <c r="N514" s="222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134</v>
      </c>
      <c r="AU514" s="18" t="s">
        <v>80</v>
      </c>
    </row>
    <row r="515" spans="1:65" s="2" customFormat="1" ht="14.4" customHeight="1">
      <c r="A515" s="39"/>
      <c r="B515" s="40"/>
      <c r="C515" s="205" t="s">
        <v>1211</v>
      </c>
      <c r="D515" s="205" t="s">
        <v>127</v>
      </c>
      <c r="E515" s="206" t="s">
        <v>1212</v>
      </c>
      <c r="F515" s="207" t="s">
        <v>1213</v>
      </c>
      <c r="G515" s="208" t="s">
        <v>130</v>
      </c>
      <c r="H515" s="209">
        <v>1</v>
      </c>
      <c r="I515" s="210"/>
      <c r="J515" s="211">
        <f>ROUND(I515*H515,2)</f>
        <v>0</v>
      </c>
      <c r="K515" s="207" t="s">
        <v>19</v>
      </c>
      <c r="L515" s="45"/>
      <c r="M515" s="212" t="s">
        <v>19</v>
      </c>
      <c r="N515" s="213" t="s">
        <v>43</v>
      </c>
      <c r="O515" s="85"/>
      <c r="P515" s="214">
        <f>O515*H515</f>
        <v>0</v>
      </c>
      <c r="Q515" s="214">
        <v>0</v>
      </c>
      <c r="R515" s="214">
        <f>Q515*H515</f>
        <v>0</v>
      </c>
      <c r="S515" s="214">
        <v>0</v>
      </c>
      <c r="T515" s="215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16" t="s">
        <v>165</v>
      </c>
      <c r="AT515" s="216" t="s">
        <v>127</v>
      </c>
      <c r="AU515" s="216" t="s">
        <v>80</v>
      </c>
      <c r="AY515" s="18" t="s">
        <v>124</v>
      </c>
      <c r="BE515" s="217">
        <f>IF(N515="základní",J515,0)</f>
        <v>0</v>
      </c>
      <c r="BF515" s="217">
        <f>IF(N515="snížená",J515,0)</f>
        <v>0</v>
      </c>
      <c r="BG515" s="217">
        <f>IF(N515="zákl. přenesená",J515,0)</f>
        <v>0</v>
      </c>
      <c r="BH515" s="217">
        <f>IF(N515="sníž. přenesená",J515,0)</f>
        <v>0</v>
      </c>
      <c r="BI515" s="217">
        <f>IF(N515="nulová",J515,0)</f>
        <v>0</v>
      </c>
      <c r="BJ515" s="18" t="s">
        <v>80</v>
      </c>
      <c r="BK515" s="217">
        <f>ROUND(I515*H515,2)</f>
        <v>0</v>
      </c>
      <c r="BL515" s="18" t="s">
        <v>165</v>
      </c>
      <c r="BM515" s="216" t="s">
        <v>1214</v>
      </c>
    </row>
    <row r="516" spans="1:47" s="2" customFormat="1" ht="12">
      <c r="A516" s="39"/>
      <c r="B516" s="40"/>
      <c r="C516" s="41"/>
      <c r="D516" s="218" t="s">
        <v>134</v>
      </c>
      <c r="E516" s="41"/>
      <c r="F516" s="219" t="s">
        <v>1213</v>
      </c>
      <c r="G516" s="41"/>
      <c r="H516" s="41"/>
      <c r="I516" s="220"/>
      <c r="J516" s="41"/>
      <c r="K516" s="41"/>
      <c r="L516" s="45"/>
      <c r="M516" s="221"/>
      <c r="N516" s="222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134</v>
      </c>
      <c r="AU516" s="18" t="s">
        <v>80</v>
      </c>
    </row>
    <row r="517" spans="1:65" s="2" customFormat="1" ht="14.4" customHeight="1">
      <c r="A517" s="39"/>
      <c r="B517" s="40"/>
      <c r="C517" s="205" t="s">
        <v>1215</v>
      </c>
      <c r="D517" s="205" t="s">
        <v>127</v>
      </c>
      <c r="E517" s="206" t="s">
        <v>1216</v>
      </c>
      <c r="F517" s="207" t="s">
        <v>1217</v>
      </c>
      <c r="G517" s="208" t="s">
        <v>130</v>
      </c>
      <c r="H517" s="209">
        <v>1</v>
      </c>
      <c r="I517" s="210"/>
      <c r="J517" s="211">
        <f>ROUND(I517*H517,2)</f>
        <v>0</v>
      </c>
      <c r="K517" s="207" t="s">
        <v>19</v>
      </c>
      <c r="L517" s="45"/>
      <c r="M517" s="212" t="s">
        <v>19</v>
      </c>
      <c r="N517" s="213" t="s">
        <v>43</v>
      </c>
      <c r="O517" s="85"/>
      <c r="P517" s="214">
        <f>O517*H517</f>
        <v>0</v>
      </c>
      <c r="Q517" s="214">
        <v>0</v>
      </c>
      <c r="R517" s="214">
        <f>Q517*H517</f>
        <v>0</v>
      </c>
      <c r="S517" s="214">
        <v>0</v>
      </c>
      <c r="T517" s="215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16" t="s">
        <v>165</v>
      </c>
      <c r="AT517" s="216" t="s">
        <v>127</v>
      </c>
      <c r="AU517" s="216" t="s">
        <v>80</v>
      </c>
      <c r="AY517" s="18" t="s">
        <v>124</v>
      </c>
      <c r="BE517" s="217">
        <f>IF(N517="základní",J517,0)</f>
        <v>0</v>
      </c>
      <c r="BF517" s="217">
        <f>IF(N517="snížená",J517,0)</f>
        <v>0</v>
      </c>
      <c r="BG517" s="217">
        <f>IF(N517="zákl. přenesená",J517,0)</f>
        <v>0</v>
      </c>
      <c r="BH517" s="217">
        <f>IF(N517="sníž. přenesená",J517,0)</f>
        <v>0</v>
      </c>
      <c r="BI517" s="217">
        <f>IF(N517="nulová",J517,0)</f>
        <v>0</v>
      </c>
      <c r="BJ517" s="18" t="s">
        <v>80</v>
      </c>
      <c r="BK517" s="217">
        <f>ROUND(I517*H517,2)</f>
        <v>0</v>
      </c>
      <c r="BL517" s="18" t="s">
        <v>165</v>
      </c>
      <c r="BM517" s="216" t="s">
        <v>1218</v>
      </c>
    </row>
    <row r="518" spans="1:47" s="2" customFormat="1" ht="12">
      <c r="A518" s="39"/>
      <c r="B518" s="40"/>
      <c r="C518" s="41"/>
      <c r="D518" s="218" t="s">
        <v>134</v>
      </c>
      <c r="E518" s="41"/>
      <c r="F518" s="219" t="s">
        <v>1217</v>
      </c>
      <c r="G518" s="41"/>
      <c r="H518" s="41"/>
      <c r="I518" s="220"/>
      <c r="J518" s="41"/>
      <c r="K518" s="41"/>
      <c r="L518" s="45"/>
      <c r="M518" s="221"/>
      <c r="N518" s="222"/>
      <c r="O518" s="85"/>
      <c r="P518" s="85"/>
      <c r="Q518" s="85"/>
      <c r="R518" s="85"/>
      <c r="S518" s="85"/>
      <c r="T518" s="86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134</v>
      </c>
      <c r="AU518" s="18" t="s">
        <v>80</v>
      </c>
    </row>
    <row r="519" spans="1:65" s="2" customFormat="1" ht="14.4" customHeight="1">
      <c r="A519" s="39"/>
      <c r="B519" s="40"/>
      <c r="C519" s="205" t="s">
        <v>1219</v>
      </c>
      <c r="D519" s="205" t="s">
        <v>127</v>
      </c>
      <c r="E519" s="206" t="s">
        <v>1220</v>
      </c>
      <c r="F519" s="207" t="s">
        <v>1221</v>
      </c>
      <c r="G519" s="208" t="s">
        <v>130</v>
      </c>
      <c r="H519" s="209">
        <v>1</v>
      </c>
      <c r="I519" s="210"/>
      <c r="J519" s="211">
        <f>ROUND(I519*H519,2)</f>
        <v>0</v>
      </c>
      <c r="K519" s="207" t="s">
        <v>19</v>
      </c>
      <c r="L519" s="45"/>
      <c r="M519" s="212" t="s">
        <v>19</v>
      </c>
      <c r="N519" s="213" t="s">
        <v>43</v>
      </c>
      <c r="O519" s="85"/>
      <c r="P519" s="214">
        <f>O519*H519</f>
        <v>0</v>
      </c>
      <c r="Q519" s="214">
        <v>0</v>
      </c>
      <c r="R519" s="214">
        <f>Q519*H519</f>
        <v>0</v>
      </c>
      <c r="S519" s="214">
        <v>0</v>
      </c>
      <c r="T519" s="215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16" t="s">
        <v>165</v>
      </c>
      <c r="AT519" s="216" t="s">
        <v>127</v>
      </c>
      <c r="AU519" s="216" t="s">
        <v>80</v>
      </c>
      <c r="AY519" s="18" t="s">
        <v>124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18" t="s">
        <v>80</v>
      </c>
      <c r="BK519" s="217">
        <f>ROUND(I519*H519,2)</f>
        <v>0</v>
      </c>
      <c r="BL519" s="18" t="s">
        <v>165</v>
      </c>
      <c r="BM519" s="216" t="s">
        <v>1222</v>
      </c>
    </row>
    <row r="520" spans="1:47" s="2" customFormat="1" ht="12">
      <c r="A520" s="39"/>
      <c r="B520" s="40"/>
      <c r="C520" s="41"/>
      <c r="D520" s="218" t="s">
        <v>134</v>
      </c>
      <c r="E520" s="41"/>
      <c r="F520" s="219" t="s">
        <v>1221</v>
      </c>
      <c r="G520" s="41"/>
      <c r="H520" s="41"/>
      <c r="I520" s="220"/>
      <c r="J520" s="41"/>
      <c r="K520" s="41"/>
      <c r="L520" s="45"/>
      <c r="M520" s="221"/>
      <c r="N520" s="222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134</v>
      </c>
      <c r="AU520" s="18" t="s">
        <v>80</v>
      </c>
    </row>
    <row r="521" spans="1:65" s="2" customFormat="1" ht="14.4" customHeight="1">
      <c r="A521" s="39"/>
      <c r="B521" s="40"/>
      <c r="C521" s="205" t="s">
        <v>1223</v>
      </c>
      <c r="D521" s="205" t="s">
        <v>127</v>
      </c>
      <c r="E521" s="206" t="s">
        <v>1224</v>
      </c>
      <c r="F521" s="207" t="s">
        <v>1225</v>
      </c>
      <c r="G521" s="208" t="s">
        <v>130</v>
      </c>
      <c r="H521" s="209">
        <v>1</v>
      </c>
      <c r="I521" s="210"/>
      <c r="J521" s="211">
        <f>ROUND(I521*H521,2)</f>
        <v>0</v>
      </c>
      <c r="K521" s="207" t="s">
        <v>19</v>
      </c>
      <c r="L521" s="45"/>
      <c r="M521" s="212" t="s">
        <v>19</v>
      </c>
      <c r="N521" s="213" t="s">
        <v>43</v>
      </c>
      <c r="O521" s="85"/>
      <c r="P521" s="214">
        <f>O521*H521</f>
        <v>0</v>
      </c>
      <c r="Q521" s="214">
        <v>0</v>
      </c>
      <c r="R521" s="214">
        <f>Q521*H521</f>
        <v>0</v>
      </c>
      <c r="S521" s="214">
        <v>0</v>
      </c>
      <c r="T521" s="215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16" t="s">
        <v>165</v>
      </c>
      <c r="AT521" s="216" t="s">
        <v>127</v>
      </c>
      <c r="AU521" s="216" t="s">
        <v>80</v>
      </c>
      <c r="AY521" s="18" t="s">
        <v>124</v>
      </c>
      <c r="BE521" s="217">
        <f>IF(N521="základní",J521,0)</f>
        <v>0</v>
      </c>
      <c r="BF521" s="217">
        <f>IF(N521="snížená",J521,0)</f>
        <v>0</v>
      </c>
      <c r="BG521" s="217">
        <f>IF(N521="zákl. přenesená",J521,0)</f>
        <v>0</v>
      </c>
      <c r="BH521" s="217">
        <f>IF(N521="sníž. přenesená",J521,0)</f>
        <v>0</v>
      </c>
      <c r="BI521" s="217">
        <f>IF(N521="nulová",J521,0)</f>
        <v>0</v>
      </c>
      <c r="BJ521" s="18" t="s">
        <v>80</v>
      </c>
      <c r="BK521" s="217">
        <f>ROUND(I521*H521,2)</f>
        <v>0</v>
      </c>
      <c r="BL521" s="18" t="s">
        <v>165</v>
      </c>
      <c r="BM521" s="216" t="s">
        <v>1226</v>
      </c>
    </row>
    <row r="522" spans="1:47" s="2" customFormat="1" ht="12">
      <c r="A522" s="39"/>
      <c r="B522" s="40"/>
      <c r="C522" s="41"/>
      <c r="D522" s="218" t="s">
        <v>134</v>
      </c>
      <c r="E522" s="41"/>
      <c r="F522" s="219" t="s">
        <v>1225</v>
      </c>
      <c r="G522" s="41"/>
      <c r="H522" s="41"/>
      <c r="I522" s="220"/>
      <c r="J522" s="41"/>
      <c r="K522" s="41"/>
      <c r="L522" s="45"/>
      <c r="M522" s="221"/>
      <c r="N522" s="222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134</v>
      </c>
      <c r="AU522" s="18" t="s">
        <v>80</v>
      </c>
    </row>
    <row r="523" spans="1:65" s="2" customFormat="1" ht="14.4" customHeight="1">
      <c r="A523" s="39"/>
      <c r="B523" s="40"/>
      <c r="C523" s="205" t="s">
        <v>1227</v>
      </c>
      <c r="D523" s="205" t="s">
        <v>127</v>
      </c>
      <c r="E523" s="206" t="s">
        <v>1228</v>
      </c>
      <c r="F523" s="207" t="s">
        <v>1229</v>
      </c>
      <c r="G523" s="208" t="s">
        <v>130</v>
      </c>
      <c r="H523" s="209">
        <v>1</v>
      </c>
      <c r="I523" s="210"/>
      <c r="J523" s="211">
        <f>ROUND(I523*H523,2)</f>
        <v>0</v>
      </c>
      <c r="K523" s="207" t="s">
        <v>19</v>
      </c>
      <c r="L523" s="45"/>
      <c r="M523" s="212" t="s">
        <v>19</v>
      </c>
      <c r="N523" s="213" t="s">
        <v>43</v>
      </c>
      <c r="O523" s="85"/>
      <c r="P523" s="214">
        <f>O523*H523</f>
        <v>0</v>
      </c>
      <c r="Q523" s="214">
        <v>0</v>
      </c>
      <c r="R523" s="214">
        <f>Q523*H523</f>
        <v>0</v>
      </c>
      <c r="S523" s="214">
        <v>0</v>
      </c>
      <c r="T523" s="215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16" t="s">
        <v>165</v>
      </c>
      <c r="AT523" s="216" t="s">
        <v>127</v>
      </c>
      <c r="AU523" s="216" t="s">
        <v>80</v>
      </c>
      <c r="AY523" s="18" t="s">
        <v>124</v>
      </c>
      <c r="BE523" s="217">
        <f>IF(N523="základní",J523,0)</f>
        <v>0</v>
      </c>
      <c r="BF523" s="217">
        <f>IF(N523="snížená",J523,0)</f>
        <v>0</v>
      </c>
      <c r="BG523" s="217">
        <f>IF(N523="zákl. přenesená",J523,0)</f>
        <v>0</v>
      </c>
      <c r="BH523" s="217">
        <f>IF(N523="sníž. přenesená",J523,0)</f>
        <v>0</v>
      </c>
      <c r="BI523" s="217">
        <f>IF(N523="nulová",J523,0)</f>
        <v>0</v>
      </c>
      <c r="BJ523" s="18" t="s">
        <v>80</v>
      </c>
      <c r="BK523" s="217">
        <f>ROUND(I523*H523,2)</f>
        <v>0</v>
      </c>
      <c r="BL523" s="18" t="s">
        <v>165</v>
      </c>
      <c r="BM523" s="216" t="s">
        <v>1230</v>
      </c>
    </row>
    <row r="524" spans="1:47" s="2" customFormat="1" ht="12">
      <c r="A524" s="39"/>
      <c r="B524" s="40"/>
      <c r="C524" s="41"/>
      <c r="D524" s="218" t="s">
        <v>134</v>
      </c>
      <c r="E524" s="41"/>
      <c r="F524" s="219" t="s">
        <v>1229</v>
      </c>
      <c r="G524" s="41"/>
      <c r="H524" s="41"/>
      <c r="I524" s="220"/>
      <c r="J524" s="41"/>
      <c r="K524" s="41"/>
      <c r="L524" s="45"/>
      <c r="M524" s="221"/>
      <c r="N524" s="222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134</v>
      </c>
      <c r="AU524" s="18" t="s">
        <v>80</v>
      </c>
    </row>
    <row r="525" spans="1:65" s="2" customFormat="1" ht="14.4" customHeight="1">
      <c r="A525" s="39"/>
      <c r="B525" s="40"/>
      <c r="C525" s="205" t="s">
        <v>1231</v>
      </c>
      <c r="D525" s="205" t="s">
        <v>127</v>
      </c>
      <c r="E525" s="206" t="s">
        <v>1232</v>
      </c>
      <c r="F525" s="207" t="s">
        <v>1233</v>
      </c>
      <c r="G525" s="208" t="s">
        <v>130</v>
      </c>
      <c r="H525" s="209">
        <v>1</v>
      </c>
      <c r="I525" s="210"/>
      <c r="J525" s="211">
        <f>ROUND(I525*H525,2)</f>
        <v>0</v>
      </c>
      <c r="K525" s="207" t="s">
        <v>19</v>
      </c>
      <c r="L525" s="45"/>
      <c r="M525" s="212" t="s">
        <v>19</v>
      </c>
      <c r="N525" s="213" t="s">
        <v>43</v>
      </c>
      <c r="O525" s="85"/>
      <c r="P525" s="214">
        <f>O525*H525</f>
        <v>0</v>
      </c>
      <c r="Q525" s="214">
        <v>0</v>
      </c>
      <c r="R525" s="214">
        <f>Q525*H525</f>
        <v>0</v>
      </c>
      <c r="S525" s="214">
        <v>0</v>
      </c>
      <c r="T525" s="215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16" t="s">
        <v>165</v>
      </c>
      <c r="AT525" s="216" t="s">
        <v>127</v>
      </c>
      <c r="AU525" s="216" t="s">
        <v>80</v>
      </c>
      <c r="AY525" s="18" t="s">
        <v>124</v>
      </c>
      <c r="BE525" s="217">
        <f>IF(N525="základní",J525,0)</f>
        <v>0</v>
      </c>
      <c r="BF525" s="217">
        <f>IF(N525="snížená",J525,0)</f>
        <v>0</v>
      </c>
      <c r="BG525" s="217">
        <f>IF(N525="zákl. přenesená",J525,0)</f>
        <v>0</v>
      </c>
      <c r="BH525" s="217">
        <f>IF(N525="sníž. přenesená",J525,0)</f>
        <v>0</v>
      </c>
      <c r="BI525" s="217">
        <f>IF(N525="nulová",J525,0)</f>
        <v>0</v>
      </c>
      <c r="BJ525" s="18" t="s">
        <v>80</v>
      </c>
      <c r="BK525" s="217">
        <f>ROUND(I525*H525,2)</f>
        <v>0</v>
      </c>
      <c r="BL525" s="18" t="s">
        <v>165</v>
      </c>
      <c r="BM525" s="216" t="s">
        <v>1234</v>
      </c>
    </row>
    <row r="526" spans="1:47" s="2" customFormat="1" ht="12">
      <c r="A526" s="39"/>
      <c r="B526" s="40"/>
      <c r="C526" s="41"/>
      <c r="D526" s="218" t="s">
        <v>134</v>
      </c>
      <c r="E526" s="41"/>
      <c r="F526" s="219" t="s">
        <v>1233</v>
      </c>
      <c r="G526" s="41"/>
      <c r="H526" s="41"/>
      <c r="I526" s="220"/>
      <c r="J526" s="41"/>
      <c r="K526" s="41"/>
      <c r="L526" s="45"/>
      <c r="M526" s="221"/>
      <c r="N526" s="222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134</v>
      </c>
      <c r="AU526" s="18" t="s">
        <v>80</v>
      </c>
    </row>
    <row r="527" spans="1:65" s="2" customFormat="1" ht="14.4" customHeight="1">
      <c r="A527" s="39"/>
      <c r="B527" s="40"/>
      <c r="C527" s="205" t="s">
        <v>1235</v>
      </c>
      <c r="D527" s="205" t="s">
        <v>127</v>
      </c>
      <c r="E527" s="206" t="s">
        <v>1236</v>
      </c>
      <c r="F527" s="207" t="s">
        <v>1237</v>
      </c>
      <c r="G527" s="208" t="s">
        <v>130</v>
      </c>
      <c r="H527" s="209">
        <v>1</v>
      </c>
      <c r="I527" s="210"/>
      <c r="J527" s="211">
        <f>ROUND(I527*H527,2)</f>
        <v>0</v>
      </c>
      <c r="K527" s="207" t="s">
        <v>19</v>
      </c>
      <c r="L527" s="45"/>
      <c r="M527" s="212" t="s">
        <v>19</v>
      </c>
      <c r="N527" s="213" t="s">
        <v>43</v>
      </c>
      <c r="O527" s="85"/>
      <c r="P527" s="214">
        <f>O527*H527</f>
        <v>0</v>
      </c>
      <c r="Q527" s="214">
        <v>0</v>
      </c>
      <c r="R527" s="214">
        <f>Q527*H527</f>
        <v>0</v>
      </c>
      <c r="S527" s="214">
        <v>0</v>
      </c>
      <c r="T527" s="215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16" t="s">
        <v>165</v>
      </c>
      <c r="AT527" s="216" t="s">
        <v>127</v>
      </c>
      <c r="AU527" s="216" t="s">
        <v>80</v>
      </c>
      <c r="AY527" s="18" t="s">
        <v>124</v>
      </c>
      <c r="BE527" s="217">
        <f>IF(N527="základní",J527,0)</f>
        <v>0</v>
      </c>
      <c r="BF527" s="217">
        <f>IF(N527="snížená",J527,0)</f>
        <v>0</v>
      </c>
      <c r="BG527" s="217">
        <f>IF(N527="zákl. přenesená",J527,0)</f>
        <v>0</v>
      </c>
      <c r="BH527" s="217">
        <f>IF(N527="sníž. přenesená",J527,0)</f>
        <v>0</v>
      </c>
      <c r="BI527" s="217">
        <f>IF(N527="nulová",J527,0)</f>
        <v>0</v>
      </c>
      <c r="BJ527" s="18" t="s">
        <v>80</v>
      </c>
      <c r="BK527" s="217">
        <f>ROUND(I527*H527,2)</f>
        <v>0</v>
      </c>
      <c r="BL527" s="18" t="s">
        <v>165</v>
      </c>
      <c r="BM527" s="216" t="s">
        <v>1238</v>
      </c>
    </row>
    <row r="528" spans="1:47" s="2" customFormat="1" ht="12">
      <c r="A528" s="39"/>
      <c r="B528" s="40"/>
      <c r="C528" s="41"/>
      <c r="D528" s="218" t="s">
        <v>134</v>
      </c>
      <c r="E528" s="41"/>
      <c r="F528" s="219" t="s">
        <v>1237</v>
      </c>
      <c r="G528" s="41"/>
      <c r="H528" s="41"/>
      <c r="I528" s="220"/>
      <c r="J528" s="41"/>
      <c r="K528" s="41"/>
      <c r="L528" s="45"/>
      <c r="M528" s="223"/>
      <c r="N528" s="224"/>
      <c r="O528" s="225"/>
      <c r="P528" s="225"/>
      <c r="Q528" s="225"/>
      <c r="R528" s="225"/>
      <c r="S528" s="225"/>
      <c r="T528" s="226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T528" s="18" t="s">
        <v>134</v>
      </c>
      <c r="AU528" s="18" t="s">
        <v>80</v>
      </c>
    </row>
    <row r="529" spans="1:31" s="2" customFormat="1" ht="6.95" customHeight="1">
      <c r="A529" s="39"/>
      <c r="B529" s="60"/>
      <c r="C529" s="61"/>
      <c r="D529" s="61"/>
      <c r="E529" s="61"/>
      <c r="F529" s="61"/>
      <c r="G529" s="61"/>
      <c r="H529" s="61"/>
      <c r="I529" s="61"/>
      <c r="J529" s="61"/>
      <c r="K529" s="61"/>
      <c r="L529" s="45"/>
      <c r="M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</row>
  </sheetData>
  <sheetProtection password="CC35" sheet="1" objects="1" scenarios="1" formatColumns="0" formatRows="0" autoFilter="0"/>
  <autoFilter ref="C100:K528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technologické části hlavního uzávěru vody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1239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29. 9. 2020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ROUND((SUM(BE82:BE153)),2)</f>
        <v>0</v>
      </c>
      <c r="G33" s="39"/>
      <c r="H33" s="39"/>
      <c r="I33" s="149">
        <v>0.21</v>
      </c>
      <c r="J33" s="148">
        <f>ROUND(((SUM(BE82:BE153))*I33),2)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ROUND((SUM(BF82:BF153)),2)</f>
        <v>0</v>
      </c>
      <c r="G34" s="39"/>
      <c r="H34" s="39"/>
      <c r="I34" s="149">
        <v>0.15</v>
      </c>
      <c r="J34" s="148">
        <f>ROUND(((SUM(BF82:BF153))*I34),2)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ROUND((SUM(BG82:BG153)),2)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ROUND((SUM(BH82:BH153)),2)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ROUND((SUM(BI82:BI153)),2)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technologické části hlavního uzávěru vody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 02 - Vzduchotechnika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Rokycany</v>
      </c>
      <c r="G52" s="41"/>
      <c r="H52" s="41"/>
      <c r="I52" s="33" t="s">
        <v>23</v>
      </c>
      <c r="J52" s="73" t="str">
        <f>IF(J12="","",J12)</f>
        <v>29. 9. 2020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Rokycanská nemocnice a.s.</v>
      </c>
      <c r="G54" s="41"/>
      <c r="H54" s="41"/>
      <c r="I54" s="33" t="s">
        <v>31</v>
      </c>
      <c r="J54" s="37" t="str">
        <f>E21</f>
        <v>Valbek, spol. s r.o., středisko Plzeň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101</v>
      </c>
      <c r="D57" s="163"/>
      <c r="E57" s="163"/>
      <c r="F57" s="163"/>
      <c r="G57" s="163"/>
      <c r="H57" s="163"/>
      <c r="I57" s="163"/>
      <c r="J57" s="164" t="s">
        <v>102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103</v>
      </c>
    </row>
    <row r="60" spans="1:31" s="9" customFormat="1" ht="24.95" customHeight="1">
      <c r="A60" s="9"/>
      <c r="B60" s="166"/>
      <c r="C60" s="167"/>
      <c r="D60" s="168" t="s">
        <v>1240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1241</v>
      </c>
      <c r="E61" s="169"/>
      <c r="F61" s="169"/>
      <c r="G61" s="169"/>
      <c r="H61" s="169"/>
      <c r="I61" s="169"/>
      <c r="J61" s="170">
        <f>J114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1242</v>
      </c>
      <c r="E62" s="169"/>
      <c r="F62" s="169"/>
      <c r="G62" s="169"/>
      <c r="H62" s="169"/>
      <c r="I62" s="169"/>
      <c r="J62" s="170">
        <f>J130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pans="1:31" s="2" customFormat="1" ht="6.95" customHeight="1">
      <c r="A64" s="39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pans="1:31" s="2" customFormat="1" ht="6.95" customHeight="1">
      <c r="A68" s="39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pans="1:31" s="2" customFormat="1" ht="24.95" customHeight="1">
      <c r="A69" s="39"/>
      <c r="B69" s="40"/>
      <c r="C69" s="24" t="s">
        <v>108</v>
      </c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12" customHeight="1">
      <c r="A71" s="39"/>
      <c r="B71" s="40"/>
      <c r="C71" s="33" t="s">
        <v>16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6.5" customHeight="1">
      <c r="A72" s="39"/>
      <c r="B72" s="40"/>
      <c r="C72" s="41"/>
      <c r="D72" s="41"/>
      <c r="E72" s="161" t="str">
        <f>E7</f>
        <v>Rekonstrukce technologické části hlavního uzávěru vody</v>
      </c>
      <c r="F72" s="33"/>
      <c r="G72" s="33"/>
      <c r="H72" s="33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98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70" t="str">
        <f>E9</f>
        <v>PS 02 - Vzduchotechnika</v>
      </c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6.95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21</v>
      </c>
      <c r="D76" s="41"/>
      <c r="E76" s="41"/>
      <c r="F76" s="28" t="str">
        <f>F12</f>
        <v>Rokycany</v>
      </c>
      <c r="G76" s="41"/>
      <c r="H76" s="41"/>
      <c r="I76" s="33" t="s">
        <v>23</v>
      </c>
      <c r="J76" s="73" t="str">
        <f>IF(J12="","",J12)</f>
        <v>29. 9. 2020</v>
      </c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5.65" customHeight="1">
      <c r="A78" s="39"/>
      <c r="B78" s="40"/>
      <c r="C78" s="33" t="s">
        <v>25</v>
      </c>
      <c r="D78" s="41"/>
      <c r="E78" s="41"/>
      <c r="F78" s="28" t="str">
        <f>E15</f>
        <v>Rokycanská nemocnice a.s.</v>
      </c>
      <c r="G78" s="41"/>
      <c r="H78" s="41"/>
      <c r="I78" s="33" t="s">
        <v>31</v>
      </c>
      <c r="J78" s="37" t="str">
        <f>E21</f>
        <v>Valbek, spol. s r.o., středisko Plzeň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29</v>
      </c>
      <c r="D79" s="41"/>
      <c r="E79" s="41"/>
      <c r="F79" s="28" t="str">
        <f>IF(E18="","",E18)</f>
        <v>Vyplň údaj</v>
      </c>
      <c r="G79" s="41"/>
      <c r="H79" s="41"/>
      <c r="I79" s="33" t="s">
        <v>34</v>
      </c>
      <c r="J79" s="37" t="str">
        <f>E24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0.3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1" customFormat="1" ht="29.25" customHeight="1">
      <c r="A81" s="178"/>
      <c r="B81" s="179"/>
      <c r="C81" s="180" t="s">
        <v>109</v>
      </c>
      <c r="D81" s="181" t="s">
        <v>57</v>
      </c>
      <c r="E81" s="181" t="s">
        <v>53</v>
      </c>
      <c r="F81" s="181" t="s">
        <v>54</v>
      </c>
      <c r="G81" s="181" t="s">
        <v>110</v>
      </c>
      <c r="H81" s="181" t="s">
        <v>111</v>
      </c>
      <c r="I81" s="181" t="s">
        <v>112</v>
      </c>
      <c r="J81" s="181" t="s">
        <v>102</v>
      </c>
      <c r="K81" s="182" t="s">
        <v>113</v>
      </c>
      <c r="L81" s="183"/>
      <c r="M81" s="93" t="s">
        <v>19</v>
      </c>
      <c r="N81" s="94" t="s">
        <v>42</v>
      </c>
      <c r="O81" s="94" t="s">
        <v>114</v>
      </c>
      <c r="P81" s="94" t="s">
        <v>115</v>
      </c>
      <c r="Q81" s="94" t="s">
        <v>116</v>
      </c>
      <c r="R81" s="94" t="s">
        <v>117</v>
      </c>
      <c r="S81" s="94" t="s">
        <v>118</v>
      </c>
      <c r="T81" s="95" t="s">
        <v>119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9"/>
      <c r="B82" s="40"/>
      <c r="C82" s="100" t="s">
        <v>120</v>
      </c>
      <c r="D82" s="41"/>
      <c r="E82" s="41"/>
      <c r="F82" s="41"/>
      <c r="G82" s="41"/>
      <c r="H82" s="41"/>
      <c r="I82" s="41"/>
      <c r="J82" s="184">
        <f>BK82</f>
        <v>0</v>
      </c>
      <c r="K82" s="41"/>
      <c r="L82" s="45"/>
      <c r="M82" s="96"/>
      <c r="N82" s="185"/>
      <c r="O82" s="97"/>
      <c r="P82" s="186">
        <f>P83+P114+P130</f>
        <v>0</v>
      </c>
      <c r="Q82" s="97"/>
      <c r="R82" s="186">
        <f>R83+R114+R130</f>
        <v>0</v>
      </c>
      <c r="S82" s="97"/>
      <c r="T82" s="187">
        <f>T83+T114+T130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18" t="s">
        <v>71</v>
      </c>
      <c r="AU82" s="18" t="s">
        <v>103</v>
      </c>
      <c r="BK82" s="188">
        <f>BK83+BK114+BK130</f>
        <v>0</v>
      </c>
    </row>
    <row r="83" spans="1:63" s="12" customFormat="1" ht="25.9" customHeight="1">
      <c r="A83" s="12"/>
      <c r="B83" s="189"/>
      <c r="C83" s="190"/>
      <c r="D83" s="191" t="s">
        <v>71</v>
      </c>
      <c r="E83" s="192" t="s">
        <v>1243</v>
      </c>
      <c r="F83" s="192" t="s">
        <v>1244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SUM(P84:P113)</f>
        <v>0</v>
      </c>
      <c r="Q83" s="197"/>
      <c r="R83" s="198">
        <f>SUM(R84:R113)</f>
        <v>0</v>
      </c>
      <c r="S83" s="197"/>
      <c r="T83" s="199">
        <f>SUM(T84:T113)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80</v>
      </c>
      <c r="AT83" s="201" t="s">
        <v>71</v>
      </c>
      <c r="AU83" s="201" t="s">
        <v>72</v>
      </c>
      <c r="AY83" s="200" t="s">
        <v>124</v>
      </c>
      <c r="BK83" s="202">
        <f>SUM(BK84:BK113)</f>
        <v>0</v>
      </c>
    </row>
    <row r="84" spans="1:65" s="2" customFormat="1" ht="14.4" customHeight="1">
      <c r="A84" s="39"/>
      <c r="B84" s="40"/>
      <c r="C84" s="205" t="s">
        <v>80</v>
      </c>
      <c r="D84" s="205" t="s">
        <v>127</v>
      </c>
      <c r="E84" s="206" t="s">
        <v>1245</v>
      </c>
      <c r="F84" s="207" t="s">
        <v>1246</v>
      </c>
      <c r="G84" s="208" t="s">
        <v>230</v>
      </c>
      <c r="H84" s="209">
        <v>2</v>
      </c>
      <c r="I84" s="210"/>
      <c r="J84" s="211">
        <f>ROUND(I84*H84,2)</f>
        <v>0</v>
      </c>
      <c r="K84" s="207" t="s">
        <v>19</v>
      </c>
      <c r="L84" s="45"/>
      <c r="M84" s="212" t="s">
        <v>19</v>
      </c>
      <c r="N84" s="213" t="s">
        <v>43</v>
      </c>
      <c r="O84" s="85"/>
      <c r="P84" s="214">
        <f>O84*H84</f>
        <v>0</v>
      </c>
      <c r="Q84" s="214">
        <v>0</v>
      </c>
      <c r="R84" s="214">
        <f>Q84*H84</f>
        <v>0</v>
      </c>
      <c r="S84" s="214">
        <v>0</v>
      </c>
      <c r="T84" s="215">
        <f>S84*H84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R84" s="216" t="s">
        <v>165</v>
      </c>
      <c r="AT84" s="216" t="s">
        <v>127</v>
      </c>
      <c r="AU84" s="216" t="s">
        <v>80</v>
      </c>
      <c r="AY84" s="18" t="s">
        <v>124</v>
      </c>
      <c r="BE84" s="217">
        <f>IF(N84="základní",J84,0)</f>
        <v>0</v>
      </c>
      <c r="BF84" s="217">
        <f>IF(N84="snížená",J84,0)</f>
        <v>0</v>
      </c>
      <c r="BG84" s="217">
        <f>IF(N84="zákl. přenesená",J84,0)</f>
        <v>0</v>
      </c>
      <c r="BH84" s="217">
        <f>IF(N84="sníž. přenesená",J84,0)</f>
        <v>0</v>
      </c>
      <c r="BI84" s="217">
        <f>IF(N84="nulová",J84,0)</f>
        <v>0</v>
      </c>
      <c r="BJ84" s="18" t="s">
        <v>80</v>
      </c>
      <c r="BK84" s="217">
        <f>ROUND(I84*H84,2)</f>
        <v>0</v>
      </c>
      <c r="BL84" s="18" t="s">
        <v>165</v>
      </c>
      <c r="BM84" s="216" t="s">
        <v>1247</v>
      </c>
    </row>
    <row r="85" spans="1:47" s="2" customFormat="1" ht="12">
      <c r="A85" s="39"/>
      <c r="B85" s="40"/>
      <c r="C85" s="41"/>
      <c r="D85" s="218" t="s">
        <v>134</v>
      </c>
      <c r="E85" s="41"/>
      <c r="F85" s="219" t="s">
        <v>1246</v>
      </c>
      <c r="G85" s="41"/>
      <c r="H85" s="41"/>
      <c r="I85" s="220"/>
      <c r="J85" s="41"/>
      <c r="K85" s="41"/>
      <c r="L85" s="45"/>
      <c r="M85" s="221"/>
      <c r="N85" s="222"/>
      <c r="O85" s="85"/>
      <c r="P85" s="85"/>
      <c r="Q85" s="85"/>
      <c r="R85" s="85"/>
      <c r="S85" s="85"/>
      <c r="T85" s="86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134</v>
      </c>
      <c r="AU85" s="18" t="s">
        <v>80</v>
      </c>
    </row>
    <row r="86" spans="1:47" s="2" customFormat="1" ht="12">
      <c r="A86" s="39"/>
      <c r="B86" s="40"/>
      <c r="C86" s="41"/>
      <c r="D86" s="218" t="s">
        <v>323</v>
      </c>
      <c r="E86" s="41"/>
      <c r="F86" s="249" t="s">
        <v>1248</v>
      </c>
      <c r="G86" s="41"/>
      <c r="H86" s="41"/>
      <c r="I86" s="220"/>
      <c r="J86" s="41"/>
      <c r="K86" s="41"/>
      <c r="L86" s="45"/>
      <c r="M86" s="221"/>
      <c r="N86" s="222"/>
      <c r="O86" s="85"/>
      <c r="P86" s="85"/>
      <c r="Q86" s="85"/>
      <c r="R86" s="85"/>
      <c r="S86" s="85"/>
      <c r="T86" s="86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323</v>
      </c>
      <c r="AU86" s="18" t="s">
        <v>80</v>
      </c>
    </row>
    <row r="87" spans="1:65" s="2" customFormat="1" ht="14.4" customHeight="1">
      <c r="A87" s="39"/>
      <c r="B87" s="40"/>
      <c r="C87" s="205" t="s">
        <v>82</v>
      </c>
      <c r="D87" s="205" t="s">
        <v>127</v>
      </c>
      <c r="E87" s="206" t="s">
        <v>1249</v>
      </c>
      <c r="F87" s="207" t="s">
        <v>1250</v>
      </c>
      <c r="G87" s="208" t="s">
        <v>230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43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165</v>
      </c>
      <c r="AT87" s="216" t="s">
        <v>127</v>
      </c>
      <c r="AU87" s="216" t="s">
        <v>80</v>
      </c>
      <c r="AY87" s="18" t="s">
        <v>124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80</v>
      </c>
      <c r="BK87" s="217">
        <f>ROUND(I87*H87,2)</f>
        <v>0</v>
      </c>
      <c r="BL87" s="18" t="s">
        <v>165</v>
      </c>
      <c r="BM87" s="216" t="s">
        <v>1251</v>
      </c>
    </row>
    <row r="88" spans="1:47" s="2" customFormat="1" ht="12">
      <c r="A88" s="39"/>
      <c r="B88" s="40"/>
      <c r="C88" s="41"/>
      <c r="D88" s="218" t="s">
        <v>134</v>
      </c>
      <c r="E88" s="41"/>
      <c r="F88" s="219" t="s">
        <v>1250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134</v>
      </c>
      <c r="AU88" s="18" t="s">
        <v>80</v>
      </c>
    </row>
    <row r="89" spans="1:47" s="2" customFormat="1" ht="12">
      <c r="A89" s="39"/>
      <c r="B89" s="40"/>
      <c r="C89" s="41"/>
      <c r="D89" s="218" t="s">
        <v>323</v>
      </c>
      <c r="E89" s="41"/>
      <c r="F89" s="249" t="s">
        <v>1252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323</v>
      </c>
      <c r="AU89" s="18" t="s">
        <v>80</v>
      </c>
    </row>
    <row r="90" spans="1:65" s="2" customFormat="1" ht="14.4" customHeight="1">
      <c r="A90" s="39"/>
      <c r="B90" s="40"/>
      <c r="C90" s="205" t="s">
        <v>141</v>
      </c>
      <c r="D90" s="205" t="s">
        <v>127</v>
      </c>
      <c r="E90" s="206" t="s">
        <v>1253</v>
      </c>
      <c r="F90" s="207" t="s">
        <v>1254</v>
      </c>
      <c r="G90" s="208" t="s">
        <v>230</v>
      </c>
      <c r="H90" s="209">
        <v>1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43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165</v>
      </c>
      <c r="AT90" s="216" t="s">
        <v>127</v>
      </c>
      <c r="AU90" s="216" t="s">
        <v>80</v>
      </c>
      <c r="AY90" s="18" t="s">
        <v>124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165</v>
      </c>
      <c r="BM90" s="216" t="s">
        <v>1255</v>
      </c>
    </row>
    <row r="91" spans="1:47" s="2" customFormat="1" ht="12">
      <c r="A91" s="39"/>
      <c r="B91" s="40"/>
      <c r="C91" s="41"/>
      <c r="D91" s="218" t="s">
        <v>134</v>
      </c>
      <c r="E91" s="41"/>
      <c r="F91" s="219" t="s">
        <v>1254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134</v>
      </c>
      <c r="AU91" s="18" t="s">
        <v>80</v>
      </c>
    </row>
    <row r="92" spans="1:47" s="2" customFormat="1" ht="12">
      <c r="A92" s="39"/>
      <c r="B92" s="40"/>
      <c r="C92" s="41"/>
      <c r="D92" s="218" t="s">
        <v>323</v>
      </c>
      <c r="E92" s="41"/>
      <c r="F92" s="249" t="s">
        <v>1256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323</v>
      </c>
      <c r="AU92" s="18" t="s">
        <v>80</v>
      </c>
    </row>
    <row r="93" spans="1:65" s="2" customFormat="1" ht="14.4" customHeight="1">
      <c r="A93" s="39"/>
      <c r="B93" s="40"/>
      <c r="C93" s="205" t="s">
        <v>165</v>
      </c>
      <c r="D93" s="205" t="s">
        <v>127</v>
      </c>
      <c r="E93" s="206" t="s">
        <v>1257</v>
      </c>
      <c r="F93" s="207" t="s">
        <v>1258</v>
      </c>
      <c r="G93" s="208" t="s">
        <v>230</v>
      </c>
      <c r="H93" s="209">
        <v>1</v>
      </c>
      <c r="I93" s="210"/>
      <c r="J93" s="211">
        <f>ROUND(I93*H93,2)</f>
        <v>0</v>
      </c>
      <c r="K93" s="207" t="s">
        <v>19</v>
      </c>
      <c r="L93" s="45"/>
      <c r="M93" s="212" t="s">
        <v>19</v>
      </c>
      <c r="N93" s="213" t="s">
        <v>43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165</v>
      </c>
      <c r="AT93" s="216" t="s">
        <v>127</v>
      </c>
      <c r="AU93" s="216" t="s">
        <v>80</v>
      </c>
      <c r="AY93" s="18" t="s">
        <v>124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80</v>
      </c>
      <c r="BK93" s="217">
        <f>ROUND(I93*H93,2)</f>
        <v>0</v>
      </c>
      <c r="BL93" s="18" t="s">
        <v>165</v>
      </c>
      <c r="BM93" s="216" t="s">
        <v>1259</v>
      </c>
    </row>
    <row r="94" spans="1:47" s="2" customFormat="1" ht="12">
      <c r="A94" s="39"/>
      <c r="B94" s="40"/>
      <c r="C94" s="41"/>
      <c r="D94" s="218" t="s">
        <v>134</v>
      </c>
      <c r="E94" s="41"/>
      <c r="F94" s="219" t="s">
        <v>1260</v>
      </c>
      <c r="G94" s="41"/>
      <c r="H94" s="41"/>
      <c r="I94" s="220"/>
      <c r="J94" s="41"/>
      <c r="K94" s="41"/>
      <c r="L94" s="45"/>
      <c r="M94" s="221"/>
      <c r="N94" s="222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134</v>
      </c>
      <c r="AU94" s="18" t="s">
        <v>80</v>
      </c>
    </row>
    <row r="95" spans="1:47" s="2" customFormat="1" ht="12">
      <c r="A95" s="39"/>
      <c r="B95" s="40"/>
      <c r="C95" s="41"/>
      <c r="D95" s="218" t="s">
        <v>323</v>
      </c>
      <c r="E95" s="41"/>
      <c r="F95" s="249" t="s">
        <v>1261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323</v>
      </c>
      <c r="AU95" s="18" t="s">
        <v>80</v>
      </c>
    </row>
    <row r="96" spans="1:65" s="2" customFormat="1" ht="14.4" customHeight="1">
      <c r="A96" s="39"/>
      <c r="B96" s="40"/>
      <c r="C96" s="205" t="s">
        <v>123</v>
      </c>
      <c r="D96" s="205" t="s">
        <v>127</v>
      </c>
      <c r="E96" s="206" t="s">
        <v>1262</v>
      </c>
      <c r="F96" s="207" t="s">
        <v>1263</v>
      </c>
      <c r="G96" s="208" t="s">
        <v>230</v>
      </c>
      <c r="H96" s="209">
        <v>1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165</v>
      </c>
      <c r="AT96" s="216" t="s">
        <v>127</v>
      </c>
      <c r="AU96" s="216" t="s">
        <v>80</v>
      </c>
      <c r="AY96" s="18" t="s">
        <v>124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165</v>
      </c>
      <c r="BM96" s="216" t="s">
        <v>1264</v>
      </c>
    </row>
    <row r="97" spans="1:47" s="2" customFormat="1" ht="12">
      <c r="A97" s="39"/>
      <c r="B97" s="40"/>
      <c r="C97" s="41"/>
      <c r="D97" s="218" t="s">
        <v>134</v>
      </c>
      <c r="E97" s="41"/>
      <c r="F97" s="219" t="s">
        <v>1263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134</v>
      </c>
      <c r="AU97" s="18" t="s">
        <v>80</v>
      </c>
    </row>
    <row r="98" spans="1:47" s="2" customFormat="1" ht="12">
      <c r="A98" s="39"/>
      <c r="B98" s="40"/>
      <c r="C98" s="41"/>
      <c r="D98" s="218" t="s">
        <v>323</v>
      </c>
      <c r="E98" s="41"/>
      <c r="F98" s="249" t="s">
        <v>1265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323</v>
      </c>
      <c r="AU98" s="18" t="s">
        <v>80</v>
      </c>
    </row>
    <row r="99" spans="1:65" s="2" customFormat="1" ht="14.4" customHeight="1">
      <c r="A99" s="39"/>
      <c r="B99" s="40"/>
      <c r="C99" s="205" t="s">
        <v>196</v>
      </c>
      <c r="D99" s="205" t="s">
        <v>127</v>
      </c>
      <c r="E99" s="206" t="s">
        <v>1266</v>
      </c>
      <c r="F99" s="207" t="s">
        <v>1267</v>
      </c>
      <c r="G99" s="208" t="s">
        <v>230</v>
      </c>
      <c r="H99" s="209">
        <v>1</v>
      </c>
      <c r="I99" s="210"/>
      <c r="J99" s="211">
        <f>ROUND(I99*H99,2)</f>
        <v>0</v>
      </c>
      <c r="K99" s="207" t="s">
        <v>19</v>
      </c>
      <c r="L99" s="45"/>
      <c r="M99" s="212" t="s">
        <v>19</v>
      </c>
      <c r="N99" s="213" t="s">
        <v>43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165</v>
      </c>
      <c r="AT99" s="216" t="s">
        <v>127</v>
      </c>
      <c r="AU99" s="216" t="s">
        <v>80</v>
      </c>
      <c r="AY99" s="18" t="s">
        <v>124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80</v>
      </c>
      <c r="BK99" s="217">
        <f>ROUND(I99*H99,2)</f>
        <v>0</v>
      </c>
      <c r="BL99" s="18" t="s">
        <v>165</v>
      </c>
      <c r="BM99" s="216" t="s">
        <v>1268</v>
      </c>
    </row>
    <row r="100" spans="1:47" s="2" customFormat="1" ht="12">
      <c r="A100" s="39"/>
      <c r="B100" s="40"/>
      <c r="C100" s="41"/>
      <c r="D100" s="218" t="s">
        <v>134</v>
      </c>
      <c r="E100" s="41"/>
      <c r="F100" s="219" t="s">
        <v>1267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134</v>
      </c>
      <c r="AU100" s="18" t="s">
        <v>80</v>
      </c>
    </row>
    <row r="101" spans="1:47" s="2" customFormat="1" ht="12">
      <c r="A101" s="39"/>
      <c r="B101" s="40"/>
      <c r="C101" s="41"/>
      <c r="D101" s="218" t="s">
        <v>323</v>
      </c>
      <c r="E101" s="41"/>
      <c r="F101" s="249" t="s">
        <v>1269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323</v>
      </c>
      <c r="AU101" s="18" t="s">
        <v>80</v>
      </c>
    </row>
    <row r="102" spans="1:65" s="2" customFormat="1" ht="14.4" customHeight="1">
      <c r="A102" s="39"/>
      <c r="B102" s="40"/>
      <c r="C102" s="205" t="s">
        <v>202</v>
      </c>
      <c r="D102" s="205" t="s">
        <v>127</v>
      </c>
      <c r="E102" s="206" t="s">
        <v>1270</v>
      </c>
      <c r="F102" s="207" t="s">
        <v>1271</v>
      </c>
      <c r="G102" s="208" t="s">
        <v>1272</v>
      </c>
      <c r="H102" s="209">
        <v>8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165</v>
      </c>
      <c r="AT102" s="216" t="s">
        <v>127</v>
      </c>
      <c r="AU102" s="216" t="s">
        <v>80</v>
      </c>
      <c r="AY102" s="18" t="s">
        <v>124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165</v>
      </c>
      <c r="BM102" s="216" t="s">
        <v>1273</v>
      </c>
    </row>
    <row r="103" spans="1:47" s="2" customFormat="1" ht="12">
      <c r="A103" s="39"/>
      <c r="B103" s="40"/>
      <c r="C103" s="41"/>
      <c r="D103" s="218" t="s">
        <v>134</v>
      </c>
      <c r="E103" s="41"/>
      <c r="F103" s="219" t="s">
        <v>1271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134</v>
      </c>
      <c r="AU103" s="18" t="s">
        <v>80</v>
      </c>
    </row>
    <row r="104" spans="1:47" s="2" customFormat="1" ht="12">
      <c r="A104" s="39"/>
      <c r="B104" s="40"/>
      <c r="C104" s="41"/>
      <c r="D104" s="218" t="s">
        <v>323</v>
      </c>
      <c r="E104" s="41"/>
      <c r="F104" s="249" t="s">
        <v>1274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323</v>
      </c>
      <c r="AU104" s="18" t="s">
        <v>80</v>
      </c>
    </row>
    <row r="105" spans="1:65" s="2" customFormat="1" ht="14.4" customHeight="1">
      <c r="A105" s="39"/>
      <c r="B105" s="40"/>
      <c r="C105" s="205" t="s">
        <v>208</v>
      </c>
      <c r="D105" s="205" t="s">
        <v>127</v>
      </c>
      <c r="E105" s="206" t="s">
        <v>1275</v>
      </c>
      <c r="F105" s="207" t="s">
        <v>1276</v>
      </c>
      <c r="G105" s="208" t="s">
        <v>230</v>
      </c>
      <c r="H105" s="209">
        <v>1</v>
      </c>
      <c r="I105" s="210"/>
      <c r="J105" s="211">
        <f>ROUND(I105*H105,2)</f>
        <v>0</v>
      </c>
      <c r="K105" s="207" t="s">
        <v>19</v>
      </c>
      <c r="L105" s="45"/>
      <c r="M105" s="212" t="s">
        <v>19</v>
      </c>
      <c r="N105" s="213" t="s">
        <v>43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165</v>
      </c>
      <c r="AT105" s="216" t="s">
        <v>127</v>
      </c>
      <c r="AU105" s="216" t="s">
        <v>80</v>
      </c>
      <c r="AY105" s="18" t="s">
        <v>124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80</v>
      </c>
      <c r="BK105" s="217">
        <f>ROUND(I105*H105,2)</f>
        <v>0</v>
      </c>
      <c r="BL105" s="18" t="s">
        <v>165</v>
      </c>
      <c r="BM105" s="216" t="s">
        <v>1277</v>
      </c>
    </row>
    <row r="106" spans="1:47" s="2" customFormat="1" ht="12">
      <c r="A106" s="39"/>
      <c r="B106" s="40"/>
      <c r="C106" s="41"/>
      <c r="D106" s="218" t="s">
        <v>134</v>
      </c>
      <c r="E106" s="41"/>
      <c r="F106" s="219" t="s">
        <v>1276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134</v>
      </c>
      <c r="AU106" s="18" t="s">
        <v>80</v>
      </c>
    </row>
    <row r="107" spans="1:47" s="2" customFormat="1" ht="12">
      <c r="A107" s="39"/>
      <c r="B107" s="40"/>
      <c r="C107" s="41"/>
      <c r="D107" s="218" t="s">
        <v>323</v>
      </c>
      <c r="E107" s="41"/>
      <c r="F107" s="249" t="s">
        <v>1278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323</v>
      </c>
      <c r="AU107" s="18" t="s">
        <v>80</v>
      </c>
    </row>
    <row r="108" spans="1:65" s="2" customFormat="1" ht="14.4" customHeight="1">
      <c r="A108" s="39"/>
      <c r="B108" s="40"/>
      <c r="C108" s="205" t="s">
        <v>213</v>
      </c>
      <c r="D108" s="205" t="s">
        <v>127</v>
      </c>
      <c r="E108" s="206" t="s">
        <v>1279</v>
      </c>
      <c r="F108" s="207" t="s">
        <v>1280</v>
      </c>
      <c r="G108" s="208" t="s">
        <v>230</v>
      </c>
      <c r="H108" s="209">
        <v>1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165</v>
      </c>
      <c r="AT108" s="216" t="s">
        <v>127</v>
      </c>
      <c r="AU108" s="216" t="s">
        <v>80</v>
      </c>
      <c r="AY108" s="18" t="s">
        <v>124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165</v>
      </c>
      <c r="BM108" s="216" t="s">
        <v>1281</v>
      </c>
    </row>
    <row r="109" spans="1:47" s="2" customFormat="1" ht="12">
      <c r="A109" s="39"/>
      <c r="B109" s="40"/>
      <c r="C109" s="41"/>
      <c r="D109" s="218" t="s">
        <v>134</v>
      </c>
      <c r="E109" s="41"/>
      <c r="F109" s="219" t="s">
        <v>1280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134</v>
      </c>
      <c r="AU109" s="18" t="s">
        <v>80</v>
      </c>
    </row>
    <row r="110" spans="1:47" s="2" customFormat="1" ht="12">
      <c r="A110" s="39"/>
      <c r="B110" s="40"/>
      <c r="C110" s="41"/>
      <c r="D110" s="218" t="s">
        <v>323</v>
      </c>
      <c r="E110" s="41"/>
      <c r="F110" s="249" t="s">
        <v>1282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323</v>
      </c>
      <c r="AU110" s="18" t="s">
        <v>80</v>
      </c>
    </row>
    <row r="111" spans="1:65" s="2" customFormat="1" ht="14.4" customHeight="1">
      <c r="A111" s="39"/>
      <c r="B111" s="40"/>
      <c r="C111" s="205" t="s">
        <v>219</v>
      </c>
      <c r="D111" s="205" t="s">
        <v>127</v>
      </c>
      <c r="E111" s="206" t="s">
        <v>1283</v>
      </c>
      <c r="F111" s="207" t="s">
        <v>1284</v>
      </c>
      <c r="G111" s="208" t="s">
        <v>174</v>
      </c>
      <c r="H111" s="209">
        <v>6</v>
      </c>
      <c r="I111" s="210"/>
      <c r="J111" s="211">
        <f>ROUND(I111*H111,2)</f>
        <v>0</v>
      </c>
      <c r="K111" s="207" t="s">
        <v>19</v>
      </c>
      <c r="L111" s="45"/>
      <c r="M111" s="212" t="s">
        <v>19</v>
      </c>
      <c r="N111" s="213" t="s">
        <v>43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165</v>
      </c>
      <c r="AT111" s="216" t="s">
        <v>127</v>
      </c>
      <c r="AU111" s="216" t="s">
        <v>80</v>
      </c>
      <c r="AY111" s="18" t="s">
        <v>124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80</v>
      </c>
      <c r="BK111" s="217">
        <f>ROUND(I111*H111,2)</f>
        <v>0</v>
      </c>
      <c r="BL111" s="18" t="s">
        <v>165</v>
      </c>
      <c r="BM111" s="216" t="s">
        <v>1285</v>
      </c>
    </row>
    <row r="112" spans="1:47" s="2" customFormat="1" ht="12">
      <c r="A112" s="39"/>
      <c r="B112" s="40"/>
      <c r="C112" s="41"/>
      <c r="D112" s="218" t="s">
        <v>134</v>
      </c>
      <c r="E112" s="41"/>
      <c r="F112" s="219" t="s">
        <v>1284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134</v>
      </c>
      <c r="AU112" s="18" t="s">
        <v>80</v>
      </c>
    </row>
    <row r="113" spans="1:47" s="2" customFormat="1" ht="12">
      <c r="A113" s="39"/>
      <c r="B113" s="40"/>
      <c r="C113" s="41"/>
      <c r="D113" s="218" t="s">
        <v>323</v>
      </c>
      <c r="E113" s="41"/>
      <c r="F113" s="249" t="s">
        <v>1286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323</v>
      </c>
      <c r="AU113" s="18" t="s">
        <v>80</v>
      </c>
    </row>
    <row r="114" spans="1:63" s="12" customFormat="1" ht="25.9" customHeight="1">
      <c r="A114" s="12"/>
      <c r="B114" s="189"/>
      <c r="C114" s="190"/>
      <c r="D114" s="191" t="s">
        <v>71</v>
      </c>
      <c r="E114" s="192" t="s">
        <v>1287</v>
      </c>
      <c r="F114" s="192" t="s">
        <v>1288</v>
      </c>
      <c r="G114" s="190"/>
      <c r="H114" s="190"/>
      <c r="I114" s="193"/>
      <c r="J114" s="194">
        <f>BK114</f>
        <v>0</v>
      </c>
      <c r="K114" s="190"/>
      <c r="L114" s="195"/>
      <c r="M114" s="196"/>
      <c r="N114" s="197"/>
      <c r="O114" s="197"/>
      <c r="P114" s="198">
        <f>SUM(P115:P129)</f>
        <v>0</v>
      </c>
      <c r="Q114" s="197"/>
      <c r="R114" s="198">
        <f>SUM(R115:R129)</f>
        <v>0</v>
      </c>
      <c r="S114" s="197"/>
      <c r="T114" s="199">
        <f>SUM(T115:T129)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80</v>
      </c>
      <c r="AT114" s="201" t="s">
        <v>71</v>
      </c>
      <c r="AU114" s="201" t="s">
        <v>72</v>
      </c>
      <c r="AY114" s="200" t="s">
        <v>124</v>
      </c>
      <c r="BK114" s="202">
        <f>SUM(BK115:BK129)</f>
        <v>0</v>
      </c>
    </row>
    <row r="115" spans="1:65" s="2" customFormat="1" ht="14.4" customHeight="1">
      <c r="A115" s="39"/>
      <c r="B115" s="40"/>
      <c r="C115" s="205" t="s">
        <v>227</v>
      </c>
      <c r="D115" s="205" t="s">
        <v>127</v>
      </c>
      <c r="E115" s="206" t="s">
        <v>1289</v>
      </c>
      <c r="F115" s="207" t="s">
        <v>1290</v>
      </c>
      <c r="G115" s="208" t="s">
        <v>230</v>
      </c>
      <c r="H115" s="209">
        <v>1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43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165</v>
      </c>
      <c r="AT115" s="216" t="s">
        <v>127</v>
      </c>
      <c r="AU115" s="216" t="s">
        <v>80</v>
      </c>
      <c r="AY115" s="18" t="s">
        <v>124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80</v>
      </c>
      <c r="BK115" s="217">
        <f>ROUND(I115*H115,2)</f>
        <v>0</v>
      </c>
      <c r="BL115" s="18" t="s">
        <v>165</v>
      </c>
      <c r="BM115" s="216" t="s">
        <v>1291</v>
      </c>
    </row>
    <row r="116" spans="1:47" s="2" customFormat="1" ht="12">
      <c r="A116" s="39"/>
      <c r="B116" s="40"/>
      <c r="C116" s="41"/>
      <c r="D116" s="218" t="s">
        <v>134</v>
      </c>
      <c r="E116" s="41"/>
      <c r="F116" s="219" t="s">
        <v>1290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134</v>
      </c>
      <c r="AU116" s="18" t="s">
        <v>80</v>
      </c>
    </row>
    <row r="117" spans="1:47" s="2" customFormat="1" ht="12">
      <c r="A117" s="39"/>
      <c r="B117" s="40"/>
      <c r="C117" s="41"/>
      <c r="D117" s="218" t="s">
        <v>323</v>
      </c>
      <c r="E117" s="41"/>
      <c r="F117" s="249" t="s">
        <v>1292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323</v>
      </c>
      <c r="AU117" s="18" t="s">
        <v>80</v>
      </c>
    </row>
    <row r="118" spans="1:65" s="2" customFormat="1" ht="14.4" customHeight="1">
      <c r="A118" s="39"/>
      <c r="B118" s="40"/>
      <c r="C118" s="205" t="s">
        <v>233</v>
      </c>
      <c r="D118" s="205" t="s">
        <v>127</v>
      </c>
      <c r="E118" s="206" t="s">
        <v>1293</v>
      </c>
      <c r="F118" s="207" t="s">
        <v>1294</v>
      </c>
      <c r="G118" s="208" t="s">
        <v>1272</v>
      </c>
      <c r="H118" s="209">
        <v>5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165</v>
      </c>
      <c r="AT118" s="216" t="s">
        <v>127</v>
      </c>
      <c r="AU118" s="216" t="s">
        <v>80</v>
      </c>
      <c r="AY118" s="18" t="s">
        <v>124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165</v>
      </c>
      <c r="BM118" s="216" t="s">
        <v>1295</v>
      </c>
    </row>
    <row r="119" spans="1:47" s="2" customFormat="1" ht="12">
      <c r="A119" s="39"/>
      <c r="B119" s="40"/>
      <c r="C119" s="41"/>
      <c r="D119" s="218" t="s">
        <v>134</v>
      </c>
      <c r="E119" s="41"/>
      <c r="F119" s="219" t="s">
        <v>1294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134</v>
      </c>
      <c r="AU119" s="18" t="s">
        <v>80</v>
      </c>
    </row>
    <row r="120" spans="1:47" s="2" customFormat="1" ht="12">
      <c r="A120" s="39"/>
      <c r="B120" s="40"/>
      <c r="C120" s="41"/>
      <c r="D120" s="218" t="s">
        <v>323</v>
      </c>
      <c r="E120" s="41"/>
      <c r="F120" s="249" t="s">
        <v>1296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323</v>
      </c>
      <c r="AU120" s="18" t="s">
        <v>80</v>
      </c>
    </row>
    <row r="121" spans="1:65" s="2" customFormat="1" ht="14.4" customHeight="1">
      <c r="A121" s="39"/>
      <c r="B121" s="40"/>
      <c r="C121" s="205" t="s">
        <v>241</v>
      </c>
      <c r="D121" s="205" t="s">
        <v>127</v>
      </c>
      <c r="E121" s="206" t="s">
        <v>1297</v>
      </c>
      <c r="F121" s="207" t="s">
        <v>1298</v>
      </c>
      <c r="G121" s="208" t="s">
        <v>230</v>
      </c>
      <c r="H121" s="209">
        <v>2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43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165</v>
      </c>
      <c r="AT121" s="216" t="s">
        <v>127</v>
      </c>
      <c r="AU121" s="216" t="s">
        <v>80</v>
      </c>
      <c r="AY121" s="18" t="s">
        <v>124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80</v>
      </c>
      <c r="BK121" s="217">
        <f>ROUND(I121*H121,2)</f>
        <v>0</v>
      </c>
      <c r="BL121" s="18" t="s">
        <v>165</v>
      </c>
      <c r="BM121" s="216" t="s">
        <v>1299</v>
      </c>
    </row>
    <row r="122" spans="1:47" s="2" customFormat="1" ht="12">
      <c r="A122" s="39"/>
      <c r="B122" s="40"/>
      <c r="C122" s="41"/>
      <c r="D122" s="218" t="s">
        <v>134</v>
      </c>
      <c r="E122" s="41"/>
      <c r="F122" s="219" t="s">
        <v>1298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134</v>
      </c>
      <c r="AU122" s="18" t="s">
        <v>80</v>
      </c>
    </row>
    <row r="123" spans="1:47" s="2" customFormat="1" ht="12">
      <c r="A123" s="39"/>
      <c r="B123" s="40"/>
      <c r="C123" s="41"/>
      <c r="D123" s="218" t="s">
        <v>323</v>
      </c>
      <c r="E123" s="41"/>
      <c r="F123" s="249" t="s">
        <v>1300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323</v>
      </c>
      <c r="AU123" s="18" t="s">
        <v>80</v>
      </c>
    </row>
    <row r="124" spans="1:65" s="2" customFormat="1" ht="14.4" customHeight="1">
      <c r="A124" s="39"/>
      <c r="B124" s="40"/>
      <c r="C124" s="205" t="s">
        <v>246</v>
      </c>
      <c r="D124" s="205" t="s">
        <v>127</v>
      </c>
      <c r="E124" s="206" t="s">
        <v>1301</v>
      </c>
      <c r="F124" s="207" t="s">
        <v>1302</v>
      </c>
      <c r="G124" s="208" t="s">
        <v>230</v>
      </c>
      <c r="H124" s="209">
        <v>1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165</v>
      </c>
      <c r="AT124" s="216" t="s">
        <v>127</v>
      </c>
      <c r="AU124" s="216" t="s">
        <v>80</v>
      </c>
      <c r="AY124" s="18" t="s">
        <v>124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165</v>
      </c>
      <c r="BM124" s="216" t="s">
        <v>1303</v>
      </c>
    </row>
    <row r="125" spans="1:47" s="2" customFormat="1" ht="12">
      <c r="A125" s="39"/>
      <c r="B125" s="40"/>
      <c r="C125" s="41"/>
      <c r="D125" s="218" t="s">
        <v>134</v>
      </c>
      <c r="E125" s="41"/>
      <c r="F125" s="219" t="s">
        <v>1302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134</v>
      </c>
      <c r="AU125" s="18" t="s">
        <v>80</v>
      </c>
    </row>
    <row r="126" spans="1:47" s="2" customFormat="1" ht="12">
      <c r="A126" s="39"/>
      <c r="B126" s="40"/>
      <c r="C126" s="41"/>
      <c r="D126" s="218" t="s">
        <v>323</v>
      </c>
      <c r="E126" s="41"/>
      <c r="F126" s="249" t="s">
        <v>1304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323</v>
      </c>
      <c r="AU126" s="18" t="s">
        <v>80</v>
      </c>
    </row>
    <row r="127" spans="1:65" s="2" customFormat="1" ht="14.4" customHeight="1">
      <c r="A127" s="39"/>
      <c r="B127" s="40"/>
      <c r="C127" s="205" t="s">
        <v>8</v>
      </c>
      <c r="D127" s="205" t="s">
        <v>127</v>
      </c>
      <c r="E127" s="206" t="s">
        <v>1305</v>
      </c>
      <c r="F127" s="207" t="s">
        <v>1306</v>
      </c>
      <c r="G127" s="208" t="s">
        <v>230</v>
      </c>
      <c r="H127" s="209">
        <v>1</v>
      </c>
      <c r="I127" s="210"/>
      <c r="J127" s="211">
        <f>ROUND(I127*H127,2)</f>
        <v>0</v>
      </c>
      <c r="K127" s="207" t="s">
        <v>19</v>
      </c>
      <c r="L127" s="45"/>
      <c r="M127" s="212" t="s">
        <v>19</v>
      </c>
      <c r="N127" s="213" t="s">
        <v>43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165</v>
      </c>
      <c r="AT127" s="216" t="s">
        <v>127</v>
      </c>
      <c r="AU127" s="216" t="s">
        <v>80</v>
      </c>
      <c r="AY127" s="18" t="s">
        <v>124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80</v>
      </c>
      <c r="BK127" s="217">
        <f>ROUND(I127*H127,2)</f>
        <v>0</v>
      </c>
      <c r="BL127" s="18" t="s">
        <v>165</v>
      </c>
      <c r="BM127" s="216" t="s">
        <v>1307</v>
      </c>
    </row>
    <row r="128" spans="1:47" s="2" customFormat="1" ht="12">
      <c r="A128" s="39"/>
      <c r="B128" s="40"/>
      <c r="C128" s="41"/>
      <c r="D128" s="218" t="s">
        <v>134</v>
      </c>
      <c r="E128" s="41"/>
      <c r="F128" s="219" t="s">
        <v>1306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134</v>
      </c>
      <c r="AU128" s="18" t="s">
        <v>80</v>
      </c>
    </row>
    <row r="129" spans="1:47" s="2" customFormat="1" ht="12">
      <c r="A129" s="39"/>
      <c r="B129" s="40"/>
      <c r="C129" s="41"/>
      <c r="D129" s="218" t="s">
        <v>323</v>
      </c>
      <c r="E129" s="41"/>
      <c r="F129" s="249" t="s">
        <v>1308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323</v>
      </c>
      <c r="AU129" s="18" t="s">
        <v>80</v>
      </c>
    </row>
    <row r="130" spans="1:63" s="12" customFormat="1" ht="25.9" customHeight="1">
      <c r="A130" s="12"/>
      <c r="B130" s="189"/>
      <c r="C130" s="190"/>
      <c r="D130" s="191" t="s">
        <v>71</v>
      </c>
      <c r="E130" s="192" t="s">
        <v>1309</v>
      </c>
      <c r="F130" s="192" t="s">
        <v>1310</v>
      </c>
      <c r="G130" s="190"/>
      <c r="H130" s="190"/>
      <c r="I130" s="193"/>
      <c r="J130" s="194">
        <f>BK130</f>
        <v>0</v>
      </c>
      <c r="K130" s="190"/>
      <c r="L130" s="195"/>
      <c r="M130" s="196"/>
      <c r="N130" s="197"/>
      <c r="O130" s="197"/>
      <c r="P130" s="198">
        <f>SUM(P131:P153)</f>
        <v>0</v>
      </c>
      <c r="Q130" s="197"/>
      <c r="R130" s="198">
        <f>SUM(R131:R153)</f>
        <v>0</v>
      </c>
      <c r="S130" s="197"/>
      <c r="T130" s="199">
        <f>SUM(T131:T153)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0" t="s">
        <v>80</v>
      </c>
      <c r="AT130" s="201" t="s">
        <v>71</v>
      </c>
      <c r="AU130" s="201" t="s">
        <v>72</v>
      </c>
      <c r="AY130" s="200" t="s">
        <v>124</v>
      </c>
      <c r="BK130" s="202">
        <f>SUM(BK131:BK153)</f>
        <v>0</v>
      </c>
    </row>
    <row r="131" spans="1:65" s="2" customFormat="1" ht="14.4" customHeight="1">
      <c r="A131" s="39"/>
      <c r="B131" s="40"/>
      <c r="C131" s="205" t="s">
        <v>259</v>
      </c>
      <c r="D131" s="205" t="s">
        <v>127</v>
      </c>
      <c r="E131" s="206" t="s">
        <v>1311</v>
      </c>
      <c r="F131" s="207" t="s">
        <v>1312</v>
      </c>
      <c r="G131" s="208" t="s">
        <v>1117</v>
      </c>
      <c r="H131" s="209">
        <v>15</v>
      </c>
      <c r="I131" s="210"/>
      <c r="J131" s="211">
        <f>ROUND(I131*H131,2)</f>
        <v>0</v>
      </c>
      <c r="K131" s="207" t="s">
        <v>19</v>
      </c>
      <c r="L131" s="45"/>
      <c r="M131" s="212" t="s">
        <v>19</v>
      </c>
      <c r="N131" s="213" t="s">
        <v>43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165</v>
      </c>
      <c r="AT131" s="216" t="s">
        <v>127</v>
      </c>
      <c r="AU131" s="216" t="s">
        <v>80</v>
      </c>
      <c r="AY131" s="18" t="s">
        <v>124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80</v>
      </c>
      <c r="BK131" s="217">
        <f>ROUND(I131*H131,2)</f>
        <v>0</v>
      </c>
      <c r="BL131" s="18" t="s">
        <v>165</v>
      </c>
      <c r="BM131" s="216" t="s">
        <v>1313</v>
      </c>
    </row>
    <row r="132" spans="1:47" s="2" customFormat="1" ht="12">
      <c r="A132" s="39"/>
      <c r="B132" s="40"/>
      <c r="C132" s="41"/>
      <c r="D132" s="218" t="s">
        <v>134</v>
      </c>
      <c r="E132" s="41"/>
      <c r="F132" s="219" t="s">
        <v>1314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134</v>
      </c>
      <c r="AU132" s="18" t="s">
        <v>80</v>
      </c>
    </row>
    <row r="133" spans="1:65" s="2" customFormat="1" ht="14.4" customHeight="1">
      <c r="A133" s="39"/>
      <c r="B133" s="40"/>
      <c r="C133" s="205" t="s">
        <v>266</v>
      </c>
      <c r="D133" s="205" t="s">
        <v>127</v>
      </c>
      <c r="E133" s="206" t="s">
        <v>1315</v>
      </c>
      <c r="F133" s="207" t="s">
        <v>1316</v>
      </c>
      <c r="G133" s="208" t="s">
        <v>1317</v>
      </c>
      <c r="H133" s="209">
        <v>1</v>
      </c>
      <c r="I133" s="210"/>
      <c r="J133" s="211">
        <f>ROUND(I133*H133,2)</f>
        <v>0</v>
      </c>
      <c r="K133" s="207" t="s">
        <v>19</v>
      </c>
      <c r="L133" s="45"/>
      <c r="M133" s="212" t="s">
        <v>19</v>
      </c>
      <c r="N133" s="213" t="s">
        <v>43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165</v>
      </c>
      <c r="AT133" s="216" t="s">
        <v>127</v>
      </c>
      <c r="AU133" s="216" t="s">
        <v>80</v>
      </c>
      <c r="AY133" s="18" t="s">
        <v>124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80</v>
      </c>
      <c r="BK133" s="217">
        <f>ROUND(I133*H133,2)</f>
        <v>0</v>
      </c>
      <c r="BL133" s="18" t="s">
        <v>165</v>
      </c>
      <c r="BM133" s="216" t="s">
        <v>1318</v>
      </c>
    </row>
    <row r="134" spans="1:47" s="2" customFormat="1" ht="12">
      <c r="A134" s="39"/>
      <c r="B134" s="40"/>
      <c r="C134" s="41"/>
      <c r="D134" s="218" t="s">
        <v>134</v>
      </c>
      <c r="E134" s="41"/>
      <c r="F134" s="219" t="s">
        <v>1316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134</v>
      </c>
      <c r="AU134" s="18" t="s">
        <v>80</v>
      </c>
    </row>
    <row r="135" spans="1:65" s="2" customFormat="1" ht="14.4" customHeight="1">
      <c r="A135" s="39"/>
      <c r="B135" s="40"/>
      <c r="C135" s="205" t="s">
        <v>273</v>
      </c>
      <c r="D135" s="205" t="s">
        <v>127</v>
      </c>
      <c r="E135" s="206" t="s">
        <v>1319</v>
      </c>
      <c r="F135" s="207" t="s">
        <v>1320</v>
      </c>
      <c r="G135" s="208" t="s">
        <v>1317</v>
      </c>
      <c r="H135" s="209">
        <v>1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43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165</v>
      </c>
      <c r="AT135" s="216" t="s">
        <v>127</v>
      </c>
      <c r="AU135" s="216" t="s">
        <v>80</v>
      </c>
      <c r="AY135" s="18" t="s">
        <v>124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80</v>
      </c>
      <c r="BK135" s="217">
        <f>ROUND(I135*H135,2)</f>
        <v>0</v>
      </c>
      <c r="BL135" s="18" t="s">
        <v>165</v>
      </c>
      <c r="BM135" s="216" t="s">
        <v>1321</v>
      </c>
    </row>
    <row r="136" spans="1:47" s="2" customFormat="1" ht="12">
      <c r="A136" s="39"/>
      <c r="B136" s="40"/>
      <c r="C136" s="41"/>
      <c r="D136" s="218" t="s">
        <v>134</v>
      </c>
      <c r="E136" s="41"/>
      <c r="F136" s="219" t="s">
        <v>1320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134</v>
      </c>
      <c r="AU136" s="18" t="s">
        <v>80</v>
      </c>
    </row>
    <row r="137" spans="1:65" s="2" customFormat="1" ht="14.4" customHeight="1">
      <c r="A137" s="39"/>
      <c r="B137" s="40"/>
      <c r="C137" s="205" t="s">
        <v>278</v>
      </c>
      <c r="D137" s="205" t="s">
        <v>127</v>
      </c>
      <c r="E137" s="206" t="s">
        <v>1322</v>
      </c>
      <c r="F137" s="207" t="s">
        <v>1323</v>
      </c>
      <c r="G137" s="208" t="s">
        <v>1317</v>
      </c>
      <c r="H137" s="209">
        <v>1</v>
      </c>
      <c r="I137" s="210"/>
      <c r="J137" s="211">
        <f>ROUND(I137*H137,2)</f>
        <v>0</v>
      </c>
      <c r="K137" s="207" t="s">
        <v>19</v>
      </c>
      <c r="L137" s="45"/>
      <c r="M137" s="212" t="s">
        <v>19</v>
      </c>
      <c r="N137" s="213" t="s">
        <v>43</v>
      </c>
      <c r="O137" s="85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165</v>
      </c>
      <c r="AT137" s="216" t="s">
        <v>127</v>
      </c>
      <c r="AU137" s="216" t="s">
        <v>80</v>
      </c>
      <c r="AY137" s="18" t="s">
        <v>124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80</v>
      </c>
      <c r="BK137" s="217">
        <f>ROUND(I137*H137,2)</f>
        <v>0</v>
      </c>
      <c r="BL137" s="18" t="s">
        <v>165</v>
      </c>
      <c r="BM137" s="216" t="s">
        <v>1324</v>
      </c>
    </row>
    <row r="138" spans="1:47" s="2" customFormat="1" ht="12">
      <c r="A138" s="39"/>
      <c r="B138" s="40"/>
      <c r="C138" s="41"/>
      <c r="D138" s="218" t="s">
        <v>134</v>
      </c>
      <c r="E138" s="41"/>
      <c r="F138" s="219" t="s">
        <v>1323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134</v>
      </c>
      <c r="AU138" s="18" t="s">
        <v>80</v>
      </c>
    </row>
    <row r="139" spans="1:65" s="2" customFormat="1" ht="24.15" customHeight="1">
      <c r="A139" s="39"/>
      <c r="B139" s="40"/>
      <c r="C139" s="205" t="s">
        <v>285</v>
      </c>
      <c r="D139" s="205" t="s">
        <v>127</v>
      </c>
      <c r="E139" s="206" t="s">
        <v>1325</v>
      </c>
      <c r="F139" s="207" t="s">
        <v>1326</v>
      </c>
      <c r="G139" s="208" t="s">
        <v>1317</v>
      </c>
      <c r="H139" s="209">
        <v>6</v>
      </c>
      <c r="I139" s="210"/>
      <c r="J139" s="211">
        <f>ROUND(I139*H139,2)</f>
        <v>0</v>
      </c>
      <c r="K139" s="207" t="s">
        <v>19</v>
      </c>
      <c r="L139" s="45"/>
      <c r="M139" s="212" t="s">
        <v>19</v>
      </c>
      <c r="N139" s="213" t="s">
        <v>43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165</v>
      </c>
      <c r="AT139" s="216" t="s">
        <v>127</v>
      </c>
      <c r="AU139" s="216" t="s">
        <v>80</v>
      </c>
      <c r="AY139" s="18" t="s">
        <v>124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80</v>
      </c>
      <c r="BK139" s="217">
        <f>ROUND(I139*H139,2)</f>
        <v>0</v>
      </c>
      <c r="BL139" s="18" t="s">
        <v>165</v>
      </c>
      <c r="BM139" s="216" t="s">
        <v>1327</v>
      </c>
    </row>
    <row r="140" spans="1:47" s="2" customFormat="1" ht="12">
      <c r="A140" s="39"/>
      <c r="B140" s="40"/>
      <c r="C140" s="41"/>
      <c r="D140" s="218" t="s">
        <v>134</v>
      </c>
      <c r="E140" s="41"/>
      <c r="F140" s="219" t="s">
        <v>1326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134</v>
      </c>
      <c r="AU140" s="18" t="s">
        <v>80</v>
      </c>
    </row>
    <row r="141" spans="1:65" s="2" customFormat="1" ht="14.4" customHeight="1">
      <c r="A141" s="39"/>
      <c r="B141" s="40"/>
      <c r="C141" s="205" t="s">
        <v>7</v>
      </c>
      <c r="D141" s="205" t="s">
        <v>127</v>
      </c>
      <c r="E141" s="206" t="s">
        <v>1328</v>
      </c>
      <c r="F141" s="207" t="s">
        <v>1329</v>
      </c>
      <c r="G141" s="208" t="s">
        <v>1330</v>
      </c>
      <c r="H141" s="209">
        <v>1</v>
      </c>
      <c r="I141" s="210"/>
      <c r="J141" s="211">
        <f>ROUND(I141*H141,2)</f>
        <v>0</v>
      </c>
      <c r="K141" s="207" t="s">
        <v>19</v>
      </c>
      <c r="L141" s="45"/>
      <c r="M141" s="212" t="s">
        <v>19</v>
      </c>
      <c r="N141" s="213" t="s">
        <v>43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165</v>
      </c>
      <c r="AT141" s="216" t="s">
        <v>127</v>
      </c>
      <c r="AU141" s="216" t="s">
        <v>80</v>
      </c>
      <c r="AY141" s="18" t="s">
        <v>124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80</v>
      </c>
      <c r="BK141" s="217">
        <f>ROUND(I141*H141,2)</f>
        <v>0</v>
      </c>
      <c r="BL141" s="18" t="s">
        <v>165</v>
      </c>
      <c r="BM141" s="216" t="s">
        <v>1331</v>
      </c>
    </row>
    <row r="142" spans="1:47" s="2" customFormat="1" ht="12">
      <c r="A142" s="39"/>
      <c r="B142" s="40"/>
      <c r="C142" s="41"/>
      <c r="D142" s="218" t="s">
        <v>134</v>
      </c>
      <c r="E142" s="41"/>
      <c r="F142" s="219" t="s">
        <v>1329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134</v>
      </c>
      <c r="AU142" s="18" t="s">
        <v>80</v>
      </c>
    </row>
    <row r="143" spans="1:65" s="2" customFormat="1" ht="14.4" customHeight="1">
      <c r="A143" s="39"/>
      <c r="B143" s="40"/>
      <c r="C143" s="205" t="s">
        <v>296</v>
      </c>
      <c r="D143" s="205" t="s">
        <v>127</v>
      </c>
      <c r="E143" s="206" t="s">
        <v>1332</v>
      </c>
      <c r="F143" s="207" t="s">
        <v>1333</v>
      </c>
      <c r="G143" s="208" t="s">
        <v>1317</v>
      </c>
      <c r="H143" s="209">
        <v>2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43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165</v>
      </c>
      <c r="AT143" s="216" t="s">
        <v>127</v>
      </c>
      <c r="AU143" s="216" t="s">
        <v>80</v>
      </c>
      <c r="AY143" s="18" t="s">
        <v>124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80</v>
      </c>
      <c r="BK143" s="217">
        <f>ROUND(I143*H143,2)</f>
        <v>0</v>
      </c>
      <c r="BL143" s="18" t="s">
        <v>165</v>
      </c>
      <c r="BM143" s="216" t="s">
        <v>1334</v>
      </c>
    </row>
    <row r="144" spans="1:47" s="2" customFormat="1" ht="12">
      <c r="A144" s="39"/>
      <c r="B144" s="40"/>
      <c r="C144" s="41"/>
      <c r="D144" s="218" t="s">
        <v>134</v>
      </c>
      <c r="E144" s="41"/>
      <c r="F144" s="219" t="s">
        <v>1333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134</v>
      </c>
      <c r="AU144" s="18" t="s">
        <v>80</v>
      </c>
    </row>
    <row r="145" spans="1:65" s="2" customFormat="1" ht="24.15" customHeight="1">
      <c r="A145" s="39"/>
      <c r="B145" s="40"/>
      <c r="C145" s="205" t="s">
        <v>302</v>
      </c>
      <c r="D145" s="205" t="s">
        <v>127</v>
      </c>
      <c r="E145" s="206" t="s">
        <v>1335</v>
      </c>
      <c r="F145" s="207" t="s">
        <v>1336</v>
      </c>
      <c r="G145" s="208" t="s">
        <v>1330</v>
      </c>
      <c r="H145" s="209">
        <v>1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43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165</v>
      </c>
      <c r="AT145" s="216" t="s">
        <v>127</v>
      </c>
      <c r="AU145" s="216" t="s">
        <v>80</v>
      </c>
      <c r="AY145" s="18" t="s">
        <v>124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80</v>
      </c>
      <c r="BK145" s="217">
        <f>ROUND(I145*H145,2)</f>
        <v>0</v>
      </c>
      <c r="BL145" s="18" t="s">
        <v>165</v>
      </c>
      <c r="BM145" s="216" t="s">
        <v>1337</v>
      </c>
    </row>
    <row r="146" spans="1:47" s="2" customFormat="1" ht="12">
      <c r="A146" s="39"/>
      <c r="B146" s="40"/>
      <c r="C146" s="41"/>
      <c r="D146" s="218" t="s">
        <v>134</v>
      </c>
      <c r="E146" s="41"/>
      <c r="F146" s="219" t="s">
        <v>1336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134</v>
      </c>
      <c r="AU146" s="18" t="s">
        <v>80</v>
      </c>
    </row>
    <row r="147" spans="1:47" s="2" customFormat="1" ht="12">
      <c r="A147" s="39"/>
      <c r="B147" s="40"/>
      <c r="C147" s="41"/>
      <c r="D147" s="218" t="s">
        <v>323</v>
      </c>
      <c r="E147" s="41"/>
      <c r="F147" s="249" t="s">
        <v>1338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323</v>
      </c>
      <c r="AU147" s="18" t="s">
        <v>80</v>
      </c>
    </row>
    <row r="148" spans="1:65" s="2" customFormat="1" ht="14.4" customHeight="1">
      <c r="A148" s="39"/>
      <c r="B148" s="40"/>
      <c r="C148" s="205" t="s">
        <v>311</v>
      </c>
      <c r="D148" s="205" t="s">
        <v>127</v>
      </c>
      <c r="E148" s="206" t="s">
        <v>1339</v>
      </c>
      <c r="F148" s="207" t="s">
        <v>1340</v>
      </c>
      <c r="G148" s="208" t="s">
        <v>1330</v>
      </c>
      <c r="H148" s="209">
        <v>1</v>
      </c>
      <c r="I148" s="210"/>
      <c r="J148" s="211">
        <f>ROUND(I148*H148,2)</f>
        <v>0</v>
      </c>
      <c r="K148" s="207" t="s">
        <v>19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165</v>
      </c>
      <c r="AT148" s="216" t="s">
        <v>127</v>
      </c>
      <c r="AU148" s="216" t="s">
        <v>80</v>
      </c>
      <c r="AY148" s="18" t="s">
        <v>124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165</v>
      </c>
      <c r="BM148" s="216" t="s">
        <v>1341</v>
      </c>
    </row>
    <row r="149" spans="1:47" s="2" customFormat="1" ht="12">
      <c r="A149" s="39"/>
      <c r="B149" s="40"/>
      <c r="C149" s="41"/>
      <c r="D149" s="218" t="s">
        <v>134</v>
      </c>
      <c r="E149" s="41"/>
      <c r="F149" s="219" t="s">
        <v>1340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134</v>
      </c>
      <c r="AU149" s="18" t="s">
        <v>80</v>
      </c>
    </row>
    <row r="150" spans="1:65" s="2" customFormat="1" ht="14.4" customHeight="1">
      <c r="A150" s="39"/>
      <c r="B150" s="40"/>
      <c r="C150" s="205" t="s">
        <v>318</v>
      </c>
      <c r="D150" s="205" t="s">
        <v>127</v>
      </c>
      <c r="E150" s="206" t="s">
        <v>1342</v>
      </c>
      <c r="F150" s="207" t="s">
        <v>1343</v>
      </c>
      <c r="G150" s="208" t="s">
        <v>1117</v>
      </c>
      <c r="H150" s="209">
        <v>10</v>
      </c>
      <c r="I150" s="210"/>
      <c r="J150" s="211">
        <f>ROUND(I150*H150,2)</f>
        <v>0</v>
      </c>
      <c r="K150" s="207" t="s">
        <v>19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165</v>
      </c>
      <c r="AT150" s="216" t="s">
        <v>127</v>
      </c>
      <c r="AU150" s="216" t="s">
        <v>80</v>
      </c>
      <c r="AY150" s="18" t="s">
        <v>124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165</v>
      </c>
      <c r="BM150" s="216" t="s">
        <v>1344</v>
      </c>
    </row>
    <row r="151" spans="1:47" s="2" customFormat="1" ht="12">
      <c r="A151" s="39"/>
      <c r="B151" s="40"/>
      <c r="C151" s="41"/>
      <c r="D151" s="218" t="s">
        <v>134</v>
      </c>
      <c r="E151" s="41"/>
      <c r="F151" s="219" t="s">
        <v>1343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134</v>
      </c>
      <c r="AU151" s="18" t="s">
        <v>80</v>
      </c>
    </row>
    <row r="152" spans="1:65" s="2" customFormat="1" ht="14.4" customHeight="1">
      <c r="A152" s="39"/>
      <c r="B152" s="40"/>
      <c r="C152" s="205" t="s">
        <v>327</v>
      </c>
      <c r="D152" s="205" t="s">
        <v>127</v>
      </c>
      <c r="E152" s="206" t="s">
        <v>1345</v>
      </c>
      <c r="F152" s="207" t="s">
        <v>1346</v>
      </c>
      <c r="G152" s="208" t="s">
        <v>1317</v>
      </c>
      <c r="H152" s="209">
        <v>3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165</v>
      </c>
      <c r="AT152" s="216" t="s">
        <v>127</v>
      </c>
      <c r="AU152" s="216" t="s">
        <v>80</v>
      </c>
      <c r="AY152" s="18" t="s">
        <v>124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165</v>
      </c>
      <c r="BM152" s="216" t="s">
        <v>1347</v>
      </c>
    </row>
    <row r="153" spans="1:47" s="2" customFormat="1" ht="12">
      <c r="A153" s="39"/>
      <c r="B153" s="40"/>
      <c r="C153" s="41"/>
      <c r="D153" s="218" t="s">
        <v>134</v>
      </c>
      <c r="E153" s="41"/>
      <c r="F153" s="219" t="s">
        <v>1346</v>
      </c>
      <c r="G153" s="41"/>
      <c r="H153" s="41"/>
      <c r="I153" s="220"/>
      <c r="J153" s="41"/>
      <c r="K153" s="41"/>
      <c r="L153" s="45"/>
      <c r="M153" s="223"/>
      <c r="N153" s="224"/>
      <c r="O153" s="225"/>
      <c r="P153" s="225"/>
      <c r="Q153" s="225"/>
      <c r="R153" s="225"/>
      <c r="S153" s="225"/>
      <c r="T153" s="22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134</v>
      </c>
      <c r="AU153" s="18" t="s">
        <v>80</v>
      </c>
    </row>
    <row r="154" spans="1:31" s="2" customFormat="1" ht="6.95" customHeight="1">
      <c r="A154" s="39"/>
      <c r="B154" s="60"/>
      <c r="C154" s="61"/>
      <c r="D154" s="61"/>
      <c r="E154" s="61"/>
      <c r="F154" s="61"/>
      <c r="G154" s="61"/>
      <c r="H154" s="61"/>
      <c r="I154" s="61"/>
      <c r="J154" s="61"/>
      <c r="K154" s="61"/>
      <c r="L154" s="45"/>
      <c r="M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</sheetData>
  <sheetProtection password="CC35" sheet="1" objects="1" scenarios="1" formatColumns="0" formatRows="0" autoFilter="0"/>
  <autoFilter ref="C81:K153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97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Rekonstrukce technologické části hlavního uzávěru vody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98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1348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29. 9. 2020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28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36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38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40</v>
      </c>
      <c r="G32" s="39"/>
      <c r="H32" s="39"/>
      <c r="I32" s="146" t="s">
        <v>39</v>
      </c>
      <c r="J32" s="146" t="s">
        <v>41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42</v>
      </c>
      <c r="E33" s="133" t="s">
        <v>43</v>
      </c>
      <c r="F33" s="148">
        <f>ROUND((SUM(BE84:BE279)),2)</f>
        <v>0</v>
      </c>
      <c r="G33" s="39"/>
      <c r="H33" s="39"/>
      <c r="I33" s="149">
        <v>0.21</v>
      </c>
      <c r="J33" s="148">
        <f>ROUND(((SUM(BE84:BE279))*I33),2)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44</v>
      </c>
      <c r="F34" s="148">
        <f>ROUND((SUM(BF84:BF279)),2)</f>
        <v>0</v>
      </c>
      <c r="G34" s="39"/>
      <c r="H34" s="39"/>
      <c r="I34" s="149">
        <v>0.15</v>
      </c>
      <c r="J34" s="148">
        <f>ROUND(((SUM(BF84:BF279))*I34),2)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45</v>
      </c>
      <c r="F35" s="148">
        <f>ROUND((SUM(BG84:BG279)),2)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46</v>
      </c>
      <c r="F36" s="148">
        <f>ROUND((SUM(BH84:BH279)),2)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47</v>
      </c>
      <c r="F37" s="148">
        <f>ROUND((SUM(BI84:BI279)),2)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48</v>
      </c>
      <c r="E39" s="152"/>
      <c r="F39" s="152"/>
      <c r="G39" s="153" t="s">
        <v>49</v>
      </c>
      <c r="H39" s="154" t="s">
        <v>50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100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Rekonstrukce technologické části hlavního uzávěru vody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98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PS 03 - Silnoproudá, slaboproudá elektroinstalace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Rokycany</v>
      </c>
      <c r="G52" s="41"/>
      <c r="H52" s="41"/>
      <c r="I52" s="33" t="s">
        <v>23</v>
      </c>
      <c r="J52" s="73" t="str">
        <f>IF(J12="","",J12)</f>
        <v>29. 9. 2020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41"/>
      <c r="E54" s="41"/>
      <c r="F54" s="28" t="str">
        <f>E15</f>
        <v>Rokycanská nemocnice a.s.</v>
      </c>
      <c r="G54" s="41"/>
      <c r="H54" s="41"/>
      <c r="I54" s="33" t="s">
        <v>31</v>
      </c>
      <c r="J54" s="37" t="str">
        <f>E21</f>
        <v>Valbek, spol. s r.o., středisko Plzeň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101</v>
      </c>
      <c r="D57" s="163"/>
      <c r="E57" s="163"/>
      <c r="F57" s="163"/>
      <c r="G57" s="163"/>
      <c r="H57" s="163"/>
      <c r="I57" s="163"/>
      <c r="J57" s="164" t="s">
        <v>102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70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103</v>
      </c>
    </row>
    <row r="60" spans="1:31" s="9" customFormat="1" ht="24.95" customHeight="1">
      <c r="A60" s="9"/>
      <c r="B60" s="166"/>
      <c r="C60" s="167"/>
      <c r="D60" s="168" t="s">
        <v>1349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1350</v>
      </c>
      <c r="E61" s="169"/>
      <c r="F61" s="169"/>
      <c r="G61" s="169"/>
      <c r="H61" s="169"/>
      <c r="I61" s="169"/>
      <c r="J61" s="170">
        <f>J190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1351</v>
      </c>
      <c r="E62" s="169"/>
      <c r="F62" s="169"/>
      <c r="G62" s="169"/>
      <c r="H62" s="169"/>
      <c r="I62" s="169"/>
      <c r="J62" s="170">
        <f>J199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1352</v>
      </c>
      <c r="E63" s="169"/>
      <c r="F63" s="169"/>
      <c r="G63" s="169"/>
      <c r="H63" s="169"/>
      <c r="I63" s="169"/>
      <c r="J63" s="170">
        <f>J240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6"/>
      <c r="C64" s="167"/>
      <c r="D64" s="168" t="s">
        <v>1353</v>
      </c>
      <c r="E64" s="169"/>
      <c r="F64" s="169"/>
      <c r="G64" s="169"/>
      <c r="H64" s="169"/>
      <c r="I64" s="169"/>
      <c r="J64" s="170">
        <f>J271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108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Rekonstrukce technologické části hlavního uzávěru vody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98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PS 03 - Silnoproudá, slaboproudá elektroinstalace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Rokycany</v>
      </c>
      <c r="G78" s="41"/>
      <c r="H78" s="41"/>
      <c r="I78" s="33" t="s">
        <v>23</v>
      </c>
      <c r="J78" s="73" t="str">
        <f>IF(J12="","",J12)</f>
        <v>29. 9. 2020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25</v>
      </c>
      <c r="D80" s="41"/>
      <c r="E80" s="41"/>
      <c r="F80" s="28" t="str">
        <f>E15</f>
        <v>Rokycanská nemocnice a.s.</v>
      </c>
      <c r="G80" s="41"/>
      <c r="H80" s="41"/>
      <c r="I80" s="33" t="s">
        <v>31</v>
      </c>
      <c r="J80" s="37" t="str">
        <f>E21</f>
        <v>Valbek, spol. s r.o., středisko Plzeň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 xml:space="preserve"> 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109</v>
      </c>
      <c r="D83" s="181" t="s">
        <v>57</v>
      </c>
      <c r="E83" s="181" t="s">
        <v>53</v>
      </c>
      <c r="F83" s="181" t="s">
        <v>54</v>
      </c>
      <c r="G83" s="181" t="s">
        <v>110</v>
      </c>
      <c r="H83" s="181" t="s">
        <v>111</v>
      </c>
      <c r="I83" s="181" t="s">
        <v>112</v>
      </c>
      <c r="J83" s="181" t="s">
        <v>102</v>
      </c>
      <c r="K83" s="182" t="s">
        <v>113</v>
      </c>
      <c r="L83" s="183"/>
      <c r="M83" s="93" t="s">
        <v>19</v>
      </c>
      <c r="N83" s="94" t="s">
        <v>42</v>
      </c>
      <c r="O83" s="94" t="s">
        <v>114</v>
      </c>
      <c r="P83" s="94" t="s">
        <v>115</v>
      </c>
      <c r="Q83" s="94" t="s">
        <v>116</v>
      </c>
      <c r="R83" s="94" t="s">
        <v>117</v>
      </c>
      <c r="S83" s="94" t="s">
        <v>118</v>
      </c>
      <c r="T83" s="95" t="s">
        <v>119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120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P85+P190+P199+P240+P271</f>
        <v>0</v>
      </c>
      <c r="Q84" s="97"/>
      <c r="R84" s="186">
        <f>R85+R190+R199+R240+R271</f>
        <v>0</v>
      </c>
      <c r="S84" s="97"/>
      <c r="T84" s="187">
        <f>T85+T190+T199+T240+T271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71</v>
      </c>
      <c r="AU84" s="18" t="s">
        <v>103</v>
      </c>
      <c r="BK84" s="188">
        <f>BK85+BK190+BK199+BK240+BK271</f>
        <v>0</v>
      </c>
    </row>
    <row r="85" spans="1:63" s="12" customFormat="1" ht="25.9" customHeight="1">
      <c r="A85" s="12"/>
      <c r="B85" s="189"/>
      <c r="C85" s="190"/>
      <c r="D85" s="191" t="s">
        <v>71</v>
      </c>
      <c r="E85" s="192" t="s">
        <v>1354</v>
      </c>
      <c r="F85" s="192" t="s">
        <v>1355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SUM(P86:P189)</f>
        <v>0</v>
      </c>
      <c r="Q85" s="197"/>
      <c r="R85" s="198">
        <f>SUM(R86:R189)</f>
        <v>0</v>
      </c>
      <c r="S85" s="197"/>
      <c r="T85" s="199">
        <f>SUM(T86:T189)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80</v>
      </c>
      <c r="AT85" s="201" t="s">
        <v>71</v>
      </c>
      <c r="AU85" s="201" t="s">
        <v>72</v>
      </c>
      <c r="AY85" s="200" t="s">
        <v>124</v>
      </c>
      <c r="BK85" s="202">
        <f>SUM(BK86:BK189)</f>
        <v>0</v>
      </c>
    </row>
    <row r="86" spans="1:65" s="2" customFormat="1" ht="14.4" customHeight="1">
      <c r="A86" s="39"/>
      <c r="B86" s="40"/>
      <c r="C86" s="205" t="s">
        <v>80</v>
      </c>
      <c r="D86" s="205" t="s">
        <v>127</v>
      </c>
      <c r="E86" s="206" t="s">
        <v>1356</v>
      </c>
      <c r="F86" s="207" t="s">
        <v>1357</v>
      </c>
      <c r="G86" s="208" t="s">
        <v>230</v>
      </c>
      <c r="H86" s="209">
        <v>1</v>
      </c>
      <c r="I86" s="210"/>
      <c r="J86" s="211">
        <f>ROUND(I86*H86,2)</f>
        <v>0</v>
      </c>
      <c r="K86" s="207" t="s">
        <v>19</v>
      </c>
      <c r="L86" s="45"/>
      <c r="M86" s="212" t="s">
        <v>19</v>
      </c>
      <c r="N86" s="213" t="s">
        <v>43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165</v>
      </c>
      <c r="AT86" s="216" t="s">
        <v>127</v>
      </c>
      <c r="AU86" s="216" t="s">
        <v>80</v>
      </c>
      <c r="AY86" s="18" t="s">
        <v>124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80</v>
      </c>
      <c r="BK86" s="217">
        <f>ROUND(I86*H86,2)</f>
        <v>0</v>
      </c>
      <c r="BL86" s="18" t="s">
        <v>165</v>
      </c>
      <c r="BM86" s="216" t="s">
        <v>1358</v>
      </c>
    </row>
    <row r="87" spans="1:47" s="2" customFormat="1" ht="12">
      <c r="A87" s="39"/>
      <c r="B87" s="40"/>
      <c r="C87" s="41"/>
      <c r="D87" s="218" t="s">
        <v>134</v>
      </c>
      <c r="E87" s="41"/>
      <c r="F87" s="219" t="s">
        <v>1357</v>
      </c>
      <c r="G87" s="41"/>
      <c r="H87" s="41"/>
      <c r="I87" s="220"/>
      <c r="J87" s="41"/>
      <c r="K87" s="41"/>
      <c r="L87" s="45"/>
      <c r="M87" s="221"/>
      <c r="N87" s="222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134</v>
      </c>
      <c r="AU87" s="18" t="s">
        <v>80</v>
      </c>
    </row>
    <row r="88" spans="1:65" s="2" customFormat="1" ht="14.4" customHeight="1">
      <c r="A88" s="39"/>
      <c r="B88" s="40"/>
      <c r="C88" s="205" t="s">
        <v>82</v>
      </c>
      <c r="D88" s="205" t="s">
        <v>127</v>
      </c>
      <c r="E88" s="206" t="s">
        <v>1359</v>
      </c>
      <c r="F88" s="207" t="s">
        <v>1360</v>
      </c>
      <c r="G88" s="208" t="s">
        <v>130</v>
      </c>
      <c r="H88" s="209">
        <v>1</v>
      </c>
      <c r="I88" s="210"/>
      <c r="J88" s="211">
        <f>ROUND(I88*H88,2)</f>
        <v>0</v>
      </c>
      <c r="K88" s="207" t="s">
        <v>19</v>
      </c>
      <c r="L88" s="45"/>
      <c r="M88" s="212" t="s">
        <v>19</v>
      </c>
      <c r="N88" s="213" t="s">
        <v>43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165</v>
      </c>
      <c r="AT88" s="216" t="s">
        <v>127</v>
      </c>
      <c r="AU88" s="216" t="s">
        <v>80</v>
      </c>
      <c r="AY88" s="18" t="s">
        <v>124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80</v>
      </c>
      <c r="BK88" s="217">
        <f>ROUND(I88*H88,2)</f>
        <v>0</v>
      </c>
      <c r="BL88" s="18" t="s">
        <v>165</v>
      </c>
      <c r="BM88" s="216" t="s">
        <v>1361</v>
      </c>
    </row>
    <row r="89" spans="1:47" s="2" customFormat="1" ht="12">
      <c r="A89" s="39"/>
      <c r="B89" s="40"/>
      <c r="C89" s="41"/>
      <c r="D89" s="218" t="s">
        <v>134</v>
      </c>
      <c r="E89" s="41"/>
      <c r="F89" s="219" t="s">
        <v>1362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134</v>
      </c>
      <c r="AU89" s="18" t="s">
        <v>80</v>
      </c>
    </row>
    <row r="90" spans="1:65" s="2" customFormat="1" ht="14.4" customHeight="1">
      <c r="A90" s="39"/>
      <c r="B90" s="40"/>
      <c r="C90" s="205" t="s">
        <v>141</v>
      </c>
      <c r="D90" s="205" t="s">
        <v>127</v>
      </c>
      <c r="E90" s="206" t="s">
        <v>1363</v>
      </c>
      <c r="F90" s="207" t="s">
        <v>1364</v>
      </c>
      <c r="G90" s="208" t="s">
        <v>230</v>
      </c>
      <c r="H90" s="209">
        <v>2</v>
      </c>
      <c r="I90" s="210"/>
      <c r="J90" s="211">
        <f>ROUND(I90*H90,2)</f>
        <v>0</v>
      </c>
      <c r="K90" s="207" t="s">
        <v>19</v>
      </c>
      <c r="L90" s="45"/>
      <c r="M90" s="212" t="s">
        <v>19</v>
      </c>
      <c r="N90" s="213" t="s">
        <v>43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165</v>
      </c>
      <c r="AT90" s="216" t="s">
        <v>127</v>
      </c>
      <c r="AU90" s="216" t="s">
        <v>80</v>
      </c>
      <c r="AY90" s="18" t="s">
        <v>124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80</v>
      </c>
      <c r="BK90" s="217">
        <f>ROUND(I90*H90,2)</f>
        <v>0</v>
      </c>
      <c r="BL90" s="18" t="s">
        <v>165</v>
      </c>
      <c r="BM90" s="216" t="s">
        <v>1365</v>
      </c>
    </row>
    <row r="91" spans="1:47" s="2" customFormat="1" ht="12">
      <c r="A91" s="39"/>
      <c r="B91" s="40"/>
      <c r="C91" s="41"/>
      <c r="D91" s="218" t="s">
        <v>134</v>
      </c>
      <c r="E91" s="41"/>
      <c r="F91" s="219" t="s">
        <v>1366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134</v>
      </c>
      <c r="AU91" s="18" t="s">
        <v>80</v>
      </c>
    </row>
    <row r="92" spans="1:65" s="2" customFormat="1" ht="24.15" customHeight="1">
      <c r="A92" s="39"/>
      <c r="B92" s="40"/>
      <c r="C92" s="205" t="s">
        <v>165</v>
      </c>
      <c r="D92" s="205" t="s">
        <v>127</v>
      </c>
      <c r="E92" s="206" t="s">
        <v>1367</v>
      </c>
      <c r="F92" s="207" t="s">
        <v>1368</v>
      </c>
      <c r="G92" s="208" t="s">
        <v>230</v>
      </c>
      <c r="H92" s="209">
        <v>2</v>
      </c>
      <c r="I92" s="210"/>
      <c r="J92" s="211">
        <f>ROUND(I92*H92,2)</f>
        <v>0</v>
      </c>
      <c r="K92" s="207" t="s">
        <v>19</v>
      </c>
      <c r="L92" s="45"/>
      <c r="M92" s="212" t="s">
        <v>19</v>
      </c>
      <c r="N92" s="213" t="s">
        <v>43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165</v>
      </c>
      <c r="AT92" s="216" t="s">
        <v>127</v>
      </c>
      <c r="AU92" s="216" t="s">
        <v>80</v>
      </c>
      <c r="AY92" s="18" t="s">
        <v>124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80</v>
      </c>
      <c r="BK92" s="217">
        <f>ROUND(I92*H92,2)</f>
        <v>0</v>
      </c>
      <c r="BL92" s="18" t="s">
        <v>165</v>
      </c>
      <c r="BM92" s="216" t="s">
        <v>1369</v>
      </c>
    </row>
    <row r="93" spans="1:47" s="2" customFormat="1" ht="12">
      <c r="A93" s="39"/>
      <c r="B93" s="40"/>
      <c r="C93" s="41"/>
      <c r="D93" s="218" t="s">
        <v>134</v>
      </c>
      <c r="E93" s="41"/>
      <c r="F93" s="219" t="s">
        <v>1368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134</v>
      </c>
      <c r="AU93" s="18" t="s">
        <v>80</v>
      </c>
    </row>
    <row r="94" spans="1:65" s="2" customFormat="1" ht="24.15" customHeight="1">
      <c r="A94" s="39"/>
      <c r="B94" s="40"/>
      <c r="C94" s="205" t="s">
        <v>123</v>
      </c>
      <c r="D94" s="205" t="s">
        <v>127</v>
      </c>
      <c r="E94" s="206" t="s">
        <v>1370</v>
      </c>
      <c r="F94" s="207" t="s">
        <v>1371</v>
      </c>
      <c r="G94" s="208" t="s">
        <v>230</v>
      </c>
      <c r="H94" s="209">
        <v>3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43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165</v>
      </c>
      <c r="AT94" s="216" t="s">
        <v>127</v>
      </c>
      <c r="AU94" s="216" t="s">
        <v>80</v>
      </c>
      <c r="AY94" s="18" t="s">
        <v>124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80</v>
      </c>
      <c r="BK94" s="217">
        <f>ROUND(I94*H94,2)</f>
        <v>0</v>
      </c>
      <c r="BL94" s="18" t="s">
        <v>165</v>
      </c>
      <c r="BM94" s="216" t="s">
        <v>1372</v>
      </c>
    </row>
    <row r="95" spans="1:47" s="2" customFormat="1" ht="12">
      <c r="A95" s="39"/>
      <c r="B95" s="40"/>
      <c r="C95" s="41"/>
      <c r="D95" s="218" t="s">
        <v>134</v>
      </c>
      <c r="E95" s="41"/>
      <c r="F95" s="219" t="s">
        <v>1371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134</v>
      </c>
      <c r="AU95" s="18" t="s">
        <v>80</v>
      </c>
    </row>
    <row r="96" spans="1:65" s="2" customFormat="1" ht="14.4" customHeight="1">
      <c r="A96" s="39"/>
      <c r="B96" s="40"/>
      <c r="C96" s="205" t="s">
        <v>196</v>
      </c>
      <c r="D96" s="205" t="s">
        <v>127</v>
      </c>
      <c r="E96" s="206" t="s">
        <v>1373</v>
      </c>
      <c r="F96" s="207" t="s">
        <v>1374</v>
      </c>
      <c r="G96" s="208" t="s">
        <v>230</v>
      </c>
      <c r="H96" s="209">
        <v>3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43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165</v>
      </c>
      <c r="AT96" s="216" t="s">
        <v>127</v>
      </c>
      <c r="AU96" s="216" t="s">
        <v>80</v>
      </c>
      <c r="AY96" s="18" t="s">
        <v>124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80</v>
      </c>
      <c r="BK96" s="217">
        <f>ROUND(I96*H96,2)</f>
        <v>0</v>
      </c>
      <c r="BL96" s="18" t="s">
        <v>165</v>
      </c>
      <c r="BM96" s="216" t="s">
        <v>1375</v>
      </c>
    </row>
    <row r="97" spans="1:47" s="2" customFormat="1" ht="12">
      <c r="A97" s="39"/>
      <c r="B97" s="40"/>
      <c r="C97" s="41"/>
      <c r="D97" s="218" t="s">
        <v>134</v>
      </c>
      <c r="E97" s="41"/>
      <c r="F97" s="219" t="s">
        <v>1376</v>
      </c>
      <c r="G97" s="41"/>
      <c r="H97" s="41"/>
      <c r="I97" s="220"/>
      <c r="J97" s="41"/>
      <c r="K97" s="41"/>
      <c r="L97" s="45"/>
      <c r="M97" s="221"/>
      <c r="N97" s="222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134</v>
      </c>
      <c r="AU97" s="18" t="s">
        <v>80</v>
      </c>
    </row>
    <row r="98" spans="1:65" s="2" customFormat="1" ht="14.4" customHeight="1">
      <c r="A98" s="39"/>
      <c r="B98" s="40"/>
      <c r="C98" s="205" t="s">
        <v>202</v>
      </c>
      <c r="D98" s="205" t="s">
        <v>127</v>
      </c>
      <c r="E98" s="206" t="s">
        <v>1377</v>
      </c>
      <c r="F98" s="207" t="s">
        <v>1378</v>
      </c>
      <c r="G98" s="208" t="s">
        <v>230</v>
      </c>
      <c r="H98" s="209">
        <v>3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43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165</v>
      </c>
      <c r="AT98" s="216" t="s">
        <v>127</v>
      </c>
      <c r="AU98" s="216" t="s">
        <v>80</v>
      </c>
      <c r="AY98" s="18" t="s">
        <v>124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80</v>
      </c>
      <c r="BK98" s="217">
        <f>ROUND(I98*H98,2)</f>
        <v>0</v>
      </c>
      <c r="BL98" s="18" t="s">
        <v>165</v>
      </c>
      <c r="BM98" s="216" t="s">
        <v>1379</v>
      </c>
    </row>
    <row r="99" spans="1:47" s="2" customFormat="1" ht="12">
      <c r="A99" s="39"/>
      <c r="B99" s="40"/>
      <c r="C99" s="41"/>
      <c r="D99" s="218" t="s">
        <v>134</v>
      </c>
      <c r="E99" s="41"/>
      <c r="F99" s="219" t="s">
        <v>1380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134</v>
      </c>
      <c r="AU99" s="18" t="s">
        <v>80</v>
      </c>
    </row>
    <row r="100" spans="1:65" s="2" customFormat="1" ht="14.4" customHeight="1">
      <c r="A100" s="39"/>
      <c r="B100" s="40"/>
      <c r="C100" s="205" t="s">
        <v>208</v>
      </c>
      <c r="D100" s="205" t="s">
        <v>127</v>
      </c>
      <c r="E100" s="206" t="s">
        <v>1381</v>
      </c>
      <c r="F100" s="207" t="s">
        <v>1382</v>
      </c>
      <c r="G100" s="208" t="s">
        <v>230</v>
      </c>
      <c r="H100" s="209">
        <v>2</v>
      </c>
      <c r="I100" s="210"/>
      <c r="J100" s="211">
        <f>ROUND(I100*H100,2)</f>
        <v>0</v>
      </c>
      <c r="K100" s="207" t="s">
        <v>19</v>
      </c>
      <c r="L100" s="45"/>
      <c r="M100" s="212" t="s">
        <v>19</v>
      </c>
      <c r="N100" s="213" t="s">
        <v>43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165</v>
      </c>
      <c r="AT100" s="216" t="s">
        <v>127</v>
      </c>
      <c r="AU100" s="216" t="s">
        <v>80</v>
      </c>
      <c r="AY100" s="18" t="s">
        <v>124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80</v>
      </c>
      <c r="BK100" s="217">
        <f>ROUND(I100*H100,2)</f>
        <v>0</v>
      </c>
      <c r="BL100" s="18" t="s">
        <v>165</v>
      </c>
      <c r="BM100" s="216" t="s">
        <v>1383</v>
      </c>
    </row>
    <row r="101" spans="1:47" s="2" customFormat="1" ht="12">
      <c r="A101" s="39"/>
      <c r="B101" s="40"/>
      <c r="C101" s="41"/>
      <c r="D101" s="218" t="s">
        <v>134</v>
      </c>
      <c r="E101" s="41"/>
      <c r="F101" s="219" t="s">
        <v>1384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134</v>
      </c>
      <c r="AU101" s="18" t="s">
        <v>80</v>
      </c>
    </row>
    <row r="102" spans="1:65" s="2" customFormat="1" ht="14.4" customHeight="1">
      <c r="A102" s="39"/>
      <c r="B102" s="40"/>
      <c r="C102" s="205" t="s">
        <v>213</v>
      </c>
      <c r="D102" s="205" t="s">
        <v>127</v>
      </c>
      <c r="E102" s="206" t="s">
        <v>1385</v>
      </c>
      <c r="F102" s="207" t="s">
        <v>1386</v>
      </c>
      <c r="G102" s="208" t="s">
        <v>230</v>
      </c>
      <c r="H102" s="209">
        <v>3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43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165</v>
      </c>
      <c r="AT102" s="216" t="s">
        <v>127</v>
      </c>
      <c r="AU102" s="216" t="s">
        <v>80</v>
      </c>
      <c r="AY102" s="18" t="s">
        <v>124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80</v>
      </c>
      <c r="BK102" s="217">
        <f>ROUND(I102*H102,2)</f>
        <v>0</v>
      </c>
      <c r="BL102" s="18" t="s">
        <v>165</v>
      </c>
      <c r="BM102" s="216" t="s">
        <v>1387</v>
      </c>
    </row>
    <row r="103" spans="1:47" s="2" customFormat="1" ht="12">
      <c r="A103" s="39"/>
      <c r="B103" s="40"/>
      <c r="C103" s="41"/>
      <c r="D103" s="218" t="s">
        <v>134</v>
      </c>
      <c r="E103" s="41"/>
      <c r="F103" s="219" t="s">
        <v>1388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134</v>
      </c>
      <c r="AU103" s="18" t="s">
        <v>80</v>
      </c>
    </row>
    <row r="104" spans="1:65" s="2" customFormat="1" ht="14.4" customHeight="1">
      <c r="A104" s="39"/>
      <c r="B104" s="40"/>
      <c r="C104" s="205" t="s">
        <v>219</v>
      </c>
      <c r="D104" s="205" t="s">
        <v>127</v>
      </c>
      <c r="E104" s="206" t="s">
        <v>1389</v>
      </c>
      <c r="F104" s="207" t="s">
        <v>1390</v>
      </c>
      <c r="G104" s="208" t="s">
        <v>230</v>
      </c>
      <c r="H104" s="209">
        <v>3</v>
      </c>
      <c r="I104" s="210"/>
      <c r="J104" s="211">
        <f>ROUND(I104*H104,2)</f>
        <v>0</v>
      </c>
      <c r="K104" s="207" t="s">
        <v>19</v>
      </c>
      <c r="L104" s="45"/>
      <c r="M104" s="212" t="s">
        <v>19</v>
      </c>
      <c r="N104" s="213" t="s">
        <v>43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165</v>
      </c>
      <c r="AT104" s="216" t="s">
        <v>127</v>
      </c>
      <c r="AU104" s="216" t="s">
        <v>80</v>
      </c>
      <c r="AY104" s="18" t="s">
        <v>124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80</v>
      </c>
      <c r="BK104" s="217">
        <f>ROUND(I104*H104,2)</f>
        <v>0</v>
      </c>
      <c r="BL104" s="18" t="s">
        <v>165</v>
      </c>
      <c r="BM104" s="216" t="s">
        <v>1391</v>
      </c>
    </row>
    <row r="105" spans="1:47" s="2" customFormat="1" ht="12">
      <c r="A105" s="39"/>
      <c r="B105" s="40"/>
      <c r="C105" s="41"/>
      <c r="D105" s="218" t="s">
        <v>134</v>
      </c>
      <c r="E105" s="41"/>
      <c r="F105" s="219" t="s">
        <v>1392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134</v>
      </c>
      <c r="AU105" s="18" t="s">
        <v>80</v>
      </c>
    </row>
    <row r="106" spans="1:65" s="2" customFormat="1" ht="14.4" customHeight="1">
      <c r="A106" s="39"/>
      <c r="B106" s="40"/>
      <c r="C106" s="205" t="s">
        <v>227</v>
      </c>
      <c r="D106" s="205" t="s">
        <v>127</v>
      </c>
      <c r="E106" s="206" t="s">
        <v>1393</v>
      </c>
      <c r="F106" s="207" t="s">
        <v>1394</v>
      </c>
      <c r="G106" s="208" t="s">
        <v>230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43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165</v>
      </c>
      <c r="AT106" s="216" t="s">
        <v>127</v>
      </c>
      <c r="AU106" s="216" t="s">
        <v>80</v>
      </c>
      <c r="AY106" s="18" t="s">
        <v>124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80</v>
      </c>
      <c r="BK106" s="217">
        <f>ROUND(I106*H106,2)</f>
        <v>0</v>
      </c>
      <c r="BL106" s="18" t="s">
        <v>165</v>
      </c>
      <c r="BM106" s="216" t="s">
        <v>1395</v>
      </c>
    </row>
    <row r="107" spans="1:47" s="2" customFormat="1" ht="12">
      <c r="A107" s="39"/>
      <c r="B107" s="40"/>
      <c r="C107" s="41"/>
      <c r="D107" s="218" t="s">
        <v>134</v>
      </c>
      <c r="E107" s="41"/>
      <c r="F107" s="219" t="s">
        <v>1396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134</v>
      </c>
      <c r="AU107" s="18" t="s">
        <v>80</v>
      </c>
    </row>
    <row r="108" spans="1:65" s="2" customFormat="1" ht="14.4" customHeight="1">
      <c r="A108" s="39"/>
      <c r="B108" s="40"/>
      <c r="C108" s="205" t="s">
        <v>233</v>
      </c>
      <c r="D108" s="205" t="s">
        <v>127</v>
      </c>
      <c r="E108" s="206" t="s">
        <v>1397</v>
      </c>
      <c r="F108" s="207" t="s">
        <v>1398</v>
      </c>
      <c r="G108" s="208" t="s">
        <v>230</v>
      </c>
      <c r="H108" s="209">
        <v>1</v>
      </c>
      <c r="I108" s="210"/>
      <c r="J108" s="211">
        <f>ROUND(I108*H108,2)</f>
        <v>0</v>
      </c>
      <c r="K108" s="207" t="s">
        <v>19</v>
      </c>
      <c r="L108" s="45"/>
      <c r="M108" s="212" t="s">
        <v>19</v>
      </c>
      <c r="N108" s="213" t="s">
        <v>43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165</v>
      </c>
      <c r="AT108" s="216" t="s">
        <v>127</v>
      </c>
      <c r="AU108" s="216" t="s">
        <v>80</v>
      </c>
      <c r="AY108" s="18" t="s">
        <v>124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80</v>
      </c>
      <c r="BK108" s="217">
        <f>ROUND(I108*H108,2)</f>
        <v>0</v>
      </c>
      <c r="BL108" s="18" t="s">
        <v>165</v>
      </c>
      <c r="BM108" s="216" t="s">
        <v>1399</v>
      </c>
    </row>
    <row r="109" spans="1:47" s="2" customFormat="1" ht="12">
      <c r="A109" s="39"/>
      <c r="B109" s="40"/>
      <c r="C109" s="41"/>
      <c r="D109" s="218" t="s">
        <v>134</v>
      </c>
      <c r="E109" s="41"/>
      <c r="F109" s="219" t="s">
        <v>1400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134</v>
      </c>
      <c r="AU109" s="18" t="s">
        <v>80</v>
      </c>
    </row>
    <row r="110" spans="1:65" s="2" customFormat="1" ht="14.4" customHeight="1">
      <c r="A110" s="39"/>
      <c r="B110" s="40"/>
      <c r="C110" s="205" t="s">
        <v>241</v>
      </c>
      <c r="D110" s="205" t="s">
        <v>127</v>
      </c>
      <c r="E110" s="206" t="s">
        <v>1401</v>
      </c>
      <c r="F110" s="207" t="s">
        <v>1402</v>
      </c>
      <c r="G110" s="208" t="s">
        <v>230</v>
      </c>
      <c r="H110" s="209">
        <v>2</v>
      </c>
      <c r="I110" s="210"/>
      <c r="J110" s="211">
        <f>ROUND(I110*H110,2)</f>
        <v>0</v>
      </c>
      <c r="K110" s="207" t="s">
        <v>19</v>
      </c>
      <c r="L110" s="45"/>
      <c r="M110" s="212" t="s">
        <v>19</v>
      </c>
      <c r="N110" s="213" t="s">
        <v>43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165</v>
      </c>
      <c r="AT110" s="216" t="s">
        <v>127</v>
      </c>
      <c r="AU110" s="216" t="s">
        <v>80</v>
      </c>
      <c r="AY110" s="18" t="s">
        <v>124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80</v>
      </c>
      <c r="BK110" s="217">
        <f>ROUND(I110*H110,2)</f>
        <v>0</v>
      </c>
      <c r="BL110" s="18" t="s">
        <v>165</v>
      </c>
      <c r="BM110" s="216" t="s">
        <v>1403</v>
      </c>
    </row>
    <row r="111" spans="1:47" s="2" customFormat="1" ht="12">
      <c r="A111" s="39"/>
      <c r="B111" s="40"/>
      <c r="C111" s="41"/>
      <c r="D111" s="218" t="s">
        <v>134</v>
      </c>
      <c r="E111" s="41"/>
      <c r="F111" s="219" t="s">
        <v>1404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134</v>
      </c>
      <c r="AU111" s="18" t="s">
        <v>80</v>
      </c>
    </row>
    <row r="112" spans="1:65" s="2" customFormat="1" ht="14.4" customHeight="1">
      <c r="A112" s="39"/>
      <c r="B112" s="40"/>
      <c r="C112" s="205" t="s">
        <v>246</v>
      </c>
      <c r="D112" s="205" t="s">
        <v>127</v>
      </c>
      <c r="E112" s="206" t="s">
        <v>1405</v>
      </c>
      <c r="F112" s="207" t="s">
        <v>1406</v>
      </c>
      <c r="G112" s="208" t="s">
        <v>230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43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165</v>
      </c>
      <c r="AT112" s="216" t="s">
        <v>127</v>
      </c>
      <c r="AU112" s="216" t="s">
        <v>80</v>
      </c>
      <c r="AY112" s="18" t="s">
        <v>124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80</v>
      </c>
      <c r="BK112" s="217">
        <f>ROUND(I112*H112,2)</f>
        <v>0</v>
      </c>
      <c r="BL112" s="18" t="s">
        <v>165</v>
      </c>
      <c r="BM112" s="216" t="s">
        <v>1407</v>
      </c>
    </row>
    <row r="113" spans="1:47" s="2" customFormat="1" ht="12">
      <c r="A113" s="39"/>
      <c r="B113" s="40"/>
      <c r="C113" s="41"/>
      <c r="D113" s="218" t="s">
        <v>134</v>
      </c>
      <c r="E113" s="41"/>
      <c r="F113" s="219" t="s">
        <v>1408</v>
      </c>
      <c r="G113" s="41"/>
      <c r="H113" s="41"/>
      <c r="I113" s="220"/>
      <c r="J113" s="41"/>
      <c r="K113" s="41"/>
      <c r="L113" s="45"/>
      <c r="M113" s="221"/>
      <c r="N113" s="222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134</v>
      </c>
      <c r="AU113" s="18" t="s">
        <v>80</v>
      </c>
    </row>
    <row r="114" spans="1:65" s="2" customFormat="1" ht="14.4" customHeight="1">
      <c r="A114" s="39"/>
      <c r="B114" s="40"/>
      <c r="C114" s="205" t="s">
        <v>8</v>
      </c>
      <c r="D114" s="205" t="s">
        <v>127</v>
      </c>
      <c r="E114" s="206" t="s">
        <v>1409</v>
      </c>
      <c r="F114" s="207" t="s">
        <v>1410</v>
      </c>
      <c r="G114" s="208" t="s">
        <v>230</v>
      </c>
      <c r="H114" s="209">
        <v>3</v>
      </c>
      <c r="I114" s="210"/>
      <c r="J114" s="211">
        <f>ROUND(I114*H114,2)</f>
        <v>0</v>
      </c>
      <c r="K114" s="207" t="s">
        <v>19</v>
      </c>
      <c r="L114" s="45"/>
      <c r="M114" s="212" t="s">
        <v>19</v>
      </c>
      <c r="N114" s="213" t="s">
        <v>43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165</v>
      </c>
      <c r="AT114" s="216" t="s">
        <v>127</v>
      </c>
      <c r="AU114" s="216" t="s">
        <v>80</v>
      </c>
      <c r="AY114" s="18" t="s">
        <v>124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80</v>
      </c>
      <c r="BK114" s="217">
        <f>ROUND(I114*H114,2)</f>
        <v>0</v>
      </c>
      <c r="BL114" s="18" t="s">
        <v>165</v>
      </c>
      <c r="BM114" s="216" t="s">
        <v>1411</v>
      </c>
    </row>
    <row r="115" spans="1:47" s="2" customFormat="1" ht="12">
      <c r="A115" s="39"/>
      <c r="B115" s="40"/>
      <c r="C115" s="41"/>
      <c r="D115" s="218" t="s">
        <v>134</v>
      </c>
      <c r="E115" s="41"/>
      <c r="F115" s="219" t="s">
        <v>1410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134</v>
      </c>
      <c r="AU115" s="18" t="s">
        <v>80</v>
      </c>
    </row>
    <row r="116" spans="1:65" s="2" customFormat="1" ht="24.15" customHeight="1">
      <c r="A116" s="39"/>
      <c r="B116" s="40"/>
      <c r="C116" s="205" t="s">
        <v>259</v>
      </c>
      <c r="D116" s="205" t="s">
        <v>127</v>
      </c>
      <c r="E116" s="206" t="s">
        <v>1412</v>
      </c>
      <c r="F116" s="207" t="s">
        <v>1413</v>
      </c>
      <c r="G116" s="208" t="s">
        <v>230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43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165</v>
      </c>
      <c r="AT116" s="216" t="s">
        <v>127</v>
      </c>
      <c r="AU116" s="216" t="s">
        <v>80</v>
      </c>
      <c r="AY116" s="18" t="s">
        <v>124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80</v>
      </c>
      <c r="BK116" s="217">
        <f>ROUND(I116*H116,2)</f>
        <v>0</v>
      </c>
      <c r="BL116" s="18" t="s">
        <v>165</v>
      </c>
      <c r="BM116" s="216" t="s">
        <v>1414</v>
      </c>
    </row>
    <row r="117" spans="1:47" s="2" customFormat="1" ht="12">
      <c r="A117" s="39"/>
      <c r="B117" s="40"/>
      <c r="C117" s="41"/>
      <c r="D117" s="218" t="s">
        <v>134</v>
      </c>
      <c r="E117" s="41"/>
      <c r="F117" s="219" t="s">
        <v>1413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134</v>
      </c>
      <c r="AU117" s="18" t="s">
        <v>80</v>
      </c>
    </row>
    <row r="118" spans="1:65" s="2" customFormat="1" ht="14.4" customHeight="1">
      <c r="A118" s="39"/>
      <c r="B118" s="40"/>
      <c r="C118" s="205" t="s">
        <v>266</v>
      </c>
      <c r="D118" s="205" t="s">
        <v>127</v>
      </c>
      <c r="E118" s="206" t="s">
        <v>1415</v>
      </c>
      <c r="F118" s="207" t="s">
        <v>1416</v>
      </c>
      <c r="G118" s="208" t="s">
        <v>230</v>
      </c>
      <c r="H118" s="209">
        <v>2</v>
      </c>
      <c r="I118" s="210"/>
      <c r="J118" s="211">
        <f>ROUND(I118*H118,2)</f>
        <v>0</v>
      </c>
      <c r="K118" s="207" t="s">
        <v>19</v>
      </c>
      <c r="L118" s="45"/>
      <c r="M118" s="212" t="s">
        <v>19</v>
      </c>
      <c r="N118" s="213" t="s">
        <v>43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165</v>
      </c>
      <c r="AT118" s="216" t="s">
        <v>127</v>
      </c>
      <c r="AU118" s="216" t="s">
        <v>80</v>
      </c>
      <c r="AY118" s="18" t="s">
        <v>124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80</v>
      </c>
      <c r="BK118" s="217">
        <f>ROUND(I118*H118,2)</f>
        <v>0</v>
      </c>
      <c r="BL118" s="18" t="s">
        <v>165</v>
      </c>
      <c r="BM118" s="216" t="s">
        <v>1417</v>
      </c>
    </row>
    <row r="119" spans="1:47" s="2" customFormat="1" ht="12">
      <c r="A119" s="39"/>
      <c r="B119" s="40"/>
      <c r="C119" s="41"/>
      <c r="D119" s="218" t="s">
        <v>134</v>
      </c>
      <c r="E119" s="41"/>
      <c r="F119" s="219" t="s">
        <v>1418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134</v>
      </c>
      <c r="AU119" s="18" t="s">
        <v>80</v>
      </c>
    </row>
    <row r="120" spans="1:65" s="2" customFormat="1" ht="14.4" customHeight="1">
      <c r="A120" s="39"/>
      <c r="B120" s="40"/>
      <c r="C120" s="205" t="s">
        <v>273</v>
      </c>
      <c r="D120" s="205" t="s">
        <v>127</v>
      </c>
      <c r="E120" s="206" t="s">
        <v>1419</v>
      </c>
      <c r="F120" s="207" t="s">
        <v>1420</v>
      </c>
      <c r="G120" s="208" t="s">
        <v>230</v>
      </c>
      <c r="H120" s="209">
        <v>3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43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165</v>
      </c>
      <c r="AT120" s="216" t="s">
        <v>127</v>
      </c>
      <c r="AU120" s="216" t="s">
        <v>80</v>
      </c>
      <c r="AY120" s="18" t="s">
        <v>124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80</v>
      </c>
      <c r="BK120" s="217">
        <f>ROUND(I120*H120,2)</f>
        <v>0</v>
      </c>
      <c r="BL120" s="18" t="s">
        <v>165</v>
      </c>
      <c r="BM120" s="216" t="s">
        <v>1421</v>
      </c>
    </row>
    <row r="121" spans="1:47" s="2" customFormat="1" ht="12">
      <c r="A121" s="39"/>
      <c r="B121" s="40"/>
      <c r="C121" s="41"/>
      <c r="D121" s="218" t="s">
        <v>134</v>
      </c>
      <c r="E121" s="41"/>
      <c r="F121" s="219" t="s">
        <v>1422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134</v>
      </c>
      <c r="AU121" s="18" t="s">
        <v>80</v>
      </c>
    </row>
    <row r="122" spans="1:65" s="2" customFormat="1" ht="14.4" customHeight="1">
      <c r="A122" s="39"/>
      <c r="B122" s="40"/>
      <c r="C122" s="205" t="s">
        <v>278</v>
      </c>
      <c r="D122" s="205" t="s">
        <v>127</v>
      </c>
      <c r="E122" s="206" t="s">
        <v>1423</v>
      </c>
      <c r="F122" s="207" t="s">
        <v>1424</v>
      </c>
      <c r="G122" s="208" t="s">
        <v>230</v>
      </c>
      <c r="H122" s="209">
        <v>1</v>
      </c>
      <c r="I122" s="210"/>
      <c r="J122" s="211">
        <f>ROUND(I122*H122,2)</f>
        <v>0</v>
      </c>
      <c r="K122" s="207" t="s">
        <v>19</v>
      </c>
      <c r="L122" s="45"/>
      <c r="M122" s="212" t="s">
        <v>19</v>
      </c>
      <c r="N122" s="213" t="s">
        <v>43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165</v>
      </c>
      <c r="AT122" s="216" t="s">
        <v>127</v>
      </c>
      <c r="AU122" s="216" t="s">
        <v>80</v>
      </c>
      <c r="AY122" s="18" t="s">
        <v>124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80</v>
      </c>
      <c r="BK122" s="217">
        <f>ROUND(I122*H122,2)</f>
        <v>0</v>
      </c>
      <c r="BL122" s="18" t="s">
        <v>165</v>
      </c>
      <c r="BM122" s="216" t="s">
        <v>1425</v>
      </c>
    </row>
    <row r="123" spans="1:47" s="2" customFormat="1" ht="12">
      <c r="A123" s="39"/>
      <c r="B123" s="40"/>
      <c r="C123" s="41"/>
      <c r="D123" s="218" t="s">
        <v>134</v>
      </c>
      <c r="E123" s="41"/>
      <c r="F123" s="219" t="s">
        <v>1426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134</v>
      </c>
      <c r="AU123" s="18" t="s">
        <v>80</v>
      </c>
    </row>
    <row r="124" spans="1:65" s="2" customFormat="1" ht="14.4" customHeight="1">
      <c r="A124" s="39"/>
      <c r="B124" s="40"/>
      <c r="C124" s="205" t="s">
        <v>285</v>
      </c>
      <c r="D124" s="205" t="s">
        <v>127</v>
      </c>
      <c r="E124" s="206" t="s">
        <v>1427</v>
      </c>
      <c r="F124" s="207" t="s">
        <v>1428</v>
      </c>
      <c r="G124" s="208" t="s">
        <v>230</v>
      </c>
      <c r="H124" s="209">
        <v>1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43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165</v>
      </c>
      <c r="AT124" s="216" t="s">
        <v>127</v>
      </c>
      <c r="AU124" s="216" t="s">
        <v>80</v>
      </c>
      <c r="AY124" s="18" t="s">
        <v>124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80</v>
      </c>
      <c r="BK124" s="217">
        <f>ROUND(I124*H124,2)</f>
        <v>0</v>
      </c>
      <c r="BL124" s="18" t="s">
        <v>165</v>
      </c>
      <c r="BM124" s="216" t="s">
        <v>1429</v>
      </c>
    </row>
    <row r="125" spans="1:47" s="2" customFormat="1" ht="12">
      <c r="A125" s="39"/>
      <c r="B125" s="40"/>
      <c r="C125" s="41"/>
      <c r="D125" s="218" t="s">
        <v>134</v>
      </c>
      <c r="E125" s="41"/>
      <c r="F125" s="219" t="s">
        <v>1430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134</v>
      </c>
      <c r="AU125" s="18" t="s">
        <v>80</v>
      </c>
    </row>
    <row r="126" spans="1:65" s="2" customFormat="1" ht="14.4" customHeight="1">
      <c r="A126" s="39"/>
      <c r="B126" s="40"/>
      <c r="C126" s="205" t="s">
        <v>7</v>
      </c>
      <c r="D126" s="205" t="s">
        <v>127</v>
      </c>
      <c r="E126" s="206" t="s">
        <v>1431</v>
      </c>
      <c r="F126" s="207" t="s">
        <v>1430</v>
      </c>
      <c r="G126" s="208" t="s">
        <v>230</v>
      </c>
      <c r="H126" s="209">
        <v>1</v>
      </c>
      <c r="I126" s="210"/>
      <c r="J126" s="211">
        <f>ROUND(I126*H126,2)</f>
        <v>0</v>
      </c>
      <c r="K126" s="207" t="s">
        <v>19</v>
      </c>
      <c r="L126" s="45"/>
      <c r="M126" s="212" t="s">
        <v>19</v>
      </c>
      <c r="N126" s="213" t="s">
        <v>43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165</v>
      </c>
      <c r="AT126" s="216" t="s">
        <v>127</v>
      </c>
      <c r="AU126" s="216" t="s">
        <v>80</v>
      </c>
      <c r="AY126" s="18" t="s">
        <v>124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80</v>
      </c>
      <c r="BK126" s="217">
        <f>ROUND(I126*H126,2)</f>
        <v>0</v>
      </c>
      <c r="BL126" s="18" t="s">
        <v>165</v>
      </c>
      <c r="BM126" s="216" t="s">
        <v>1432</v>
      </c>
    </row>
    <row r="127" spans="1:47" s="2" customFormat="1" ht="12">
      <c r="A127" s="39"/>
      <c r="B127" s="40"/>
      <c r="C127" s="41"/>
      <c r="D127" s="218" t="s">
        <v>134</v>
      </c>
      <c r="E127" s="41"/>
      <c r="F127" s="219" t="s">
        <v>1430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134</v>
      </c>
      <c r="AU127" s="18" t="s">
        <v>80</v>
      </c>
    </row>
    <row r="128" spans="1:65" s="2" customFormat="1" ht="14.4" customHeight="1">
      <c r="A128" s="39"/>
      <c r="B128" s="40"/>
      <c r="C128" s="205" t="s">
        <v>296</v>
      </c>
      <c r="D128" s="205" t="s">
        <v>127</v>
      </c>
      <c r="E128" s="206" t="s">
        <v>1433</v>
      </c>
      <c r="F128" s="207" t="s">
        <v>1434</v>
      </c>
      <c r="G128" s="208" t="s">
        <v>230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43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165</v>
      </c>
      <c r="AT128" s="216" t="s">
        <v>127</v>
      </c>
      <c r="AU128" s="216" t="s">
        <v>80</v>
      </c>
      <c r="AY128" s="18" t="s">
        <v>124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80</v>
      </c>
      <c r="BK128" s="217">
        <f>ROUND(I128*H128,2)</f>
        <v>0</v>
      </c>
      <c r="BL128" s="18" t="s">
        <v>165</v>
      </c>
      <c r="BM128" s="216" t="s">
        <v>1435</v>
      </c>
    </row>
    <row r="129" spans="1:47" s="2" customFormat="1" ht="12">
      <c r="A129" s="39"/>
      <c r="B129" s="40"/>
      <c r="C129" s="41"/>
      <c r="D129" s="218" t="s">
        <v>134</v>
      </c>
      <c r="E129" s="41"/>
      <c r="F129" s="219" t="s">
        <v>1436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134</v>
      </c>
      <c r="AU129" s="18" t="s">
        <v>80</v>
      </c>
    </row>
    <row r="130" spans="1:65" s="2" customFormat="1" ht="14.4" customHeight="1">
      <c r="A130" s="39"/>
      <c r="B130" s="40"/>
      <c r="C130" s="205" t="s">
        <v>302</v>
      </c>
      <c r="D130" s="205" t="s">
        <v>127</v>
      </c>
      <c r="E130" s="206" t="s">
        <v>1437</v>
      </c>
      <c r="F130" s="207" t="s">
        <v>1438</v>
      </c>
      <c r="G130" s="208" t="s">
        <v>230</v>
      </c>
      <c r="H130" s="209">
        <v>1</v>
      </c>
      <c r="I130" s="210"/>
      <c r="J130" s="211">
        <f>ROUND(I130*H130,2)</f>
        <v>0</v>
      </c>
      <c r="K130" s="207" t="s">
        <v>19</v>
      </c>
      <c r="L130" s="45"/>
      <c r="M130" s="212" t="s">
        <v>19</v>
      </c>
      <c r="N130" s="213" t="s">
        <v>43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165</v>
      </c>
      <c r="AT130" s="216" t="s">
        <v>127</v>
      </c>
      <c r="AU130" s="216" t="s">
        <v>80</v>
      </c>
      <c r="AY130" s="18" t="s">
        <v>124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80</v>
      </c>
      <c r="BK130" s="217">
        <f>ROUND(I130*H130,2)</f>
        <v>0</v>
      </c>
      <c r="BL130" s="18" t="s">
        <v>165</v>
      </c>
      <c r="BM130" s="216" t="s">
        <v>1439</v>
      </c>
    </row>
    <row r="131" spans="1:47" s="2" customFormat="1" ht="12">
      <c r="A131" s="39"/>
      <c r="B131" s="40"/>
      <c r="C131" s="41"/>
      <c r="D131" s="218" t="s">
        <v>134</v>
      </c>
      <c r="E131" s="41"/>
      <c r="F131" s="219" t="s">
        <v>1440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134</v>
      </c>
      <c r="AU131" s="18" t="s">
        <v>80</v>
      </c>
    </row>
    <row r="132" spans="1:65" s="2" customFormat="1" ht="14.4" customHeight="1">
      <c r="A132" s="39"/>
      <c r="B132" s="40"/>
      <c r="C132" s="205" t="s">
        <v>311</v>
      </c>
      <c r="D132" s="205" t="s">
        <v>127</v>
      </c>
      <c r="E132" s="206" t="s">
        <v>1441</v>
      </c>
      <c r="F132" s="207" t="s">
        <v>1442</v>
      </c>
      <c r="G132" s="208" t="s">
        <v>230</v>
      </c>
      <c r="H132" s="209">
        <v>1</v>
      </c>
      <c r="I132" s="210"/>
      <c r="J132" s="211">
        <f>ROUND(I132*H132,2)</f>
        <v>0</v>
      </c>
      <c r="K132" s="207" t="s">
        <v>19</v>
      </c>
      <c r="L132" s="45"/>
      <c r="M132" s="212" t="s">
        <v>19</v>
      </c>
      <c r="N132" s="213" t="s">
        <v>43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165</v>
      </c>
      <c r="AT132" s="216" t="s">
        <v>127</v>
      </c>
      <c r="AU132" s="216" t="s">
        <v>80</v>
      </c>
      <c r="AY132" s="18" t="s">
        <v>124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80</v>
      </c>
      <c r="BK132" s="217">
        <f>ROUND(I132*H132,2)</f>
        <v>0</v>
      </c>
      <c r="BL132" s="18" t="s">
        <v>165</v>
      </c>
      <c r="BM132" s="216" t="s">
        <v>1443</v>
      </c>
    </row>
    <row r="133" spans="1:47" s="2" customFormat="1" ht="12">
      <c r="A133" s="39"/>
      <c r="B133" s="40"/>
      <c r="C133" s="41"/>
      <c r="D133" s="218" t="s">
        <v>134</v>
      </c>
      <c r="E133" s="41"/>
      <c r="F133" s="219" t="s">
        <v>1442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134</v>
      </c>
      <c r="AU133" s="18" t="s">
        <v>80</v>
      </c>
    </row>
    <row r="134" spans="1:65" s="2" customFormat="1" ht="14.4" customHeight="1">
      <c r="A134" s="39"/>
      <c r="B134" s="40"/>
      <c r="C134" s="205" t="s">
        <v>318</v>
      </c>
      <c r="D134" s="205" t="s">
        <v>127</v>
      </c>
      <c r="E134" s="206" t="s">
        <v>1444</v>
      </c>
      <c r="F134" s="207" t="s">
        <v>1445</v>
      </c>
      <c r="G134" s="208" t="s">
        <v>230</v>
      </c>
      <c r="H134" s="209">
        <v>1</v>
      </c>
      <c r="I134" s="210"/>
      <c r="J134" s="211">
        <f>ROUND(I134*H134,2)</f>
        <v>0</v>
      </c>
      <c r="K134" s="207" t="s">
        <v>19</v>
      </c>
      <c r="L134" s="45"/>
      <c r="M134" s="212" t="s">
        <v>19</v>
      </c>
      <c r="N134" s="213" t="s">
        <v>43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165</v>
      </c>
      <c r="AT134" s="216" t="s">
        <v>127</v>
      </c>
      <c r="AU134" s="216" t="s">
        <v>80</v>
      </c>
      <c r="AY134" s="18" t="s">
        <v>124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80</v>
      </c>
      <c r="BK134" s="217">
        <f>ROUND(I134*H134,2)</f>
        <v>0</v>
      </c>
      <c r="BL134" s="18" t="s">
        <v>165</v>
      </c>
      <c r="BM134" s="216" t="s">
        <v>1446</v>
      </c>
    </row>
    <row r="135" spans="1:47" s="2" customFormat="1" ht="12">
      <c r="A135" s="39"/>
      <c r="B135" s="40"/>
      <c r="C135" s="41"/>
      <c r="D135" s="218" t="s">
        <v>134</v>
      </c>
      <c r="E135" s="41"/>
      <c r="F135" s="219" t="s">
        <v>1447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134</v>
      </c>
      <c r="AU135" s="18" t="s">
        <v>80</v>
      </c>
    </row>
    <row r="136" spans="1:65" s="2" customFormat="1" ht="14.4" customHeight="1">
      <c r="A136" s="39"/>
      <c r="B136" s="40"/>
      <c r="C136" s="205" t="s">
        <v>327</v>
      </c>
      <c r="D136" s="205" t="s">
        <v>127</v>
      </c>
      <c r="E136" s="206" t="s">
        <v>1448</v>
      </c>
      <c r="F136" s="207" t="s">
        <v>1449</v>
      </c>
      <c r="G136" s="208" t="s">
        <v>230</v>
      </c>
      <c r="H136" s="209">
        <v>1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43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165</v>
      </c>
      <c r="AT136" s="216" t="s">
        <v>127</v>
      </c>
      <c r="AU136" s="216" t="s">
        <v>80</v>
      </c>
      <c r="AY136" s="18" t="s">
        <v>124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80</v>
      </c>
      <c r="BK136" s="217">
        <f>ROUND(I136*H136,2)</f>
        <v>0</v>
      </c>
      <c r="BL136" s="18" t="s">
        <v>165</v>
      </c>
      <c r="BM136" s="216" t="s">
        <v>1450</v>
      </c>
    </row>
    <row r="137" spans="1:47" s="2" customFormat="1" ht="12">
      <c r="A137" s="39"/>
      <c r="B137" s="40"/>
      <c r="C137" s="41"/>
      <c r="D137" s="218" t="s">
        <v>134</v>
      </c>
      <c r="E137" s="41"/>
      <c r="F137" s="219" t="s">
        <v>1449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134</v>
      </c>
      <c r="AU137" s="18" t="s">
        <v>80</v>
      </c>
    </row>
    <row r="138" spans="1:65" s="2" customFormat="1" ht="14.4" customHeight="1">
      <c r="A138" s="39"/>
      <c r="B138" s="40"/>
      <c r="C138" s="205" t="s">
        <v>333</v>
      </c>
      <c r="D138" s="205" t="s">
        <v>127</v>
      </c>
      <c r="E138" s="206" t="s">
        <v>1451</v>
      </c>
      <c r="F138" s="207" t="s">
        <v>1452</v>
      </c>
      <c r="G138" s="208" t="s">
        <v>230</v>
      </c>
      <c r="H138" s="209">
        <v>1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43</v>
      </c>
      <c r="O138" s="85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165</v>
      </c>
      <c r="AT138" s="216" t="s">
        <v>127</v>
      </c>
      <c r="AU138" s="216" t="s">
        <v>80</v>
      </c>
      <c r="AY138" s="18" t="s">
        <v>124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80</v>
      </c>
      <c r="BK138" s="217">
        <f>ROUND(I138*H138,2)</f>
        <v>0</v>
      </c>
      <c r="BL138" s="18" t="s">
        <v>165</v>
      </c>
      <c r="BM138" s="216" t="s">
        <v>1453</v>
      </c>
    </row>
    <row r="139" spans="1:47" s="2" customFormat="1" ht="12">
      <c r="A139" s="39"/>
      <c r="B139" s="40"/>
      <c r="C139" s="41"/>
      <c r="D139" s="218" t="s">
        <v>134</v>
      </c>
      <c r="E139" s="41"/>
      <c r="F139" s="219" t="s">
        <v>1452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134</v>
      </c>
      <c r="AU139" s="18" t="s">
        <v>80</v>
      </c>
    </row>
    <row r="140" spans="1:65" s="2" customFormat="1" ht="14.4" customHeight="1">
      <c r="A140" s="39"/>
      <c r="B140" s="40"/>
      <c r="C140" s="205" t="s">
        <v>341</v>
      </c>
      <c r="D140" s="205" t="s">
        <v>127</v>
      </c>
      <c r="E140" s="206" t="s">
        <v>1454</v>
      </c>
      <c r="F140" s="207" t="s">
        <v>1455</v>
      </c>
      <c r="G140" s="208" t="s">
        <v>230</v>
      </c>
      <c r="H140" s="209">
        <v>2</v>
      </c>
      <c r="I140" s="210"/>
      <c r="J140" s="211">
        <f>ROUND(I140*H140,2)</f>
        <v>0</v>
      </c>
      <c r="K140" s="207" t="s">
        <v>19</v>
      </c>
      <c r="L140" s="45"/>
      <c r="M140" s="212" t="s">
        <v>19</v>
      </c>
      <c r="N140" s="213" t="s">
        <v>43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165</v>
      </c>
      <c r="AT140" s="216" t="s">
        <v>127</v>
      </c>
      <c r="AU140" s="216" t="s">
        <v>80</v>
      </c>
      <c r="AY140" s="18" t="s">
        <v>124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80</v>
      </c>
      <c r="BK140" s="217">
        <f>ROUND(I140*H140,2)</f>
        <v>0</v>
      </c>
      <c r="BL140" s="18" t="s">
        <v>165</v>
      </c>
      <c r="BM140" s="216" t="s">
        <v>1456</v>
      </c>
    </row>
    <row r="141" spans="1:47" s="2" customFormat="1" ht="12">
      <c r="A141" s="39"/>
      <c r="B141" s="40"/>
      <c r="C141" s="41"/>
      <c r="D141" s="218" t="s">
        <v>134</v>
      </c>
      <c r="E141" s="41"/>
      <c r="F141" s="219" t="s">
        <v>1457</v>
      </c>
      <c r="G141" s="41"/>
      <c r="H141" s="41"/>
      <c r="I141" s="220"/>
      <c r="J141" s="41"/>
      <c r="K141" s="41"/>
      <c r="L141" s="45"/>
      <c r="M141" s="221"/>
      <c r="N141" s="222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134</v>
      </c>
      <c r="AU141" s="18" t="s">
        <v>80</v>
      </c>
    </row>
    <row r="142" spans="1:65" s="2" customFormat="1" ht="14.4" customHeight="1">
      <c r="A142" s="39"/>
      <c r="B142" s="40"/>
      <c r="C142" s="205" t="s">
        <v>346</v>
      </c>
      <c r="D142" s="205" t="s">
        <v>127</v>
      </c>
      <c r="E142" s="206" t="s">
        <v>1458</v>
      </c>
      <c r="F142" s="207" t="s">
        <v>1459</v>
      </c>
      <c r="G142" s="208" t="s">
        <v>230</v>
      </c>
      <c r="H142" s="209">
        <v>4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43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165</v>
      </c>
      <c r="AT142" s="216" t="s">
        <v>127</v>
      </c>
      <c r="AU142" s="216" t="s">
        <v>80</v>
      </c>
      <c r="AY142" s="18" t="s">
        <v>124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80</v>
      </c>
      <c r="BK142" s="217">
        <f>ROUND(I142*H142,2)</f>
        <v>0</v>
      </c>
      <c r="BL142" s="18" t="s">
        <v>165</v>
      </c>
      <c r="BM142" s="216" t="s">
        <v>1460</v>
      </c>
    </row>
    <row r="143" spans="1:47" s="2" customFormat="1" ht="12">
      <c r="A143" s="39"/>
      <c r="B143" s="40"/>
      <c r="C143" s="41"/>
      <c r="D143" s="218" t="s">
        <v>134</v>
      </c>
      <c r="E143" s="41"/>
      <c r="F143" s="219" t="s">
        <v>1459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134</v>
      </c>
      <c r="AU143" s="18" t="s">
        <v>80</v>
      </c>
    </row>
    <row r="144" spans="1:65" s="2" customFormat="1" ht="14.4" customHeight="1">
      <c r="A144" s="39"/>
      <c r="B144" s="40"/>
      <c r="C144" s="205" t="s">
        <v>354</v>
      </c>
      <c r="D144" s="205" t="s">
        <v>127</v>
      </c>
      <c r="E144" s="206" t="s">
        <v>1461</v>
      </c>
      <c r="F144" s="207" t="s">
        <v>1462</v>
      </c>
      <c r="G144" s="208" t="s">
        <v>230</v>
      </c>
      <c r="H144" s="209">
        <v>5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43</v>
      </c>
      <c r="O144" s="85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165</v>
      </c>
      <c r="AT144" s="216" t="s">
        <v>127</v>
      </c>
      <c r="AU144" s="216" t="s">
        <v>80</v>
      </c>
      <c r="AY144" s="18" t="s">
        <v>124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80</v>
      </c>
      <c r="BK144" s="217">
        <f>ROUND(I144*H144,2)</f>
        <v>0</v>
      </c>
      <c r="BL144" s="18" t="s">
        <v>165</v>
      </c>
      <c r="BM144" s="216" t="s">
        <v>1463</v>
      </c>
    </row>
    <row r="145" spans="1:47" s="2" customFormat="1" ht="12">
      <c r="A145" s="39"/>
      <c r="B145" s="40"/>
      <c r="C145" s="41"/>
      <c r="D145" s="218" t="s">
        <v>134</v>
      </c>
      <c r="E145" s="41"/>
      <c r="F145" s="219" t="s">
        <v>1462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134</v>
      </c>
      <c r="AU145" s="18" t="s">
        <v>80</v>
      </c>
    </row>
    <row r="146" spans="1:65" s="2" customFormat="1" ht="14.4" customHeight="1">
      <c r="A146" s="39"/>
      <c r="B146" s="40"/>
      <c r="C146" s="205" t="s">
        <v>359</v>
      </c>
      <c r="D146" s="205" t="s">
        <v>127</v>
      </c>
      <c r="E146" s="206" t="s">
        <v>1464</v>
      </c>
      <c r="F146" s="207" t="s">
        <v>1465</v>
      </c>
      <c r="G146" s="208" t="s">
        <v>230</v>
      </c>
      <c r="H146" s="209">
        <v>1</v>
      </c>
      <c r="I146" s="210"/>
      <c r="J146" s="211">
        <f>ROUND(I146*H146,2)</f>
        <v>0</v>
      </c>
      <c r="K146" s="207" t="s">
        <v>19</v>
      </c>
      <c r="L146" s="45"/>
      <c r="M146" s="212" t="s">
        <v>19</v>
      </c>
      <c r="N146" s="213" t="s">
        <v>43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165</v>
      </c>
      <c r="AT146" s="216" t="s">
        <v>127</v>
      </c>
      <c r="AU146" s="216" t="s">
        <v>80</v>
      </c>
      <c r="AY146" s="18" t="s">
        <v>124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80</v>
      </c>
      <c r="BK146" s="217">
        <f>ROUND(I146*H146,2)</f>
        <v>0</v>
      </c>
      <c r="BL146" s="18" t="s">
        <v>165</v>
      </c>
      <c r="BM146" s="216" t="s">
        <v>1466</v>
      </c>
    </row>
    <row r="147" spans="1:47" s="2" customFormat="1" ht="12">
      <c r="A147" s="39"/>
      <c r="B147" s="40"/>
      <c r="C147" s="41"/>
      <c r="D147" s="218" t="s">
        <v>134</v>
      </c>
      <c r="E147" s="41"/>
      <c r="F147" s="219" t="s">
        <v>1465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134</v>
      </c>
      <c r="AU147" s="18" t="s">
        <v>80</v>
      </c>
    </row>
    <row r="148" spans="1:65" s="2" customFormat="1" ht="14.4" customHeight="1">
      <c r="A148" s="39"/>
      <c r="B148" s="40"/>
      <c r="C148" s="205" t="s">
        <v>369</v>
      </c>
      <c r="D148" s="205" t="s">
        <v>127</v>
      </c>
      <c r="E148" s="206" t="s">
        <v>1467</v>
      </c>
      <c r="F148" s="207" t="s">
        <v>1468</v>
      </c>
      <c r="G148" s="208" t="s">
        <v>230</v>
      </c>
      <c r="H148" s="209">
        <v>1</v>
      </c>
      <c r="I148" s="210"/>
      <c r="J148" s="211">
        <f>ROUND(I148*H148,2)</f>
        <v>0</v>
      </c>
      <c r="K148" s="207" t="s">
        <v>19</v>
      </c>
      <c r="L148" s="45"/>
      <c r="M148" s="212" t="s">
        <v>19</v>
      </c>
      <c r="N148" s="213" t="s">
        <v>43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165</v>
      </c>
      <c r="AT148" s="216" t="s">
        <v>127</v>
      </c>
      <c r="AU148" s="216" t="s">
        <v>80</v>
      </c>
      <c r="AY148" s="18" t="s">
        <v>124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80</v>
      </c>
      <c r="BK148" s="217">
        <f>ROUND(I148*H148,2)</f>
        <v>0</v>
      </c>
      <c r="BL148" s="18" t="s">
        <v>165</v>
      </c>
      <c r="BM148" s="216" t="s">
        <v>1469</v>
      </c>
    </row>
    <row r="149" spans="1:47" s="2" customFormat="1" ht="12">
      <c r="A149" s="39"/>
      <c r="B149" s="40"/>
      <c r="C149" s="41"/>
      <c r="D149" s="218" t="s">
        <v>134</v>
      </c>
      <c r="E149" s="41"/>
      <c r="F149" s="219" t="s">
        <v>1468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134</v>
      </c>
      <c r="AU149" s="18" t="s">
        <v>80</v>
      </c>
    </row>
    <row r="150" spans="1:65" s="2" customFormat="1" ht="14.4" customHeight="1">
      <c r="A150" s="39"/>
      <c r="B150" s="40"/>
      <c r="C150" s="205" t="s">
        <v>375</v>
      </c>
      <c r="D150" s="205" t="s">
        <v>127</v>
      </c>
      <c r="E150" s="206" t="s">
        <v>1470</v>
      </c>
      <c r="F150" s="207" t="s">
        <v>1471</v>
      </c>
      <c r="G150" s="208" t="s">
        <v>230</v>
      </c>
      <c r="H150" s="209">
        <v>1</v>
      </c>
      <c r="I150" s="210"/>
      <c r="J150" s="211">
        <f>ROUND(I150*H150,2)</f>
        <v>0</v>
      </c>
      <c r="K150" s="207" t="s">
        <v>19</v>
      </c>
      <c r="L150" s="45"/>
      <c r="M150" s="212" t="s">
        <v>19</v>
      </c>
      <c r="N150" s="213" t="s">
        <v>43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165</v>
      </c>
      <c r="AT150" s="216" t="s">
        <v>127</v>
      </c>
      <c r="AU150" s="216" t="s">
        <v>80</v>
      </c>
      <c r="AY150" s="18" t="s">
        <v>124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80</v>
      </c>
      <c r="BK150" s="217">
        <f>ROUND(I150*H150,2)</f>
        <v>0</v>
      </c>
      <c r="BL150" s="18" t="s">
        <v>165</v>
      </c>
      <c r="BM150" s="216" t="s">
        <v>1472</v>
      </c>
    </row>
    <row r="151" spans="1:47" s="2" customFormat="1" ht="12">
      <c r="A151" s="39"/>
      <c r="B151" s="40"/>
      <c r="C151" s="41"/>
      <c r="D151" s="218" t="s">
        <v>134</v>
      </c>
      <c r="E151" s="41"/>
      <c r="F151" s="219" t="s">
        <v>1473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134</v>
      </c>
      <c r="AU151" s="18" t="s">
        <v>80</v>
      </c>
    </row>
    <row r="152" spans="1:65" s="2" customFormat="1" ht="14.4" customHeight="1">
      <c r="A152" s="39"/>
      <c r="B152" s="40"/>
      <c r="C152" s="205" t="s">
        <v>379</v>
      </c>
      <c r="D152" s="205" t="s">
        <v>127</v>
      </c>
      <c r="E152" s="206" t="s">
        <v>1474</v>
      </c>
      <c r="F152" s="207" t="s">
        <v>1475</v>
      </c>
      <c r="G152" s="208" t="s">
        <v>230</v>
      </c>
      <c r="H152" s="209">
        <v>1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43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165</v>
      </c>
      <c r="AT152" s="216" t="s">
        <v>127</v>
      </c>
      <c r="AU152" s="216" t="s">
        <v>80</v>
      </c>
      <c r="AY152" s="18" t="s">
        <v>124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80</v>
      </c>
      <c r="BK152" s="217">
        <f>ROUND(I152*H152,2)</f>
        <v>0</v>
      </c>
      <c r="BL152" s="18" t="s">
        <v>165</v>
      </c>
      <c r="BM152" s="216" t="s">
        <v>1476</v>
      </c>
    </row>
    <row r="153" spans="1:47" s="2" customFormat="1" ht="12">
      <c r="A153" s="39"/>
      <c r="B153" s="40"/>
      <c r="C153" s="41"/>
      <c r="D153" s="218" t="s">
        <v>134</v>
      </c>
      <c r="E153" s="41"/>
      <c r="F153" s="219" t="s">
        <v>1475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134</v>
      </c>
      <c r="AU153" s="18" t="s">
        <v>80</v>
      </c>
    </row>
    <row r="154" spans="1:65" s="2" customFormat="1" ht="14.4" customHeight="1">
      <c r="A154" s="39"/>
      <c r="B154" s="40"/>
      <c r="C154" s="205" t="s">
        <v>388</v>
      </c>
      <c r="D154" s="205" t="s">
        <v>127</v>
      </c>
      <c r="E154" s="206" t="s">
        <v>1477</v>
      </c>
      <c r="F154" s="207" t="s">
        <v>1478</v>
      </c>
      <c r="G154" s="208" t="s">
        <v>230</v>
      </c>
      <c r="H154" s="209">
        <v>1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43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165</v>
      </c>
      <c r="AT154" s="216" t="s">
        <v>127</v>
      </c>
      <c r="AU154" s="216" t="s">
        <v>80</v>
      </c>
      <c r="AY154" s="18" t="s">
        <v>124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80</v>
      </c>
      <c r="BK154" s="217">
        <f>ROUND(I154*H154,2)</f>
        <v>0</v>
      </c>
      <c r="BL154" s="18" t="s">
        <v>165</v>
      </c>
      <c r="BM154" s="216" t="s">
        <v>1479</v>
      </c>
    </row>
    <row r="155" spans="1:47" s="2" customFormat="1" ht="12">
      <c r="A155" s="39"/>
      <c r="B155" s="40"/>
      <c r="C155" s="41"/>
      <c r="D155" s="218" t="s">
        <v>134</v>
      </c>
      <c r="E155" s="41"/>
      <c r="F155" s="219" t="s">
        <v>1478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134</v>
      </c>
      <c r="AU155" s="18" t="s">
        <v>80</v>
      </c>
    </row>
    <row r="156" spans="1:65" s="2" customFormat="1" ht="14.4" customHeight="1">
      <c r="A156" s="39"/>
      <c r="B156" s="40"/>
      <c r="C156" s="205" t="s">
        <v>395</v>
      </c>
      <c r="D156" s="205" t="s">
        <v>127</v>
      </c>
      <c r="E156" s="206" t="s">
        <v>1480</v>
      </c>
      <c r="F156" s="207" t="s">
        <v>1481</v>
      </c>
      <c r="G156" s="208" t="s">
        <v>230</v>
      </c>
      <c r="H156" s="209">
        <v>1</v>
      </c>
      <c r="I156" s="210"/>
      <c r="J156" s="211">
        <f>ROUND(I156*H156,2)</f>
        <v>0</v>
      </c>
      <c r="K156" s="207" t="s">
        <v>19</v>
      </c>
      <c r="L156" s="45"/>
      <c r="M156" s="212" t="s">
        <v>19</v>
      </c>
      <c r="N156" s="213" t="s">
        <v>43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165</v>
      </c>
      <c r="AT156" s="216" t="s">
        <v>127</v>
      </c>
      <c r="AU156" s="216" t="s">
        <v>80</v>
      </c>
      <c r="AY156" s="18" t="s">
        <v>124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80</v>
      </c>
      <c r="BK156" s="217">
        <f>ROUND(I156*H156,2)</f>
        <v>0</v>
      </c>
      <c r="BL156" s="18" t="s">
        <v>165</v>
      </c>
      <c r="BM156" s="216" t="s">
        <v>1482</v>
      </c>
    </row>
    <row r="157" spans="1:47" s="2" customFormat="1" ht="12">
      <c r="A157" s="39"/>
      <c r="B157" s="40"/>
      <c r="C157" s="41"/>
      <c r="D157" s="218" t="s">
        <v>134</v>
      </c>
      <c r="E157" s="41"/>
      <c r="F157" s="219" t="s">
        <v>1483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134</v>
      </c>
      <c r="AU157" s="18" t="s">
        <v>80</v>
      </c>
    </row>
    <row r="158" spans="1:65" s="2" customFormat="1" ht="14.4" customHeight="1">
      <c r="A158" s="39"/>
      <c r="B158" s="40"/>
      <c r="C158" s="205" t="s">
        <v>405</v>
      </c>
      <c r="D158" s="205" t="s">
        <v>127</v>
      </c>
      <c r="E158" s="206" t="s">
        <v>1484</v>
      </c>
      <c r="F158" s="207" t="s">
        <v>1485</v>
      </c>
      <c r="G158" s="208" t="s">
        <v>230</v>
      </c>
      <c r="H158" s="209">
        <v>4</v>
      </c>
      <c r="I158" s="210"/>
      <c r="J158" s="211">
        <f>ROUND(I158*H158,2)</f>
        <v>0</v>
      </c>
      <c r="K158" s="207" t="s">
        <v>19</v>
      </c>
      <c r="L158" s="45"/>
      <c r="M158" s="212" t="s">
        <v>19</v>
      </c>
      <c r="N158" s="213" t="s">
        <v>43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165</v>
      </c>
      <c r="AT158" s="216" t="s">
        <v>127</v>
      </c>
      <c r="AU158" s="216" t="s">
        <v>80</v>
      </c>
      <c r="AY158" s="18" t="s">
        <v>124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80</v>
      </c>
      <c r="BK158" s="217">
        <f>ROUND(I158*H158,2)</f>
        <v>0</v>
      </c>
      <c r="BL158" s="18" t="s">
        <v>165</v>
      </c>
      <c r="BM158" s="216" t="s">
        <v>1486</v>
      </c>
    </row>
    <row r="159" spans="1:47" s="2" customFormat="1" ht="12">
      <c r="A159" s="39"/>
      <c r="B159" s="40"/>
      <c r="C159" s="41"/>
      <c r="D159" s="218" t="s">
        <v>134</v>
      </c>
      <c r="E159" s="41"/>
      <c r="F159" s="219" t="s">
        <v>1487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134</v>
      </c>
      <c r="AU159" s="18" t="s">
        <v>80</v>
      </c>
    </row>
    <row r="160" spans="1:65" s="2" customFormat="1" ht="14.4" customHeight="1">
      <c r="A160" s="39"/>
      <c r="B160" s="40"/>
      <c r="C160" s="205" t="s">
        <v>412</v>
      </c>
      <c r="D160" s="205" t="s">
        <v>127</v>
      </c>
      <c r="E160" s="206" t="s">
        <v>1488</v>
      </c>
      <c r="F160" s="207" t="s">
        <v>1489</v>
      </c>
      <c r="G160" s="208" t="s">
        <v>230</v>
      </c>
      <c r="H160" s="209">
        <v>4</v>
      </c>
      <c r="I160" s="210"/>
      <c r="J160" s="211">
        <f>ROUND(I160*H160,2)</f>
        <v>0</v>
      </c>
      <c r="K160" s="207" t="s">
        <v>19</v>
      </c>
      <c r="L160" s="45"/>
      <c r="M160" s="212" t="s">
        <v>19</v>
      </c>
      <c r="N160" s="213" t="s">
        <v>43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165</v>
      </c>
      <c r="AT160" s="216" t="s">
        <v>127</v>
      </c>
      <c r="AU160" s="216" t="s">
        <v>80</v>
      </c>
      <c r="AY160" s="18" t="s">
        <v>124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80</v>
      </c>
      <c r="BK160" s="217">
        <f>ROUND(I160*H160,2)</f>
        <v>0</v>
      </c>
      <c r="BL160" s="18" t="s">
        <v>165</v>
      </c>
      <c r="BM160" s="216" t="s">
        <v>1490</v>
      </c>
    </row>
    <row r="161" spans="1:47" s="2" customFormat="1" ht="12">
      <c r="A161" s="39"/>
      <c r="B161" s="40"/>
      <c r="C161" s="41"/>
      <c r="D161" s="218" t="s">
        <v>134</v>
      </c>
      <c r="E161" s="41"/>
      <c r="F161" s="219" t="s">
        <v>1491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134</v>
      </c>
      <c r="AU161" s="18" t="s">
        <v>80</v>
      </c>
    </row>
    <row r="162" spans="1:65" s="2" customFormat="1" ht="14.4" customHeight="1">
      <c r="A162" s="39"/>
      <c r="B162" s="40"/>
      <c r="C162" s="205" t="s">
        <v>418</v>
      </c>
      <c r="D162" s="205" t="s">
        <v>127</v>
      </c>
      <c r="E162" s="206" t="s">
        <v>1492</v>
      </c>
      <c r="F162" s="207" t="s">
        <v>1493</v>
      </c>
      <c r="G162" s="208" t="s">
        <v>230</v>
      </c>
      <c r="H162" s="209">
        <v>1</v>
      </c>
      <c r="I162" s="210"/>
      <c r="J162" s="211">
        <f>ROUND(I162*H162,2)</f>
        <v>0</v>
      </c>
      <c r="K162" s="207" t="s">
        <v>19</v>
      </c>
      <c r="L162" s="45"/>
      <c r="M162" s="212" t="s">
        <v>19</v>
      </c>
      <c r="N162" s="213" t="s">
        <v>43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165</v>
      </c>
      <c r="AT162" s="216" t="s">
        <v>127</v>
      </c>
      <c r="AU162" s="216" t="s">
        <v>80</v>
      </c>
      <c r="AY162" s="18" t="s">
        <v>124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80</v>
      </c>
      <c r="BK162" s="217">
        <f>ROUND(I162*H162,2)</f>
        <v>0</v>
      </c>
      <c r="BL162" s="18" t="s">
        <v>165</v>
      </c>
      <c r="BM162" s="216" t="s">
        <v>1494</v>
      </c>
    </row>
    <row r="163" spans="1:47" s="2" customFormat="1" ht="12">
      <c r="A163" s="39"/>
      <c r="B163" s="40"/>
      <c r="C163" s="41"/>
      <c r="D163" s="218" t="s">
        <v>134</v>
      </c>
      <c r="E163" s="41"/>
      <c r="F163" s="219" t="s">
        <v>1493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134</v>
      </c>
      <c r="AU163" s="18" t="s">
        <v>80</v>
      </c>
    </row>
    <row r="164" spans="1:65" s="2" customFormat="1" ht="14.4" customHeight="1">
      <c r="A164" s="39"/>
      <c r="B164" s="40"/>
      <c r="C164" s="205" t="s">
        <v>425</v>
      </c>
      <c r="D164" s="205" t="s">
        <v>127</v>
      </c>
      <c r="E164" s="206" t="s">
        <v>1495</v>
      </c>
      <c r="F164" s="207" t="s">
        <v>1496</v>
      </c>
      <c r="G164" s="208" t="s">
        <v>230</v>
      </c>
      <c r="H164" s="209">
        <v>1</v>
      </c>
      <c r="I164" s="210"/>
      <c r="J164" s="211">
        <f>ROUND(I164*H164,2)</f>
        <v>0</v>
      </c>
      <c r="K164" s="207" t="s">
        <v>19</v>
      </c>
      <c r="L164" s="45"/>
      <c r="M164" s="212" t="s">
        <v>19</v>
      </c>
      <c r="N164" s="213" t="s">
        <v>43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165</v>
      </c>
      <c r="AT164" s="216" t="s">
        <v>127</v>
      </c>
      <c r="AU164" s="216" t="s">
        <v>80</v>
      </c>
      <c r="AY164" s="18" t="s">
        <v>124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80</v>
      </c>
      <c r="BK164" s="217">
        <f>ROUND(I164*H164,2)</f>
        <v>0</v>
      </c>
      <c r="BL164" s="18" t="s">
        <v>165</v>
      </c>
      <c r="BM164" s="216" t="s">
        <v>1497</v>
      </c>
    </row>
    <row r="165" spans="1:47" s="2" customFormat="1" ht="12">
      <c r="A165" s="39"/>
      <c r="B165" s="40"/>
      <c r="C165" s="41"/>
      <c r="D165" s="218" t="s">
        <v>134</v>
      </c>
      <c r="E165" s="41"/>
      <c r="F165" s="219" t="s">
        <v>1496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134</v>
      </c>
      <c r="AU165" s="18" t="s">
        <v>80</v>
      </c>
    </row>
    <row r="166" spans="1:65" s="2" customFormat="1" ht="14.4" customHeight="1">
      <c r="A166" s="39"/>
      <c r="B166" s="40"/>
      <c r="C166" s="205" t="s">
        <v>430</v>
      </c>
      <c r="D166" s="205" t="s">
        <v>127</v>
      </c>
      <c r="E166" s="206" t="s">
        <v>1498</v>
      </c>
      <c r="F166" s="207" t="s">
        <v>1499</v>
      </c>
      <c r="G166" s="208" t="s">
        <v>230</v>
      </c>
      <c r="H166" s="209">
        <v>1</v>
      </c>
      <c r="I166" s="210"/>
      <c r="J166" s="211">
        <f>ROUND(I166*H166,2)</f>
        <v>0</v>
      </c>
      <c r="K166" s="207" t="s">
        <v>19</v>
      </c>
      <c r="L166" s="45"/>
      <c r="M166" s="212" t="s">
        <v>19</v>
      </c>
      <c r="N166" s="213" t="s">
        <v>43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165</v>
      </c>
      <c r="AT166" s="216" t="s">
        <v>127</v>
      </c>
      <c r="AU166" s="216" t="s">
        <v>80</v>
      </c>
      <c r="AY166" s="18" t="s">
        <v>124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80</v>
      </c>
      <c r="BK166" s="217">
        <f>ROUND(I166*H166,2)</f>
        <v>0</v>
      </c>
      <c r="BL166" s="18" t="s">
        <v>165</v>
      </c>
      <c r="BM166" s="216" t="s">
        <v>1500</v>
      </c>
    </row>
    <row r="167" spans="1:47" s="2" customFormat="1" ht="12">
      <c r="A167" s="39"/>
      <c r="B167" s="40"/>
      <c r="C167" s="41"/>
      <c r="D167" s="218" t="s">
        <v>134</v>
      </c>
      <c r="E167" s="41"/>
      <c r="F167" s="219" t="s">
        <v>1499</v>
      </c>
      <c r="G167" s="41"/>
      <c r="H167" s="41"/>
      <c r="I167" s="220"/>
      <c r="J167" s="41"/>
      <c r="K167" s="41"/>
      <c r="L167" s="45"/>
      <c r="M167" s="221"/>
      <c r="N167" s="222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134</v>
      </c>
      <c r="AU167" s="18" t="s">
        <v>80</v>
      </c>
    </row>
    <row r="168" spans="1:65" s="2" customFormat="1" ht="14.4" customHeight="1">
      <c r="A168" s="39"/>
      <c r="B168" s="40"/>
      <c r="C168" s="205" t="s">
        <v>437</v>
      </c>
      <c r="D168" s="205" t="s">
        <v>127</v>
      </c>
      <c r="E168" s="206" t="s">
        <v>1501</v>
      </c>
      <c r="F168" s="207" t="s">
        <v>1502</v>
      </c>
      <c r="G168" s="208" t="s">
        <v>230</v>
      </c>
      <c r="H168" s="209">
        <v>1</v>
      </c>
      <c r="I168" s="210"/>
      <c r="J168" s="211">
        <f>ROUND(I168*H168,2)</f>
        <v>0</v>
      </c>
      <c r="K168" s="207" t="s">
        <v>19</v>
      </c>
      <c r="L168" s="45"/>
      <c r="M168" s="212" t="s">
        <v>19</v>
      </c>
      <c r="N168" s="213" t="s">
        <v>43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165</v>
      </c>
      <c r="AT168" s="216" t="s">
        <v>127</v>
      </c>
      <c r="AU168" s="216" t="s">
        <v>80</v>
      </c>
      <c r="AY168" s="18" t="s">
        <v>124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80</v>
      </c>
      <c r="BK168" s="217">
        <f>ROUND(I168*H168,2)</f>
        <v>0</v>
      </c>
      <c r="BL168" s="18" t="s">
        <v>165</v>
      </c>
      <c r="BM168" s="216" t="s">
        <v>1503</v>
      </c>
    </row>
    <row r="169" spans="1:47" s="2" customFormat="1" ht="12">
      <c r="A169" s="39"/>
      <c r="B169" s="40"/>
      <c r="C169" s="41"/>
      <c r="D169" s="218" t="s">
        <v>134</v>
      </c>
      <c r="E169" s="41"/>
      <c r="F169" s="219" t="s">
        <v>1502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134</v>
      </c>
      <c r="AU169" s="18" t="s">
        <v>80</v>
      </c>
    </row>
    <row r="170" spans="1:65" s="2" customFormat="1" ht="14.4" customHeight="1">
      <c r="A170" s="39"/>
      <c r="B170" s="40"/>
      <c r="C170" s="205" t="s">
        <v>446</v>
      </c>
      <c r="D170" s="205" t="s">
        <v>127</v>
      </c>
      <c r="E170" s="206" t="s">
        <v>1504</v>
      </c>
      <c r="F170" s="207" t="s">
        <v>1505</v>
      </c>
      <c r="G170" s="208" t="s">
        <v>230</v>
      </c>
      <c r="H170" s="209">
        <v>3</v>
      </c>
      <c r="I170" s="210"/>
      <c r="J170" s="211">
        <f>ROUND(I170*H170,2)</f>
        <v>0</v>
      </c>
      <c r="K170" s="207" t="s">
        <v>19</v>
      </c>
      <c r="L170" s="45"/>
      <c r="M170" s="212" t="s">
        <v>19</v>
      </c>
      <c r="N170" s="213" t="s">
        <v>43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165</v>
      </c>
      <c r="AT170" s="216" t="s">
        <v>127</v>
      </c>
      <c r="AU170" s="216" t="s">
        <v>80</v>
      </c>
      <c r="AY170" s="18" t="s">
        <v>124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80</v>
      </c>
      <c r="BK170" s="217">
        <f>ROUND(I170*H170,2)</f>
        <v>0</v>
      </c>
      <c r="BL170" s="18" t="s">
        <v>165</v>
      </c>
      <c r="BM170" s="216" t="s">
        <v>1506</v>
      </c>
    </row>
    <row r="171" spans="1:47" s="2" customFormat="1" ht="12">
      <c r="A171" s="39"/>
      <c r="B171" s="40"/>
      <c r="C171" s="41"/>
      <c r="D171" s="218" t="s">
        <v>134</v>
      </c>
      <c r="E171" s="41"/>
      <c r="F171" s="219" t="s">
        <v>1505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134</v>
      </c>
      <c r="AU171" s="18" t="s">
        <v>80</v>
      </c>
    </row>
    <row r="172" spans="1:65" s="2" customFormat="1" ht="14.4" customHeight="1">
      <c r="A172" s="39"/>
      <c r="B172" s="40"/>
      <c r="C172" s="205" t="s">
        <v>452</v>
      </c>
      <c r="D172" s="205" t="s">
        <v>127</v>
      </c>
      <c r="E172" s="206" t="s">
        <v>1507</v>
      </c>
      <c r="F172" s="207" t="s">
        <v>1508</v>
      </c>
      <c r="G172" s="208" t="s">
        <v>230</v>
      </c>
      <c r="H172" s="209">
        <v>3</v>
      </c>
      <c r="I172" s="210"/>
      <c r="J172" s="211">
        <f>ROUND(I172*H172,2)</f>
        <v>0</v>
      </c>
      <c r="K172" s="207" t="s">
        <v>19</v>
      </c>
      <c r="L172" s="45"/>
      <c r="M172" s="212" t="s">
        <v>19</v>
      </c>
      <c r="N172" s="213" t="s">
        <v>43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165</v>
      </c>
      <c r="AT172" s="216" t="s">
        <v>127</v>
      </c>
      <c r="AU172" s="216" t="s">
        <v>80</v>
      </c>
      <c r="AY172" s="18" t="s">
        <v>124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80</v>
      </c>
      <c r="BK172" s="217">
        <f>ROUND(I172*H172,2)</f>
        <v>0</v>
      </c>
      <c r="BL172" s="18" t="s">
        <v>165</v>
      </c>
      <c r="BM172" s="216" t="s">
        <v>1509</v>
      </c>
    </row>
    <row r="173" spans="1:47" s="2" customFormat="1" ht="12">
      <c r="A173" s="39"/>
      <c r="B173" s="40"/>
      <c r="C173" s="41"/>
      <c r="D173" s="218" t="s">
        <v>134</v>
      </c>
      <c r="E173" s="41"/>
      <c r="F173" s="219" t="s">
        <v>1508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134</v>
      </c>
      <c r="AU173" s="18" t="s">
        <v>80</v>
      </c>
    </row>
    <row r="174" spans="1:65" s="2" customFormat="1" ht="14.4" customHeight="1">
      <c r="A174" s="39"/>
      <c r="B174" s="40"/>
      <c r="C174" s="205" t="s">
        <v>457</v>
      </c>
      <c r="D174" s="205" t="s">
        <v>127</v>
      </c>
      <c r="E174" s="206" t="s">
        <v>1510</v>
      </c>
      <c r="F174" s="207" t="s">
        <v>1511</v>
      </c>
      <c r="G174" s="208" t="s">
        <v>230</v>
      </c>
      <c r="H174" s="209">
        <v>1</v>
      </c>
      <c r="I174" s="210"/>
      <c r="J174" s="211">
        <f>ROUND(I174*H174,2)</f>
        <v>0</v>
      </c>
      <c r="K174" s="207" t="s">
        <v>19</v>
      </c>
      <c r="L174" s="45"/>
      <c r="M174" s="212" t="s">
        <v>19</v>
      </c>
      <c r="N174" s="213" t="s">
        <v>43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165</v>
      </c>
      <c r="AT174" s="216" t="s">
        <v>127</v>
      </c>
      <c r="AU174" s="216" t="s">
        <v>80</v>
      </c>
      <c r="AY174" s="18" t="s">
        <v>124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80</v>
      </c>
      <c r="BK174" s="217">
        <f>ROUND(I174*H174,2)</f>
        <v>0</v>
      </c>
      <c r="BL174" s="18" t="s">
        <v>165</v>
      </c>
      <c r="BM174" s="216" t="s">
        <v>1512</v>
      </c>
    </row>
    <row r="175" spans="1:47" s="2" customFormat="1" ht="12">
      <c r="A175" s="39"/>
      <c r="B175" s="40"/>
      <c r="C175" s="41"/>
      <c r="D175" s="218" t="s">
        <v>134</v>
      </c>
      <c r="E175" s="41"/>
      <c r="F175" s="219" t="s">
        <v>1511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134</v>
      </c>
      <c r="AU175" s="18" t="s">
        <v>80</v>
      </c>
    </row>
    <row r="176" spans="1:65" s="2" customFormat="1" ht="14.4" customHeight="1">
      <c r="A176" s="39"/>
      <c r="B176" s="40"/>
      <c r="C176" s="205" t="s">
        <v>465</v>
      </c>
      <c r="D176" s="205" t="s">
        <v>127</v>
      </c>
      <c r="E176" s="206" t="s">
        <v>1513</v>
      </c>
      <c r="F176" s="207" t="s">
        <v>1514</v>
      </c>
      <c r="G176" s="208" t="s">
        <v>230</v>
      </c>
      <c r="H176" s="209">
        <v>1</v>
      </c>
      <c r="I176" s="210"/>
      <c r="J176" s="211">
        <f>ROUND(I176*H176,2)</f>
        <v>0</v>
      </c>
      <c r="K176" s="207" t="s">
        <v>19</v>
      </c>
      <c r="L176" s="45"/>
      <c r="M176" s="212" t="s">
        <v>19</v>
      </c>
      <c r="N176" s="213" t="s">
        <v>43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165</v>
      </c>
      <c r="AT176" s="216" t="s">
        <v>127</v>
      </c>
      <c r="AU176" s="216" t="s">
        <v>80</v>
      </c>
      <c r="AY176" s="18" t="s">
        <v>124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80</v>
      </c>
      <c r="BK176" s="217">
        <f>ROUND(I176*H176,2)</f>
        <v>0</v>
      </c>
      <c r="BL176" s="18" t="s">
        <v>165</v>
      </c>
      <c r="BM176" s="216" t="s">
        <v>1515</v>
      </c>
    </row>
    <row r="177" spans="1:47" s="2" customFormat="1" ht="12">
      <c r="A177" s="39"/>
      <c r="B177" s="40"/>
      <c r="C177" s="41"/>
      <c r="D177" s="218" t="s">
        <v>134</v>
      </c>
      <c r="E177" s="41"/>
      <c r="F177" s="219" t="s">
        <v>1514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134</v>
      </c>
      <c r="AU177" s="18" t="s">
        <v>80</v>
      </c>
    </row>
    <row r="178" spans="1:65" s="2" customFormat="1" ht="14.4" customHeight="1">
      <c r="A178" s="39"/>
      <c r="B178" s="40"/>
      <c r="C178" s="205" t="s">
        <v>470</v>
      </c>
      <c r="D178" s="205" t="s">
        <v>127</v>
      </c>
      <c r="E178" s="206" t="s">
        <v>1516</v>
      </c>
      <c r="F178" s="207" t="s">
        <v>1517</v>
      </c>
      <c r="G178" s="208" t="s">
        <v>230</v>
      </c>
      <c r="H178" s="209">
        <v>30</v>
      </c>
      <c r="I178" s="210"/>
      <c r="J178" s="211">
        <f>ROUND(I178*H178,2)</f>
        <v>0</v>
      </c>
      <c r="K178" s="207" t="s">
        <v>19</v>
      </c>
      <c r="L178" s="45"/>
      <c r="M178" s="212" t="s">
        <v>19</v>
      </c>
      <c r="N178" s="213" t="s">
        <v>43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165</v>
      </c>
      <c r="AT178" s="216" t="s">
        <v>127</v>
      </c>
      <c r="AU178" s="216" t="s">
        <v>80</v>
      </c>
      <c r="AY178" s="18" t="s">
        <v>124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80</v>
      </c>
      <c r="BK178" s="217">
        <f>ROUND(I178*H178,2)</f>
        <v>0</v>
      </c>
      <c r="BL178" s="18" t="s">
        <v>165</v>
      </c>
      <c r="BM178" s="216" t="s">
        <v>1518</v>
      </c>
    </row>
    <row r="179" spans="1:47" s="2" customFormat="1" ht="12">
      <c r="A179" s="39"/>
      <c r="B179" s="40"/>
      <c r="C179" s="41"/>
      <c r="D179" s="218" t="s">
        <v>134</v>
      </c>
      <c r="E179" s="41"/>
      <c r="F179" s="219" t="s">
        <v>1517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134</v>
      </c>
      <c r="AU179" s="18" t="s">
        <v>80</v>
      </c>
    </row>
    <row r="180" spans="1:65" s="2" customFormat="1" ht="14.4" customHeight="1">
      <c r="A180" s="39"/>
      <c r="B180" s="40"/>
      <c r="C180" s="205" t="s">
        <v>477</v>
      </c>
      <c r="D180" s="205" t="s">
        <v>127</v>
      </c>
      <c r="E180" s="206" t="s">
        <v>1519</v>
      </c>
      <c r="F180" s="207" t="s">
        <v>1520</v>
      </c>
      <c r="G180" s="208" t="s">
        <v>230</v>
      </c>
      <c r="H180" s="209">
        <v>20</v>
      </c>
      <c r="I180" s="210"/>
      <c r="J180" s="211">
        <f>ROUND(I180*H180,2)</f>
        <v>0</v>
      </c>
      <c r="K180" s="207" t="s">
        <v>19</v>
      </c>
      <c r="L180" s="45"/>
      <c r="M180" s="212" t="s">
        <v>19</v>
      </c>
      <c r="N180" s="213" t="s">
        <v>43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165</v>
      </c>
      <c r="AT180" s="216" t="s">
        <v>127</v>
      </c>
      <c r="AU180" s="216" t="s">
        <v>80</v>
      </c>
      <c r="AY180" s="18" t="s">
        <v>124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80</v>
      </c>
      <c r="BK180" s="217">
        <f>ROUND(I180*H180,2)</f>
        <v>0</v>
      </c>
      <c r="BL180" s="18" t="s">
        <v>165</v>
      </c>
      <c r="BM180" s="216" t="s">
        <v>1521</v>
      </c>
    </row>
    <row r="181" spans="1:47" s="2" customFormat="1" ht="12">
      <c r="A181" s="39"/>
      <c r="B181" s="40"/>
      <c r="C181" s="41"/>
      <c r="D181" s="218" t="s">
        <v>134</v>
      </c>
      <c r="E181" s="41"/>
      <c r="F181" s="219" t="s">
        <v>1520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134</v>
      </c>
      <c r="AU181" s="18" t="s">
        <v>80</v>
      </c>
    </row>
    <row r="182" spans="1:65" s="2" customFormat="1" ht="14.4" customHeight="1">
      <c r="A182" s="39"/>
      <c r="B182" s="40"/>
      <c r="C182" s="205" t="s">
        <v>484</v>
      </c>
      <c r="D182" s="205" t="s">
        <v>127</v>
      </c>
      <c r="E182" s="206" t="s">
        <v>1522</v>
      </c>
      <c r="F182" s="207" t="s">
        <v>1523</v>
      </c>
      <c r="G182" s="208" t="s">
        <v>230</v>
      </c>
      <c r="H182" s="209">
        <v>10</v>
      </c>
      <c r="I182" s="210"/>
      <c r="J182" s="211">
        <f>ROUND(I182*H182,2)</f>
        <v>0</v>
      </c>
      <c r="K182" s="207" t="s">
        <v>19</v>
      </c>
      <c r="L182" s="45"/>
      <c r="M182" s="212" t="s">
        <v>19</v>
      </c>
      <c r="N182" s="213" t="s">
        <v>43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165</v>
      </c>
      <c r="AT182" s="216" t="s">
        <v>127</v>
      </c>
      <c r="AU182" s="216" t="s">
        <v>80</v>
      </c>
      <c r="AY182" s="18" t="s">
        <v>124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80</v>
      </c>
      <c r="BK182" s="217">
        <f>ROUND(I182*H182,2)</f>
        <v>0</v>
      </c>
      <c r="BL182" s="18" t="s">
        <v>165</v>
      </c>
      <c r="BM182" s="216" t="s">
        <v>1524</v>
      </c>
    </row>
    <row r="183" spans="1:47" s="2" customFormat="1" ht="12">
      <c r="A183" s="39"/>
      <c r="B183" s="40"/>
      <c r="C183" s="41"/>
      <c r="D183" s="218" t="s">
        <v>134</v>
      </c>
      <c r="E183" s="41"/>
      <c r="F183" s="219" t="s">
        <v>1523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134</v>
      </c>
      <c r="AU183" s="18" t="s">
        <v>80</v>
      </c>
    </row>
    <row r="184" spans="1:65" s="2" customFormat="1" ht="14.4" customHeight="1">
      <c r="A184" s="39"/>
      <c r="B184" s="40"/>
      <c r="C184" s="205" t="s">
        <v>489</v>
      </c>
      <c r="D184" s="205" t="s">
        <v>127</v>
      </c>
      <c r="E184" s="206" t="s">
        <v>1525</v>
      </c>
      <c r="F184" s="207" t="s">
        <v>1526</v>
      </c>
      <c r="G184" s="208" t="s">
        <v>230</v>
      </c>
      <c r="H184" s="209">
        <v>40</v>
      </c>
      <c r="I184" s="210"/>
      <c r="J184" s="211">
        <f>ROUND(I184*H184,2)</f>
        <v>0</v>
      </c>
      <c r="K184" s="207" t="s">
        <v>19</v>
      </c>
      <c r="L184" s="45"/>
      <c r="M184" s="212" t="s">
        <v>19</v>
      </c>
      <c r="N184" s="213" t="s">
        <v>43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165</v>
      </c>
      <c r="AT184" s="216" t="s">
        <v>127</v>
      </c>
      <c r="AU184" s="216" t="s">
        <v>80</v>
      </c>
      <c r="AY184" s="18" t="s">
        <v>124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80</v>
      </c>
      <c r="BK184" s="217">
        <f>ROUND(I184*H184,2)</f>
        <v>0</v>
      </c>
      <c r="BL184" s="18" t="s">
        <v>165</v>
      </c>
      <c r="BM184" s="216" t="s">
        <v>1527</v>
      </c>
    </row>
    <row r="185" spans="1:47" s="2" customFormat="1" ht="12">
      <c r="A185" s="39"/>
      <c r="B185" s="40"/>
      <c r="C185" s="41"/>
      <c r="D185" s="218" t="s">
        <v>134</v>
      </c>
      <c r="E185" s="41"/>
      <c r="F185" s="219" t="s">
        <v>1528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134</v>
      </c>
      <c r="AU185" s="18" t="s">
        <v>80</v>
      </c>
    </row>
    <row r="186" spans="1:65" s="2" customFormat="1" ht="14.4" customHeight="1">
      <c r="A186" s="39"/>
      <c r="B186" s="40"/>
      <c r="C186" s="205" t="s">
        <v>494</v>
      </c>
      <c r="D186" s="205" t="s">
        <v>127</v>
      </c>
      <c r="E186" s="206" t="s">
        <v>1529</v>
      </c>
      <c r="F186" s="207" t="s">
        <v>1530</v>
      </c>
      <c r="G186" s="208" t="s">
        <v>130</v>
      </c>
      <c r="H186" s="209">
        <v>1</v>
      </c>
      <c r="I186" s="210"/>
      <c r="J186" s="211">
        <f>ROUND(I186*H186,2)</f>
        <v>0</v>
      </c>
      <c r="K186" s="207" t="s">
        <v>19</v>
      </c>
      <c r="L186" s="45"/>
      <c r="M186" s="212" t="s">
        <v>19</v>
      </c>
      <c r="N186" s="213" t="s">
        <v>43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165</v>
      </c>
      <c r="AT186" s="216" t="s">
        <v>127</v>
      </c>
      <c r="AU186" s="216" t="s">
        <v>80</v>
      </c>
      <c r="AY186" s="18" t="s">
        <v>124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80</v>
      </c>
      <c r="BK186" s="217">
        <f>ROUND(I186*H186,2)</f>
        <v>0</v>
      </c>
      <c r="BL186" s="18" t="s">
        <v>165</v>
      </c>
      <c r="BM186" s="216" t="s">
        <v>1531</v>
      </c>
    </row>
    <row r="187" spans="1:47" s="2" customFormat="1" ht="12">
      <c r="A187" s="39"/>
      <c r="B187" s="40"/>
      <c r="C187" s="41"/>
      <c r="D187" s="218" t="s">
        <v>134</v>
      </c>
      <c r="E187" s="41"/>
      <c r="F187" s="219" t="s">
        <v>1530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134</v>
      </c>
      <c r="AU187" s="18" t="s">
        <v>80</v>
      </c>
    </row>
    <row r="188" spans="1:65" s="2" customFormat="1" ht="14.4" customHeight="1">
      <c r="A188" s="39"/>
      <c r="B188" s="40"/>
      <c r="C188" s="205" t="s">
        <v>499</v>
      </c>
      <c r="D188" s="205" t="s">
        <v>127</v>
      </c>
      <c r="E188" s="206" t="s">
        <v>1532</v>
      </c>
      <c r="F188" s="207" t="s">
        <v>1533</v>
      </c>
      <c r="G188" s="208" t="s">
        <v>130</v>
      </c>
      <c r="H188" s="209">
        <v>1</v>
      </c>
      <c r="I188" s="210"/>
      <c r="J188" s="211">
        <f>ROUND(I188*H188,2)</f>
        <v>0</v>
      </c>
      <c r="K188" s="207" t="s">
        <v>19</v>
      </c>
      <c r="L188" s="45"/>
      <c r="M188" s="212" t="s">
        <v>19</v>
      </c>
      <c r="N188" s="213" t="s">
        <v>43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165</v>
      </c>
      <c r="AT188" s="216" t="s">
        <v>127</v>
      </c>
      <c r="AU188" s="216" t="s">
        <v>80</v>
      </c>
      <c r="AY188" s="18" t="s">
        <v>124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80</v>
      </c>
      <c r="BK188" s="217">
        <f>ROUND(I188*H188,2)</f>
        <v>0</v>
      </c>
      <c r="BL188" s="18" t="s">
        <v>165</v>
      </c>
      <c r="BM188" s="216" t="s">
        <v>1534</v>
      </c>
    </row>
    <row r="189" spans="1:47" s="2" customFormat="1" ht="12">
      <c r="A189" s="39"/>
      <c r="B189" s="40"/>
      <c r="C189" s="41"/>
      <c r="D189" s="218" t="s">
        <v>134</v>
      </c>
      <c r="E189" s="41"/>
      <c r="F189" s="219" t="s">
        <v>1533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134</v>
      </c>
      <c r="AU189" s="18" t="s">
        <v>80</v>
      </c>
    </row>
    <row r="190" spans="1:63" s="12" customFormat="1" ht="25.9" customHeight="1">
      <c r="A190" s="12"/>
      <c r="B190" s="189"/>
      <c r="C190" s="190"/>
      <c r="D190" s="191" t="s">
        <v>71</v>
      </c>
      <c r="E190" s="192" t="s">
        <v>1535</v>
      </c>
      <c r="F190" s="192" t="s">
        <v>1536</v>
      </c>
      <c r="G190" s="190"/>
      <c r="H190" s="190"/>
      <c r="I190" s="193"/>
      <c r="J190" s="194">
        <f>BK190</f>
        <v>0</v>
      </c>
      <c r="K190" s="190"/>
      <c r="L190" s="195"/>
      <c r="M190" s="196"/>
      <c r="N190" s="197"/>
      <c r="O190" s="197"/>
      <c r="P190" s="198">
        <f>SUM(P191:P198)</f>
        <v>0</v>
      </c>
      <c r="Q190" s="197"/>
      <c r="R190" s="198">
        <f>SUM(R191:R198)</f>
        <v>0</v>
      </c>
      <c r="S190" s="197"/>
      <c r="T190" s="199">
        <f>SUM(T191:T198)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0" t="s">
        <v>80</v>
      </c>
      <c r="AT190" s="201" t="s">
        <v>71</v>
      </c>
      <c r="AU190" s="201" t="s">
        <v>72</v>
      </c>
      <c r="AY190" s="200" t="s">
        <v>124</v>
      </c>
      <c r="BK190" s="202">
        <f>SUM(BK191:BK198)</f>
        <v>0</v>
      </c>
    </row>
    <row r="191" spans="1:65" s="2" customFormat="1" ht="14.4" customHeight="1">
      <c r="A191" s="39"/>
      <c r="B191" s="40"/>
      <c r="C191" s="205" t="s">
        <v>506</v>
      </c>
      <c r="D191" s="205" t="s">
        <v>127</v>
      </c>
      <c r="E191" s="206" t="s">
        <v>1537</v>
      </c>
      <c r="F191" s="207" t="s">
        <v>1538</v>
      </c>
      <c r="G191" s="208" t="s">
        <v>230</v>
      </c>
      <c r="H191" s="209">
        <v>1</v>
      </c>
      <c r="I191" s="210"/>
      <c r="J191" s="211">
        <f>ROUND(I191*H191,2)</f>
        <v>0</v>
      </c>
      <c r="K191" s="207" t="s">
        <v>19</v>
      </c>
      <c r="L191" s="45"/>
      <c r="M191" s="212" t="s">
        <v>19</v>
      </c>
      <c r="N191" s="213" t="s">
        <v>43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165</v>
      </c>
      <c r="AT191" s="216" t="s">
        <v>127</v>
      </c>
      <c r="AU191" s="216" t="s">
        <v>80</v>
      </c>
      <c r="AY191" s="18" t="s">
        <v>124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80</v>
      </c>
      <c r="BK191" s="217">
        <f>ROUND(I191*H191,2)</f>
        <v>0</v>
      </c>
      <c r="BL191" s="18" t="s">
        <v>165</v>
      </c>
      <c r="BM191" s="216" t="s">
        <v>1539</v>
      </c>
    </row>
    <row r="192" spans="1:47" s="2" customFormat="1" ht="12">
      <c r="A192" s="39"/>
      <c r="B192" s="40"/>
      <c r="C192" s="41"/>
      <c r="D192" s="218" t="s">
        <v>134</v>
      </c>
      <c r="E192" s="41"/>
      <c r="F192" s="219" t="s">
        <v>1540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134</v>
      </c>
      <c r="AU192" s="18" t="s">
        <v>80</v>
      </c>
    </row>
    <row r="193" spans="1:65" s="2" customFormat="1" ht="14.4" customHeight="1">
      <c r="A193" s="39"/>
      <c r="B193" s="40"/>
      <c r="C193" s="205" t="s">
        <v>744</v>
      </c>
      <c r="D193" s="205" t="s">
        <v>127</v>
      </c>
      <c r="E193" s="206" t="s">
        <v>1541</v>
      </c>
      <c r="F193" s="207" t="s">
        <v>1542</v>
      </c>
      <c r="G193" s="208" t="s">
        <v>230</v>
      </c>
      <c r="H193" s="209">
        <v>1</v>
      </c>
      <c r="I193" s="210"/>
      <c r="J193" s="211">
        <f>ROUND(I193*H193,2)</f>
        <v>0</v>
      </c>
      <c r="K193" s="207" t="s">
        <v>19</v>
      </c>
      <c r="L193" s="45"/>
      <c r="M193" s="212" t="s">
        <v>19</v>
      </c>
      <c r="N193" s="213" t="s">
        <v>43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165</v>
      </c>
      <c r="AT193" s="216" t="s">
        <v>127</v>
      </c>
      <c r="AU193" s="216" t="s">
        <v>80</v>
      </c>
      <c r="AY193" s="18" t="s">
        <v>124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80</v>
      </c>
      <c r="BK193" s="217">
        <f>ROUND(I193*H193,2)</f>
        <v>0</v>
      </c>
      <c r="BL193" s="18" t="s">
        <v>165</v>
      </c>
      <c r="BM193" s="216" t="s">
        <v>1543</v>
      </c>
    </row>
    <row r="194" spans="1:47" s="2" customFormat="1" ht="12">
      <c r="A194" s="39"/>
      <c r="B194" s="40"/>
      <c r="C194" s="41"/>
      <c r="D194" s="218" t="s">
        <v>134</v>
      </c>
      <c r="E194" s="41"/>
      <c r="F194" s="219" t="s">
        <v>1544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134</v>
      </c>
      <c r="AU194" s="18" t="s">
        <v>80</v>
      </c>
    </row>
    <row r="195" spans="1:65" s="2" customFormat="1" ht="14.4" customHeight="1">
      <c r="A195" s="39"/>
      <c r="B195" s="40"/>
      <c r="C195" s="205" t="s">
        <v>748</v>
      </c>
      <c r="D195" s="205" t="s">
        <v>127</v>
      </c>
      <c r="E195" s="206" t="s">
        <v>1545</v>
      </c>
      <c r="F195" s="207" t="s">
        <v>1542</v>
      </c>
      <c r="G195" s="208" t="s">
        <v>230</v>
      </c>
      <c r="H195" s="209">
        <v>1</v>
      </c>
      <c r="I195" s="210"/>
      <c r="J195" s="211">
        <f>ROUND(I195*H195,2)</f>
        <v>0</v>
      </c>
      <c r="K195" s="207" t="s">
        <v>19</v>
      </c>
      <c r="L195" s="45"/>
      <c r="M195" s="212" t="s">
        <v>19</v>
      </c>
      <c r="N195" s="213" t="s">
        <v>43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165</v>
      </c>
      <c r="AT195" s="216" t="s">
        <v>127</v>
      </c>
      <c r="AU195" s="216" t="s">
        <v>80</v>
      </c>
      <c r="AY195" s="18" t="s">
        <v>124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80</v>
      </c>
      <c r="BK195" s="217">
        <f>ROUND(I195*H195,2)</f>
        <v>0</v>
      </c>
      <c r="BL195" s="18" t="s">
        <v>165</v>
      </c>
      <c r="BM195" s="216" t="s">
        <v>1546</v>
      </c>
    </row>
    <row r="196" spans="1:47" s="2" customFormat="1" ht="12">
      <c r="A196" s="39"/>
      <c r="B196" s="40"/>
      <c r="C196" s="41"/>
      <c r="D196" s="218" t="s">
        <v>134</v>
      </c>
      <c r="E196" s="41"/>
      <c r="F196" s="219" t="s">
        <v>1547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134</v>
      </c>
      <c r="AU196" s="18" t="s">
        <v>80</v>
      </c>
    </row>
    <row r="197" spans="1:65" s="2" customFormat="1" ht="14.4" customHeight="1">
      <c r="A197" s="39"/>
      <c r="B197" s="40"/>
      <c r="C197" s="205" t="s">
        <v>752</v>
      </c>
      <c r="D197" s="205" t="s">
        <v>127</v>
      </c>
      <c r="E197" s="206" t="s">
        <v>1548</v>
      </c>
      <c r="F197" s="207" t="s">
        <v>1549</v>
      </c>
      <c r="G197" s="208" t="s">
        <v>230</v>
      </c>
      <c r="H197" s="209">
        <v>1</v>
      </c>
      <c r="I197" s="210"/>
      <c r="J197" s="211">
        <f>ROUND(I197*H197,2)</f>
        <v>0</v>
      </c>
      <c r="K197" s="207" t="s">
        <v>19</v>
      </c>
      <c r="L197" s="45"/>
      <c r="M197" s="212" t="s">
        <v>19</v>
      </c>
      <c r="N197" s="213" t="s">
        <v>43</v>
      </c>
      <c r="O197" s="85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165</v>
      </c>
      <c r="AT197" s="216" t="s">
        <v>127</v>
      </c>
      <c r="AU197" s="216" t="s">
        <v>80</v>
      </c>
      <c r="AY197" s="18" t="s">
        <v>124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80</v>
      </c>
      <c r="BK197" s="217">
        <f>ROUND(I197*H197,2)</f>
        <v>0</v>
      </c>
      <c r="BL197" s="18" t="s">
        <v>165</v>
      </c>
      <c r="BM197" s="216" t="s">
        <v>1550</v>
      </c>
    </row>
    <row r="198" spans="1:47" s="2" customFormat="1" ht="12">
      <c r="A198" s="39"/>
      <c r="B198" s="40"/>
      <c r="C198" s="41"/>
      <c r="D198" s="218" t="s">
        <v>134</v>
      </c>
      <c r="E198" s="41"/>
      <c r="F198" s="219" t="s">
        <v>1551</v>
      </c>
      <c r="G198" s="41"/>
      <c r="H198" s="41"/>
      <c r="I198" s="220"/>
      <c r="J198" s="41"/>
      <c r="K198" s="41"/>
      <c r="L198" s="45"/>
      <c r="M198" s="221"/>
      <c r="N198" s="222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134</v>
      </c>
      <c r="AU198" s="18" t="s">
        <v>80</v>
      </c>
    </row>
    <row r="199" spans="1:63" s="12" customFormat="1" ht="25.9" customHeight="1">
      <c r="A199" s="12"/>
      <c r="B199" s="189"/>
      <c r="C199" s="190"/>
      <c r="D199" s="191" t="s">
        <v>71</v>
      </c>
      <c r="E199" s="192" t="s">
        <v>1552</v>
      </c>
      <c r="F199" s="192" t="s">
        <v>1553</v>
      </c>
      <c r="G199" s="190"/>
      <c r="H199" s="190"/>
      <c r="I199" s="193"/>
      <c r="J199" s="194">
        <f>BK199</f>
        <v>0</v>
      </c>
      <c r="K199" s="190"/>
      <c r="L199" s="195"/>
      <c r="M199" s="196"/>
      <c r="N199" s="197"/>
      <c r="O199" s="197"/>
      <c r="P199" s="198">
        <f>SUM(P200:P239)</f>
        <v>0</v>
      </c>
      <c r="Q199" s="197"/>
      <c r="R199" s="198">
        <f>SUM(R200:R239)</f>
        <v>0</v>
      </c>
      <c r="S199" s="197"/>
      <c r="T199" s="199">
        <f>SUM(T200:T239)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0" t="s">
        <v>80</v>
      </c>
      <c r="AT199" s="201" t="s">
        <v>71</v>
      </c>
      <c r="AU199" s="201" t="s">
        <v>72</v>
      </c>
      <c r="AY199" s="200" t="s">
        <v>124</v>
      </c>
      <c r="BK199" s="202">
        <f>SUM(BK200:BK239)</f>
        <v>0</v>
      </c>
    </row>
    <row r="200" spans="1:65" s="2" customFormat="1" ht="14.4" customHeight="1">
      <c r="A200" s="39"/>
      <c r="B200" s="40"/>
      <c r="C200" s="205" t="s">
        <v>756</v>
      </c>
      <c r="D200" s="205" t="s">
        <v>127</v>
      </c>
      <c r="E200" s="206" t="s">
        <v>1554</v>
      </c>
      <c r="F200" s="207" t="s">
        <v>1555</v>
      </c>
      <c r="G200" s="208" t="s">
        <v>262</v>
      </c>
      <c r="H200" s="209">
        <v>15</v>
      </c>
      <c r="I200" s="210"/>
      <c r="J200" s="211">
        <f>ROUND(I200*H200,2)</f>
        <v>0</v>
      </c>
      <c r="K200" s="207" t="s">
        <v>19</v>
      </c>
      <c r="L200" s="45"/>
      <c r="M200" s="212" t="s">
        <v>19</v>
      </c>
      <c r="N200" s="213" t="s">
        <v>43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165</v>
      </c>
      <c r="AT200" s="216" t="s">
        <v>127</v>
      </c>
      <c r="AU200" s="216" t="s">
        <v>80</v>
      </c>
      <c r="AY200" s="18" t="s">
        <v>124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80</v>
      </c>
      <c r="BK200" s="217">
        <f>ROUND(I200*H200,2)</f>
        <v>0</v>
      </c>
      <c r="BL200" s="18" t="s">
        <v>165</v>
      </c>
      <c r="BM200" s="216" t="s">
        <v>1556</v>
      </c>
    </row>
    <row r="201" spans="1:47" s="2" customFormat="1" ht="12">
      <c r="A201" s="39"/>
      <c r="B201" s="40"/>
      <c r="C201" s="41"/>
      <c r="D201" s="218" t="s">
        <v>134</v>
      </c>
      <c r="E201" s="41"/>
      <c r="F201" s="219" t="s">
        <v>1555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134</v>
      </c>
      <c r="AU201" s="18" t="s">
        <v>80</v>
      </c>
    </row>
    <row r="202" spans="1:65" s="2" customFormat="1" ht="14.4" customHeight="1">
      <c r="A202" s="39"/>
      <c r="B202" s="40"/>
      <c r="C202" s="205" t="s">
        <v>763</v>
      </c>
      <c r="D202" s="205" t="s">
        <v>127</v>
      </c>
      <c r="E202" s="206" t="s">
        <v>1557</v>
      </c>
      <c r="F202" s="207" t="s">
        <v>1558</v>
      </c>
      <c r="G202" s="208" t="s">
        <v>262</v>
      </c>
      <c r="H202" s="209">
        <v>20</v>
      </c>
      <c r="I202" s="210"/>
      <c r="J202" s="211">
        <f>ROUND(I202*H202,2)</f>
        <v>0</v>
      </c>
      <c r="K202" s="207" t="s">
        <v>19</v>
      </c>
      <c r="L202" s="45"/>
      <c r="M202" s="212" t="s">
        <v>19</v>
      </c>
      <c r="N202" s="213" t="s">
        <v>43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165</v>
      </c>
      <c r="AT202" s="216" t="s">
        <v>127</v>
      </c>
      <c r="AU202" s="216" t="s">
        <v>80</v>
      </c>
      <c r="AY202" s="18" t="s">
        <v>124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80</v>
      </c>
      <c r="BK202" s="217">
        <f>ROUND(I202*H202,2)</f>
        <v>0</v>
      </c>
      <c r="BL202" s="18" t="s">
        <v>165</v>
      </c>
      <c r="BM202" s="216" t="s">
        <v>1559</v>
      </c>
    </row>
    <row r="203" spans="1:47" s="2" customFormat="1" ht="12">
      <c r="A203" s="39"/>
      <c r="B203" s="40"/>
      <c r="C203" s="41"/>
      <c r="D203" s="218" t="s">
        <v>134</v>
      </c>
      <c r="E203" s="41"/>
      <c r="F203" s="219" t="s">
        <v>1558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134</v>
      </c>
      <c r="AU203" s="18" t="s">
        <v>80</v>
      </c>
    </row>
    <row r="204" spans="1:65" s="2" customFormat="1" ht="14.4" customHeight="1">
      <c r="A204" s="39"/>
      <c r="B204" s="40"/>
      <c r="C204" s="205" t="s">
        <v>768</v>
      </c>
      <c r="D204" s="205" t="s">
        <v>127</v>
      </c>
      <c r="E204" s="206" t="s">
        <v>1560</v>
      </c>
      <c r="F204" s="207" t="s">
        <v>1561</v>
      </c>
      <c r="G204" s="208" t="s">
        <v>262</v>
      </c>
      <c r="H204" s="209">
        <v>60</v>
      </c>
      <c r="I204" s="210"/>
      <c r="J204" s="211">
        <f>ROUND(I204*H204,2)</f>
        <v>0</v>
      </c>
      <c r="K204" s="207" t="s">
        <v>19</v>
      </c>
      <c r="L204" s="45"/>
      <c r="M204" s="212" t="s">
        <v>19</v>
      </c>
      <c r="N204" s="213" t="s">
        <v>43</v>
      </c>
      <c r="O204" s="85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165</v>
      </c>
      <c r="AT204" s="216" t="s">
        <v>127</v>
      </c>
      <c r="AU204" s="216" t="s">
        <v>80</v>
      </c>
      <c r="AY204" s="18" t="s">
        <v>124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80</v>
      </c>
      <c r="BK204" s="217">
        <f>ROUND(I204*H204,2)</f>
        <v>0</v>
      </c>
      <c r="BL204" s="18" t="s">
        <v>165</v>
      </c>
      <c r="BM204" s="216" t="s">
        <v>1562</v>
      </c>
    </row>
    <row r="205" spans="1:47" s="2" customFormat="1" ht="12">
      <c r="A205" s="39"/>
      <c r="B205" s="40"/>
      <c r="C205" s="41"/>
      <c r="D205" s="218" t="s">
        <v>134</v>
      </c>
      <c r="E205" s="41"/>
      <c r="F205" s="219" t="s">
        <v>1561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134</v>
      </c>
      <c r="AU205" s="18" t="s">
        <v>80</v>
      </c>
    </row>
    <row r="206" spans="1:65" s="2" customFormat="1" ht="14.4" customHeight="1">
      <c r="A206" s="39"/>
      <c r="B206" s="40"/>
      <c r="C206" s="205" t="s">
        <v>772</v>
      </c>
      <c r="D206" s="205" t="s">
        <v>127</v>
      </c>
      <c r="E206" s="206" t="s">
        <v>1563</v>
      </c>
      <c r="F206" s="207" t="s">
        <v>1564</v>
      </c>
      <c r="G206" s="208" t="s">
        <v>262</v>
      </c>
      <c r="H206" s="209">
        <v>20</v>
      </c>
      <c r="I206" s="210"/>
      <c r="J206" s="211">
        <f>ROUND(I206*H206,2)</f>
        <v>0</v>
      </c>
      <c r="K206" s="207" t="s">
        <v>19</v>
      </c>
      <c r="L206" s="45"/>
      <c r="M206" s="212" t="s">
        <v>19</v>
      </c>
      <c r="N206" s="213" t="s">
        <v>43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165</v>
      </c>
      <c r="AT206" s="216" t="s">
        <v>127</v>
      </c>
      <c r="AU206" s="216" t="s">
        <v>80</v>
      </c>
      <c r="AY206" s="18" t="s">
        <v>124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80</v>
      </c>
      <c r="BK206" s="217">
        <f>ROUND(I206*H206,2)</f>
        <v>0</v>
      </c>
      <c r="BL206" s="18" t="s">
        <v>165</v>
      </c>
      <c r="BM206" s="216" t="s">
        <v>1565</v>
      </c>
    </row>
    <row r="207" spans="1:47" s="2" customFormat="1" ht="12">
      <c r="A207" s="39"/>
      <c r="B207" s="40"/>
      <c r="C207" s="41"/>
      <c r="D207" s="218" t="s">
        <v>134</v>
      </c>
      <c r="E207" s="41"/>
      <c r="F207" s="219" t="s">
        <v>1564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134</v>
      </c>
      <c r="AU207" s="18" t="s">
        <v>80</v>
      </c>
    </row>
    <row r="208" spans="1:65" s="2" customFormat="1" ht="14.4" customHeight="1">
      <c r="A208" s="39"/>
      <c r="B208" s="40"/>
      <c r="C208" s="205" t="s">
        <v>776</v>
      </c>
      <c r="D208" s="205" t="s">
        <v>127</v>
      </c>
      <c r="E208" s="206" t="s">
        <v>1566</v>
      </c>
      <c r="F208" s="207" t="s">
        <v>1567</v>
      </c>
      <c r="G208" s="208" t="s">
        <v>262</v>
      </c>
      <c r="H208" s="209">
        <v>10</v>
      </c>
      <c r="I208" s="210"/>
      <c r="J208" s="211">
        <f>ROUND(I208*H208,2)</f>
        <v>0</v>
      </c>
      <c r="K208" s="207" t="s">
        <v>19</v>
      </c>
      <c r="L208" s="45"/>
      <c r="M208" s="212" t="s">
        <v>19</v>
      </c>
      <c r="N208" s="213" t="s">
        <v>43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165</v>
      </c>
      <c r="AT208" s="216" t="s">
        <v>127</v>
      </c>
      <c r="AU208" s="216" t="s">
        <v>80</v>
      </c>
      <c r="AY208" s="18" t="s">
        <v>124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80</v>
      </c>
      <c r="BK208" s="217">
        <f>ROUND(I208*H208,2)</f>
        <v>0</v>
      </c>
      <c r="BL208" s="18" t="s">
        <v>165</v>
      </c>
      <c r="BM208" s="216" t="s">
        <v>1568</v>
      </c>
    </row>
    <row r="209" spans="1:47" s="2" customFormat="1" ht="12">
      <c r="A209" s="39"/>
      <c r="B209" s="40"/>
      <c r="C209" s="41"/>
      <c r="D209" s="218" t="s">
        <v>134</v>
      </c>
      <c r="E209" s="41"/>
      <c r="F209" s="219" t="s">
        <v>1567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134</v>
      </c>
      <c r="AU209" s="18" t="s">
        <v>80</v>
      </c>
    </row>
    <row r="210" spans="1:65" s="2" customFormat="1" ht="14.4" customHeight="1">
      <c r="A210" s="39"/>
      <c r="B210" s="40"/>
      <c r="C210" s="205" t="s">
        <v>780</v>
      </c>
      <c r="D210" s="205" t="s">
        <v>127</v>
      </c>
      <c r="E210" s="206" t="s">
        <v>1569</v>
      </c>
      <c r="F210" s="207" t="s">
        <v>1570</v>
      </c>
      <c r="G210" s="208" t="s">
        <v>262</v>
      </c>
      <c r="H210" s="209">
        <v>150</v>
      </c>
      <c r="I210" s="210"/>
      <c r="J210" s="211">
        <f>ROUND(I210*H210,2)</f>
        <v>0</v>
      </c>
      <c r="K210" s="207" t="s">
        <v>19</v>
      </c>
      <c r="L210" s="45"/>
      <c r="M210" s="212" t="s">
        <v>19</v>
      </c>
      <c r="N210" s="213" t="s">
        <v>43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165</v>
      </c>
      <c r="AT210" s="216" t="s">
        <v>127</v>
      </c>
      <c r="AU210" s="216" t="s">
        <v>80</v>
      </c>
      <c r="AY210" s="18" t="s">
        <v>124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80</v>
      </c>
      <c r="BK210" s="217">
        <f>ROUND(I210*H210,2)</f>
        <v>0</v>
      </c>
      <c r="BL210" s="18" t="s">
        <v>165</v>
      </c>
      <c r="BM210" s="216" t="s">
        <v>1571</v>
      </c>
    </row>
    <row r="211" spans="1:47" s="2" customFormat="1" ht="12">
      <c r="A211" s="39"/>
      <c r="B211" s="40"/>
      <c r="C211" s="41"/>
      <c r="D211" s="218" t="s">
        <v>134</v>
      </c>
      <c r="E211" s="41"/>
      <c r="F211" s="219" t="s">
        <v>1570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134</v>
      </c>
      <c r="AU211" s="18" t="s">
        <v>80</v>
      </c>
    </row>
    <row r="212" spans="1:65" s="2" customFormat="1" ht="14.4" customHeight="1">
      <c r="A212" s="39"/>
      <c r="B212" s="40"/>
      <c r="C212" s="205" t="s">
        <v>784</v>
      </c>
      <c r="D212" s="205" t="s">
        <v>127</v>
      </c>
      <c r="E212" s="206" t="s">
        <v>1572</v>
      </c>
      <c r="F212" s="207" t="s">
        <v>1573</v>
      </c>
      <c r="G212" s="208" t="s">
        <v>262</v>
      </c>
      <c r="H212" s="209">
        <v>15</v>
      </c>
      <c r="I212" s="210"/>
      <c r="J212" s="211">
        <f>ROUND(I212*H212,2)</f>
        <v>0</v>
      </c>
      <c r="K212" s="207" t="s">
        <v>19</v>
      </c>
      <c r="L212" s="45"/>
      <c r="M212" s="212" t="s">
        <v>19</v>
      </c>
      <c r="N212" s="213" t="s">
        <v>43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165</v>
      </c>
      <c r="AT212" s="216" t="s">
        <v>127</v>
      </c>
      <c r="AU212" s="216" t="s">
        <v>80</v>
      </c>
      <c r="AY212" s="18" t="s">
        <v>124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80</v>
      </c>
      <c r="BK212" s="217">
        <f>ROUND(I212*H212,2)</f>
        <v>0</v>
      </c>
      <c r="BL212" s="18" t="s">
        <v>165</v>
      </c>
      <c r="BM212" s="216" t="s">
        <v>1574</v>
      </c>
    </row>
    <row r="213" spans="1:47" s="2" customFormat="1" ht="12">
      <c r="A213" s="39"/>
      <c r="B213" s="40"/>
      <c r="C213" s="41"/>
      <c r="D213" s="218" t="s">
        <v>134</v>
      </c>
      <c r="E213" s="41"/>
      <c r="F213" s="219" t="s">
        <v>1573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134</v>
      </c>
      <c r="AU213" s="18" t="s">
        <v>80</v>
      </c>
    </row>
    <row r="214" spans="1:65" s="2" customFormat="1" ht="14.4" customHeight="1">
      <c r="A214" s="39"/>
      <c r="B214" s="40"/>
      <c r="C214" s="205" t="s">
        <v>788</v>
      </c>
      <c r="D214" s="205" t="s">
        <v>127</v>
      </c>
      <c r="E214" s="206" t="s">
        <v>1575</v>
      </c>
      <c r="F214" s="207" t="s">
        <v>1576</v>
      </c>
      <c r="G214" s="208" t="s">
        <v>262</v>
      </c>
      <c r="H214" s="209">
        <v>20</v>
      </c>
      <c r="I214" s="210"/>
      <c r="J214" s="211">
        <f>ROUND(I214*H214,2)</f>
        <v>0</v>
      </c>
      <c r="K214" s="207" t="s">
        <v>19</v>
      </c>
      <c r="L214" s="45"/>
      <c r="M214" s="212" t="s">
        <v>19</v>
      </c>
      <c r="N214" s="213" t="s">
        <v>43</v>
      </c>
      <c r="O214" s="85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165</v>
      </c>
      <c r="AT214" s="216" t="s">
        <v>127</v>
      </c>
      <c r="AU214" s="216" t="s">
        <v>80</v>
      </c>
      <c r="AY214" s="18" t="s">
        <v>124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80</v>
      </c>
      <c r="BK214" s="217">
        <f>ROUND(I214*H214,2)</f>
        <v>0</v>
      </c>
      <c r="BL214" s="18" t="s">
        <v>165</v>
      </c>
      <c r="BM214" s="216" t="s">
        <v>1577</v>
      </c>
    </row>
    <row r="215" spans="1:47" s="2" customFormat="1" ht="12">
      <c r="A215" s="39"/>
      <c r="B215" s="40"/>
      <c r="C215" s="41"/>
      <c r="D215" s="218" t="s">
        <v>134</v>
      </c>
      <c r="E215" s="41"/>
      <c r="F215" s="219" t="s">
        <v>1576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134</v>
      </c>
      <c r="AU215" s="18" t="s">
        <v>80</v>
      </c>
    </row>
    <row r="216" spans="1:65" s="2" customFormat="1" ht="14.4" customHeight="1">
      <c r="A216" s="39"/>
      <c r="B216" s="40"/>
      <c r="C216" s="205" t="s">
        <v>792</v>
      </c>
      <c r="D216" s="205" t="s">
        <v>127</v>
      </c>
      <c r="E216" s="206" t="s">
        <v>1578</v>
      </c>
      <c r="F216" s="207" t="s">
        <v>1579</v>
      </c>
      <c r="G216" s="208" t="s">
        <v>262</v>
      </c>
      <c r="H216" s="209">
        <v>40</v>
      </c>
      <c r="I216" s="210"/>
      <c r="J216" s="211">
        <f>ROUND(I216*H216,2)</f>
        <v>0</v>
      </c>
      <c r="K216" s="207" t="s">
        <v>19</v>
      </c>
      <c r="L216" s="45"/>
      <c r="M216" s="212" t="s">
        <v>19</v>
      </c>
      <c r="N216" s="213" t="s">
        <v>43</v>
      </c>
      <c r="O216" s="85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165</v>
      </c>
      <c r="AT216" s="216" t="s">
        <v>127</v>
      </c>
      <c r="AU216" s="216" t="s">
        <v>80</v>
      </c>
      <c r="AY216" s="18" t="s">
        <v>124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80</v>
      </c>
      <c r="BK216" s="217">
        <f>ROUND(I216*H216,2)</f>
        <v>0</v>
      </c>
      <c r="BL216" s="18" t="s">
        <v>165</v>
      </c>
      <c r="BM216" s="216" t="s">
        <v>1580</v>
      </c>
    </row>
    <row r="217" spans="1:47" s="2" customFormat="1" ht="12">
      <c r="A217" s="39"/>
      <c r="B217" s="40"/>
      <c r="C217" s="41"/>
      <c r="D217" s="218" t="s">
        <v>134</v>
      </c>
      <c r="E217" s="41"/>
      <c r="F217" s="219" t="s">
        <v>1581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134</v>
      </c>
      <c r="AU217" s="18" t="s">
        <v>80</v>
      </c>
    </row>
    <row r="218" spans="1:65" s="2" customFormat="1" ht="14.4" customHeight="1">
      <c r="A218" s="39"/>
      <c r="B218" s="40"/>
      <c r="C218" s="205" t="s">
        <v>798</v>
      </c>
      <c r="D218" s="205" t="s">
        <v>127</v>
      </c>
      <c r="E218" s="206" t="s">
        <v>1582</v>
      </c>
      <c r="F218" s="207" t="s">
        <v>1583</v>
      </c>
      <c r="G218" s="208" t="s">
        <v>130</v>
      </c>
      <c r="H218" s="209">
        <v>1</v>
      </c>
      <c r="I218" s="210"/>
      <c r="J218" s="211">
        <f>ROUND(I218*H218,2)</f>
        <v>0</v>
      </c>
      <c r="K218" s="207" t="s">
        <v>19</v>
      </c>
      <c r="L218" s="45"/>
      <c r="M218" s="212" t="s">
        <v>19</v>
      </c>
      <c r="N218" s="213" t="s">
        <v>43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165</v>
      </c>
      <c r="AT218" s="216" t="s">
        <v>127</v>
      </c>
      <c r="AU218" s="216" t="s">
        <v>80</v>
      </c>
      <c r="AY218" s="18" t="s">
        <v>124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80</v>
      </c>
      <c r="BK218" s="217">
        <f>ROUND(I218*H218,2)</f>
        <v>0</v>
      </c>
      <c r="BL218" s="18" t="s">
        <v>165</v>
      </c>
      <c r="BM218" s="216" t="s">
        <v>1584</v>
      </c>
    </row>
    <row r="219" spans="1:47" s="2" customFormat="1" ht="12">
      <c r="A219" s="39"/>
      <c r="B219" s="40"/>
      <c r="C219" s="41"/>
      <c r="D219" s="218" t="s">
        <v>134</v>
      </c>
      <c r="E219" s="41"/>
      <c r="F219" s="219" t="s">
        <v>1583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134</v>
      </c>
      <c r="AU219" s="18" t="s">
        <v>80</v>
      </c>
    </row>
    <row r="220" spans="1:65" s="2" customFormat="1" ht="14.4" customHeight="1">
      <c r="A220" s="39"/>
      <c r="B220" s="40"/>
      <c r="C220" s="205" t="s">
        <v>802</v>
      </c>
      <c r="D220" s="205" t="s">
        <v>127</v>
      </c>
      <c r="E220" s="206" t="s">
        <v>1585</v>
      </c>
      <c r="F220" s="207" t="s">
        <v>1586</v>
      </c>
      <c r="G220" s="208" t="s">
        <v>230</v>
      </c>
      <c r="H220" s="209">
        <v>1</v>
      </c>
      <c r="I220" s="210"/>
      <c r="J220" s="211">
        <f>ROUND(I220*H220,2)</f>
        <v>0</v>
      </c>
      <c r="K220" s="207" t="s">
        <v>19</v>
      </c>
      <c r="L220" s="45"/>
      <c r="M220" s="212" t="s">
        <v>19</v>
      </c>
      <c r="N220" s="213" t="s">
        <v>43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165</v>
      </c>
      <c r="AT220" s="216" t="s">
        <v>127</v>
      </c>
      <c r="AU220" s="216" t="s">
        <v>80</v>
      </c>
      <c r="AY220" s="18" t="s">
        <v>124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80</v>
      </c>
      <c r="BK220" s="217">
        <f>ROUND(I220*H220,2)</f>
        <v>0</v>
      </c>
      <c r="BL220" s="18" t="s">
        <v>165</v>
      </c>
      <c r="BM220" s="216" t="s">
        <v>1587</v>
      </c>
    </row>
    <row r="221" spans="1:47" s="2" customFormat="1" ht="12">
      <c r="A221" s="39"/>
      <c r="B221" s="40"/>
      <c r="C221" s="41"/>
      <c r="D221" s="218" t="s">
        <v>134</v>
      </c>
      <c r="E221" s="41"/>
      <c r="F221" s="219" t="s">
        <v>1586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134</v>
      </c>
      <c r="AU221" s="18" t="s">
        <v>80</v>
      </c>
    </row>
    <row r="222" spans="1:65" s="2" customFormat="1" ht="14.4" customHeight="1">
      <c r="A222" s="39"/>
      <c r="B222" s="40"/>
      <c r="C222" s="205" t="s">
        <v>805</v>
      </c>
      <c r="D222" s="205" t="s">
        <v>127</v>
      </c>
      <c r="E222" s="206" t="s">
        <v>1588</v>
      </c>
      <c r="F222" s="207" t="s">
        <v>1589</v>
      </c>
      <c r="G222" s="208" t="s">
        <v>230</v>
      </c>
      <c r="H222" s="209">
        <v>5</v>
      </c>
      <c r="I222" s="210"/>
      <c r="J222" s="211">
        <f>ROUND(I222*H222,2)</f>
        <v>0</v>
      </c>
      <c r="K222" s="207" t="s">
        <v>19</v>
      </c>
      <c r="L222" s="45"/>
      <c r="M222" s="212" t="s">
        <v>19</v>
      </c>
      <c r="N222" s="213" t="s">
        <v>43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165</v>
      </c>
      <c r="AT222" s="216" t="s">
        <v>127</v>
      </c>
      <c r="AU222" s="216" t="s">
        <v>80</v>
      </c>
      <c r="AY222" s="18" t="s">
        <v>124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80</v>
      </c>
      <c r="BK222" s="217">
        <f>ROUND(I222*H222,2)</f>
        <v>0</v>
      </c>
      <c r="BL222" s="18" t="s">
        <v>165</v>
      </c>
      <c r="BM222" s="216" t="s">
        <v>1590</v>
      </c>
    </row>
    <row r="223" spans="1:47" s="2" customFormat="1" ht="12">
      <c r="A223" s="39"/>
      <c r="B223" s="40"/>
      <c r="C223" s="41"/>
      <c r="D223" s="218" t="s">
        <v>134</v>
      </c>
      <c r="E223" s="41"/>
      <c r="F223" s="219" t="s">
        <v>1589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134</v>
      </c>
      <c r="AU223" s="18" t="s">
        <v>80</v>
      </c>
    </row>
    <row r="224" spans="1:65" s="2" customFormat="1" ht="14.4" customHeight="1">
      <c r="A224" s="39"/>
      <c r="B224" s="40"/>
      <c r="C224" s="205" t="s">
        <v>808</v>
      </c>
      <c r="D224" s="205" t="s">
        <v>127</v>
      </c>
      <c r="E224" s="206" t="s">
        <v>1591</v>
      </c>
      <c r="F224" s="207" t="s">
        <v>1592</v>
      </c>
      <c r="G224" s="208" t="s">
        <v>230</v>
      </c>
      <c r="H224" s="209">
        <v>3</v>
      </c>
      <c r="I224" s="210"/>
      <c r="J224" s="211">
        <f>ROUND(I224*H224,2)</f>
        <v>0</v>
      </c>
      <c r="K224" s="207" t="s">
        <v>19</v>
      </c>
      <c r="L224" s="45"/>
      <c r="M224" s="212" t="s">
        <v>19</v>
      </c>
      <c r="N224" s="213" t="s">
        <v>43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165</v>
      </c>
      <c r="AT224" s="216" t="s">
        <v>127</v>
      </c>
      <c r="AU224" s="216" t="s">
        <v>80</v>
      </c>
      <c r="AY224" s="18" t="s">
        <v>124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80</v>
      </c>
      <c r="BK224" s="217">
        <f>ROUND(I224*H224,2)</f>
        <v>0</v>
      </c>
      <c r="BL224" s="18" t="s">
        <v>165</v>
      </c>
      <c r="BM224" s="216" t="s">
        <v>1593</v>
      </c>
    </row>
    <row r="225" spans="1:47" s="2" customFormat="1" ht="12">
      <c r="A225" s="39"/>
      <c r="B225" s="40"/>
      <c r="C225" s="41"/>
      <c r="D225" s="218" t="s">
        <v>134</v>
      </c>
      <c r="E225" s="41"/>
      <c r="F225" s="219" t="s">
        <v>1594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134</v>
      </c>
      <c r="AU225" s="18" t="s">
        <v>80</v>
      </c>
    </row>
    <row r="226" spans="1:65" s="2" customFormat="1" ht="14.4" customHeight="1">
      <c r="A226" s="39"/>
      <c r="B226" s="40"/>
      <c r="C226" s="205" t="s">
        <v>811</v>
      </c>
      <c r="D226" s="205" t="s">
        <v>127</v>
      </c>
      <c r="E226" s="206" t="s">
        <v>1595</v>
      </c>
      <c r="F226" s="207" t="s">
        <v>1596</v>
      </c>
      <c r="G226" s="208" t="s">
        <v>230</v>
      </c>
      <c r="H226" s="209">
        <v>5</v>
      </c>
      <c r="I226" s="210"/>
      <c r="J226" s="211">
        <f>ROUND(I226*H226,2)</f>
        <v>0</v>
      </c>
      <c r="K226" s="207" t="s">
        <v>19</v>
      </c>
      <c r="L226" s="45"/>
      <c r="M226" s="212" t="s">
        <v>19</v>
      </c>
      <c r="N226" s="213" t="s">
        <v>43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165</v>
      </c>
      <c r="AT226" s="216" t="s">
        <v>127</v>
      </c>
      <c r="AU226" s="216" t="s">
        <v>80</v>
      </c>
      <c r="AY226" s="18" t="s">
        <v>124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80</v>
      </c>
      <c r="BK226" s="217">
        <f>ROUND(I226*H226,2)</f>
        <v>0</v>
      </c>
      <c r="BL226" s="18" t="s">
        <v>165</v>
      </c>
      <c r="BM226" s="216" t="s">
        <v>1597</v>
      </c>
    </row>
    <row r="227" spans="1:47" s="2" customFormat="1" ht="12">
      <c r="A227" s="39"/>
      <c r="B227" s="40"/>
      <c r="C227" s="41"/>
      <c r="D227" s="218" t="s">
        <v>134</v>
      </c>
      <c r="E227" s="41"/>
      <c r="F227" s="219" t="s">
        <v>1598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134</v>
      </c>
      <c r="AU227" s="18" t="s">
        <v>80</v>
      </c>
    </row>
    <row r="228" spans="1:65" s="2" customFormat="1" ht="14.4" customHeight="1">
      <c r="A228" s="39"/>
      <c r="B228" s="40"/>
      <c r="C228" s="205" t="s">
        <v>814</v>
      </c>
      <c r="D228" s="205" t="s">
        <v>127</v>
      </c>
      <c r="E228" s="206" t="s">
        <v>1599</v>
      </c>
      <c r="F228" s="207" t="s">
        <v>1600</v>
      </c>
      <c r="G228" s="208" t="s">
        <v>230</v>
      </c>
      <c r="H228" s="209">
        <v>3</v>
      </c>
      <c r="I228" s="210"/>
      <c r="J228" s="211">
        <f>ROUND(I228*H228,2)</f>
        <v>0</v>
      </c>
      <c r="K228" s="207" t="s">
        <v>19</v>
      </c>
      <c r="L228" s="45"/>
      <c r="M228" s="212" t="s">
        <v>19</v>
      </c>
      <c r="N228" s="213" t="s">
        <v>43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165</v>
      </c>
      <c r="AT228" s="216" t="s">
        <v>127</v>
      </c>
      <c r="AU228" s="216" t="s">
        <v>80</v>
      </c>
      <c r="AY228" s="18" t="s">
        <v>124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80</v>
      </c>
      <c r="BK228" s="217">
        <f>ROUND(I228*H228,2)</f>
        <v>0</v>
      </c>
      <c r="BL228" s="18" t="s">
        <v>165</v>
      </c>
      <c r="BM228" s="216" t="s">
        <v>1601</v>
      </c>
    </row>
    <row r="229" spans="1:47" s="2" customFormat="1" ht="12">
      <c r="A229" s="39"/>
      <c r="B229" s="40"/>
      <c r="C229" s="41"/>
      <c r="D229" s="218" t="s">
        <v>134</v>
      </c>
      <c r="E229" s="41"/>
      <c r="F229" s="219" t="s">
        <v>1602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134</v>
      </c>
      <c r="AU229" s="18" t="s">
        <v>80</v>
      </c>
    </row>
    <row r="230" spans="1:65" s="2" customFormat="1" ht="14.4" customHeight="1">
      <c r="A230" s="39"/>
      <c r="B230" s="40"/>
      <c r="C230" s="205" t="s">
        <v>817</v>
      </c>
      <c r="D230" s="205" t="s">
        <v>127</v>
      </c>
      <c r="E230" s="206" t="s">
        <v>1603</v>
      </c>
      <c r="F230" s="207" t="s">
        <v>1604</v>
      </c>
      <c r="G230" s="208" t="s">
        <v>230</v>
      </c>
      <c r="H230" s="209">
        <v>30</v>
      </c>
      <c r="I230" s="210"/>
      <c r="J230" s="211">
        <f>ROUND(I230*H230,2)</f>
        <v>0</v>
      </c>
      <c r="K230" s="207" t="s">
        <v>19</v>
      </c>
      <c r="L230" s="45"/>
      <c r="M230" s="212" t="s">
        <v>19</v>
      </c>
      <c r="N230" s="213" t="s">
        <v>43</v>
      </c>
      <c r="O230" s="85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16" t="s">
        <v>165</v>
      </c>
      <c r="AT230" s="216" t="s">
        <v>127</v>
      </c>
      <c r="AU230" s="216" t="s">
        <v>80</v>
      </c>
      <c r="AY230" s="18" t="s">
        <v>124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8" t="s">
        <v>80</v>
      </c>
      <c r="BK230" s="217">
        <f>ROUND(I230*H230,2)</f>
        <v>0</v>
      </c>
      <c r="BL230" s="18" t="s">
        <v>165</v>
      </c>
      <c r="BM230" s="216" t="s">
        <v>1605</v>
      </c>
    </row>
    <row r="231" spans="1:47" s="2" customFormat="1" ht="12">
      <c r="A231" s="39"/>
      <c r="B231" s="40"/>
      <c r="C231" s="41"/>
      <c r="D231" s="218" t="s">
        <v>134</v>
      </c>
      <c r="E231" s="41"/>
      <c r="F231" s="219" t="s">
        <v>1604</v>
      </c>
      <c r="G231" s="41"/>
      <c r="H231" s="41"/>
      <c r="I231" s="220"/>
      <c r="J231" s="41"/>
      <c r="K231" s="41"/>
      <c r="L231" s="45"/>
      <c r="M231" s="221"/>
      <c r="N231" s="222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134</v>
      </c>
      <c r="AU231" s="18" t="s">
        <v>80</v>
      </c>
    </row>
    <row r="232" spans="1:65" s="2" customFormat="1" ht="14.4" customHeight="1">
      <c r="A232" s="39"/>
      <c r="B232" s="40"/>
      <c r="C232" s="205" t="s">
        <v>820</v>
      </c>
      <c r="D232" s="205" t="s">
        <v>127</v>
      </c>
      <c r="E232" s="206" t="s">
        <v>1606</v>
      </c>
      <c r="F232" s="207" t="s">
        <v>1607</v>
      </c>
      <c r="G232" s="208" t="s">
        <v>230</v>
      </c>
      <c r="H232" s="209">
        <v>20</v>
      </c>
      <c r="I232" s="210"/>
      <c r="J232" s="211">
        <f>ROUND(I232*H232,2)</f>
        <v>0</v>
      </c>
      <c r="K232" s="207" t="s">
        <v>19</v>
      </c>
      <c r="L232" s="45"/>
      <c r="M232" s="212" t="s">
        <v>19</v>
      </c>
      <c r="N232" s="213" t="s">
        <v>43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165</v>
      </c>
      <c r="AT232" s="216" t="s">
        <v>127</v>
      </c>
      <c r="AU232" s="216" t="s">
        <v>80</v>
      </c>
      <c r="AY232" s="18" t="s">
        <v>124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80</v>
      </c>
      <c r="BK232" s="217">
        <f>ROUND(I232*H232,2)</f>
        <v>0</v>
      </c>
      <c r="BL232" s="18" t="s">
        <v>165</v>
      </c>
      <c r="BM232" s="216" t="s">
        <v>1608</v>
      </c>
    </row>
    <row r="233" spans="1:47" s="2" customFormat="1" ht="12">
      <c r="A233" s="39"/>
      <c r="B233" s="40"/>
      <c r="C233" s="41"/>
      <c r="D233" s="218" t="s">
        <v>134</v>
      </c>
      <c r="E233" s="41"/>
      <c r="F233" s="219" t="s">
        <v>1607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134</v>
      </c>
      <c r="AU233" s="18" t="s">
        <v>80</v>
      </c>
    </row>
    <row r="234" spans="1:65" s="2" customFormat="1" ht="14.4" customHeight="1">
      <c r="A234" s="39"/>
      <c r="B234" s="40"/>
      <c r="C234" s="205" t="s">
        <v>825</v>
      </c>
      <c r="D234" s="205" t="s">
        <v>127</v>
      </c>
      <c r="E234" s="206" t="s">
        <v>1609</v>
      </c>
      <c r="F234" s="207" t="s">
        <v>1610</v>
      </c>
      <c r="G234" s="208" t="s">
        <v>262</v>
      </c>
      <c r="H234" s="209">
        <v>60</v>
      </c>
      <c r="I234" s="210"/>
      <c r="J234" s="211">
        <f>ROUND(I234*H234,2)</f>
        <v>0</v>
      </c>
      <c r="K234" s="207" t="s">
        <v>19</v>
      </c>
      <c r="L234" s="45"/>
      <c r="M234" s="212" t="s">
        <v>19</v>
      </c>
      <c r="N234" s="213" t="s">
        <v>43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165</v>
      </c>
      <c r="AT234" s="216" t="s">
        <v>127</v>
      </c>
      <c r="AU234" s="216" t="s">
        <v>80</v>
      </c>
      <c r="AY234" s="18" t="s">
        <v>124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80</v>
      </c>
      <c r="BK234" s="217">
        <f>ROUND(I234*H234,2)</f>
        <v>0</v>
      </c>
      <c r="BL234" s="18" t="s">
        <v>165</v>
      </c>
      <c r="BM234" s="216" t="s">
        <v>1611</v>
      </c>
    </row>
    <row r="235" spans="1:47" s="2" customFormat="1" ht="12">
      <c r="A235" s="39"/>
      <c r="B235" s="40"/>
      <c r="C235" s="41"/>
      <c r="D235" s="218" t="s">
        <v>134</v>
      </c>
      <c r="E235" s="41"/>
      <c r="F235" s="219" t="s">
        <v>1610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134</v>
      </c>
      <c r="AU235" s="18" t="s">
        <v>80</v>
      </c>
    </row>
    <row r="236" spans="1:65" s="2" customFormat="1" ht="14.4" customHeight="1">
      <c r="A236" s="39"/>
      <c r="B236" s="40"/>
      <c r="C236" s="205" t="s">
        <v>829</v>
      </c>
      <c r="D236" s="205" t="s">
        <v>127</v>
      </c>
      <c r="E236" s="206" t="s">
        <v>1612</v>
      </c>
      <c r="F236" s="207" t="s">
        <v>1613</v>
      </c>
      <c r="G236" s="208" t="s">
        <v>130</v>
      </c>
      <c r="H236" s="209">
        <v>1</v>
      </c>
      <c r="I236" s="210"/>
      <c r="J236" s="211">
        <f>ROUND(I236*H236,2)</f>
        <v>0</v>
      </c>
      <c r="K236" s="207" t="s">
        <v>19</v>
      </c>
      <c r="L236" s="45"/>
      <c r="M236" s="212" t="s">
        <v>19</v>
      </c>
      <c r="N236" s="213" t="s">
        <v>43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165</v>
      </c>
      <c r="AT236" s="216" t="s">
        <v>127</v>
      </c>
      <c r="AU236" s="216" t="s">
        <v>80</v>
      </c>
      <c r="AY236" s="18" t="s">
        <v>124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80</v>
      </c>
      <c r="BK236" s="217">
        <f>ROUND(I236*H236,2)</f>
        <v>0</v>
      </c>
      <c r="BL236" s="18" t="s">
        <v>165</v>
      </c>
      <c r="BM236" s="216" t="s">
        <v>1614</v>
      </c>
    </row>
    <row r="237" spans="1:47" s="2" customFormat="1" ht="12">
      <c r="A237" s="39"/>
      <c r="B237" s="40"/>
      <c r="C237" s="41"/>
      <c r="D237" s="218" t="s">
        <v>134</v>
      </c>
      <c r="E237" s="41"/>
      <c r="F237" s="219" t="s">
        <v>1613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134</v>
      </c>
      <c r="AU237" s="18" t="s">
        <v>80</v>
      </c>
    </row>
    <row r="238" spans="1:65" s="2" customFormat="1" ht="14.4" customHeight="1">
      <c r="A238" s="39"/>
      <c r="B238" s="40"/>
      <c r="C238" s="205" t="s">
        <v>832</v>
      </c>
      <c r="D238" s="205" t="s">
        <v>127</v>
      </c>
      <c r="E238" s="206" t="s">
        <v>1615</v>
      </c>
      <c r="F238" s="207" t="s">
        <v>1616</v>
      </c>
      <c r="G238" s="208" t="s">
        <v>130</v>
      </c>
      <c r="H238" s="209">
        <v>1</v>
      </c>
      <c r="I238" s="210"/>
      <c r="J238" s="211">
        <f>ROUND(I238*H238,2)</f>
        <v>0</v>
      </c>
      <c r="K238" s="207" t="s">
        <v>19</v>
      </c>
      <c r="L238" s="45"/>
      <c r="M238" s="212" t="s">
        <v>19</v>
      </c>
      <c r="N238" s="213" t="s">
        <v>43</v>
      </c>
      <c r="O238" s="85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165</v>
      </c>
      <c r="AT238" s="216" t="s">
        <v>127</v>
      </c>
      <c r="AU238" s="216" t="s">
        <v>80</v>
      </c>
      <c r="AY238" s="18" t="s">
        <v>124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80</v>
      </c>
      <c r="BK238" s="217">
        <f>ROUND(I238*H238,2)</f>
        <v>0</v>
      </c>
      <c r="BL238" s="18" t="s">
        <v>165</v>
      </c>
      <c r="BM238" s="216" t="s">
        <v>1617</v>
      </c>
    </row>
    <row r="239" spans="1:47" s="2" customFormat="1" ht="12">
      <c r="A239" s="39"/>
      <c r="B239" s="40"/>
      <c r="C239" s="41"/>
      <c r="D239" s="218" t="s">
        <v>134</v>
      </c>
      <c r="E239" s="41"/>
      <c r="F239" s="219" t="s">
        <v>1616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134</v>
      </c>
      <c r="AU239" s="18" t="s">
        <v>80</v>
      </c>
    </row>
    <row r="240" spans="1:63" s="12" customFormat="1" ht="25.9" customHeight="1">
      <c r="A240" s="12"/>
      <c r="B240" s="189"/>
      <c r="C240" s="190"/>
      <c r="D240" s="191" t="s">
        <v>71</v>
      </c>
      <c r="E240" s="192" t="s">
        <v>1618</v>
      </c>
      <c r="F240" s="192" t="s">
        <v>1619</v>
      </c>
      <c r="G240" s="190"/>
      <c r="H240" s="190"/>
      <c r="I240" s="193"/>
      <c r="J240" s="194">
        <f>BK240</f>
        <v>0</v>
      </c>
      <c r="K240" s="190"/>
      <c r="L240" s="195"/>
      <c r="M240" s="196"/>
      <c r="N240" s="197"/>
      <c r="O240" s="197"/>
      <c r="P240" s="198">
        <f>SUM(P241:P270)</f>
        <v>0</v>
      </c>
      <c r="Q240" s="197"/>
      <c r="R240" s="198">
        <f>SUM(R241:R270)</f>
        <v>0</v>
      </c>
      <c r="S240" s="197"/>
      <c r="T240" s="199">
        <f>SUM(T241:T270)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0" t="s">
        <v>80</v>
      </c>
      <c r="AT240" s="201" t="s">
        <v>71</v>
      </c>
      <c r="AU240" s="201" t="s">
        <v>72</v>
      </c>
      <c r="AY240" s="200" t="s">
        <v>124</v>
      </c>
      <c r="BK240" s="202">
        <f>SUM(BK241:BK270)</f>
        <v>0</v>
      </c>
    </row>
    <row r="241" spans="1:65" s="2" customFormat="1" ht="14.4" customHeight="1">
      <c r="A241" s="39"/>
      <c r="B241" s="40"/>
      <c r="C241" s="205" t="s">
        <v>835</v>
      </c>
      <c r="D241" s="205" t="s">
        <v>127</v>
      </c>
      <c r="E241" s="206" t="s">
        <v>1620</v>
      </c>
      <c r="F241" s="207" t="s">
        <v>1621</v>
      </c>
      <c r="G241" s="208" t="s">
        <v>1622</v>
      </c>
      <c r="H241" s="209">
        <v>8</v>
      </c>
      <c r="I241" s="210"/>
      <c r="J241" s="211">
        <f>ROUND(I241*H241,2)</f>
        <v>0</v>
      </c>
      <c r="K241" s="207" t="s">
        <v>19</v>
      </c>
      <c r="L241" s="45"/>
      <c r="M241" s="212" t="s">
        <v>19</v>
      </c>
      <c r="N241" s="213" t="s">
        <v>43</v>
      </c>
      <c r="O241" s="85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16" t="s">
        <v>165</v>
      </c>
      <c r="AT241" s="216" t="s">
        <v>127</v>
      </c>
      <c r="AU241" s="216" t="s">
        <v>80</v>
      </c>
      <c r="AY241" s="18" t="s">
        <v>124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8" t="s">
        <v>80</v>
      </c>
      <c r="BK241" s="217">
        <f>ROUND(I241*H241,2)</f>
        <v>0</v>
      </c>
      <c r="BL241" s="18" t="s">
        <v>165</v>
      </c>
      <c r="BM241" s="216" t="s">
        <v>1623</v>
      </c>
    </row>
    <row r="242" spans="1:47" s="2" customFormat="1" ht="12">
      <c r="A242" s="39"/>
      <c r="B242" s="40"/>
      <c r="C242" s="41"/>
      <c r="D242" s="218" t="s">
        <v>134</v>
      </c>
      <c r="E242" s="41"/>
      <c r="F242" s="219" t="s">
        <v>1621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134</v>
      </c>
      <c r="AU242" s="18" t="s">
        <v>80</v>
      </c>
    </row>
    <row r="243" spans="1:65" s="2" customFormat="1" ht="14.4" customHeight="1">
      <c r="A243" s="39"/>
      <c r="B243" s="40"/>
      <c r="C243" s="205" t="s">
        <v>838</v>
      </c>
      <c r="D243" s="205" t="s">
        <v>127</v>
      </c>
      <c r="E243" s="206" t="s">
        <v>1624</v>
      </c>
      <c r="F243" s="207" t="s">
        <v>1625</v>
      </c>
      <c r="G243" s="208" t="s">
        <v>1622</v>
      </c>
      <c r="H243" s="209">
        <v>5</v>
      </c>
      <c r="I243" s="210"/>
      <c r="J243" s="211">
        <f>ROUND(I243*H243,2)</f>
        <v>0</v>
      </c>
      <c r="K243" s="207" t="s">
        <v>19</v>
      </c>
      <c r="L243" s="45"/>
      <c r="M243" s="212" t="s">
        <v>19</v>
      </c>
      <c r="N243" s="213" t="s">
        <v>43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165</v>
      </c>
      <c r="AT243" s="216" t="s">
        <v>127</v>
      </c>
      <c r="AU243" s="216" t="s">
        <v>80</v>
      </c>
      <c r="AY243" s="18" t="s">
        <v>124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80</v>
      </c>
      <c r="BK243" s="217">
        <f>ROUND(I243*H243,2)</f>
        <v>0</v>
      </c>
      <c r="BL243" s="18" t="s">
        <v>165</v>
      </c>
      <c r="BM243" s="216" t="s">
        <v>1626</v>
      </c>
    </row>
    <row r="244" spans="1:47" s="2" customFormat="1" ht="12">
      <c r="A244" s="39"/>
      <c r="B244" s="40"/>
      <c r="C244" s="41"/>
      <c r="D244" s="218" t="s">
        <v>134</v>
      </c>
      <c r="E244" s="41"/>
      <c r="F244" s="219" t="s">
        <v>1625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134</v>
      </c>
      <c r="AU244" s="18" t="s">
        <v>80</v>
      </c>
    </row>
    <row r="245" spans="1:65" s="2" customFormat="1" ht="14.4" customHeight="1">
      <c r="A245" s="39"/>
      <c r="B245" s="40"/>
      <c r="C245" s="205" t="s">
        <v>841</v>
      </c>
      <c r="D245" s="205" t="s">
        <v>127</v>
      </c>
      <c r="E245" s="206" t="s">
        <v>1627</v>
      </c>
      <c r="F245" s="207" t="s">
        <v>1628</v>
      </c>
      <c r="G245" s="208" t="s">
        <v>1622</v>
      </c>
      <c r="H245" s="209">
        <v>10</v>
      </c>
      <c r="I245" s="210"/>
      <c r="J245" s="211">
        <f>ROUND(I245*H245,2)</f>
        <v>0</v>
      </c>
      <c r="K245" s="207" t="s">
        <v>19</v>
      </c>
      <c r="L245" s="45"/>
      <c r="M245" s="212" t="s">
        <v>19</v>
      </c>
      <c r="N245" s="213" t="s">
        <v>43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165</v>
      </c>
      <c r="AT245" s="216" t="s">
        <v>127</v>
      </c>
      <c r="AU245" s="216" t="s">
        <v>80</v>
      </c>
      <c r="AY245" s="18" t="s">
        <v>124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80</v>
      </c>
      <c r="BK245" s="217">
        <f>ROUND(I245*H245,2)</f>
        <v>0</v>
      </c>
      <c r="BL245" s="18" t="s">
        <v>165</v>
      </c>
      <c r="BM245" s="216" t="s">
        <v>1629</v>
      </c>
    </row>
    <row r="246" spans="1:47" s="2" customFormat="1" ht="12">
      <c r="A246" s="39"/>
      <c r="B246" s="40"/>
      <c r="C246" s="41"/>
      <c r="D246" s="218" t="s">
        <v>134</v>
      </c>
      <c r="E246" s="41"/>
      <c r="F246" s="219" t="s">
        <v>1628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134</v>
      </c>
      <c r="AU246" s="18" t="s">
        <v>80</v>
      </c>
    </row>
    <row r="247" spans="1:65" s="2" customFormat="1" ht="14.4" customHeight="1">
      <c r="A247" s="39"/>
      <c r="B247" s="40"/>
      <c r="C247" s="205" t="s">
        <v>844</v>
      </c>
      <c r="D247" s="205" t="s">
        <v>127</v>
      </c>
      <c r="E247" s="206" t="s">
        <v>1630</v>
      </c>
      <c r="F247" s="207" t="s">
        <v>1631</v>
      </c>
      <c r="G247" s="208" t="s">
        <v>1622</v>
      </c>
      <c r="H247" s="209">
        <v>8</v>
      </c>
      <c r="I247" s="210"/>
      <c r="J247" s="211">
        <f>ROUND(I247*H247,2)</f>
        <v>0</v>
      </c>
      <c r="K247" s="207" t="s">
        <v>19</v>
      </c>
      <c r="L247" s="45"/>
      <c r="M247" s="212" t="s">
        <v>19</v>
      </c>
      <c r="N247" s="213" t="s">
        <v>43</v>
      </c>
      <c r="O247" s="85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16" t="s">
        <v>165</v>
      </c>
      <c r="AT247" s="216" t="s">
        <v>127</v>
      </c>
      <c r="AU247" s="216" t="s">
        <v>80</v>
      </c>
      <c r="AY247" s="18" t="s">
        <v>124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8" t="s">
        <v>80</v>
      </c>
      <c r="BK247" s="217">
        <f>ROUND(I247*H247,2)</f>
        <v>0</v>
      </c>
      <c r="BL247" s="18" t="s">
        <v>165</v>
      </c>
      <c r="BM247" s="216" t="s">
        <v>1632</v>
      </c>
    </row>
    <row r="248" spans="1:47" s="2" customFormat="1" ht="12">
      <c r="A248" s="39"/>
      <c r="B248" s="40"/>
      <c r="C248" s="41"/>
      <c r="D248" s="218" t="s">
        <v>134</v>
      </c>
      <c r="E248" s="41"/>
      <c r="F248" s="219" t="s">
        <v>1631</v>
      </c>
      <c r="G248" s="41"/>
      <c r="H248" s="41"/>
      <c r="I248" s="220"/>
      <c r="J248" s="41"/>
      <c r="K248" s="41"/>
      <c r="L248" s="45"/>
      <c r="M248" s="221"/>
      <c r="N248" s="222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134</v>
      </c>
      <c r="AU248" s="18" t="s">
        <v>80</v>
      </c>
    </row>
    <row r="249" spans="1:65" s="2" customFormat="1" ht="14.4" customHeight="1">
      <c r="A249" s="39"/>
      <c r="B249" s="40"/>
      <c r="C249" s="205" t="s">
        <v>847</v>
      </c>
      <c r="D249" s="205" t="s">
        <v>127</v>
      </c>
      <c r="E249" s="206" t="s">
        <v>1633</v>
      </c>
      <c r="F249" s="207" t="s">
        <v>1634</v>
      </c>
      <c r="G249" s="208" t="s">
        <v>1622</v>
      </c>
      <c r="H249" s="209">
        <v>8</v>
      </c>
      <c r="I249" s="210"/>
      <c r="J249" s="211">
        <f>ROUND(I249*H249,2)</f>
        <v>0</v>
      </c>
      <c r="K249" s="207" t="s">
        <v>19</v>
      </c>
      <c r="L249" s="45"/>
      <c r="M249" s="212" t="s">
        <v>19</v>
      </c>
      <c r="N249" s="213" t="s">
        <v>43</v>
      </c>
      <c r="O249" s="85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16" t="s">
        <v>165</v>
      </c>
      <c r="AT249" s="216" t="s">
        <v>127</v>
      </c>
      <c r="AU249" s="216" t="s">
        <v>80</v>
      </c>
      <c r="AY249" s="18" t="s">
        <v>124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8" t="s">
        <v>80</v>
      </c>
      <c r="BK249" s="217">
        <f>ROUND(I249*H249,2)</f>
        <v>0</v>
      </c>
      <c r="BL249" s="18" t="s">
        <v>165</v>
      </c>
      <c r="BM249" s="216" t="s">
        <v>1635</v>
      </c>
    </row>
    <row r="250" spans="1:47" s="2" customFormat="1" ht="12">
      <c r="A250" s="39"/>
      <c r="B250" s="40"/>
      <c r="C250" s="41"/>
      <c r="D250" s="218" t="s">
        <v>134</v>
      </c>
      <c r="E250" s="41"/>
      <c r="F250" s="219" t="s">
        <v>1634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134</v>
      </c>
      <c r="AU250" s="18" t="s">
        <v>80</v>
      </c>
    </row>
    <row r="251" spans="1:65" s="2" customFormat="1" ht="14.4" customHeight="1">
      <c r="A251" s="39"/>
      <c r="B251" s="40"/>
      <c r="C251" s="205" t="s">
        <v>852</v>
      </c>
      <c r="D251" s="205" t="s">
        <v>127</v>
      </c>
      <c r="E251" s="206" t="s">
        <v>1636</v>
      </c>
      <c r="F251" s="207" t="s">
        <v>1637</v>
      </c>
      <c r="G251" s="208" t="s">
        <v>1622</v>
      </c>
      <c r="H251" s="209">
        <v>6</v>
      </c>
      <c r="I251" s="210"/>
      <c r="J251" s="211">
        <f>ROUND(I251*H251,2)</f>
        <v>0</v>
      </c>
      <c r="K251" s="207" t="s">
        <v>19</v>
      </c>
      <c r="L251" s="45"/>
      <c r="M251" s="212" t="s">
        <v>19</v>
      </c>
      <c r="N251" s="213" t="s">
        <v>43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165</v>
      </c>
      <c r="AT251" s="216" t="s">
        <v>127</v>
      </c>
      <c r="AU251" s="216" t="s">
        <v>80</v>
      </c>
      <c r="AY251" s="18" t="s">
        <v>124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80</v>
      </c>
      <c r="BK251" s="217">
        <f>ROUND(I251*H251,2)</f>
        <v>0</v>
      </c>
      <c r="BL251" s="18" t="s">
        <v>165</v>
      </c>
      <c r="BM251" s="216" t="s">
        <v>1638</v>
      </c>
    </row>
    <row r="252" spans="1:47" s="2" customFormat="1" ht="12">
      <c r="A252" s="39"/>
      <c r="B252" s="40"/>
      <c r="C252" s="41"/>
      <c r="D252" s="218" t="s">
        <v>134</v>
      </c>
      <c r="E252" s="41"/>
      <c r="F252" s="219" t="s">
        <v>1637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134</v>
      </c>
      <c r="AU252" s="18" t="s">
        <v>80</v>
      </c>
    </row>
    <row r="253" spans="1:65" s="2" customFormat="1" ht="14.4" customHeight="1">
      <c r="A253" s="39"/>
      <c r="B253" s="40"/>
      <c r="C253" s="205" t="s">
        <v>856</v>
      </c>
      <c r="D253" s="205" t="s">
        <v>127</v>
      </c>
      <c r="E253" s="206" t="s">
        <v>1639</v>
      </c>
      <c r="F253" s="207" t="s">
        <v>1640</v>
      </c>
      <c r="G253" s="208" t="s">
        <v>1622</v>
      </c>
      <c r="H253" s="209">
        <v>16</v>
      </c>
      <c r="I253" s="210"/>
      <c r="J253" s="211">
        <f>ROUND(I253*H253,2)</f>
        <v>0</v>
      </c>
      <c r="K253" s="207" t="s">
        <v>19</v>
      </c>
      <c r="L253" s="45"/>
      <c r="M253" s="212" t="s">
        <v>19</v>
      </c>
      <c r="N253" s="213" t="s">
        <v>43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165</v>
      </c>
      <c r="AT253" s="216" t="s">
        <v>127</v>
      </c>
      <c r="AU253" s="216" t="s">
        <v>80</v>
      </c>
      <c r="AY253" s="18" t="s">
        <v>124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80</v>
      </c>
      <c r="BK253" s="217">
        <f>ROUND(I253*H253,2)</f>
        <v>0</v>
      </c>
      <c r="BL253" s="18" t="s">
        <v>165</v>
      </c>
      <c r="BM253" s="216" t="s">
        <v>1641</v>
      </c>
    </row>
    <row r="254" spans="1:47" s="2" customFormat="1" ht="12">
      <c r="A254" s="39"/>
      <c r="B254" s="40"/>
      <c r="C254" s="41"/>
      <c r="D254" s="218" t="s">
        <v>134</v>
      </c>
      <c r="E254" s="41"/>
      <c r="F254" s="219" t="s">
        <v>1640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134</v>
      </c>
      <c r="AU254" s="18" t="s">
        <v>80</v>
      </c>
    </row>
    <row r="255" spans="1:65" s="2" customFormat="1" ht="14.4" customHeight="1">
      <c r="A255" s="39"/>
      <c r="B255" s="40"/>
      <c r="C255" s="205" t="s">
        <v>859</v>
      </c>
      <c r="D255" s="205" t="s">
        <v>127</v>
      </c>
      <c r="E255" s="206" t="s">
        <v>1642</v>
      </c>
      <c r="F255" s="207" t="s">
        <v>1643</v>
      </c>
      <c r="G255" s="208" t="s">
        <v>1622</v>
      </c>
      <c r="H255" s="209">
        <v>8</v>
      </c>
      <c r="I255" s="210"/>
      <c r="J255" s="211">
        <f>ROUND(I255*H255,2)</f>
        <v>0</v>
      </c>
      <c r="K255" s="207" t="s">
        <v>19</v>
      </c>
      <c r="L255" s="45"/>
      <c r="M255" s="212" t="s">
        <v>19</v>
      </c>
      <c r="N255" s="213" t="s">
        <v>43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165</v>
      </c>
      <c r="AT255" s="216" t="s">
        <v>127</v>
      </c>
      <c r="AU255" s="216" t="s">
        <v>80</v>
      </c>
      <c r="AY255" s="18" t="s">
        <v>124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80</v>
      </c>
      <c r="BK255" s="217">
        <f>ROUND(I255*H255,2)</f>
        <v>0</v>
      </c>
      <c r="BL255" s="18" t="s">
        <v>165</v>
      </c>
      <c r="BM255" s="216" t="s">
        <v>1644</v>
      </c>
    </row>
    <row r="256" spans="1:47" s="2" customFormat="1" ht="12">
      <c r="A256" s="39"/>
      <c r="B256" s="40"/>
      <c r="C256" s="41"/>
      <c r="D256" s="218" t="s">
        <v>134</v>
      </c>
      <c r="E256" s="41"/>
      <c r="F256" s="219" t="s">
        <v>1643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134</v>
      </c>
      <c r="AU256" s="18" t="s">
        <v>80</v>
      </c>
    </row>
    <row r="257" spans="1:65" s="2" customFormat="1" ht="14.4" customHeight="1">
      <c r="A257" s="39"/>
      <c r="B257" s="40"/>
      <c r="C257" s="205" t="s">
        <v>863</v>
      </c>
      <c r="D257" s="205" t="s">
        <v>127</v>
      </c>
      <c r="E257" s="206" t="s">
        <v>1645</v>
      </c>
      <c r="F257" s="207" t="s">
        <v>1646</v>
      </c>
      <c r="G257" s="208" t="s">
        <v>1622</v>
      </c>
      <c r="H257" s="209">
        <v>6</v>
      </c>
      <c r="I257" s="210"/>
      <c r="J257" s="211">
        <f>ROUND(I257*H257,2)</f>
        <v>0</v>
      </c>
      <c r="K257" s="207" t="s">
        <v>19</v>
      </c>
      <c r="L257" s="45"/>
      <c r="M257" s="212" t="s">
        <v>19</v>
      </c>
      <c r="N257" s="213" t="s">
        <v>43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165</v>
      </c>
      <c r="AT257" s="216" t="s">
        <v>127</v>
      </c>
      <c r="AU257" s="216" t="s">
        <v>80</v>
      </c>
      <c r="AY257" s="18" t="s">
        <v>124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80</v>
      </c>
      <c r="BK257" s="217">
        <f>ROUND(I257*H257,2)</f>
        <v>0</v>
      </c>
      <c r="BL257" s="18" t="s">
        <v>165</v>
      </c>
      <c r="BM257" s="216" t="s">
        <v>1647</v>
      </c>
    </row>
    <row r="258" spans="1:47" s="2" customFormat="1" ht="12">
      <c r="A258" s="39"/>
      <c r="B258" s="40"/>
      <c r="C258" s="41"/>
      <c r="D258" s="218" t="s">
        <v>134</v>
      </c>
      <c r="E258" s="41"/>
      <c r="F258" s="219" t="s">
        <v>1646</v>
      </c>
      <c r="G258" s="41"/>
      <c r="H258" s="41"/>
      <c r="I258" s="220"/>
      <c r="J258" s="41"/>
      <c r="K258" s="41"/>
      <c r="L258" s="45"/>
      <c r="M258" s="221"/>
      <c r="N258" s="222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134</v>
      </c>
      <c r="AU258" s="18" t="s">
        <v>80</v>
      </c>
    </row>
    <row r="259" spans="1:65" s="2" customFormat="1" ht="14.4" customHeight="1">
      <c r="A259" s="39"/>
      <c r="B259" s="40"/>
      <c r="C259" s="205" t="s">
        <v>866</v>
      </c>
      <c r="D259" s="205" t="s">
        <v>127</v>
      </c>
      <c r="E259" s="206" t="s">
        <v>1648</v>
      </c>
      <c r="F259" s="207" t="s">
        <v>1649</v>
      </c>
      <c r="G259" s="208" t="s">
        <v>1622</v>
      </c>
      <c r="H259" s="209">
        <v>3</v>
      </c>
      <c r="I259" s="210"/>
      <c r="J259" s="211">
        <f>ROUND(I259*H259,2)</f>
        <v>0</v>
      </c>
      <c r="K259" s="207" t="s">
        <v>19</v>
      </c>
      <c r="L259" s="45"/>
      <c r="M259" s="212" t="s">
        <v>19</v>
      </c>
      <c r="N259" s="213" t="s">
        <v>43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165</v>
      </c>
      <c r="AT259" s="216" t="s">
        <v>127</v>
      </c>
      <c r="AU259" s="216" t="s">
        <v>80</v>
      </c>
      <c r="AY259" s="18" t="s">
        <v>124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80</v>
      </c>
      <c r="BK259" s="217">
        <f>ROUND(I259*H259,2)</f>
        <v>0</v>
      </c>
      <c r="BL259" s="18" t="s">
        <v>165</v>
      </c>
      <c r="BM259" s="216" t="s">
        <v>1650</v>
      </c>
    </row>
    <row r="260" spans="1:47" s="2" customFormat="1" ht="12">
      <c r="A260" s="39"/>
      <c r="B260" s="40"/>
      <c r="C260" s="41"/>
      <c r="D260" s="218" t="s">
        <v>134</v>
      </c>
      <c r="E260" s="41"/>
      <c r="F260" s="219" t="s">
        <v>1649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134</v>
      </c>
      <c r="AU260" s="18" t="s">
        <v>80</v>
      </c>
    </row>
    <row r="261" spans="1:65" s="2" customFormat="1" ht="14.4" customHeight="1">
      <c r="A261" s="39"/>
      <c r="B261" s="40"/>
      <c r="C261" s="205" t="s">
        <v>870</v>
      </c>
      <c r="D261" s="205" t="s">
        <v>127</v>
      </c>
      <c r="E261" s="206" t="s">
        <v>1651</v>
      </c>
      <c r="F261" s="207" t="s">
        <v>1652</v>
      </c>
      <c r="G261" s="208" t="s">
        <v>130</v>
      </c>
      <c r="H261" s="209">
        <v>1</v>
      </c>
      <c r="I261" s="210"/>
      <c r="J261" s="211">
        <f>ROUND(I261*H261,2)</f>
        <v>0</v>
      </c>
      <c r="K261" s="207" t="s">
        <v>19</v>
      </c>
      <c r="L261" s="45"/>
      <c r="M261" s="212" t="s">
        <v>19</v>
      </c>
      <c r="N261" s="213" t="s">
        <v>43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165</v>
      </c>
      <c r="AT261" s="216" t="s">
        <v>127</v>
      </c>
      <c r="AU261" s="216" t="s">
        <v>80</v>
      </c>
      <c r="AY261" s="18" t="s">
        <v>124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80</v>
      </c>
      <c r="BK261" s="217">
        <f>ROUND(I261*H261,2)</f>
        <v>0</v>
      </c>
      <c r="BL261" s="18" t="s">
        <v>165</v>
      </c>
      <c r="BM261" s="216" t="s">
        <v>1653</v>
      </c>
    </row>
    <row r="262" spans="1:47" s="2" customFormat="1" ht="12">
      <c r="A262" s="39"/>
      <c r="B262" s="40"/>
      <c r="C262" s="41"/>
      <c r="D262" s="218" t="s">
        <v>134</v>
      </c>
      <c r="E262" s="41"/>
      <c r="F262" s="219" t="s">
        <v>1652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134</v>
      </c>
      <c r="AU262" s="18" t="s">
        <v>80</v>
      </c>
    </row>
    <row r="263" spans="1:65" s="2" customFormat="1" ht="14.4" customHeight="1">
      <c r="A263" s="39"/>
      <c r="B263" s="40"/>
      <c r="C263" s="205" t="s">
        <v>873</v>
      </c>
      <c r="D263" s="205" t="s">
        <v>127</v>
      </c>
      <c r="E263" s="206" t="s">
        <v>1654</v>
      </c>
      <c r="F263" s="207" t="s">
        <v>1655</v>
      </c>
      <c r="G263" s="208" t="s">
        <v>130</v>
      </c>
      <c r="H263" s="209">
        <v>1</v>
      </c>
      <c r="I263" s="210"/>
      <c r="J263" s="211">
        <f>ROUND(I263*H263,2)</f>
        <v>0</v>
      </c>
      <c r="K263" s="207" t="s">
        <v>19</v>
      </c>
      <c r="L263" s="45"/>
      <c r="M263" s="212" t="s">
        <v>19</v>
      </c>
      <c r="N263" s="213" t="s">
        <v>43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165</v>
      </c>
      <c r="AT263" s="216" t="s">
        <v>127</v>
      </c>
      <c r="AU263" s="216" t="s">
        <v>80</v>
      </c>
      <c r="AY263" s="18" t="s">
        <v>124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80</v>
      </c>
      <c r="BK263" s="217">
        <f>ROUND(I263*H263,2)</f>
        <v>0</v>
      </c>
      <c r="BL263" s="18" t="s">
        <v>165</v>
      </c>
      <c r="BM263" s="216" t="s">
        <v>1656</v>
      </c>
    </row>
    <row r="264" spans="1:47" s="2" customFormat="1" ht="12">
      <c r="A264" s="39"/>
      <c r="B264" s="40"/>
      <c r="C264" s="41"/>
      <c r="D264" s="218" t="s">
        <v>134</v>
      </c>
      <c r="E264" s="41"/>
      <c r="F264" s="219" t="s">
        <v>1655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134</v>
      </c>
      <c r="AU264" s="18" t="s">
        <v>80</v>
      </c>
    </row>
    <row r="265" spans="1:65" s="2" customFormat="1" ht="14.4" customHeight="1">
      <c r="A265" s="39"/>
      <c r="B265" s="40"/>
      <c r="C265" s="205" t="s">
        <v>877</v>
      </c>
      <c r="D265" s="205" t="s">
        <v>127</v>
      </c>
      <c r="E265" s="206" t="s">
        <v>1657</v>
      </c>
      <c r="F265" s="207" t="s">
        <v>1658</v>
      </c>
      <c r="G265" s="208" t="s">
        <v>130</v>
      </c>
      <c r="H265" s="209">
        <v>1</v>
      </c>
      <c r="I265" s="210"/>
      <c r="J265" s="211">
        <f>ROUND(I265*H265,2)</f>
        <v>0</v>
      </c>
      <c r="K265" s="207" t="s">
        <v>19</v>
      </c>
      <c r="L265" s="45"/>
      <c r="M265" s="212" t="s">
        <v>19</v>
      </c>
      <c r="N265" s="213" t="s">
        <v>43</v>
      </c>
      <c r="O265" s="85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165</v>
      </c>
      <c r="AT265" s="216" t="s">
        <v>127</v>
      </c>
      <c r="AU265" s="216" t="s">
        <v>80</v>
      </c>
      <c r="AY265" s="18" t="s">
        <v>124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80</v>
      </c>
      <c r="BK265" s="217">
        <f>ROUND(I265*H265,2)</f>
        <v>0</v>
      </c>
      <c r="BL265" s="18" t="s">
        <v>165</v>
      </c>
      <c r="BM265" s="216" t="s">
        <v>1659</v>
      </c>
    </row>
    <row r="266" spans="1:47" s="2" customFormat="1" ht="12">
      <c r="A266" s="39"/>
      <c r="B266" s="40"/>
      <c r="C266" s="41"/>
      <c r="D266" s="218" t="s">
        <v>134</v>
      </c>
      <c r="E266" s="41"/>
      <c r="F266" s="219" t="s">
        <v>1658</v>
      </c>
      <c r="G266" s="41"/>
      <c r="H266" s="41"/>
      <c r="I266" s="220"/>
      <c r="J266" s="41"/>
      <c r="K266" s="41"/>
      <c r="L266" s="45"/>
      <c r="M266" s="221"/>
      <c r="N266" s="222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134</v>
      </c>
      <c r="AU266" s="18" t="s">
        <v>80</v>
      </c>
    </row>
    <row r="267" spans="1:65" s="2" customFormat="1" ht="14.4" customHeight="1">
      <c r="A267" s="39"/>
      <c r="B267" s="40"/>
      <c r="C267" s="205" t="s">
        <v>880</v>
      </c>
      <c r="D267" s="205" t="s">
        <v>127</v>
      </c>
      <c r="E267" s="206" t="s">
        <v>1660</v>
      </c>
      <c r="F267" s="207" t="s">
        <v>1661</v>
      </c>
      <c r="G267" s="208" t="s">
        <v>130</v>
      </c>
      <c r="H267" s="209">
        <v>1</v>
      </c>
      <c r="I267" s="210"/>
      <c r="J267" s="211">
        <f>ROUND(I267*H267,2)</f>
        <v>0</v>
      </c>
      <c r="K267" s="207" t="s">
        <v>19</v>
      </c>
      <c r="L267" s="45"/>
      <c r="M267" s="212" t="s">
        <v>19</v>
      </c>
      <c r="N267" s="213" t="s">
        <v>43</v>
      </c>
      <c r="O267" s="85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165</v>
      </c>
      <c r="AT267" s="216" t="s">
        <v>127</v>
      </c>
      <c r="AU267" s="216" t="s">
        <v>80</v>
      </c>
      <c r="AY267" s="18" t="s">
        <v>124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80</v>
      </c>
      <c r="BK267" s="217">
        <f>ROUND(I267*H267,2)</f>
        <v>0</v>
      </c>
      <c r="BL267" s="18" t="s">
        <v>165</v>
      </c>
      <c r="BM267" s="216" t="s">
        <v>1662</v>
      </c>
    </row>
    <row r="268" spans="1:47" s="2" customFormat="1" ht="12">
      <c r="A268" s="39"/>
      <c r="B268" s="40"/>
      <c r="C268" s="41"/>
      <c r="D268" s="218" t="s">
        <v>134</v>
      </c>
      <c r="E268" s="41"/>
      <c r="F268" s="219" t="s">
        <v>1661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134</v>
      </c>
      <c r="AU268" s="18" t="s">
        <v>80</v>
      </c>
    </row>
    <row r="269" spans="1:65" s="2" customFormat="1" ht="14.4" customHeight="1">
      <c r="A269" s="39"/>
      <c r="B269" s="40"/>
      <c r="C269" s="205" t="s">
        <v>883</v>
      </c>
      <c r="D269" s="205" t="s">
        <v>127</v>
      </c>
      <c r="E269" s="206" t="s">
        <v>1663</v>
      </c>
      <c r="F269" s="207" t="s">
        <v>1664</v>
      </c>
      <c r="G269" s="208" t="s">
        <v>130</v>
      </c>
      <c r="H269" s="209">
        <v>1</v>
      </c>
      <c r="I269" s="210"/>
      <c r="J269" s="211">
        <f>ROUND(I269*H269,2)</f>
        <v>0</v>
      </c>
      <c r="K269" s="207" t="s">
        <v>19</v>
      </c>
      <c r="L269" s="45"/>
      <c r="M269" s="212" t="s">
        <v>19</v>
      </c>
      <c r="N269" s="213" t="s">
        <v>43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165</v>
      </c>
      <c r="AT269" s="216" t="s">
        <v>127</v>
      </c>
      <c r="AU269" s="216" t="s">
        <v>80</v>
      </c>
      <c r="AY269" s="18" t="s">
        <v>124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80</v>
      </c>
      <c r="BK269" s="217">
        <f>ROUND(I269*H269,2)</f>
        <v>0</v>
      </c>
      <c r="BL269" s="18" t="s">
        <v>165</v>
      </c>
      <c r="BM269" s="216" t="s">
        <v>1665</v>
      </c>
    </row>
    <row r="270" spans="1:47" s="2" customFormat="1" ht="12">
      <c r="A270" s="39"/>
      <c r="B270" s="40"/>
      <c r="C270" s="41"/>
      <c r="D270" s="218" t="s">
        <v>134</v>
      </c>
      <c r="E270" s="41"/>
      <c r="F270" s="219" t="s">
        <v>1664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134</v>
      </c>
      <c r="AU270" s="18" t="s">
        <v>80</v>
      </c>
    </row>
    <row r="271" spans="1:63" s="12" customFormat="1" ht="25.9" customHeight="1">
      <c r="A271" s="12"/>
      <c r="B271" s="189"/>
      <c r="C271" s="190"/>
      <c r="D271" s="191" t="s">
        <v>71</v>
      </c>
      <c r="E271" s="192" t="s">
        <v>1666</v>
      </c>
      <c r="F271" s="192" t="s">
        <v>1667</v>
      </c>
      <c r="G271" s="190"/>
      <c r="H271" s="190"/>
      <c r="I271" s="193"/>
      <c r="J271" s="194">
        <f>BK271</f>
        <v>0</v>
      </c>
      <c r="K271" s="190"/>
      <c r="L271" s="195"/>
      <c r="M271" s="196"/>
      <c r="N271" s="197"/>
      <c r="O271" s="197"/>
      <c r="P271" s="198">
        <f>SUM(P272:P279)</f>
        <v>0</v>
      </c>
      <c r="Q271" s="197"/>
      <c r="R271" s="198">
        <f>SUM(R272:R279)</f>
        <v>0</v>
      </c>
      <c r="S271" s="197"/>
      <c r="T271" s="199">
        <f>SUM(T272:T279)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0" t="s">
        <v>80</v>
      </c>
      <c r="AT271" s="201" t="s">
        <v>71</v>
      </c>
      <c r="AU271" s="201" t="s">
        <v>72</v>
      </c>
      <c r="AY271" s="200" t="s">
        <v>124</v>
      </c>
      <c r="BK271" s="202">
        <f>SUM(BK272:BK279)</f>
        <v>0</v>
      </c>
    </row>
    <row r="272" spans="1:65" s="2" customFormat="1" ht="14.4" customHeight="1">
      <c r="A272" s="39"/>
      <c r="B272" s="40"/>
      <c r="C272" s="205" t="s">
        <v>888</v>
      </c>
      <c r="D272" s="205" t="s">
        <v>127</v>
      </c>
      <c r="E272" s="206" t="s">
        <v>1668</v>
      </c>
      <c r="F272" s="207" t="s">
        <v>1669</v>
      </c>
      <c r="G272" s="208" t="s">
        <v>1622</v>
      </c>
      <c r="H272" s="209">
        <v>8</v>
      </c>
      <c r="I272" s="210"/>
      <c r="J272" s="211">
        <f>ROUND(I272*H272,2)</f>
        <v>0</v>
      </c>
      <c r="K272" s="207" t="s">
        <v>19</v>
      </c>
      <c r="L272" s="45"/>
      <c r="M272" s="212" t="s">
        <v>19</v>
      </c>
      <c r="N272" s="213" t="s">
        <v>43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165</v>
      </c>
      <c r="AT272" s="216" t="s">
        <v>127</v>
      </c>
      <c r="AU272" s="216" t="s">
        <v>80</v>
      </c>
      <c r="AY272" s="18" t="s">
        <v>124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80</v>
      </c>
      <c r="BK272" s="217">
        <f>ROUND(I272*H272,2)</f>
        <v>0</v>
      </c>
      <c r="BL272" s="18" t="s">
        <v>165</v>
      </c>
      <c r="BM272" s="216" t="s">
        <v>1670</v>
      </c>
    </row>
    <row r="273" spans="1:47" s="2" customFormat="1" ht="12">
      <c r="A273" s="39"/>
      <c r="B273" s="40"/>
      <c r="C273" s="41"/>
      <c r="D273" s="218" t="s">
        <v>134</v>
      </c>
      <c r="E273" s="41"/>
      <c r="F273" s="219" t="s">
        <v>1669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134</v>
      </c>
      <c r="AU273" s="18" t="s">
        <v>80</v>
      </c>
    </row>
    <row r="274" spans="1:65" s="2" customFormat="1" ht="14.4" customHeight="1">
      <c r="A274" s="39"/>
      <c r="B274" s="40"/>
      <c r="C274" s="205" t="s">
        <v>892</v>
      </c>
      <c r="D274" s="205" t="s">
        <v>127</v>
      </c>
      <c r="E274" s="206" t="s">
        <v>1671</v>
      </c>
      <c r="F274" s="207" t="s">
        <v>1672</v>
      </c>
      <c r="G274" s="208" t="s">
        <v>130</v>
      </c>
      <c r="H274" s="209">
        <v>1</v>
      </c>
      <c r="I274" s="210"/>
      <c r="J274" s="211">
        <f>ROUND(I274*H274,2)</f>
        <v>0</v>
      </c>
      <c r="K274" s="207" t="s">
        <v>19</v>
      </c>
      <c r="L274" s="45"/>
      <c r="M274" s="212" t="s">
        <v>19</v>
      </c>
      <c r="N274" s="213" t="s">
        <v>43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165</v>
      </c>
      <c r="AT274" s="216" t="s">
        <v>127</v>
      </c>
      <c r="AU274" s="216" t="s">
        <v>80</v>
      </c>
      <c r="AY274" s="18" t="s">
        <v>124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80</v>
      </c>
      <c r="BK274" s="217">
        <f>ROUND(I274*H274,2)</f>
        <v>0</v>
      </c>
      <c r="BL274" s="18" t="s">
        <v>165</v>
      </c>
      <c r="BM274" s="216" t="s">
        <v>1673</v>
      </c>
    </row>
    <row r="275" spans="1:47" s="2" customFormat="1" ht="12">
      <c r="A275" s="39"/>
      <c r="B275" s="40"/>
      <c r="C275" s="41"/>
      <c r="D275" s="218" t="s">
        <v>134</v>
      </c>
      <c r="E275" s="41"/>
      <c r="F275" s="219" t="s">
        <v>1672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134</v>
      </c>
      <c r="AU275" s="18" t="s">
        <v>80</v>
      </c>
    </row>
    <row r="276" spans="1:65" s="2" customFormat="1" ht="14.4" customHeight="1">
      <c r="A276" s="39"/>
      <c r="B276" s="40"/>
      <c r="C276" s="205" t="s">
        <v>895</v>
      </c>
      <c r="D276" s="205" t="s">
        <v>127</v>
      </c>
      <c r="E276" s="206" t="s">
        <v>1674</v>
      </c>
      <c r="F276" s="207" t="s">
        <v>1675</v>
      </c>
      <c r="G276" s="208" t="s">
        <v>130</v>
      </c>
      <c r="H276" s="209">
        <v>1</v>
      </c>
      <c r="I276" s="210"/>
      <c r="J276" s="211">
        <f>ROUND(I276*H276,2)</f>
        <v>0</v>
      </c>
      <c r="K276" s="207" t="s">
        <v>19</v>
      </c>
      <c r="L276" s="45"/>
      <c r="M276" s="212" t="s">
        <v>19</v>
      </c>
      <c r="N276" s="213" t="s">
        <v>43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165</v>
      </c>
      <c r="AT276" s="216" t="s">
        <v>127</v>
      </c>
      <c r="AU276" s="216" t="s">
        <v>80</v>
      </c>
      <c r="AY276" s="18" t="s">
        <v>124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80</v>
      </c>
      <c r="BK276" s="217">
        <f>ROUND(I276*H276,2)</f>
        <v>0</v>
      </c>
      <c r="BL276" s="18" t="s">
        <v>165</v>
      </c>
      <c r="BM276" s="216" t="s">
        <v>1676</v>
      </c>
    </row>
    <row r="277" spans="1:47" s="2" customFormat="1" ht="12">
      <c r="A277" s="39"/>
      <c r="B277" s="40"/>
      <c r="C277" s="41"/>
      <c r="D277" s="218" t="s">
        <v>134</v>
      </c>
      <c r="E277" s="41"/>
      <c r="F277" s="219" t="s">
        <v>1675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134</v>
      </c>
      <c r="AU277" s="18" t="s">
        <v>80</v>
      </c>
    </row>
    <row r="278" spans="1:65" s="2" customFormat="1" ht="14.4" customHeight="1">
      <c r="A278" s="39"/>
      <c r="B278" s="40"/>
      <c r="C278" s="205" t="s">
        <v>898</v>
      </c>
      <c r="D278" s="205" t="s">
        <v>127</v>
      </c>
      <c r="E278" s="206" t="s">
        <v>1677</v>
      </c>
      <c r="F278" s="207" t="s">
        <v>1678</v>
      </c>
      <c r="G278" s="208" t="s">
        <v>130</v>
      </c>
      <c r="H278" s="209">
        <v>1</v>
      </c>
      <c r="I278" s="210"/>
      <c r="J278" s="211">
        <f>ROUND(I278*H278,2)</f>
        <v>0</v>
      </c>
      <c r="K278" s="207" t="s">
        <v>19</v>
      </c>
      <c r="L278" s="45"/>
      <c r="M278" s="212" t="s">
        <v>19</v>
      </c>
      <c r="N278" s="213" t="s">
        <v>43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165</v>
      </c>
      <c r="AT278" s="216" t="s">
        <v>127</v>
      </c>
      <c r="AU278" s="216" t="s">
        <v>80</v>
      </c>
      <c r="AY278" s="18" t="s">
        <v>124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80</v>
      </c>
      <c r="BK278" s="217">
        <f>ROUND(I278*H278,2)</f>
        <v>0</v>
      </c>
      <c r="BL278" s="18" t="s">
        <v>165</v>
      </c>
      <c r="BM278" s="216" t="s">
        <v>1679</v>
      </c>
    </row>
    <row r="279" spans="1:47" s="2" customFormat="1" ht="12">
      <c r="A279" s="39"/>
      <c r="B279" s="40"/>
      <c r="C279" s="41"/>
      <c r="D279" s="218" t="s">
        <v>134</v>
      </c>
      <c r="E279" s="41"/>
      <c r="F279" s="219" t="s">
        <v>1678</v>
      </c>
      <c r="G279" s="41"/>
      <c r="H279" s="41"/>
      <c r="I279" s="220"/>
      <c r="J279" s="41"/>
      <c r="K279" s="41"/>
      <c r="L279" s="45"/>
      <c r="M279" s="223"/>
      <c r="N279" s="224"/>
      <c r="O279" s="225"/>
      <c r="P279" s="225"/>
      <c r="Q279" s="225"/>
      <c r="R279" s="225"/>
      <c r="S279" s="225"/>
      <c r="T279" s="22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134</v>
      </c>
      <c r="AU279" s="18" t="s">
        <v>80</v>
      </c>
    </row>
    <row r="280" spans="1:31" s="2" customFormat="1" ht="6.95" customHeight="1">
      <c r="A280" s="39"/>
      <c r="B280" s="60"/>
      <c r="C280" s="61"/>
      <c r="D280" s="61"/>
      <c r="E280" s="61"/>
      <c r="F280" s="61"/>
      <c r="G280" s="61"/>
      <c r="H280" s="61"/>
      <c r="I280" s="61"/>
      <c r="J280" s="61"/>
      <c r="K280" s="61"/>
      <c r="L280" s="45"/>
      <c r="M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</sheetData>
  <sheetProtection password="CC35" sheet="1" objects="1" scenarios="1" formatColumns="0" formatRows="0" autoFilter="0"/>
  <autoFilter ref="C83:K27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1680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1681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1682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1683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1684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1685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1686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1687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1688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1689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1690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85</v>
      </c>
      <c r="F18" s="285" t="s">
        <v>1691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1692</v>
      </c>
      <c r="F19" s="285" t="s">
        <v>1693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89</v>
      </c>
      <c r="F20" s="285" t="s">
        <v>1694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79</v>
      </c>
      <c r="F21" s="285" t="s">
        <v>78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1695</v>
      </c>
      <c r="F22" s="285" t="s">
        <v>1696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1697</v>
      </c>
      <c r="F23" s="285" t="s">
        <v>1698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1699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1700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1701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1702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1703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1704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1705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1706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1707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109</v>
      </c>
      <c r="F36" s="285"/>
      <c r="G36" s="285" t="s">
        <v>1708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1709</v>
      </c>
      <c r="F37" s="285"/>
      <c r="G37" s="285" t="s">
        <v>1710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53</v>
      </c>
      <c r="F38" s="285"/>
      <c r="G38" s="285" t="s">
        <v>1711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54</v>
      </c>
      <c r="F39" s="285"/>
      <c r="G39" s="285" t="s">
        <v>1712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110</v>
      </c>
      <c r="F40" s="285"/>
      <c r="G40" s="285" t="s">
        <v>1713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111</v>
      </c>
      <c r="F41" s="285"/>
      <c r="G41" s="285" t="s">
        <v>1714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1715</v>
      </c>
      <c r="F42" s="285"/>
      <c r="G42" s="285" t="s">
        <v>1716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1717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1718</v>
      </c>
      <c r="F44" s="285"/>
      <c r="G44" s="285" t="s">
        <v>1719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113</v>
      </c>
      <c r="F45" s="285"/>
      <c r="G45" s="285" t="s">
        <v>1720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1721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1722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1723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1724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1725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1726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1727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1728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1729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1730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1731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1732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1733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1734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1735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1736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1737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1738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1739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1740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1741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1742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1743</v>
      </c>
      <c r="D76" s="303"/>
      <c r="E76" s="303"/>
      <c r="F76" s="303" t="s">
        <v>1744</v>
      </c>
      <c r="G76" s="304"/>
      <c r="H76" s="303" t="s">
        <v>54</v>
      </c>
      <c r="I76" s="303" t="s">
        <v>57</v>
      </c>
      <c r="J76" s="303" t="s">
        <v>1745</v>
      </c>
      <c r="K76" s="302"/>
    </row>
    <row r="77" spans="2:11" s="1" customFormat="1" ht="17.25" customHeight="1">
      <c r="B77" s="300"/>
      <c r="C77" s="305" t="s">
        <v>1746</v>
      </c>
      <c r="D77" s="305"/>
      <c r="E77" s="305"/>
      <c r="F77" s="306" t="s">
        <v>1747</v>
      </c>
      <c r="G77" s="307"/>
      <c r="H77" s="305"/>
      <c r="I77" s="305"/>
      <c r="J77" s="305" t="s">
        <v>1748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53</v>
      </c>
      <c r="D79" s="310"/>
      <c r="E79" s="310"/>
      <c r="F79" s="311" t="s">
        <v>1749</v>
      </c>
      <c r="G79" s="312"/>
      <c r="H79" s="288" t="s">
        <v>1750</v>
      </c>
      <c r="I79" s="288" t="s">
        <v>1751</v>
      </c>
      <c r="J79" s="288">
        <v>20</v>
      </c>
      <c r="K79" s="302"/>
    </row>
    <row r="80" spans="2:11" s="1" customFormat="1" ht="15" customHeight="1">
      <c r="B80" s="300"/>
      <c r="C80" s="288" t="s">
        <v>1752</v>
      </c>
      <c r="D80" s="288"/>
      <c r="E80" s="288"/>
      <c r="F80" s="311" t="s">
        <v>1749</v>
      </c>
      <c r="G80" s="312"/>
      <c r="H80" s="288" t="s">
        <v>1753</v>
      </c>
      <c r="I80" s="288" t="s">
        <v>1751</v>
      </c>
      <c r="J80" s="288">
        <v>120</v>
      </c>
      <c r="K80" s="302"/>
    </row>
    <row r="81" spans="2:11" s="1" customFormat="1" ht="15" customHeight="1">
      <c r="B81" s="313"/>
      <c r="C81" s="288" t="s">
        <v>1754</v>
      </c>
      <c r="D81" s="288"/>
      <c r="E81" s="288"/>
      <c r="F81" s="311" t="s">
        <v>1755</v>
      </c>
      <c r="G81" s="312"/>
      <c r="H81" s="288" t="s">
        <v>1756</v>
      </c>
      <c r="I81" s="288" t="s">
        <v>1751</v>
      </c>
      <c r="J81" s="288">
        <v>50</v>
      </c>
      <c r="K81" s="302"/>
    </row>
    <row r="82" spans="2:11" s="1" customFormat="1" ht="15" customHeight="1">
      <c r="B82" s="313"/>
      <c r="C82" s="288" t="s">
        <v>1757</v>
      </c>
      <c r="D82" s="288"/>
      <c r="E82" s="288"/>
      <c r="F82" s="311" t="s">
        <v>1749</v>
      </c>
      <c r="G82" s="312"/>
      <c r="H82" s="288" t="s">
        <v>1758</v>
      </c>
      <c r="I82" s="288" t="s">
        <v>1759</v>
      </c>
      <c r="J82" s="288"/>
      <c r="K82" s="302"/>
    </row>
    <row r="83" spans="2:11" s="1" customFormat="1" ht="15" customHeight="1">
      <c r="B83" s="313"/>
      <c r="C83" s="314" t="s">
        <v>1760</v>
      </c>
      <c r="D83" s="314"/>
      <c r="E83" s="314"/>
      <c r="F83" s="315" t="s">
        <v>1755</v>
      </c>
      <c r="G83" s="314"/>
      <c r="H83" s="314" t="s">
        <v>1761</v>
      </c>
      <c r="I83" s="314" t="s">
        <v>1751</v>
      </c>
      <c r="J83" s="314">
        <v>15</v>
      </c>
      <c r="K83" s="302"/>
    </row>
    <row r="84" spans="2:11" s="1" customFormat="1" ht="15" customHeight="1">
      <c r="B84" s="313"/>
      <c r="C84" s="314" t="s">
        <v>1762</v>
      </c>
      <c r="D84" s="314"/>
      <c r="E84" s="314"/>
      <c r="F84" s="315" t="s">
        <v>1755</v>
      </c>
      <c r="G84" s="314"/>
      <c r="H84" s="314" t="s">
        <v>1763</v>
      </c>
      <c r="I84" s="314" t="s">
        <v>1751</v>
      </c>
      <c r="J84" s="314">
        <v>15</v>
      </c>
      <c r="K84" s="302"/>
    </row>
    <row r="85" spans="2:11" s="1" customFormat="1" ht="15" customHeight="1">
      <c r="B85" s="313"/>
      <c r="C85" s="314" t="s">
        <v>1764</v>
      </c>
      <c r="D85" s="314"/>
      <c r="E85" s="314"/>
      <c r="F85" s="315" t="s">
        <v>1755</v>
      </c>
      <c r="G85" s="314"/>
      <c r="H85" s="314" t="s">
        <v>1765</v>
      </c>
      <c r="I85" s="314" t="s">
        <v>1751</v>
      </c>
      <c r="J85" s="314">
        <v>20</v>
      </c>
      <c r="K85" s="302"/>
    </row>
    <row r="86" spans="2:11" s="1" customFormat="1" ht="15" customHeight="1">
      <c r="B86" s="313"/>
      <c r="C86" s="314" t="s">
        <v>1766</v>
      </c>
      <c r="D86" s="314"/>
      <c r="E86" s="314"/>
      <c r="F86" s="315" t="s">
        <v>1755</v>
      </c>
      <c r="G86" s="314"/>
      <c r="H86" s="314" t="s">
        <v>1767</v>
      </c>
      <c r="I86" s="314" t="s">
        <v>1751</v>
      </c>
      <c r="J86" s="314">
        <v>20</v>
      </c>
      <c r="K86" s="302"/>
    </row>
    <row r="87" spans="2:11" s="1" customFormat="1" ht="15" customHeight="1">
      <c r="B87" s="313"/>
      <c r="C87" s="288" t="s">
        <v>1768</v>
      </c>
      <c r="D87" s="288"/>
      <c r="E87" s="288"/>
      <c r="F87" s="311" t="s">
        <v>1755</v>
      </c>
      <c r="G87" s="312"/>
      <c r="H87" s="288" t="s">
        <v>1769</v>
      </c>
      <c r="I87" s="288" t="s">
        <v>1751</v>
      </c>
      <c r="J87" s="288">
        <v>50</v>
      </c>
      <c r="K87" s="302"/>
    </row>
    <row r="88" spans="2:11" s="1" customFormat="1" ht="15" customHeight="1">
      <c r="B88" s="313"/>
      <c r="C88" s="288" t="s">
        <v>1770</v>
      </c>
      <c r="D88" s="288"/>
      <c r="E88" s="288"/>
      <c r="F88" s="311" t="s">
        <v>1755</v>
      </c>
      <c r="G88" s="312"/>
      <c r="H88" s="288" t="s">
        <v>1771</v>
      </c>
      <c r="I88" s="288" t="s">
        <v>1751</v>
      </c>
      <c r="J88" s="288">
        <v>20</v>
      </c>
      <c r="K88" s="302"/>
    </row>
    <row r="89" spans="2:11" s="1" customFormat="1" ht="15" customHeight="1">
      <c r="B89" s="313"/>
      <c r="C89" s="288" t="s">
        <v>1772</v>
      </c>
      <c r="D89" s="288"/>
      <c r="E89" s="288"/>
      <c r="F89" s="311" t="s">
        <v>1755</v>
      </c>
      <c r="G89" s="312"/>
      <c r="H89" s="288" t="s">
        <v>1773</v>
      </c>
      <c r="I89" s="288" t="s">
        <v>1751</v>
      </c>
      <c r="J89" s="288">
        <v>20</v>
      </c>
      <c r="K89" s="302"/>
    </row>
    <row r="90" spans="2:11" s="1" customFormat="1" ht="15" customHeight="1">
      <c r="B90" s="313"/>
      <c r="C90" s="288" t="s">
        <v>1774</v>
      </c>
      <c r="D90" s="288"/>
      <c r="E90" s="288"/>
      <c r="F90" s="311" t="s">
        <v>1755</v>
      </c>
      <c r="G90" s="312"/>
      <c r="H90" s="288" t="s">
        <v>1775</v>
      </c>
      <c r="I90" s="288" t="s">
        <v>1751</v>
      </c>
      <c r="J90" s="288">
        <v>50</v>
      </c>
      <c r="K90" s="302"/>
    </row>
    <row r="91" spans="2:11" s="1" customFormat="1" ht="15" customHeight="1">
      <c r="B91" s="313"/>
      <c r="C91" s="288" t="s">
        <v>1776</v>
      </c>
      <c r="D91" s="288"/>
      <c r="E91" s="288"/>
      <c r="F91" s="311" t="s">
        <v>1755</v>
      </c>
      <c r="G91" s="312"/>
      <c r="H91" s="288" t="s">
        <v>1776</v>
      </c>
      <c r="I91" s="288" t="s">
        <v>1751</v>
      </c>
      <c r="J91" s="288">
        <v>50</v>
      </c>
      <c r="K91" s="302"/>
    </row>
    <row r="92" spans="2:11" s="1" customFormat="1" ht="15" customHeight="1">
      <c r="B92" s="313"/>
      <c r="C92" s="288" t="s">
        <v>1777</v>
      </c>
      <c r="D92" s="288"/>
      <c r="E92" s="288"/>
      <c r="F92" s="311" t="s">
        <v>1755</v>
      </c>
      <c r="G92" s="312"/>
      <c r="H92" s="288" t="s">
        <v>1778</v>
      </c>
      <c r="I92" s="288" t="s">
        <v>1751</v>
      </c>
      <c r="J92" s="288">
        <v>255</v>
      </c>
      <c r="K92" s="302"/>
    </row>
    <row r="93" spans="2:11" s="1" customFormat="1" ht="15" customHeight="1">
      <c r="B93" s="313"/>
      <c r="C93" s="288" t="s">
        <v>1779</v>
      </c>
      <c r="D93" s="288"/>
      <c r="E93" s="288"/>
      <c r="F93" s="311" t="s">
        <v>1749</v>
      </c>
      <c r="G93" s="312"/>
      <c r="H93" s="288" t="s">
        <v>1780</v>
      </c>
      <c r="I93" s="288" t="s">
        <v>1781</v>
      </c>
      <c r="J93" s="288"/>
      <c r="K93" s="302"/>
    </row>
    <row r="94" spans="2:11" s="1" customFormat="1" ht="15" customHeight="1">
      <c r="B94" s="313"/>
      <c r="C94" s="288" t="s">
        <v>1782</v>
      </c>
      <c r="D94" s="288"/>
      <c r="E94" s="288"/>
      <c r="F94" s="311" t="s">
        <v>1749</v>
      </c>
      <c r="G94" s="312"/>
      <c r="H94" s="288" t="s">
        <v>1783</v>
      </c>
      <c r="I94" s="288" t="s">
        <v>1784</v>
      </c>
      <c r="J94" s="288"/>
      <c r="K94" s="302"/>
    </row>
    <row r="95" spans="2:11" s="1" customFormat="1" ht="15" customHeight="1">
      <c r="B95" s="313"/>
      <c r="C95" s="288" t="s">
        <v>1785</v>
      </c>
      <c r="D95" s="288"/>
      <c r="E95" s="288"/>
      <c r="F95" s="311" t="s">
        <v>1749</v>
      </c>
      <c r="G95" s="312"/>
      <c r="H95" s="288" t="s">
        <v>1785</v>
      </c>
      <c r="I95" s="288" t="s">
        <v>1784</v>
      </c>
      <c r="J95" s="288"/>
      <c r="K95" s="302"/>
    </row>
    <row r="96" spans="2:11" s="1" customFormat="1" ht="15" customHeight="1">
      <c r="B96" s="313"/>
      <c r="C96" s="288" t="s">
        <v>38</v>
      </c>
      <c r="D96" s="288"/>
      <c r="E96" s="288"/>
      <c r="F96" s="311" t="s">
        <v>1749</v>
      </c>
      <c r="G96" s="312"/>
      <c r="H96" s="288" t="s">
        <v>1786</v>
      </c>
      <c r="I96" s="288" t="s">
        <v>1784</v>
      </c>
      <c r="J96" s="288"/>
      <c r="K96" s="302"/>
    </row>
    <row r="97" spans="2:11" s="1" customFormat="1" ht="15" customHeight="1">
      <c r="B97" s="313"/>
      <c r="C97" s="288" t="s">
        <v>48</v>
      </c>
      <c r="D97" s="288"/>
      <c r="E97" s="288"/>
      <c r="F97" s="311" t="s">
        <v>1749</v>
      </c>
      <c r="G97" s="312"/>
      <c r="H97" s="288" t="s">
        <v>1787</v>
      </c>
      <c r="I97" s="288" t="s">
        <v>1784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1788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1743</v>
      </c>
      <c r="D103" s="303"/>
      <c r="E103" s="303"/>
      <c r="F103" s="303" t="s">
        <v>1744</v>
      </c>
      <c r="G103" s="304"/>
      <c r="H103" s="303" t="s">
        <v>54</v>
      </c>
      <c r="I103" s="303" t="s">
        <v>57</v>
      </c>
      <c r="J103" s="303" t="s">
        <v>1745</v>
      </c>
      <c r="K103" s="302"/>
    </row>
    <row r="104" spans="2:11" s="1" customFormat="1" ht="17.25" customHeight="1">
      <c r="B104" s="300"/>
      <c r="C104" s="305" t="s">
        <v>1746</v>
      </c>
      <c r="D104" s="305"/>
      <c r="E104" s="305"/>
      <c r="F104" s="306" t="s">
        <v>1747</v>
      </c>
      <c r="G104" s="307"/>
      <c r="H104" s="305"/>
      <c r="I104" s="305"/>
      <c r="J104" s="305" t="s">
        <v>1748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53</v>
      </c>
      <c r="D106" s="310"/>
      <c r="E106" s="310"/>
      <c r="F106" s="311" t="s">
        <v>1749</v>
      </c>
      <c r="G106" s="288"/>
      <c r="H106" s="288" t="s">
        <v>1789</v>
      </c>
      <c r="I106" s="288" t="s">
        <v>1751</v>
      </c>
      <c r="J106" s="288">
        <v>20</v>
      </c>
      <c r="K106" s="302"/>
    </row>
    <row r="107" spans="2:11" s="1" customFormat="1" ht="15" customHeight="1">
      <c r="B107" s="300"/>
      <c r="C107" s="288" t="s">
        <v>1752</v>
      </c>
      <c r="D107" s="288"/>
      <c r="E107" s="288"/>
      <c r="F107" s="311" t="s">
        <v>1749</v>
      </c>
      <c r="G107" s="288"/>
      <c r="H107" s="288" t="s">
        <v>1789</v>
      </c>
      <c r="I107" s="288" t="s">
        <v>1751</v>
      </c>
      <c r="J107" s="288">
        <v>120</v>
      </c>
      <c r="K107" s="302"/>
    </row>
    <row r="108" spans="2:11" s="1" customFormat="1" ht="15" customHeight="1">
      <c r="B108" s="313"/>
      <c r="C108" s="288" t="s">
        <v>1754</v>
      </c>
      <c r="D108" s="288"/>
      <c r="E108" s="288"/>
      <c r="F108" s="311" t="s">
        <v>1755</v>
      </c>
      <c r="G108" s="288"/>
      <c r="H108" s="288" t="s">
        <v>1789</v>
      </c>
      <c r="I108" s="288" t="s">
        <v>1751</v>
      </c>
      <c r="J108" s="288">
        <v>50</v>
      </c>
      <c r="K108" s="302"/>
    </row>
    <row r="109" spans="2:11" s="1" customFormat="1" ht="15" customHeight="1">
      <c r="B109" s="313"/>
      <c r="C109" s="288" t="s">
        <v>1757</v>
      </c>
      <c r="D109" s="288"/>
      <c r="E109" s="288"/>
      <c r="F109" s="311" t="s">
        <v>1749</v>
      </c>
      <c r="G109" s="288"/>
      <c r="H109" s="288" t="s">
        <v>1789</v>
      </c>
      <c r="I109" s="288" t="s">
        <v>1759</v>
      </c>
      <c r="J109" s="288"/>
      <c r="K109" s="302"/>
    </row>
    <row r="110" spans="2:11" s="1" customFormat="1" ht="15" customHeight="1">
      <c r="B110" s="313"/>
      <c r="C110" s="288" t="s">
        <v>1768</v>
      </c>
      <c r="D110" s="288"/>
      <c r="E110" s="288"/>
      <c r="F110" s="311" t="s">
        <v>1755</v>
      </c>
      <c r="G110" s="288"/>
      <c r="H110" s="288" t="s">
        <v>1789</v>
      </c>
      <c r="I110" s="288" t="s">
        <v>1751</v>
      </c>
      <c r="J110" s="288">
        <v>50</v>
      </c>
      <c r="K110" s="302"/>
    </row>
    <row r="111" spans="2:11" s="1" customFormat="1" ht="15" customHeight="1">
      <c r="B111" s="313"/>
      <c r="C111" s="288" t="s">
        <v>1776</v>
      </c>
      <c r="D111" s="288"/>
      <c r="E111" s="288"/>
      <c r="F111" s="311" t="s">
        <v>1755</v>
      </c>
      <c r="G111" s="288"/>
      <c r="H111" s="288" t="s">
        <v>1789</v>
      </c>
      <c r="I111" s="288" t="s">
        <v>1751</v>
      </c>
      <c r="J111" s="288">
        <v>50</v>
      </c>
      <c r="K111" s="302"/>
    </row>
    <row r="112" spans="2:11" s="1" customFormat="1" ht="15" customHeight="1">
      <c r="B112" s="313"/>
      <c r="C112" s="288" t="s">
        <v>1774</v>
      </c>
      <c r="D112" s="288"/>
      <c r="E112" s="288"/>
      <c r="F112" s="311" t="s">
        <v>1755</v>
      </c>
      <c r="G112" s="288"/>
      <c r="H112" s="288" t="s">
        <v>1789</v>
      </c>
      <c r="I112" s="288" t="s">
        <v>1751</v>
      </c>
      <c r="J112" s="288">
        <v>50</v>
      </c>
      <c r="K112" s="302"/>
    </row>
    <row r="113" spans="2:11" s="1" customFormat="1" ht="15" customHeight="1">
      <c r="B113" s="313"/>
      <c r="C113" s="288" t="s">
        <v>53</v>
      </c>
      <c r="D113" s="288"/>
      <c r="E113" s="288"/>
      <c r="F113" s="311" t="s">
        <v>1749</v>
      </c>
      <c r="G113" s="288"/>
      <c r="H113" s="288" t="s">
        <v>1790</v>
      </c>
      <c r="I113" s="288" t="s">
        <v>1751</v>
      </c>
      <c r="J113" s="288">
        <v>20</v>
      </c>
      <c r="K113" s="302"/>
    </row>
    <row r="114" spans="2:11" s="1" customFormat="1" ht="15" customHeight="1">
      <c r="B114" s="313"/>
      <c r="C114" s="288" t="s">
        <v>1791</v>
      </c>
      <c r="D114" s="288"/>
      <c r="E114" s="288"/>
      <c r="F114" s="311" t="s">
        <v>1749</v>
      </c>
      <c r="G114" s="288"/>
      <c r="H114" s="288" t="s">
        <v>1792</v>
      </c>
      <c r="I114" s="288" t="s">
        <v>1751</v>
      </c>
      <c r="J114" s="288">
        <v>120</v>
      </c>
      <c r="K114" s="302"/>
    </row>
    <row r="115" spans="2:11" s="1" customFormat="1" ht="15" customHeight="1">
      <c r="B115" s="313"/>
      <c r="C115" s="288" t="s">
        <v>38</v>
      </c>
      <c r="D115" s="288"/>
      <c r="E115" s="288"/>
      <c r="F115" s="311" t="s">
        <v>1749</v>
      </c>
      <c r="G115" s="288"/>
      <c r="H115" s="288" t="s">
        <v>1793</v>
      </c>
      <c r="I115" s="288" t="s">
        <v>1784</v>
      </c>
      <c r="J115" s="288"/>
      <c r="K115" s="302"/>
    </row>
    <row r="116" spans="2:11" s="1" customFormat="1" ht="15" customHeight="1">
      <c r="B116" s="313"/>
      <c r="C116" s="288" t="s">
        <v>48</v>
      </c>
      <c r="D116" s="288"/>
      <c r="E116" s="288"/>
      <c r="F116" s="311" t="s">
        <v>1749</v>
      </c>
      <c r="G116" s="288"/>
      <c r="H116" s="288" t="s">
        <v>1794</v>
      </c>
      <c r="I116" s="288" t="s">
        <v>1784</v>
      </c>
      <c r="J116" s="288"/>
      <c r="K116" s="302"/>
    </row>
    <row r="117" spans="2:11" s="1" customFormat="1" ht="15" customHeight="1">
      <c r="B117" s="313"/>
      <c r="C117" s="288" t="s">
        <v>57</v>
      </c>
      <c r="D117" s="288"/>
      <c r="E117" s="288"/>
      <c r="F117" s="311" t="s">
        <v>1749</v>
      </c>
      <c r="G117" s="288"/>
      <c r="H117" s="288" t="s">
        <v>1795</v>
      </c>
      <c r="I117" s="288" t="s">
        <v>1796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1797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1743</v>
      </c>
      <c r="D123" s="303"/>
      <c r="E123" s="303"/>
      <c r="F123" s="303" t="s">
        <v>1744</v>
      </c>
      <c r="G123" s="304"/>
      <c r="H123" s="303" t="s">
        <v>54</v>
      </c>
      <c r="I123" s="303" t="s">
        <v>57</v>
      </c>
      <c r="J123" s="303" t="s">
        <v>1745</v>
      </c>
      <c r="K123" s="332"/>
    </row>
    <row r="124" spans="2:11" s="1" customFormat="1" ht="17.25" customHeight="1">
      <c r="B124" s="331"/>
      <c r="C124" s="305" t="s">
        <v>1746</v>
      </c>
      <c r="D124" s="305"/>
      <c r="E124" s="305"/>
      <c r="F124" s="306" t="s">
        <v>1747</v>
      </c>
      <c r="G124" s="307"/>
      <c r="H124" s="305"/>
      <c r="I124" s="305"/>
      <c r="J124" s="305" t="s">
        <v>1748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1752</v>
      </c>
      <c r="D126" s="310"/>
      <c r="E126" s="310"/>
      <c r="F126" s="311" t="s">
        <v>1749</v>
      </c>
      <c r="G126" s="288"/>
      <c r="H126" s="288" t="s">
        <v>1789</v>
      </c>
      <c r="I126" s="288" t="s">
        <v>1751</v>
      </c>
      <c r="J126" s="288">
        <v>120</v>
      </c>
      <c r="K126" s="336"/>
    </row>
    <row r="127" spans="2:11" s="1" customFormat="1" ht="15" customHeight="1">
      <c r="B127" s="333"/>
      <c r="C127" s="288" t="s">
        <v>1798</v>
      </c>
      <c r="D127" s="288"/>
      <c r="E127" s="288"/>
      <c r="F127" s="311" t="s">
        <v>1749</v>
      </c>
      <c r="G127" s="288"/>
      <c r="H127" s="288" t="s">
        <v>1799</v>
      </c>
      <c r="I127" s="288" t="s">
        <v>1751</v>
      </c>
      <c r="J127" s="288" t="s">
        <v>1800</v>
      </c>
      <c r="K127" s="336"/>
    </row>
    <row r="128" spans="2:11" s="1" customFormat="1" ht="15" customHeight="1">
      <c r="B128" s="333"/>
      <c r="C128" s="288" t="s">
        <v>1697</v>
      </c>
      <c r="D128" s="288"/>
      <c r="E128" s="288"/>
      <c r="F128" s="311" t="s">
        <v>1749</v>
      </c>
      <c r="G128" s="288"/>
      <c r="H128" s="288" t="s">
        <v>1801</v>
      </c>
      <c r="I128" s="288" t="s">
        <v>1751</v>
      </c>
      <c r="J128" s="288" t="s">
        <v>1800</v>
      </c>
      <c r="K128" s="336"/>
    </row>
    <row r="129" spans="2:11" s="1" customFormat="1" ht="15" customHeight="1">
      <c r="B129" s="333"/>
      <c r="C129" s="288" t="s">
        <v>1760</v>
      </c>
      <c r="D129" s="288"/>
      <c r="E129" s="288"/>
      <c r="F129" s="311" t="s">
        <v>1755</v>
      </c>
      <c r="G129" s="288"/>
      <c r="H129" s="288" t="s">
        <v>1761</v>
      </c>
      <c r="I129" s="288" t="s">
        <v>1751</v>
      </c>
      <c r="J129" s="288">
        <v>15</v>
      </c>
      <c r="K129" s="336"/>
    </row>
    <row r="130" spans="2:11" s="1" customFormat="1" ht="15" customHeight="1">
      <c r="B130" s="333"/>
      <c r="C130" s="314" t="s">
        <v>1762</v>
      </c>
      <c r="D130" s="314"/>
      <c r="E130" s="314"/>
      <c r="F130" s="315" t="s">
        <v>1755</v>
      </c>
      <c r="G130" s="314"/>
      <c r="H130" s="314" t="s">
        <v>1763</v>
      </c>
      <c r="I130" s="314" t="s">
        <v>1751</v>
      </c>
      <c r="J130" s="314">
        <v>15</v>
      </c>
      <c r="K130" s="336"/>
    </row>
    <row r="131" spans="2:11" s="1" customFormat="1" ht="15" customHeight="1">
      <c r="B131" s="333"/>
      <c r="C131" s="314" t="s">
        <v>1764</v>
      </c>
      <c r="D131" s="314"/>
      <c r="E131" s="314"/>
      <c r="F131" s="315" t="s">
        <v>1755</v>
      </c>
      <c r="G131" s="314"/>
      <c r="H131" s="314" t="s">
        <v>1765</v>
      </c>
      <c r="I131" s="314" t="s">
        <v>1751</v>
      </c>
      <c r="J131" s="314">
        <v>20</v>
      </c>
      <c r="K131" s="336"/>
    </row>
    <row r="132" spans="2:11" s="1" customFormat="1" ht="15" customHeight="1">
      <c r="B132" s="333"/>
      <c r="C132" s="314" t="s">
        <v>1766</v>
      </c>
      <c r="D132" s="314"/>
      <c r="E132" s="314"/>
      <c r="F132" s="315" t="s">
        <v>1755</v>
      </c>
      <c r="G132" s="314"/>
      <c r="H132" s="314" t="s">
        <v>1767</v>
      </c>
      <c r="I132" s="314" t="s">
        <v>1751</v>
      </c>
      <c r="J132" s="314">
        <v>20</v>
      </c>
      <c r="K132" s="336"/>
    </row>
    <row r="133" spans="2:11" s="1" customFormat="1" ht="15" customHeight="1">
      <c r="B133" s="333"/>
      <c r="C133" s="288" t="s">
        <v>1754</v>
      </c>
      <c r="D133" s="288"/>
      <c r="E133" s="288"/>
      <c r="F133" s="311" t="s">
        <v>1755</v>
      </c>
      <c r="G133" s="288"/>
      <c r="H133" s="288" t="s">
        <v>1789</v>
      </c>
      <c r="I133" s="288" t="s">
        <v>1751</v>
      </c>
      <c r="J133" s="288">
        <v>50</v>
      </c>
      <c r="K133" s="336"/>
    </row>
    <row r="134" spans="2:11" s="1" customFormat="1" ht="15" customHeight="1">
      <c r="B134" s="333"/>
      <c r="C134" s="288" t="s">
        <v>1768</v>
      </c>
      <c r="D134" s="288"/>
      <c r="E134" s="288"/>
      <c r="F134" s="311" t="s">
        <v>1755</v>
      </c>
      <c r="G134" s="288"/>
      <c r="H134" s="288" t="s">
        <v>1789</v>
      </c>
      <c r="I134" s="288" t="s">
        <v>1751</v>
      </c>
      <c r="J134" s="288">
        <v>50</v>
      </c>
      <c r="K134" s="336"/>
    </row>
    <row r="135" spans="2:11" s="1" customFormat="1" ht="15" customHeight="1">
      <c r="B135" s="333"/>
      <c r="C135" s="288" t="s">
        <v>1774</v>
      </c>
      <c r="D135" s="288"/>
      <c r="E135" s="288"/>
      <c r="F135" s="311" t="s">
        <v>1755</v>
      </c>
      <c r="G135" s="288"/>
      <c r="H135" s="288" t="s">
        <v>1789</v>
      </c>
      <c r="I135" s="288" t="s">
        <v>1751</v>
      </c>
      <c r="J135" s="288">
        <v>50</v>
      </c>
      <c r="K135" s="336"/>
    </row>
    <row r="136" spans="2:11" s="1" customFormat="1" ht="15" customHeight="1">
      <c r="B136" s="333"/>
      <c r="C136" s="288" t="s">
        <v>1776</v>
      </c>
      <c r="D136" s="288"/>
      <c r="E136" s="288"/>
      <c r="F136" s="311" t="s">
        <v>1755</v>
      </c>
      <c r="G136" s="288"/>
      <c r="H136" s="288" t="s">
        <v>1789</v>
      </c>
      <c r="I136" s="288" t="s">
        <v>1751</v>
      </c>
      <c r="J136" s="288">
        <v>50</v>
      </c>
      <c r="K136" s="336"/>
    </row>
    <row r="137" spans="2:11" s="1" customFormat="1" ht="15" customHeight="1">
      <c r="B137" s="333"/>
      <c r="C137" s="288" t="s">
        <v>1777</v>
      </c>
      <c r="D137" s="288"/>
      <c r="E137" s="288"/>
      <c r="F137" s="311" t="s">
        <v>1755</v>
      </c>
      <c r="G137" s="288"/>
      <c r="H137" s="288" t="s">
        <v>1802</v>
      </c>
      <c r="I137" s="288" t="s">
        <v>1751</v>
      </c>
      <c r="J137" s="288">
        <v>255</v>
      </c>
      <c r="K137" s="336"/>
    </row>
    <row r="138" spans="2:11" s="1" customFormat="1" ht="15" customHeight="1">
      <c r="B138" s="333"/>
      <c r="C138" s="288" t="s">
        <v>1779</v>
      </c>
      <c r="D138" s="288"/>
      <c r="E138" s="288"/>
      <c r="F138" s="311" t="s">
        <v>1749</v>
      </c>
      <c r="G138" s="288"/>
      <c r="H138" s="288" t="s">
        <v>1803</v>
      </c>
      <c r="I138" s="288" t="s">
        <v>1781</v>
      </c>
      <c r="J138" s="288"/>
      <c r="K138" s="336"/>
    </row>
    <row r="139" spans="2:11" s="1" customFormat="1" ht="15" customHeight="1">
      <c r="B139" s="333"/>
      <c r="C139" s="288" t="s">
        <v>1782</v>
      </c>
      <c r="D139" s="288"/>
      <c r="E139" s="288"/>
      <c r="F139" s="311" t="s">
        <v>1749</v>
      </c>
      <c r="G139" s="288"/>
      <c r="H139" s="288" t="s">
        <v>1804</v>
      </c>
      <c r="I139" s="288" t="s">
        <v>1784</v>
      </c>
      <c r="J139" s="288"/>
      <c r="K139" s="336"/>
    </row>
    <row r="140" spans="2:11" s="1" customFormat="1" ht="15" customHeight="1">
      <c r="B140" s="333"/>
      <c r="C140" s="288" t="s">
        <v>1785</v>
      </c>
      <c r="D140" s="288"/>
      <c r="E140" s="288"/>
      <c r="F140" s="311" t="s">
        <v>1749</v>
      </c>
      <c r="G140" s="288"/>
      <c r="H140" s="288" t="s">
        <v>1785</v>
      </c>
      <c r="I140" s="288" t="s">
        <v>1784</v>
      </c>
      <c r="J140" s="288"/>
      <c r="K140" s="336"/>
    </row>
    <row r="141" spans="2:11" s="1" customFormat="1" ht="15" customHeight="1">
      <c r="B141" s="333"/>
      <c r="C141" s="288" t="s">
        <v>38</v>
      </c>
      <c r="D141" s="288"/>
      <c r="E141" s="288"/>
      <c r="F141" s="311" t="s">
        <v>1749</v>
      </c>
      <c r="G141" s="288"/>
      <c r="H141" s="288" t="s">
        <v>1805</v>
      </c>
      <c r="I141" s="288" t="s">
        <v>1784</v>
      </c>
      <c r="J141" s="288"/>
      <c r="K141" s="336"/>
    </row>
    <row r="142" spans="2:11" s="1" customFormat="1" ht="15" customHeight="1">
      <c r="B142" s="333"/>
      <c r="C142" s="288" t="s">
        <v>1806</v>
      </c>
      <c r="D142" s="288"/>
      <c r="E142" s="288"/>
      <c r="F142" s="311" t="s">
        <v>1749</v>
      </c>
      <c r="G142" s="288"/>
      <c r="H142" s="288" t="s">
        <v>1807</v>
      </c>
      <c r="I142" s="288" t="s">
        <v>1784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1808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1743</v>
      </c>
      <c r="D148" s="303"/>
      <c r="E148" s="303"/>
      <c r="F148" s="303" t="s">
        <v>1744</v>
      </c>
      <c r="G148" s="304"/>
      <c r="H148" s="303" t="s">
        <v>54</v>
      </c>
      <c r="I148" s="303" t="s">
        <v>57</v>
      </c>
      <c r="J148" s="303" t="s">
        <v>1745</v>
      </c>
      <c r="K148" s="302"/>
    </row>
    <row r="149" spans="2:11" s="1" customFormat="1" ht="17.25" customHeight="1">
      <c r="B149" s="300"/>
      <c r="C149" s="305" t="s">
        <v>1746</v>
      </c>
      <c r="D149" s="305"/>
      <c r="E149" s="305"/>
      <c r="F149" s="306" t="s">
        <v>1747</v>
      </c>
      <c r="G149" s="307"/>
      <c r="H149" s="305"/>
      <c r="I149" s="305"/>
      <c r="J149" s="305" t="s">
        <v>1748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1752</v>
      </c>
      <c r="D151" s="288"/>
      <c r="E151" s="288"/>
      <c r="F151" s="341" t="s">
        <v>1749</v>
      </c>
      <c r="G151" s="288"/>
      <c r="H151" s="340" t="s">
        <v>1789</v>
      </c>
      <c r="I151" s="340" t="s">
        <v>1751</v>
      </c>
      <c r="J151" s="340">
        <v>120</v>
      </c>
      <c r="K151" s="336"/>
    </row>
    <row r="152" spans="2:11" s="1" customFormat="1" ht="15" customHeight="1">
      <c r="B152" s="313"/>
      <c r="C152" s="340" t="s">
        <v>1798</v>
      </c>
      <c r="D152" s="288"/>
      <c r="E152" s="288"/>
      <c r="F152" s="341" t="s">
        <v>1749</v>
      </c>
      <c r="G152" s="288"/>
      <c r="H152" s="340" t="s">
        <v>1809</v>
      </c>
      <c r="I152" s="340" t="s">
        <v>1751</v>
      </c>
      <c r="J152" s="340" t="s">
        <v>1800</v>
      </c>
      <c r="K152" s="336"/>
    </row>
    <row r="153" spans="2:11" s="1" customFormat="1" ht="15" customHeight="1">
      <c r="B153" s="313"/>
      <c r="C153" s="340" t="s">
        <v>1697</v>
      </c>
      <c r="D153" s="288"/>
      <c r="E153" s="288"/>
      <c r="F153" s="341" t="s">
        <v>1749</v>
      </c>
      <c r="G153" s="288"/>
      <c r="H153" s="340" t="s">
        <v>1810</v>
      </c>
      <c r="I153" s="340" t="s">
        <v>1751</v>
      </c>
      <c r="J153" s="340" t="s">
        <v>1800</v>
      </c>
      <c r="K153" s="336"/>
    </row>
    <row r="154" spans="2:11" s="1" customFormat="1" ht="15" customHeight="1">
      <c r="B154" s="313"/>
      <c r="C154" s="340" t="s">
        <v>1754</v>
      </c>
      <c r="D154" s="288"/>
      <c r="E154" s="288"/>
      <c r="F154" s="341" t="s">
        <v>1755</v>
      </c>
      <c r="G154" s="288"/>
      <c r="H154" s="340" t="s">
        <v>1789</v>
      </c>
      <c r="I154" s="340" t="s">
        <v>1751</v>
      </c>
      <c r="J154" s="340">
        <v>50</v>
      </c>
      <c r="K154" s="336"/>
    </row>
    <row r="155" spans="2:11" s="1" customFormat="1" ht="15" customHeight="1">
      <c r="B155" s="313"/>
      <c r="C155" s="340" t="s">
        <v>1757</v>
      </c>
      <c r="D155" s="288"/>
      <c r="E155" s="288"/>
      <c r="F155" s="341" t="s">
        <v>1749</v>
      </c>
      <c r="G155" s="288"/>
      <c r="H155" s="340" t="s">
        <v>1789</v>
      </c>
      <c r="I155" s="340" t="s">
        <v>1759</v>
      </c>
      <c r="J155" s="340"/>
      <c r="K155" s="336"/>
    </row>
    <row r="156" spans="2:11" s="1" customFormat="1" ht="15" customHeight="1">
      <c r="B156" s="313"/>
      <c r="C156" s="340" t="s">
        <v>1768</v>
      </c>
      <c r="D156" s="288"/>
      <c r="E156" s="288"/>
      <c r="F156" s="341" t="s">
        <v>1755</v>
      </c>
      <c r="G156" s="288"/>
      <c r="H156" s="340" t="s">
        <v>1789</v>
      </c>
      <c r="I156" s="340" t="s">
        <v>1751</v>
      </c>
      <c r="J156" s="340">
        <v>50</v>
      </c>
      <c r="K156" s="336"/>
    </row>
    <row r="157" spans="2:11" s="1" customFormat="1" ht="15" customHeight="1">
      <c r="B157" s="313"/>
      <c r="C157" s="340" t="s">
        <v>1776</v>
      </c>
      <c r="D157" s="288"/>
      <c r="E157" s="288"/>
      <c r="F157" s="341" t="s">
        <v>1755</v>
      </c>
      <c r="G157" s="288"/>
      <c r="H157" s="340" t="s">
        <v>1789</v>
      </c>
      <c r="I157" s="340" t="s">
        <v>1751</v>
      </c>
      <c r="J157" s="340">
        <v>50</v>
      </c>
      <c r="K157" s="336"/>
    </row>
    <row r="158" spans="2:11" s="1" customFormat="1" ht="15" customHeight="1">
      <c r="B158" s="313"/>
      <c r="C158" s="340" t="s">
        <v>1774</v>
      </c>
      <c r="D158" s="288"/>
      <c r="E158" s="288"/>
      <c r="F158" s="341" t="s">
        <v>1755</v>
      </c>
      <c r="G158" s="288"/>
      <c r="H158" s="340" t="s">
        <v>1789</v>
      </c>
      <c r="I158" s="340" t="s">
        <v>1751</v>
      </c>
      <c r="J158" s="340">
        <v>50</v>
      </c>
      <c r="K158" s="336"/>
    </row>
    <row r="159" spans="2:11" s="1" customFormat="1" ht="15" customHeight="1">
      <c r="B159" s="313"/>
      <c r="C159" s="340" t="s">
        <v>101</v>
      </c>
      <c r="D159" s="288"/>
      <c r="E159" s="288"/>
      <c r="F159" s="341" t="s">
        <v>1749</v>
      </c>
      <c r="G159" s="288"/>
      <c r="H159" s="340" t="s">
        <v>1811</v>
      </c>
      <c r="I159" s="340" t="s">
        <v>1751</v>
      </c>
      <c r="J159" s="340" t="s">
        <v>1812</v>
      </c>
      <c r="K159" s="336"/>
    </row>
    <row r="160" spans="2:11" s="1" customFormat="1" ht="15" customHeight="1">
      <c r="B160" s="313"/>
      <c r="C160" s="340" t="s">
        <v>1813</v>
      </c>
      <c r="D160" s="288"/>
      <c r="E160" s="288"/>
      <c r="F160" s="341" t="s">
        <v>1749</v>
      </c>
      <c r="G160" s="288"/>
      <c r="H160" s="340" t="s">
        <v>1814</v>
      </c>
      <c r="I160" s="340" t="s">
        <v>1784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1815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1743</v>
      </c>
      <c r="D166" s="303"/>
      <c r="E166" s="303"/>
      <c r="F166" s="303" t="s">
        <v>1744</v>
      </c>
      <c r="G166" s="345"/>
      <c r="H166" s="346" t="s">
        <v>54</v>
      </c>
      <c r="I166" s="346" t="s">
        <v>57</v>
      </c>
      <c r="J166" s="303" t="s">
        <v>1745</v>
      </c>
      <c r="K166" s="280"/>
    </row>
    <row r="167" spans="2:11" s="1" customFormat="1" ht="17.25" customHeight="1">
      <c r="B167" s="281"/>
      <c r="C167" s="305" t="s">
        <v>1746</v>
      </c>
      <c r="D167" s="305"/>
      <c r="E167" s="305"/>
      <c r="F167" s="306" t="s">
        <v>1747</v>
      </c>
      <c r="G167" s="347"/>
      <c r="H167" s="348"/>
      <c r="I167" s="348"/>
      <c r="J167" s="305" t="s">
        <v>1748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1752</v>
      </c>
      <c r="D169" s="288"/>
      <c r="E169" s="288"/>
      <c r="F169" s="311" t="s">
        <v>1749</v>
      </c>
      <c r="G169" s="288"/>
      <c r="H169" s="288" t="s">
        <v>1789</v>
      </c>
      <c r="I169" s="288" t="s">
        <v>1751</v>
      </c>
      <c r="J169" s="288">
        <v>120</v>
      </c>
      <c r="K169" s="336"/>
    </row>
    <row r="170" spans="2:11" s="1" customFormat="1" ht="15" customHeight="1">
      <c r="B170" s="313"/>
      <c r="C170" s="288" t="s">
        <v>1798</v>
      </c>
      <c r="D170" s="288"/>
      <c r="E170" s="288"/>
      <c r="F170" s="311" t="s">
        <v>1749</v>
      </c>
      <c r="G170" s="288"/>
      <c r="H170" s="288" t="s">
        <v>1799</v>
      </c>
      <c r="I170" s="288" t="s">
        <v>1751</v>
      </c>
      <c r="J170" s="288" t="s">
        <v>1800</v>
      </c>
      <c r="K170" s="336"/>
    </row>
    <row r="171" spans="2:11" s="1" customFormat="1" ht="15" customHeight="1">
      <c r="B171" s="313"/>
      <c r="C171" s="288" t="s">
        <v>1697</v>
      </c>
      <c r="D171" s="288"/>
      <c r="E171" s="288"/>
      <c r="F171" s="311" t="s">
        <v>1749</v>
      </c>
      <c r="G171" s="288"/>
      <c r="H171" s="288" t="s">
        <v>1816</v>
      </c>
      <c r="I171" s="288" t="s">
        <v>1751</v>
      </c>
      <c r="J171" s="288" t="s">
        <v>1800</v>
      </c>
      <c r="K171" s="336"/>
    </row>
    <row r="172" spans="2:11" s="1" customFormat="1" ht="15" customHeight="1">
      <c r="B172" s="313"/>
      <c r="C172" s="288" t="s">
        <v>1754</v>
      </c>
      <c r="D172" s="288"/>
      <c r="E172" s="288"/>
      <c r="F172" s="311" t="s">
        <v>1755</v>
      </c>
      <c r="G172" s="288"/>
      <c r="H172" s="288" t="s">
        <v>1816</v>
      </c>
      <c r="I172" s="288" t="s">
        <v>1751</v>
      </c>
      <c r="J172" s="288">
        <v>50</v>
      </c>
      <c r="K172" s="336"/>
    </row>
    <row r="173" spans="2:11" s="1" customFormat="1" ht="15" customHeight="1">
      <c r="B173" s="313"/>
      <c r="C173" s="288" t="s">
        <v>1757</v>
      </c>
      <c r="D173" s="288"/>
      <c r="E173" s="288"/>
      <c r="F173" s="311" t="s">
        <v>1749</v>
      </c>
      <c r="G173" s="288"/>
      <c r="H173" s="288" t="s">
        <v>1816</v>
      </c>
      <c r="I173" s="288" t="s">
        <v>1759</v>
      </c>
      <c r="J173" s="288"/>
      <c r="K173" s="336"/>
    </row>
    <row r="174" spans="2:11" s="1" customFormat="1" ht="15" customHeight="1">
      <c r="B174" s="313"/>
      <c r="C174" s="288" t="s">
        <v>1768</v>
      </c>
      <c r="D174" s="288"/>
      <c r="E174" s="288"/>
      <c r="F174" s="311" t="s">
        <v>1755</v>
      </c>
      <c r="G174" s="288"/>
      <c r="H174" s="288" t="s">
        <v>1816</v>
      </c>
      <c r="I174" s="288" t="s">
        <v>1751</v>
      </c>
      <c r="J174" s="288">
        <v>50</v>
      </c>
      <c r="K174" s="336"/>
    </row>
    <row r="175" spans="2:11" s="1" customFormat="1" ht="15" customHeight="1">
      <c r="B175" s="313"/>
      <c r="C175" s="288" t="s">
        <v>1776</v>
      </c>
      <c r="D175" s="288"/>
      <c r="E175" s="288"/>
      <c r="F175" s="311" t="s">
        <v>1755</v>
      </c>
      <c r="G175" s="288"/>
      <c r="H175" s="288" t="s">
        <v>1816</v>
      </c>
      <c r="I175" s="288" t="s">
        <v>1751</v>
      </c>
      <c r="J175" s="288">
        <v>50</v>
      </c>
      <c r="K175" s="336"/>
    </row>
    <row r="176" spans="2:11" s="1" customFormat="1" ht="15" customHeight="1">
      <c r="B176" s="313"/>
      <c r="C176" s="288" t="s">
        <v>1774</v>
      </c>
      <c r="D176" s="288"/>
      <c r="E176" s="288"/>
      <c r="F176" s="311" t="s">
        <v>1755</v>
      </c>
      <c r="G176" s="288"/>
      <c r="H176" s="288" t="s">
        <v>1816</v>
      </c>
      <c r="I176" s="288" t="s">
        <v>1751</v>
      </c>
      <c r="J176" s="288">
        <v>50</v>
      </c>
      <c r="K176" s="336"/>
    </row>
    <row r="177" spans="2:11" s="1" customFormat="1" ht="15" customHeight="1">
      <c r="B177" s="313"/>
      <c r="C177" s="288" t="s">
        <v>109</v>
      </c>
      <c r="D177" s="288"/>
      <c r="E177" s="288"/>
      <c r="F177" s="311" t="s">
        <v>1749</v>
      </c>
      <c r="G177" s="288"/>
      <c r="H177" s="288" t="s">
        <v>1817</v>
      </c>
      <c r="I177" s="288" t="s">
        <v>1818</v>
      </c>
      <c r="J177" s="288"/>
      <c r="K177" s="336"/>
    </row>
    <row r="178" spans="2:11" s="1" customFormat="1" ht="15" customHeight="1">
      <c r="B178" s="313"/>
      <c r="C178" s="288" t="s">
        <v>57</v>
      </c>
      <c r="D178" s="288"/>
      <c r="E178" s="288"/>
      <c r="F178" s="311" t="s">
        <v>1749</v>
      </c>
      <c r="G178" s="288"/>
      <c r="H178" s="288" t="s">
        <v>1819</v>
      </c>
      <c r="I178" s="288" t="s">
        <v>1820</v>
      </c>
      <c r="J178" s="288">
        <v>1</v>
      </c>
      <c r="K178" s="336"/>
    </row>
    <row r="179" spans="2:11" s="1" customFormat="1" ht="15" customHeight="1">
      <c r="B179" s="313"/>
      <c r="C179" s="288" t="s">
        <v>53</v>
      </c>
      <c r="D179" s="288"/>
      <c r="E179" s="288"/>
      <c r="F179" s="311" t="s">
        <v>1749</v>
      </c>
      <c r="G179" s="288"/>
      <c r="H179" s="288" t="s">
        <v>1821</v>
      </c>
      <c r="I179" s="288" t="s">
        <v>1751</v>
      </c>
      <c r="J179" s="288">
        <v>20</v>
      </c>
      <c r="K179" s="336"/>
    </row>
    <row r="180" spans="2:11" s="1" customFormat="1" ht="15" customHeight="1">
      <c r="B180" s="313"/>
      <c r="C180" s="288" t="s">
        <v>54</v>
      </c>
      <c r="D180" s="288"/>
      <c r="E180" s="288"/>
      <c r="F180" s="311" t="s">
        <v>1749</v>
      </c>
      <c r="G180" s="288"/>
      <c r="H180" s="288" t="s">
        <v>1822</v>
      </c>
      <c r="I180" s="288" t="s">
        <v>1751</v>
      </c>
      <c r="J180" s="288">
        <v>255</v>
      </c>
      <c r="K180" s="336"/>
    </row>
    <row r="181" spans="2:11" s="1" customFormat="1" ht="15" customHeight="1">
      <c r="B181" s="313"/>
      <c r="C181" s="288" t="s">
        <v>110</v>
      </c>
      <c r="D181" s="288"/>
      <c r="E181" s="288"/>
      <c r="F181" s="311" t="s">
        <v>1749</v>
      </c>
      <c r="G181" s="288"/>
      <c r="H181" s="288" t="s">
        <v>1713</v>
      </c>
      <c r="I181" s="288" t="s">
        <v>1751</v>
      </c>
      <c r="J181" s="288">
        <v>10</v>
      </c>
      <c r="K181" s="336"/>
    </row>
    <row r="182" spans="2:11" s="1" customFormat="1" ht="15" customHeight="1">
      <c r="B182" s="313"/>
      <c r="C182" s="288" t="s">
        <v>111</v>
      </c>
      <c r="D182" s="288"/>
      <c r="E182" s="288"/>
      <c r="F182" s="311" t="s">
        <v>1749</v>
      </c>
      <c r="G182" s="288"/>
      <c r="H182" s="288" t="s">
        <v>1823</v>
      </c>
      <c r="I182" s="288" t="s">
        <v>1784</v>
      </c>
      <c r="J182" s="288"/>
      <c r="K182" s="336"/>
    </row>
    <row r="183" spans="2:11" s="1" customFormat="1" ht="15" customHeight="1">
      <c r="B183" s="313"/>
      <c r="C183" s="288" t="s">
        <v>1824</v>
      </c>
      <c r="D183" s="288"/>
      <c r="E183" s="288"/>
      <c r="F183" s="311" t="s">
        <v>1749</v>
      </c>
      <c r="G183" s="288"/>
      <c r="H183" s="288" t="s">
        <v>1825</v>
      </c>
      <c r="I183" s="288" t="s">
        <v>1784</v>
      </c>
      <c r="J183" s="288"/>
      <c r="K183" s="336"/>
    </row>
    <row r="184" spans="2:11" s="1" customFormat="1" ht="15" customHeight="1">
      <c r="B184" s="313"/>
      <c r="C184" s="288" t="s">
        <v>1813</v>
      </c>
      <c r="D184" s="288"/>
      <c r="E184" s="288"/>
      <c r="F184" s="311" t="s">
        <v>1749</v>
      </c>
      <c r="G184" s="288"/>
      <c r="H184" s="288" t="s">
        <v>1826</v>
      </c>
      <c r="I184" s="288" t="s">
        <v>1784</v>
      </c>
      <c r="J184" s="288"/>
      <c r="K184" s="336"/>
    </row>
    <row r="185" spans="2:11" s="1" customFormat="1" ht="15" customHeight="1">
      <c r="B185" s="313"/>
      <c r="C185" s="288" t="s">
        <v>113</v>
      </c>
      <c r="D185" s="288"/>
      <c r="E185" s="288"/>
      <c r="F185" s="311" t="s">
        <v>1755</v>
      </c>
      <c r="G185" s="288"/>
      <c r="H185" s="288" t="s">
        <v>1827</v>
      </c>
      <c r="I185" s="288" t="s">
        <v>1751</v>
      </c>
      <c r="J185" s="288">
        <v>50</v>
      </c>
      <c r="K185" s="336"/>
    </row>
    <row r="186" spans="2:11" s="1" customFormat="1" ht="15" customHeight="1">
      <c r="B186" s="313"/>
      <c r="C186" s="288" t="s">
        <v>1828</v>
      </c>
      <c r="D186" s="288"/>
      <c r="E186" s="288"/>
      <c r="F186" s="311" t="s">
        <v>1755</v>
      </c>
      <c r="G186" s="288"/>
      <c r="H186" s="288" t="s">
        <v>1829</v>
      </c>
      <c r="I186" s="288" t="s">
        <v>1830</v>
      </c>
      <c r="J186" s="288"/>
      <c r="K186" s="336"/>
    </row>
    <row r="187" spans="2:11" s="1" customFormat="1" ht="15" customHeight="1">
      <c r="B187" s="313"/>
      <c r="C187" s="288" t="s">
        <v>1831</v>
      </c>
      <c r="D187" s="288"/>
      <c r="E187" s="288"/>
      <c r="F187" s="311" t="s">
        <v>1755</v>
      </c>
      <c r="G187" s="288"/>
      <c r="H187" s="288" t="s">
        <v>1832</v>
      </c>
      <c r="I187" s="288" t="s">
        <v>1830</v>
      </c>
      <c r="J187" s="288"/>
      <c r="K187" s="336"/>
    </row>
    <row r="188" spans="2:11" s="1" customFormat="1" ht="15" customHeight="1">
      <c r="B188" s="313"/>
      <c r="C188" s="288" t="s">
        <v>1833</v>
      </c>
      <c r="D188" s="288"/>
      <c r="E188" s="288"/>
      <c r="F188" s="311" t="s">
        <v>1755</v>
      </c>
      <c r="G188" s="288"/>
      <c r="H188" s="288" t="s">
        <v>1834</v>
      </c>
      <c r="I188" s="288" t="s">
        <v>1830</v>
      </c>
      <c r="J188" s="288"/>
      <c r="K188" s="336"/>
    </row>
    <row r="189" spans="2:11" s="1" customFormat="1" ht="15" customHeight="1">
      <c r="B189" s="313"/>
      <c r="C189" s="349" t="s">
        <v>1835</v>
      </c>
      <c r="D189" s="288"/>
      <c r="E189" s="288"/>
      <c r="F189" s="311" t="s">
        <v>1755</v>
      </c>
      <c r="G189" s="288"/>
      <c r="H189" s="288" t="s">
        <v>1836</v>
      </c>
      <c r="I189" s="288" t="s">
        <v>1837</v>
      </c>
      <c r="J189" s="350" t="s">
        <v>1838</v>
      </c>
      <c r="K189" s="336"/>
    </row>
    <row r="190" spans="2:11" s="1" customFormat="1" ht="15" customHeight="1">
      <c r="B190" s="313"/>
      <c r="C190" s="349" t="s">
        <v>42</v>
      </c>
      <c r="D190" s="288"/>
      <c r="E190" s="288"/>
      <c r="F190" s="311" t="s">
        <v>1749</v>
      </c>
      <c r="G190" s="288"/>
      <c r="H190" s="285" t="s">
        <v>1839</v>
      </c>
      <c r="I190" s="288" t="s">
        <v>1840</v>
      </c>
      <c r="J190" s="288"/>
      <c r="K190" s="336"/>
    </row>
    <row r="191" spans="2:11" s="1" customFormat="1" ht="15" customHeight="1">
      <c r="B191" s="313"/>
      <c r="C191" s="349" t="s">
        <v>1841</v>
      </c>
      <c r="D191" s="288"/>
      <c r="E191" s="288"/>
      <c r="F191" s="311" t="s">
        <v>1749</v>
      </c>
      <c r="G191" s="288"/>
      <c r="H191" s="288" t="s">
        <v>1842</v>
      </c>
      <c r="I191" s="288" t="s">
        <v>1784</v>
      </c>
      <c r="J191" s="288"/>
      <c r="K191" s="336"/>
    </row>
    <row r="192" spans="2:11" s="1" customFormat="1" ht="15" customHeight="1">
      <c r="B192" s="313"/>
      <c r="C192" s="349" t="s">
        <v>1843</v>
      </c>
      <c r="D192" s="288"/>
      <c r="E192" s="288"/>
      <c r="F192" s="311" t="s">
        <v>1749</v>
      </c>
      <c r="G192" s="288"/>
      <c r="H192" s="288" t="s">
        <v>1844</v>
      </c>
      <c r="I192" s="288" t="s">
        <v>1784</v>
      </c>
      <c r="J192" s="288"/>
      <c r="K192" s="336"/>
    </row>
    <row r="193" spans="2:11" s="1" customFormat="1" ht="15" customHeight="1">
      <c r="B193" s="313"/>
      <c r="C193" s="349" t="s">
        <v>1845</v>
      </c>
      <c r="D193" s="288"/>
      <c r="E193" s="288"/>
      <c r="F193" s="311" t="s">
        <v>1755</v>
      </c>
      <c r="G193" s="288"/>
      <c r="H193" s="288" t="s">
        <v>1846</v>
      </c>
      <c r="I193" s="288" t="s">
        <v>1784</v>
      </c>
      <c r="J193" s="288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pans="2:11" s="1" customFormat="1" ht="21">
      <c r="B199" s="278"/>
      <c r="C199" s="279" t="s">
        <v>1847</v>
      </c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5.5" customHeight="1">
      <c r="B200" s="278"/>
      <c r="C200" s="352" t="s">
        <v>1848</v>
      </c>
      <c r="D200" s="352"/>
      <c r="E200" s="352"/>
      <c r="F200" s="352" t="s">
        <v>1849</v>
      </c>
      <c r="G200" s="353"/>
      <c r="H200" s="352" t="s">
        <v>1850</v>
      </c>
      <c r="I200" s="352"/>
      <c r="J200" s="352"/>
      <c r="K200" s="280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88" t="s">
        <v>1840</v>
      </c>
      <c r="D202" s="288"/>
      <c r="E202" s="288"/>
      <c r="F202" s="311" t="s">
        <v>43</v>
      </c>
      <c r="G202" s="288"/>
      <c r="H202" s="288" t="s">
        <v>1851</v>
      </c>
      <c r="I202" s="288"/>
      <c r="J202" s="288"/>
      <c r="K202" s="336"/>
    </row>
    <row r="203" spans="2:11" s="1" customFormat="1" ht="15" customHeight="1">
      <c r="B203" s="313"/>
      <c r="C203" s="288"/>
      <c r="D203" s="288"/>
      <c r="E203" s="288"/>
      <c r="F203" s="311" t="s">
        <v>44</v>
      </c>
      <c r="G203" s="288"/>
      <c r="H203" s="288" t="s">
        <v>1852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47</v>
      </c>
      <c r="G204" s="288"/>
      <c r="H204" s="288" t="s">
        <v>1853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45</v>
      </c>
      <c r="G205" s="288"/>
      <c r="H205" s="288" t="s">
        <v>1854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46</v>
      </c>
      <c r="G206" s="288"/>
      <c r="H206" s="288" t="s">
        <v>1855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pans="2:11" s="1" customFormat="1" ht="15" customHeight="1">
      <c r="B208" s="313"/>
      <c r="C208" s="288" t="s">
        <v>1796</v>
      </c>
      <c r="D208" s="288"/>
      <c r="E208" s="288"/>
      <c r="F208" s="311" t="s">
        <v>85</v>
      </c>
      <c r="G208" s="288"/>
      <c r="H208" s="288" t="s">
        <v>1856</v>
      </c>
      <c r="I208" s="288"/>
      <c r="J208" s="288"/>
      <c r="K208" s="336"/>
    </row>
    <row r="209" spans="2:11" s="1" customFormat="1" ht="15" customHeight="1">
      <c r="B209" s="313"/>
      <c r="C209" s="288"/>
      <c r="D209" s="288"/>
      <c r="E209" s="288"/>
      <c r="F209" s="311" t="s">
        <v>89</v>
      </c>
      <c r="G209" s="288"/>
      <c r="H209" s="288" t="s">
        <v>1694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1692</v>
      </c>
      <c r="G210" s="288"/>
      <c r="H210" s="288" t="s">
        <v>1857</v>
      </c>
      <c r="I210" s="288"/>
      <c r="J210" s="288"/>
      <c r="K210" s="336"/>
    </row>
    <row r="211" spans="2:11" s="1" customFormat="1" ht="15" customHeight="1">
      <c r="B211" s="354"/>
      <c r="C211" s="288"/>
      <c r="D211" s="288"/>
      <c r="E211" s="288"/>
      <c r="F211" s="311" t="s">
        <v>79</v>
      </c>
      <c r="G211" s="349"/>
      <c r="H211" s="340" t="s">
        <v>78</v>
      </c>
      <c r="I211" s="340"/>
      <c r="J211" s="340"/>
      <c r="K211" s="355"/>
    </row>
    <row r="212" spans="2:11" s="1" customFormat="1" ht="15" customHeight="1">
      <c r="B212" s="354"/>
      <c r="C212" s="288"/>
      <c r="D212" s="288"/>
      <c r="E212" s="288"/>
      <c r="F212" s="311" t="s">
        <v>1695</v>
      </c>
      <c r="G212" s="349"/>
      <c r="H212" s="340" t="s">
        <v>1858</v>
      </c>
      <c r="I212" s="340"/>
      <c r="J212" s="340"/>
      <c r="K212" s="355"/>
    </row>
    <row r="213" spans="2:11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88" t="s">
        <v>1820</v>
      </c>
      <c r="D214" s="288"/>
      <c r="E214" s="288"/>
      <c r="F214" s="311">
        <v>1</v>
      </c>
      <c r="G214" s="349"/>
      <c r="H214" s="340" t="s">
        <v>1859</v>
      </c>
      <c r="I214" s="340"/>
      <c r="J214" s="340"/>
      <c r="K214" s="355"/>
    </row>
    <row r="215" spans="2:11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1860</v>
      </c>
      <c r="I215" s="340"/>
      <c r="J215" s="340"/>
      <c r="K215" s="355"/>
    </row>
    <row r="216" spans="2:11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1861</v>
      </c>
      <c r="I216" s="340"/>
      <c r="J216" s="340"/>
      <c r="K216" s="355"/>
    </row>
    <row r="217" spans="2:11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1862</v>
      </c>
      <c r="I217" s="340"/>
      <c r="J217" s="340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Dědeček Petr</dc:creator>
  <cp:keywords/>
  <dc:description/>
  <cp:lastModifiedBy>Dědeček Petr</cp:lastModifiedBy>
  <dcterms:created xsi:type="dcterms:W3CDTF">2020-09-29T05:13:06Z</dcterms:created>
  <dcterms:modified xsi:type="dcterms:W3CDTF">2020-09-29T05:13:18Z</dcterms:modified>
  <cp:category/>
  <cp:version/>
  <cp:contentType/>
  <cp:contentStatus/>
</cp:coreProperties>
</file>