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Oprava povrchu komunikace III1962 a části komunikace III1961 v průtahu obce Srby\Výzva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SO 01 1A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1A Pol'!$A$1:$X$40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Q10" i="12" s="1"/>
  <c r="V11" i="12"/>
  <c r="G12" i="12"/>
  <c r="M12" i="12" s="1"/>
  <c r="I12" i="12"/>
  <c r="K12" i="12"/>
  <c r="K10" i="12" s="1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7" i="12"/>
  <c r="G15" i="12" s="1"/>
  <c r="I51" i="1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I19" i="12" s="1"/>
  <c r="K20" i="12"/>
  <c r="M20" i="12"/>
  <c r="O20" i="12"/>
  <c r="Q20" i="12"/>
  <c r="V20" i="12"/>
  <c r="G21" i="12"/>
  <c r="G19" i="12" s="1"/>
  <c r="I52" i="1" s="1"/>
  <c r="I21" i="12"/>
  <c r="K21" i="12"/>
  <c r="K19" i="12" s="1"/>
  <c r="O21" i="12"/>
  <c r="O19" i="12" s="1"/>
  <c r="Q21" i="12"/>
  <c r="V21" i="12"/>
  <c r="G23" i="12"/>
  <c r="I23" i="12"/>
  <c r="K23" i="12"/>
  <c r="K22" i="12" s="1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54" i="1" s="1"/>
  <c r="I20" i="1" s="1"/>
  <c r="G28" i="12"/>
  <c r="M28" i="12" s="1"/>
  <c r="M27" i="12" s="1"/>
  <c r="I28" i="12"/>
  <c r="I27" i="12" s="1"/>
  <c r="K28" i="12"/>
  <c r="K27" i="12" s="1"/>
  <c r="O28" i="12"/>
  <c r="O27" i="12" s="1"/>
  <c r="Q28" i="12"/>
  <c r="Q27" i="12" s="1"/>
  <c r="V28" i="12"/>
  <c r="V27" i="12" s="1"/>
  <c r="AE30" i="12"/>
  <c r="F40" i="1" s="1"/>
  <c r="I19" i="1"/>
  <c r="I18" i="1"/>
  <c r="I17" i="1"/>
  <c r="H42" i="1"/>
  <c r="I10" i="12" l="1"/>
  <c r="V22" i="12"/>
  <c r="O15" i="12"/>
  <c r="V10" i="12"/>
  <c r="M9" i="12"/>
  <c r="M8" i="12" s="1"/>
  <c r="F39" i="1"/>
  <c r="F42" i="1" s="1"/>
  <c r="G23" i="1" s="1"/>
  <c r="F41" i="1"/>
  <c r="G22" i="12"/>
  <c r="I53" i="1" s="1"/>
  <c r="Q19" i="12"/>
  <c r="K15" i="12"/>
  <c r="Q15" i="12"/>
  <c r="I15" i="12"/>
  <c r="Q22" i="12"/>
  <c r="I22" i="12"/>
  <c r="O22" i="12"/>
  <c r="V19" i="12"/>
  <c r="V15" i="12"/>
  <c r="O10" i="12"/>
  <c r="I49" i="1"/>
  <c r="M10" i="12"/>
  <c r="AF30" i="12"/>
  <c r="M23" i="12"/>
  <c r="M22" i="12" s="1"/>
  <c r="M21" i="12"/>
  <c r="M19" i="12" s="1"/>
  <c r="M17" i="12"/>
  <c r="M15" i="12" s="1"/>
  <c r="G10" i="12"/>
  <c r="I50" i="1" s="1"/>
  <c r="J28" i="1"/>
  <c r="J26" i="1"/>
  <c r="G38" i="1"/>
  <c r="F38" i="1"/>
  <c r="J23" i="1"/>
  <c r="J24" i="1"/>
  <c r="J25" i="1"/>
  <c r="J27" i="1"/>
  <c r="E24" i="1"/>
  <c r="G24" i="1"/>
  <c r="E26" i="1"/>
  <c r="G26" i="1"/>
  <c r="G30" i="12" l="1"/>
  <c r="I55" i="1"/>
  <c r="G40" i="1"/>
  <c r="I40" i="1" s="1"/>
  <c r="G41" i="1"/>
  <c r="I41" i="1" s="1"/>
  <c r="G39" i="1"/>
  <c r="I16" i="1"/>
  <c r="I21" i="1" s="1"/>
  <c r="J54" i="1" l="1"/>
  <c r="J53" i="1"/>
  <c r="J52" i="1"/>
  <c r="J51" i="1"/>
  <c r="J50" i="1"/>
  <c r="J49" i="1"/>
  <c r="J55" i="1" s="1"/>
  <c r="G42" i="1"/>
  <c r="G25" i="1" s="1"/>
  <c r="A27" i="1" s="1"/>
  <c r="I39" i="1"/>
  <c r="I42" i="1" s="1"/>
  <c r="J40" i="1" l="1"/>
  <c r="J41" i="1"/>
  <c r="J39" i="1"/>
  <c r="J42" i="1" s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Aleš Ligas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<sst xmlns="http://schemas.openxmlformats.org/spreadsheetml/2006/main" count="263" uniqueCount="144">
  <si>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</si>
  <si>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</si>
  <si>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</si>
  <si>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</si>
  <si>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</si>
  <si>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</si>
  <si>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</si>
  <si>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</si>
  <si>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</si>
  <si>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</si>
  <si>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</si>
  <si>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</si>
  <si>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</si>
  <si>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</si>
  <si>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</si>
  <si>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</si>
  <si>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</si>
  <si>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</si>
  <si>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</si>
  <si>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</si>
  <si>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</si>
  <si>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</si>
  <si>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</si>
  <si>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</si>
  <si>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</si>
  <si>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</si>
  <si>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</si>
  <si>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</si>
  <si>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</si>
  <si>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</si>
  <si>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</si>
  <si>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</si>
  <si>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</si>
  <si>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</si>
  <si>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</si>
  <si>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</si>
  <si>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</si>
  <si>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</si>
  <si>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</si>
  <si>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</si>
  <si>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</si>
  <si>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</si>
  <si>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</si>
  <si>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1A</t>
  </si>
  <si>
    <t>Fréza + 1 vrstva</t>
  </si>
  <si>
    <t>SO 01</t>
  </si>
  <si>
    <t>Komunikace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</si>
  <si>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</si>
  <si>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</si>
  <si>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</si>
  <si>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</si>
  <si>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</si>
  <si>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</si>
  <si>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</si>
  <si>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</si>
  <si>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</si>
  <si>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</si>
  <si>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</si>
  <si>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</si>
  <si>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</si>
  <si>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</si>
  <si>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</si>
  <si>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</si>
  <si>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</si>
  <si>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</si>
  <si>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</si>
  <si>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</si>
  <si>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</si>
  <si>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</si>
  <si>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</si>
  <si>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</si>
  <si>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</si>
  <si>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</si>
  <si>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</si>
  <si>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</si>
  <si>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</si>
  <si>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</si>
  <si>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</si>
  <si>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</si>
  <si>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</si>
  <si>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</si>
  <si>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</si>
  <si>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</si>
  <si>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</si>
  <si>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</si>
  <si>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</si>
  <si>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</si>
  <si>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</si>
  <si>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</si>
  <si>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</si>
  <si>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</si>
  <si>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</si>
  <si>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</si>
  <si>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113151112</t>
  </si>
  <si>
    <t>Fréz.živič.krytu pl.do 500 m2,pruh do 75 cm,tl.3cm</t>
  </si>
  <si>
    <t>m2</t>
  </si>
  <si>
    <t>RTS 20/ I</t>
  </si>
  <si>
    <t>Indiv</t>
  </si>
  <si>
    <t>Práce</t>
  </si>
  <si>
    <t>POL1_</t>
  </si>
  <si>
    <t>938909311</t>
  </si>
  <si>
    <t>Odstranění nánosu z povrchu živičného nebo beton.</t>
  </si>
  <si>
    <t>573211111</t>
  </si>
  <si>
    <t>Postřik živičný spojovací z asfaltu 0,5-0,7 kg/m2</t>
  </si>
  <si>
    <t>577112124</t>
  </si>
  <si>
    <t>Beton asfalt. ACO 11 S š.nad 3 m, tl.5 cm</t>
  </si>
  <si>
    <t>572753111</t>
  </si>
  <si>
    <t>Vyrovnání povrchu krytů asfaltovým betonem</t>
  </si>
  <si>
    <t>t</t>
  </si>
  <si>
    <t>919731122</t>
  </si>
  <si>
    <t>Zarovnání styčné plochy živičné tl. do 10 cm</t>
  </si>
  <si>
    <t>m</t>
  </si>
  <si>
    <t>919735112</t>
  </si>
  <si>
    <t>Řezání stávajícího živičného krytu tl. 5 - 10 cm</t>
  </si>
  <si>
    <t>573-000-1T</t>
  </si>
  <si>
    <t>Zalití napojení asfaltovou emulzí</t>
  </si>
  <si>
    <t>Vlastní</t>
  </si>
  <si>
    <t>998225111</t>
  </si>
  <si>
    <t>Přesun hmot, pozemní komunikace, kryt živičný</t>
  </si>
  <si>
    <t>Přesun hmot</t>
  </si>
  <si>
    <t>POL7_</t>
  </si>
  <si>
    <t>99-000-01</t>
  </si>
  <si>
    <t>Přesun stavební mechanizace na místo stavby</t>
  </si>
  <si>
    <t>kpl</t>
  </si>
  <si>
    <t>979087212</t>
  </si>
  <si>
    <t>Nakládání suti na dopravní prostředky - komunikace</t>
  </si>
  <si>
    <t>Přesun suti</t>
  </si>
  <si>
    <t>POL8_</t>
  </si>
  <si>
    <t>979083115</t>
  </si>
  <si>
    <t>Vodorovné přemístění suti na skládku do 4000 m</t>
  </si>
  <si>
    <t>979093111</t>
  </si>
  <si>
    <t>Uložení suti na skládku bez zhutnění</t>
  </si>
  <si>
    <t>979990112</t>
  </si>
  <si>
    <t>Poplatek za skládku suti-obal.kam.-asfalt do 30x30</t>
  </si>
  <si>
    <t>005211030R</t>
  </si>
  <si>
    <t xml:space="preserve">Dočasná dopravní opatření </t>
  </si>
  <si>
    <t>Soubor</t>
  </si>
  <si>
    <t>VRN</t>
  </si>
  <si>
    <t>POL99_8</t>
  </si>
  <si>
    <t>SUM</t>
  </si>
  <si>
    <t>Poznámky uchazeče k zadání</t>
  </si>
  <si>
    <t>POPUZIV</t>
  </si>
  <si>
    <t>END</t>
  </si>
  <si>
    <t>SÚSPK - Oprava povrchu komunikace III/1962 a části komunikace III/1961 v průtahu obce Srby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</si>
</sst>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36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7" t="s">
        <v>24</v>
      </c>
      <c r="C2" s="78"/>
      <c r="D2" s="79"/>
      <c r="E2" s="197" t="s">
        <v>143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00" t="s">
        <v>46</v>
      </c>
      <c r="F3" s="201"/>
      <c r="G3" s="201"/>
      <c r="H3" s="201"/>
      <c r="I3" s="201"/>
      <c r="J3" s="202"/>
    </row>
    <row r="4" spans="1:15" ht="23.25" customHeight="1" x14ac:dyDescent="0.2">
      <c r="A4" s="76">
        <v>5835</v>
      </c>
      <c r="B4" s="82" t="s">
        <v>48</v>
      </c>
      <c r="C4" s="83"/>
      <c r="D4" s="84"/>
      <c r="E4" s="210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4"/>
      <c r="E11" s="204"/>
      <c r="F11" s="204"/>
      <c r="G11" s="204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3"/>
      <c r="F15" s="203"/>
      <c r="G15" s="205"/>
      <c r="H15" s="205"/>
      <c r="I15" s="205" t="s">
        <v>31</v>
      </c>
      <c r="J15" s="206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>
        <f>SUMIF(F49:F54,A16,I49:I54)+SUMIF(F49:F54,"PSU",I49:I54)</f>
        <v>0</v>
      </c>
      <c r="J16" s="196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>
        <f>SUMIF(F49:F54,A17,I49:I54)</f>
        <v>0</v>
      </c>
      <c r="J17" s="196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>
        <f>SUMIF(F49:F54,A18,I49:I54)</f>
        <v>0</v>
      </c>
      <c r="J18" s="196"/>
    </row>
    <row r="19" spans="1:10" ht="23.25" customHeight="1" x14ac:dyDescent="0.2">
      <c r="A19" s="143" t="s">
        <v>65</v>
      </c>
      <c r="B19" s="38" t="s">
        <v>29</v>
      </c>
      <c r="C19" s="62"/>
      <c r="D19" s="63"/>
      <c r="E19" s="194"/>
      <c r="F19" s="195"/>
      <c r="G19" s="194"/>
      <c r="H19" s="195"/>
      <c r="I19" s="194">
        <f>SUMIF(F49:F54,A19,I49:I54)</f>
        <v>0</v>
      </c>
      <c r="J19" s="196"/>
    </row>
    <row r="20" spans="1:10" ht="23.25" customHeight="1" x14ac:dyDescent="0.2">
      <c r="A20" s="143" t="s">
        <v>64</v>
      </c>
      <c r="B20" s="38" t="s">
        <v>30</v>
      </c>
      <c r="C20" s="62"/>
      <c r="D20" s="63"/>
      <c r="E20" s="194"/>
      <c r="F20" s="195"/>
      <c r="G20" s="194"/>
      <c r="H20" s="195"/>
      <c r="I20" s="194">
        <f>SUMIF(F49:F54,A20,I49:I54)</f>
        <v>0</v>
      </c>
      <c r="J20" s="19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08"/>
      <c r="G21" s="207"/>
      <c r="H21" s="208"/>
      <c r="I21" s="207">
        <f>SUM(I16:J20)</f>
        <v>0</v>
      </c>
      <c r="J21" s="22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22">
        <f>I23*E23/100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1">
        <f>I25*E25/100</f>
        <v>0</v>
      </c>
      <c r="H26" s="192"/>
      <c r="I26" s="19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3">
        <f>CenaCelkemBezDPH-(ZakladDPHSni+ZakladDPHZakl)</f>
        <v>0</v>
      </c>
      <c r="H27" s="193"/>
      <c r="I27" s="19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28">
        <f>A27</f>
        <v>0</v>
      </c>
      <c r="H28" s="228"/>
      <c r="I28" s="228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27">
        <f>ZakladDPHSni+DPHSni+ZakladDPHZakl+DPHZakl+Zaokrouhleni</f>
        <v>0</v>
      </c>
      <c r="H29" s="227"/>
      <c r="I29" s="227"/>
      <c r="J29" s="124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233"/>
      <c r="D39" s="233"/>
      <c r="E39" s="233"/>
      <c r="F39" s="101">
        <f>'SO 01 1A Pol'!AE30</f>
        <v>0</v>
      </c>
      <c r="G39" s="102">
        <f>'SO 01 1A Pol'!AF30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45</v>
      </c>
      <c r="C40" s="234" t="s">
        <v>46</v>
      </c>
      <c r="D40" s="234"/>
      <c r="E40" s="234"/>
      <c r="F40" s="107">
        <f>'SO 01 1A Pol'!AE30</f>
        <v>0</v>
      </c>
      <c r="G40" s="108">
        <f>'SO 01 1A Pol'!AF30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43</v>
      </c>
      <c r="C41" s="233" t="s">
        <v>44</v>
      </c>
      <c r="D41" s="233"/>
      <c r="E41" s="233"/>
      <c r="F41" s="112">
        <f>'SO 01 1A Pol'!AE30</f>
        <v>0</v>
      </c>
      <c r="G41" s="103">
        <f>'SO 01 1A Pol'!AF30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235" t="s">
        <v>50</v>
      </c>
      <c r="C42" s="236"/>
      <c r="D42" s="236"/>
      <c r="E42" s="236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52</v>
      </c>
    </row>
    <row r="48" spans="1:10" ht="25.5" customHeight="1" x14ac:dyDescent="0.2">
      <c r="A48" s="127"/>
      <c r="B48" s="130" t="s">
        <v>18</v>
      </c>
      <c r="C48" s="130" t="s">
        <v>6</v>
      </c>
      <c r="D48" s="131"/>
      <c r="E48" s="131"/>
      <c r="F48" s="132" t="s">
        <v>53</v>
      </c>
      <c r="G48" s="132"/>
      <c r="H48" s="132"/>
      <c r="I48" s="132" t="s">
        <v>31</v>
      </c>
      <c r="J48" s="132" t="s">
        <v>0</v>
      </c>
    </row>
    <row r="49" spans="1:10" ht="36.75" customHeight="1" x14ac:dyDescent="0.2">
      <c r="A49" s="128"/>
      <c r="B49" s="133" t="s">
        <v>54</v>
      </c>
      <c r="C49" s="237" t="s">
        <v>55</v>
      </c>
      <c r="D49" s="238"/>
      <c r="E49" s="238"/>
      <c r="F49" s="139" t="s">
        <v>26</v>
      </c>
      <c r="G49" s="140"/>
      <c r="H49" s="140"/>
      <c r="I49" s="140">
        <f>'SO 01 1A Pol'!G8</f>
        <v>0</v>
      </c>
      <c r="J49" s="137" t="str">
        <f>IF(I55=0,"",I49/I55*100)</f>
        <v/>
      </c>
    </row>
    <row r="50" spans="1:10" ht="36.75" customHeight="1" x14ac:dyDescent="0.2">
      <c r="A50" s="128"/>
      <c r="B50" s="133" t="s">
        <v>56</v>
      </c>
      <c r="C50" s="237" t="s">
        <v>46</v>
      </c>
      <c r="D50" s="238"/>
      <c r="E50" s="238"/>
      <c r="F50" s="139" t="s">
        <v>26</v>
      </c>
      <c r="G50" s="140"/>
      <c r="H50" s="140"/>
      <c r="I50" s="140">
        <f>'SO 01 1A Pol'!G10</f>
        <v>0</v>
      </c>
      <c r="J50" s="137" t="str">
        <f>IF(I55=0,"",I50/I55*100)</f>
        <v/>
      </c>
    </row>
    <row r="51" spans="1:10" ht="36.75" customHeight="1" x14ac:dyDescent="0.2">
      <c r="A51" s="128"/>
      <c r="B51" s="133" t="s">
        <v>57</v>
      </c>
      <c r="C51" s="237" t="s">
        <v>58</v>
      </c>
      <c r="D51" s="238"/>
      <c r="E51" s="238"/>
      <c r="F51" s="139" t="s">
        <v>26</v>
      </c>
      <c r="G51" s="140"/>
      <c r="H51" s="140"/>
      <c r="I51" s="140">
        <f>'SO 01 1A Pol'!G15</f>
        <v>0</v>
      </c>
      <c r="J51" s="137" t="str">
        <f>IF(I55=0,"",I51/I55*100)</f>
        <v/>
      </c>
    </row>
    <row r="52" spans="1:10" ht="36.75" customHeight="1" x14ac:dyDescent="0.2">
      <c r="A52" s="128"/>
      <c r="B52" s="133" t="s">
        <v>59</v>
      </c>
      <c r="C52" s="237" t="s">
        <v>60</v>
      </c>
      <c r="D52" s="238"/>
      <c r="E52" s="238"/>
      <c r="F52" s="139" t="s">
        <v>26</v>
      </c>
      <c r="G52" s="140"/>
      <c r="H52" s="140"/>
      <c r="I52" s="140">
        <f>'SO 01 1A Pol'!G19</f>
        <v>0</v>
      </c>
      <c r="J52" s="137" t="str">
        <f>IF(I55=0,"",I52/I55*100)</f>
        <v/>
      </c>
    </row>
    <row r="53" spans="1:10" ht="36.75" customHeight="1" x14ac:dyDescent="0.2">
      <c r="A53" s="128"/>
      <c r="B53" s="133" t="s">
        <v>61</v>
      </c>
      <c r="C53" s="237" t="s">
        <v>62</v>
      </c>
      <c r="D53" s="238"/>
      <c r="E53" s="238"/>
      <c r="F53" s="139" t="s">
        <v>63</v>
      </c>
      <c r="G53" s="140"/>
      <c r="H53" s="140"/>
      <c r="I53" s="140">
        <f>'SO 01 1A Pol'!G22</f>
        <v>0</v>
      </c>
      <c r="J53" s="137" t="str">
        <f>IF(I55=0,"",I53/I55*100)</f>
        <v/>
      </c>
    </row>
    <row r="54" spans="1:10" ht="36.75" customHeight="1" x14ac:dyDescent="0.2">
      <c r="A54" s="128"/>
      <c r="B54" s="133" t="s">
        <v>64</v>
      </c>
      <c r="C54" s="237" t="s">
        <v>30</v>
      </c>
      <c r="D54" s="238"/>
      <c r="E54" s="238"/>
      <c r="F54" s="139" t="s">
        <v>64</v>
      </c>
      <c r="G54" s="140"/>
      <c r="H54" s="140"/>
      <c r="I54" s="140">
        <f>'SO 01 1A Pol'!G27</f>
        <v>0</v>
      </c>
      <c r="J54" s="137" t="str">
        <f>IF(I55=0,"",I54/I55*100)</f>
        <v/>
      </c>
    </row>
    <row r="55" spans="1:10" ht="25.5" customHeight="1" x14ac:dyDescent="0.2">
      <c r="A55" s="129"/>
      <c r="B55" s="134" t="s">
        <v>1</v>
      </c>
      <c r="C55" s="135"/>
      <c r="D55" s="136"/>
      <c r="E55" s="136"/>
      <c r="F55" s="141"/>
      <c r="G55" s="142"/>
      <c r="H55" s="142"/>
      <c r="I55" s="142">
        <f>SUM(I49:I54)</f>
        <v>0</v>
      </c>
      <c r="J55" s="138">
        <f>SUM(J49:J54)</f>
        <v>0</v>
      </c>
    </row>
    <row r="56" spans="1:10" x14ac:dyDescent="0.2">
      <c r="F56" s="87"/>
      <c r="G56" s="87"/>
      <c r="H56" s="87"/>
      <c r="I56" s="87"/>
      <c r="J56" s="88"/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28" sqref="G28"/>
    </sheetView>
  </sheetViews>
  <sheetFormatPr defaultRowHeight="12.75" outlineLevelRow="1" x14ac:dyDescent="0.2"/>
  <cols>
    <col min="1" max="1" width="3.28515625" customWidth="1"/>
    <col min="2" max="2" width="12.42578125" style="126" customWidth="1"/>
    <col min="3" max="3" width="38.140625" style="126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66</v>
      </c>
    </row>
    <row r="2" spans="1:60" ht="25.15" customHeight="1" x14ac:dyDescent="0.2">
      <c r="A2" s="144" t="s">
        <v>8</v>
      </c>
      <c r="B2" s="49"/>
      <c r="C2" s="264" t="s">
        <v>143</v>
      </c>
      <c r="D2" s="265"/>
      <c r="E2" s="265"/>
      <c r="F2" s="265"/>
      <c r="G2" s="266"/>
      <c r="AG2" t="s">
        <v>67</v>
      </c>
    </row>
    <row r="3" spans="1:60" ht="25.15" customHeight="1" x14ac:dyDescent="0.2">
      <c r="A3" s="144" t="s">
        <v>9</v>
      </c>
      <c r="B3" s="49" t="s">
        <v>45</v>
      </c>
      <c r="C3" s="256" t="s">
        <v>46</v>
      </c>
      <c r="D3" s="257"/>
      <c r="E3" s="257"/>
      <c r="F3" s="257"/>
      <c r="G3" s="258"/>
      <c r="AC3" s="126" t="s">
        <v>67</v>
      </c>
      <c r="AG3" t="s">
        <v>68</v>
      </c>
    </row>
    <row r="4" spans="1:60" ht="25.15" customHeight="1" x14ac:dyDescent="0.2">
      <c r="A4" s="145" t="s">
        <v>10</v>
      </c>
      <c r="B4" s="146"/>
      <c r="C4" s="259"/>
      <c r="D4" s="260"/>
      <c r="E4" s="260"/>
      <c r="F4" s="260"/>
      <c r="G4" s="261"/>
      <c r="AG4" t="s">
        <v>69</v>
      </c>
    </row>
    <row r="5" spans="1:60" x14ac:dyDescent="0.2">
      <c r="D5" s="10"/>
    </row>
    <row r="6" spans="1:60" ht="38.25" x14ac:dyDescent="0.2">
      <c r="A6" s="148" t="s">
        <v>70</v>
      </c>
      <c r="B6" s="150" t="s">
        <v>71</v>
      </c>
      <c r="C6" s="150" t="s">
        <v>72</v>
      </c>
      <c r="D6" s="149" t="s">
        <v>73</v>
      </c>
      <c r="E6" s="148" t="s">
        <v>74</v>
      </c>
      <c r="F6" s="147" t="s">
        <v>75</v>
      </c>
      <c r="G6" s="148" t="s">
        <v>31</v>
      </c>
      <c r="H6" s="151" t="s">
        <v>32</v>
      </c>
      <c r="I6" s="151" t="s">
        <v>76</v>
      </c>
      <c r="J6" s="151" t="s">
        <v>33</v>
      </c>
      <c r="K6" s="151" t="s">
        <v>77</v>
      </c>
      <c r="L6" s="151" t="s">
        <v>78</v>
      </c>
      <c r="M6" s="151" t="s">
        <v>79</v>
      </c>
      <c r="N6" s="151" t="s">
        <v>80</v>
      </c>
      <c r="O6" s="151" t="s">
        <v>81</v>
      </c>
      <c r="P6" s="151" t="s">
        <v>82</v>
      </c>
      <c r="Q6" s="151" t="s">
        <v>83</v>
      </c>
      <c r="R6" s="151" t="s">
        <v>84</v>
      </c>
      <c r="S6" s="151" t="s">
        <v>85</v>
      </c>
      <c r="T6" s="151" t="s">
        <v>86</v>
      </c>
      <c r="U6" s="151" t="s">
        <v>87</v>
      </c>
      <c r="V6" s="151" t="s">
        <v>88</v>
      </c>
      <c r="W6" s="151" t="s">
        <v>89</v>
      </c>
      <c r="X6" s="151" t="s">
        <v>90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2" t="s">
        <v>91</v>
      </c>
      <c r="B8" s="163" t="s">
        <v>54</v>
      </c>
      <c r="C8" s="181" t="s">
        <v>55</v>
      </c>
      <c r="D8" s="164"/>
      <c r="E8" s="165"/>
      <c r="F8" s="166"/>
      <c r="G8" s="167">
        <f>SUMIF(AG9:AG9,"&lt;&gt;NOR",G9:G9)</f>
        <v>0</v>
      </c>
      <c r="H8" s="161"/>
      <c r="I8" s="161">
        <f>SUM(I9:I9)</f>
        <v>0</v>
      </c>
      <c r="J8" s="161"/>
      <c r="K8" s="161">
        <f>SUM(K9:K9)</f>
        <v>0</v>
      </c>
      <c r="L8" s="161"/>
      <c r="M8" s="161">
        <f>SUM(M9:M9)</f>
        <v>0</v>
      </c>
      <c r="N8" s="161"/>
      <c r="O8" s="161">
        <f>SUM(O9:O9)</f>
        <v>0</v>
      </c>
      <c r="P8" s="161"/>
      <c r="Q8" s="161">
        <f>SUM(Q9:Q9)</f>
        <v>99</v>
      </c>
      <c r="R8" s="161"/>
      <c r="S8" s="161"/>
      <c r="T8" s="161"/>
      <c r="U8" s="161"/>
      <c r="V8" s="161">
        <f>SUM(V9:V9)</f>
        <v>93</v>
      </c>
      <c r="W8" s="161"/>
      <c r="X8" s="161"/>
      <c r="AG8" t="s">
        <v>92</v>
      </c>
    </row>
    <row r="9" spans="1:60" outlineLevel="1" x14ac:dyDescent="0.2">
      <c r="A9" s="174">
        <v>1</v>
      </c>
      <c r="B9" s="175" t="s">
        <v>93</v>
      </c>
      <c r="C9" s="182" t="s">
        <v>94</v>
      </c>
      <c r="D9" s="176" t="s">
        <v>95</v>
      </c>
      <c r="E9" s="177">
        <v>1500</v>
      </c>
      <c r="F9" s="178"/>
      <c r="G9" s="179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6.6000000000000003E-2</v>
      </c>
      <c r="Q9" s="159">
        <f>ROUND(E9*P9,2)</f>
        <v>99</v>
      </c>
      <c r="R9" s="159"/>
      <c r="S9" s="159" t="s">
        <v>96</v>
      </c>
      <c r="T9" s="159" t="s">
        <v>97</v>
      </c>
      <c r="U9" s="159">
        <v>6.2E-2</v>
      </c>
      <c r="V9" s="159">
        <f>ROUND(E9*U9,2)</f>
        <v>93</v>
      </c>
      <c r="W9" s="159"/>
      <c r="X9" s="159" t="s">
        <v>98</v>
      </c>
      <c r="Y9" s="152"/>
      <c r="Z9" s="152"/>
      <c r="AA9" s="152"/>
      <c r="AB9" s="152"/>
      <c r="AC9" s="152"/>
      <c r="AD9" s="152"/>
      <c r="AE9" s="152"/>
      <c r="AF9" s="152"/>
      <c r="AG9" s="152" t="s">
        <v>99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2" t="s">
        <v>91</v>
      </c>
      <c r="B10" s="163" t="s">
        <v>56</v>
      </c>
      <c r="C10" s="181" t="s">
        <v>46</v>
      </c>
      <c r="D10" s="164"/>
      <c r="E10" s="165"/>
      <c r="F10" s="166"/>
      <c r="G10" s="167">
        <f>SUMIF(AG11:AG14,"&lt;&gt;NOR",G11:G14)</f>
        <v>0</v>
      </c>
      <c r="H10" s="161"/>
      <c r="I10" s="161">
        <f>SUM(I11:I14)</f>
        <v>0</v>
      </c>
      <c r="J10" s="161"/>
      <c r="K10" s="161">
        <f>SUM(K11:K14)</f>
        <v>0</v>
      </c>
      <c r="L10" s="161"/>
      <c r="M10" s="161">
        <f>SUM(M11:M14)</f>
        <v>0</v>
      </c>
      <c r="N10" s="161"/>
      <c r="O10" s="161">
        <f>SUM(O11:O14)</f>
        <v>292.90999999999997</v>
      </c>
      <c r="P10" s="161"/>
      <c r="Q10" s="161">
        <f>SUM(Q11:Q14)</f>
        <v>0</v>
      </c>
      <c r="R10" s="161"/>
      <c r="S10" s="161"/>
      <c r="T10" s="161"/>
      <c r="U10" s="161"/>
      <c r="V10" s="161">
        <f>SUM(V11:V14)</f>
        <v>58.72</v>
      </c>
      <c r="W10" s="161"/>
      <c r="X10" s="161"/>
      <c r="AG10" t="s">
        <v>92</v>
      </c>
    </row>
    <row r="11" spans="1:60" outlineLevel="1" x14ac:dyDescent="0.2">
      <c r="A11" s="174">
        <v>2</v>
      </c>
      <c r="B11" s="175" t="s">
        <v>100</v>
      </c>
      <c r="C11" s="182" t="s">
        <v>101</v>
      </c>
      <c r="D11" s="176" t="s">
        <v>95</v>
      </c>
      <c r="E11" s="177">
        <v>1500</v>
      </c>
      <c r="F11" s="178"/>
      <c r="G11" s="179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96</v>
      </c>
      <c r="T11" s="159" t="s">
        <v>97</v>
      </c>
      <c r="U11" s="159">
        <v>2E-3</v>
      </c>
      <c r="V11" s="159">
        <f>ROUND(E11*U11,2)</f>
        <v>3</v>
      </c>
      <c r="W11" s="159"/>
      <c r="X11" s="159" t="s">
        <v>98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99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4">
        <v>3</v>
      </c>
      <c r="B12" s="175" t="s">
        <v>102</v>
      </c>
      <c r="C12" s="182" t="s">
        <v>103</v>
      </c>
      <c r="D12" s="176" t="s">
        <v>95</v>
      </c>
      <c r="E12" s="177">
        <v>1500</v>
      </c>
      <c r="F12" s="178"/>
      <c r="G12" s="179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6.0999999999999997E-4</v>
      </c>
      <c r="O12" s="159">
        <f>ROUND(E12*N12,2)</f>
        <v>0.92</v>
      </c>
      <c r="P12" s="159">
        <v>0</v>
      </c>
      <c r="Q12" s="159">
        <f>ROUND(E12*P12,2)</f>
        <v>0</v>
      </c>
      <c r="R12" s="159"/>
      <c r="S12" s="159" t="s">
        <v>96</v>
      </c>
      <c r="T12" s="159" t="s">
        <v>97</v>
      </c>
      <c r="U12" s="159">
        <v>2E-3</v>
      </c>
      <c r="V12" s="159">
        <f>ROUND(E12*U12,2)</f>
        <v>3</v>
      </c>
      <c r="W12" s="159"/>
      <c r="X12" s="159" t="s">
        <v>98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99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4">
        <v>4</v>
      </c>
      <c r="B13" s="175" t="s">
        <v>104</v>
      </c>
      <c r="C13" s="182" t="s">
        <v>105</v>
      </c>
      <c r="D13" s="176" t="s">
        <v>95</v>
      </c>
      <c r="E13" s="177">
        <v>1500</v>
      </c>
      <c r="F13" s="178"/>
      <c r="G13" s="179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0.12966</v>
      </c>
      <c r="O13" s="159">
        <f>ROUND(E13*N13,2)</f>
        <v>194.49</v>
      </c>
      <c r="P13" s="159">
        <v>0</v>
      </c>
      <c r="Q13" s="159">
        <f>ROUND(E13*P13,2)</f>
        <v>0</v>
      </c>
      <c r="R13" s="159"/>
      <c r="S13" s="159" t="s">
        <v>96</v>
      </c>
      <c r="T13" s="159" t="s">
        <v>96</v>
      </c>
      <c r="U13" s="159">
        <v>0.02</v>
      </c>
      <c r="V13" s="159">
        <f>ROUND(E13*U13,2)</f>
        <v>30</v>
      </c>
      <c r="W13" s="159"/>
      <c r="X13" s="159" t="s">
        <v>98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99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4">
        <v>5</v>
      </c>
      <c r="B14" s="175" t="s">
        <v>106</v>
      </c>
      <c r="C14" s="182" t="s">
        <v>107</v>
      </c>
      <c r="D14" s="176" t="s">
        <v>108</v>
      </c>
      <c r="E14" s="177">
        <v>97.5</v>
      </c>
      <c r="F14" s="178"/>
      <c r="G14" s="179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1</v>
      </c>
      <c r="O14" s="159">
        <f>ROUND(E14*N14,2)</f>
        <v>97.5</v>
      </c>
      <c r="P14" s="159">
        <v>0</v>
      </c>
      <c r="Q14" s="159">
        <f>ROUND(E14*P14,2)</f>
        <v>0</v>
      </c>
      <c r="R14" s="159"/>
      <c r="S14" s="159" t="s">
        <v>96</v>
      </c>
      <c r="T14" s="159" t="s">
        <v>97</v>
      </c>
      <c r="U14" s="159">
        <v>0.23300000000000001</v>
      </c>
      <c r="V14" s="159">
        <f>ROUND(E14*U14,2)</f>
        <v>22.72</v>
      </c>
      <c r="W14" s="159"/>
      <c r="X14" s="159" t="s">
        <v>98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99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2" t="s">
        <v>91</v>
      </c>
      <c r="B15" s="163" t="s">
        <v>57</v>
      </c>
      <c r="C15" s="181" t="s">
        <v>58</v>
      </c>
      <c r="D15" s="164"/>
      <c r="E15" s="165"/>
      <c r="F15" s="166"/>
      <c r="G15" s="167">
        <f>SUMIF(AG16:AG18,"&lt;&gt;NOR",G16:G18)</f>
        <v>0</v>
      </c>
      <c r="H15" s="161"/>
      <c r="I15" s="161">
        <f>SUM(I16:I18)</f>
        <v>0</v>
      </c>
      <c r="J15" s="161"/>
      <c r="K15" s="161">
        <f>SUM(K16:K18)</f>
        <v>0</v>
      </c>
      <c r="L15" s="161"/>
      <c r="M15" s="161">
        <f>SUM(M16:M18)</f>
        <v>0</v>
      </c>
      <c r="N15" s="161"/>
      <c r="O15" s="161">
        <f>SUM(O16:O18)</f>
        <v>0</v>
      </c>
      <c r="P15" s="161"/>
      <c r="Q15" s="161">
        <f>SUM(Q16:Q18)</f>
        <v>0</v>
      </c>
      <c r="R15" s="161"/>
      <c r="S15" s="161"/>
      <c r="T15" s="161"/>
      <c r="U15" s="161"/>
      <c r="V15" s="161">
        <f>SUM(V16:V18)</f>
        <v>3.12</v>
      </c>
      <c r="W15" s="161"/>
      <c r="X15" s="161"/>
      <c r="AG15" t="s">
        <v>92</v>
      </c>
    </row>
    <row r="16" spans="1:60" outlineLevel="1" x14ac:dyDescent="0.2">
      <c r="A16" s="174">
        <v>6</v>
      </c>
      <c r="B16" s="175" t="s">
        <v>109</v>
      </c>
      <c r="C16" s="182" t="s">
        <v>110</v>
      </c>
      <c r="D16" s="176" t="s">
        <v>111</v>
      </c>
      <c r="E16" s="177">
        <v>24</v>
      </c>
      <c r="F16" s="178"/>
      <c r="G16" s="179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96</v>
      </c>
      <c r="T16" s="159" t="s">
        <v>97</v>
      </c>
      <c r="U16" s="159">
        <v>9.2999999999999999E-2</v>
      </c>
      <c r="V16" s="159">
        <f>ROUND(E16*U16,2)</f>
        <v>2.23</v>
      </c>
      <c r="W16" s="159"/>
      <c r="X16" s="159" t="s">
        <v>98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99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4">
        <v>7</v>
      </c>
      <c r="B17" s="175" t="s">
        <v>112</v>
      </c>
      <c r="C17" s="182" t="s">
        <v>113</v>
      </c>
      <c r="D17" s="176" t="s">
        <v>111</v>
      </c>
      <c r="E17" s="177">
        <v>24</v>
      </c>
      <c r="F17" s="178"/>
      <c r="G17" s="179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96</v>
      </c>
      <c r="T17" s="159" t="s">
        <v>97</v>
      </c>
      <c r="U17" s="159">
        <v>3.6999999999999998E-2</v>
      </c>
      <c r="V17" s="159">
        <f>ROUND(E17*U17,2)</f>
        <v>0.89</v>
      </c>
      <c r="W17" s="159"/>
      <c r="X17" s="159" t="s">
        <v>98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99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4">
        <v>8</v>
      </c>
      <c r="B18" s="175" t="s">
        <v>114</v>
      </c>
      <c r="C18" s="182" t="s">
        <v>115</v>
      </c>
      <c r="D18" s="176" t="s">
        <v>111</v>
      </c>
      <c r="E18" s="177">
        <v>24</v>
      </c>
      <c r="F18" s="178"/>
      <c r="G18" s="179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116</v>
      </c>
      <c r="T18" s="159" t="s">
        <v>97</v>
      </c>
      <c r="U18" s="159">
        <v>0</v>
      </c>
      <c r="V18" s="159">
        <f>ROUND(E18*U18,2)</f>
        <v>0</v>
      </c>
      <c r="W18" s="159"/>
      <c r="X18" s="159" t="s">
        <v>98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99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2" t="s">
        <v>91</v>
      </c>
      <c r="B19" s="163" t="s">
        <v>59</v>
      </c>
      <c r="C19" s="181" t="s">
        <v>60</v>
      </c>
      <c r="D19" s="164"/>
      <c r="E19" s="165"/>
      <c r="F19" s="166"/>
      <c r="G19" s="167">
        <f>SUMIF(AG20:AG21,"&lt;&gt;NOR",G20:G21)</f>
        <v>0</v>
      </c>
      <c r="H19" s="161"/>
      <c r="I19" s="161">
        <f>SUM(I20:I21)</f>
        <v>0</v>
      </c>
      <c r="J19" s="161"/>
      <c r="K19" s="161">
        <f>SUM(K20:K21)</f>
        <v>0</v>
      </c>
      <c r="L19" s="161"/>
      <c r="M19" s="161">
        <f>SUM(M20:M21)</f>
        <v>0</v>
      </c>
      <c r="N19" s="161"/>
      <c r="O19" s="161">
        <f>SUM(O20:O21)</f>
        <v>0</v>
      </c>
      <c r="P19" s="161"/>
      <c r="Q19" s="161">
        <f>SUM(Q20:Q21)</f>
        <v>0</v>
      </c>
      <c r="R19" s="161"/>
      <c r="S19" s="161"/>
      <c r="T19" s="161"/>
      <c r="U19" s="161"/>
      <c r="V19" s="161">
        <f>SUM(V20:V21)</f>
        <v>4.6900000000000004</v>
      </c>
      <c r="W19" s="161"/>
      <c r="X19" s="161"/>
      <c r="AG19" t="s">
        <v>92</v>
      </c>
    </row>
    <row r="20" spans="1:60" outlineLevel="1" x14ac:dyDescent="0.2">
      <c r="A20" s="174">
        <v>9</v>
      </c>
      <c r="B20" s="175" t="s">
        <v>117</v>
      </c>
      <c r="C20" s="182" t="s">
        <v>118</v>
      </c>
      <c r="D20" s="176" t="s">
        <v>108</v>
      </c>
      <c r="E20" s="177">
        <v>292.90499999999997</v>
      </c>
      <c r="F20" s="178"/>
      <c r="G20" s="179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96</v>
      </c>
      <c r="T20" s="159" t="s">
        <v>97</v>
      </c>
      <c r="U20" s="159">
        <v>1.6E-2</v>
      </c>
      <c r="V20" s="159">
        <f>ROUND(E20*U20,2)</f>
        <v>4.6900000000000004</v>
      </c>
      <c r="W20" s="159"/>
      <c r="X20" s="159" t="s">
        <v>119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120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74">
        <v>10</v>
      </c>
      <c r="B21" s="175" t="s">
        <v>121</v>
      </c>
      <c r="C21" s="182" t="s">
        <v>122</v>
      </c>
      <c r="D21" s="176" t="s">
        <v>123</v>
      </c>
      <c r="E21" s="177">
        <v>1</v>
      </c>
      <c r="F21" s="178"/>
      <c r="G21" s="17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116</v>
      </c>
      <c r="T21" s="159" t="s">
        <v>97</v>
      </c>
      <c r="U21" s="159">
        <v>0</v>
      </c>
      <c r="V21" s="159">
        <f>ROUND(E21*U21,2)</f>
        <v>0</v>
      </c>
      <c r="W21" s="159"/>
      <c r="X21" s="159" t="s">
        <v>98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99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x14ac:dyDescent="0.2">
      <c r="A22" s="162" t="s">
        <v>91</v>
      </c>
      <c r="B22" s="163" t="s">
        <v>61</v>
      </c>
      <c r="C22" s="181" t="s">
        <v>62</v>
      </c>
      <c r="D22" s="164"/>
      <c r="E22" s="165"/>
      <c r="F22" s="166"/>
      <c r="G22" s="167">
        <f>SUMIF(AG23:AG26,"&lt;&gt;NOR",G23:G26)</f>
        <v>0</v>
      </c>
      <c r="H22" s="161"/>
      <c r="I22" s="161">
        <f>SUM(I23:I26)</f>
        <v>0</v>
      </c>
      <c r="J22" s="161"/>
      <c r="K22" s="161">
        <f>SUM(K23:K26)</f>
        <v>0</v>
      </c>
      <c r="L22" s="161"/>
      <c r="M22" s="161">
        <f>SUM(M23:M26)</f>
        <v>0</v>
      </c>
      <c r="N22" s="161"/>
      <c r="O22" s="161">
        <f>SUM(O23:O26)</f>
        <v>0</v>
      </c>
      <c r="P22" s="161"/>
      <c r="Q22" s="161">
        <f>SUM(Q23:Q26)</f>
        <v>0</v>
      </c>
      <c r="R22" s="161"/>
      <c r="S22" s="161"/>
      <c r="T22" s="161"/>
      <c r="U22" s="161"/>
      <c r="V22" s="161">
        <f>SUM(V23:V26)</f>
        <v>14.55</v>
      </c>
      <c r="W22" s="161"/>
      <c r="X22" s="161"/>
      <c r="AG22" t="s">
        <v>92</v>
      </c>
    </row>
    <row r="23" spans="1:60" outlineLevel="1" x14ac:dyDescent="0.2">
      <c r="A23" s="174">
        <v>11</v>
      </c>
      <c r="B23" s="175" t="s">
        <v>124</v>
      </c>
      <c r="C23" s="182" t="s">
        <v>125</v>
      </c>
      <c r="D23" s="176" t="s">
        <v>108</v>
      </c>
      <c r="E23" s="177">
        <v>99</v>
      </c>
      <c r="F23" s="178"/>
      <c r="G23" s="179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96</v>
      </c>
      <c r="T23" s="159" t="s">
        <v>97</v>
      </c>
      <c r="U23" s="159">
        <v>9.9000000000000005E-2</v>
      </c>
      <c r="V23" s="159">
        <f>ROUND(E23*U23,2)</f>
        <v>9.8000000000000007</v>
      </c>
      <c r="W23" s="159"/>
      <c r="X23" s="159" t="s">
        <v>126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127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74">
        <v>12</v>
      </c>
      <c r="B24" s="175" t="s">
        <v>128</v>
      </c>
      <c r="C24" s="182" t="s">
        <v>129</v>
      </c>
      <c r="D24" s="176" t="s">
        <v>108</v>
      </c>
      <c r="E24" s="177">
        <v>99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96</v>
      </c>
      <c r="T24" s="159" t="s">
        <v>97</v>
      </c>
      <c r="U24" s="159">
        <v>4.2000000000000003E-2</v>
      </c>
      <c r="V24" s="159">
        <f>ROUND(E24*U24,2)</f>
        <v>4.16</v>
      </c>
      <c r="W24" s="159"/>
      <c r="X24" s="159" t="s">
        <v>126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4">
        <v>13</v>
      </c>
      <c r="B25" s="175" t="s">
        <v>130</v>
      </c>
      <c r="C25" s="182" t="s">
        <v>131</v>
      </c>
      <c r="D25" s="176" t="s">
        <v>108</v>
      </c>
      <c r="E25" s="177">
        <v>99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96</v>
      </c>
      <c r="T25" s="159" t="s">
        <v>97</v>
      </c>
      <c r="U25" s="159">
        <v>6.0000000000000001E-3</v>
      </c>
      <c r="V25" s="159">
        <f>ROUND(E25*U25,2)</f>
        <v>0.59</v>
      </c>
      <c r="W25" s="159"/>
      <c r="X25" s="159" t="s">
        <v>126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4">
        <v>14</v>
      </c>
      <c r="B26" s="175" t="s">
        <v>132</v>
      </c>
      <c r="C26" s="182" t="s">
        <v>133</v>
      </c>
      <c r="D26" s="176" t="s">
        <v>108</v>
      </c>
      <c r="E26" s="177">
        <v>99</v>
      </c>
      <c r="F26" s="178"/>
      <c r="G26" s="179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59"/>
      <c r="S26" s="159" t="s">
        <v>96</v>
      </c>
      <c r="T26" s="159" t="s">
        <v>97</v>
      </c>
      <c r="U26" s="159">
        <v>0</v>
      </c>
      <c r="V26" s="159">
        <f>ROUND(E26*U26,2)</f>
        <v>0</v>
      </c>
      <c r="W26" s="159"/>
      <c r="X26" s="159" t="s">
        <v>126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127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x14ac:dyDescent="0.2">
      <c r="A27" s="162" t="s">
        <v>91</v>
      </c>
      <c r="B27" s="163" t="s">
        <v>64</v>
      </c>
      <c r="C27" s="181" t="s">
        <v>30</v>
      </c>
      <c r="D27" s="164"/>
      <c r="E27" s="165"/>
      <c r="F27" s="166"/>
      <c r="G27" s="167">
        <f>SUMIF(AG28:AG28,"&lt;&gt;NOR",G28:G28)</f>
        <v>0</v>
      </c>
      <c r="H27" s="161"/>
      <c r="I27" s="161">
        <f>SUM(I28:I28)</f>
        <v>0</v>
      </c>
      <c r="J27" s="161"/>
      <c r="K27" s="161">
        <f>SUM(K28:K28)</f>
        <v>0</v>
      </c>
      <c r="L27" s="161"/>
      <c r="M27" s="161">
        <f>SUM(M28:M28)</f>
        <v>0</v>
      </c>
      <c r="N27" s="161"/>
      <c r="O27" s="161">
        <f>SUM(O28:O28)</f>
        <v>0</v>
      </c>
      <c r="P27" s="161"/>
      <c r="Q27" s="161">
        <f>SUM(Q28:Q28)</f>
        <v>0</v>
      </c>
      <c r="R27" s="161"/>
      <c r="S27" s="161"/>
      <c r="T27" s="161"/>
      <c r="U27" s="161"/>
      <c r="V27" s="161">
        <f>SUM(V28:V28)</f>
        <v>0</v>
      </c>
      <c r="W27" s="161"/>
      <c r="X27" s="161"/>
      <c r="AG27" t="s">
        <v>92</v>
      </c>
    </row>
    <row r="28" spans="1:60" outlineLevel="1" x14ac:dyDescent="0.2">
      <c r="A28" s="168">
        <v>15</v>
      </c>
      <c r="B28" s="169" t="s">
        <v>134</v>
      </c>
      <c r="C28" s="183" t="s">
        <v>135</v>
      </c>
      <c r="D28" s="170" t="s">
        <v>136</v>
      </c>
      <c r="E28" s="171">
        <v>1</v>
      </c>
      <c r="F28" s="172"/>
      <c r="G28" s="173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96</v>
      </c>
      <c r="T28" s="159" t="s">
        <v>97</v>
      </c>
      <c r="U28" s="159">
        <v>0</v>
      </c>
      <c r="V28" s="159">
        <f>ROUND(E28*U28,2)</f>
        <v>0</v>
      </c>
      <c r="W28" s="159"/>
      <c r="X28" s="159" t="s">
        <v>137</v>
      </c>
      <c r="Y28" s="152"/>
      <c r="Z28" s="152"/>
      <c r="AA28" s="152"/>
      <c r="AB28" s="152"/>
      <c r="AC28" s="152"/>
      <c r="AD28" s="152"/>
      <c r="AE28" s="152"/>
      <c r="AF28" s="152"/>
      <c r="AG28" s="152" t="s">
        <v>138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78</v>
      </c>
    </row>
    <row r="30" spans="1:60" x14ac:dyDescent="0.2">
      <c r="A30" s="155"/>
      <c r="B30" s="156" t="s">
        <v>31</v>
      </c>
      <c r="C30" s="185"/>
      <c r="D30" s="157"/>
      <c r="E30" s="158"/>
      <c r="F30" s="158"/>
      <c r="G30" s="180">
        <f>G8+G10+G15+G19+G22+G27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139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62" t="s">
        <v>140</v>
      </c>
      <c r="B33" s="262"/>
      <c r="C33" s="26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243"/>
      <c r="B34" s="244"/>
      <c r="C34" s="245"/>
      <c r="D34" s="244"/>
      <c r="E34" s="244"/>
      <c r="F34" s="244"/>
      <c r="G34" s="24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141</v>
      </c>
    </row>
    <row r="35" spans="1:33" x14ac:dyDescent="0.2">
      <c r="A35" s="247"/>
      <c r="B35" s="248"/>
      <c r="C35" s="249"/>
      <c r="D35" s="248"/>
      <c r="E35" s="248"/>
      <c r="F35" s="248"/>
      <c r="G35" s="25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47"/>
      <c r="B36" s="248"/>
      <c r="C36" s="249"/>
      <c r="D36" s="248"/>
      <c r="E36" s="248"/>
      <c r="F36" s="248"/>
      <c r="G36" s="25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7"/>
      <c r="B37" s="248"/>
      <c r="C37" s="249"/>
      <c r="D37" s="248"/>
      <c r="E37" s="248"/>
      <c r="F37" s="248"/>
      <c r="G37" s="25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51"/>
      <c r="B38" s="252"/>
      <c r="C38" s="253"/>
      <c r="D38" s="252"/>
      <c r="E38" s="252"/>
      <c r="F38" s="252"/>
      <c r="G38" s="25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C40" s="186"/>
      <c r="D40" s="10"/>
      <c r="AG40" t="s">
        <v>142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1A Pol'!Názvy_tisku</vt:lpstr>
      <vt:lpstr>oadresa</vt:lpstr>
      <vt:lpstr>Stavba!Objednatel</vt:lpstr>
      <vt:lpstr>Stavba!Objekt</vt:lpstr>
      <vt:lpstr>'SO 01 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Tyrová Martina</cp:lastModifiedBy>
  <cp:lastPrinted>2019-03-19T12:27:02Z</cp:lastPrinted>
  <dcterms:created xsi:type="dcterms:W3CDTF">2009-04-08T07:15:50Z</dcterms:created>
  <dcterms:modified xsi:type="dcterms:W3CDTF">2020-10-12T12:13:56Z</dcterms:modified>
</cp:coreProperties>
</file>