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přípravy a realizace\2020\Stavby PK 2020\31. Most ev. č. 1773-2 Šťáhlavice - Kornatice\03-Výběrové řízení\VZ_Most ev.č.1773-2-3 vypsání\"/>
    </mc:Choice>
  </mc:AlternateContent>
  <bookViews>
    <workbookView xWindow="0" yWindow="0" windowWidth="28800" windowHeight="12300"/>
  </bookViews>
  <sheets>
    <sheet name="Rekapitulace stavby" sheetId="1" r:id="rId1"/>
    <sheet name="SO 000 - Všeobecné a osta..." sheetId="2" r:id="rId2"/>
    <sheet name="SO 201 - Oprava mostu" sheetId="3" r:id="rId3"/>
    <sheet name="SO DIO - DIO" sheetId="4" r:id="rId4"/>
  </sheets>
  <definedNames>
    <definedName name="_xlnm._FilterDatabase" localSheetId="1" hidden="1">'SO 000 - Všeobecné a osta...'!$C$119:$K$181</definedName>
    <definedName name="_xlnm._FilterDatabase" localSheetId="2" hidden="1">'SO 201 - Oprava mostu'!$C$127:$K$499</definedName>
    <definedName name="_xlnm._FilterDatabase" localSheetId="3" hidden="1">'SO DIO - DIO'!$C$121:$K$187</definedName>
    <definedName name="_xlnm.Print_Titles" localSheetId="0">'Rekapitulace stavby'!$92:$92</definedName>
    <definedName name="_xlnm.Print_Titles" localSheetId="1">'SO 000 - Všeobecné a osta...'!$119:$119</definedName>
    <definedName name="_xlnm.Print_Titles" localSheetId="2">'SO 201 - Oprava mostu'!$127:$127</definedName>
    <definedName name="_xlnm.Print_Titles" localSheetId="3">'SO DIO - DIO'!$121:$121</definedName>
    <definedName name="_xlnm.Print_Area" localSheetId="0">'Rekapitulace stavby'!$D$4:$AO$76,'Rekapitulace stavby'!$C$82:$AQ$98</definedName>
    <definedName name="_xlnm.Print_Area" localSheetId="1">'SO 000 - Všeobecné a osta...'!$C$4:$J$76,'SO 000 - Všeobecné a osta...'!$C$82:$J$101,'SO 000 - Všeobecné a osta...'!$C$107:$K$181</definedName>
    <definedName name="_xlnm.Print_Area" localSheetId="2">'SO 201 - Oprava mostu'!$C$4:$J$76,'SO 201 - Oprava mostu'!$C$82:$J$109,'SO 201 - Oprava mostu'!$C$115:$K$499</definedName>
    <definedName name="_xlnm.Print_Area" localSheetId="3">'SO DIO - DIO'!$C$4:$J$76,'SO DIO - DIO'!$C$82:$J$103,'SO DIO - DIO'!$C$109:$K$187</definedName>
  </definedNames>
  <calcPr calcId="162913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187" i="4"/>
  <c r="BH187" i="4"/>
  <c r="BG187" i="4"/>
  <c r="BF187" i="4"/>
  <c r="T187" i="4"/>
  <c r="T186" i="4"/>
  <c r="R187" i="4"/>
  <c r="R186" i="4" s="1"/>
  <c r="P187" i="4"/>
  <c r="P186" i="4"/>
  <c r="BI184" i="4"/>
  <c r="BH184" i="4"/>
  <c r="BG184" i="4"/>
  <c r="BF184" i="4"/>
  <c r="T184" i="4"/>
  <c r="R184" i="4"/>
  <c r="P184" i="4"/>
  <c r="BI182" i="4"/>
  <c r="BH182" i="4"/>
  <c r="BG182" i="4"/>
  <c r="BF182" i="4"/>
  <c r="T182" i="4"/>
  <c r="R182" i="4"/>
  <c r="P182" i="4"/>
  <c r="BI180" i="4"/>
  <c r="BH180" i="4"/>
  <c r="BG180" i="4"/>
  <c r="BF180" i="4"/>
  <c r="T180" i="4"/>
  <c r="R180" i="4"/>
  <c r="P180" i="4"/>
  <c r="BI177" i="4"/>
  <c r="BH177" i="4"/>
  <c r="BG177" i="4"/>
  <c r="BF177" i="4"/>
  <c r="T177" i="4"/>
  <c r="R177" i="4"/>
  <c r="P177" i="4"/>
  <c r="BI175" i="4"/>
  <c r="BH175" i="4"/>
  <c r="BG175" i="4"/>
  <c r="BF175" i="4"/>
  <c r="T175" i="4"/>
  <c r="R175" i="4"/>
  <c r="P175" i="4"/>
  <c r="BI173" i="4"/>
  <c r="BH173" i="4"/>
  <c r="BG173" i="4"/>
  <c r="BF173" i="4"/>
  <c r="T173" i="4"/>
  <c r="R173" i="4"/>
  <c r="P173" i="4"/>
  <c r="BI171" i="4"/>
  <c r="BH171" i="4"/>
  <c r="BG171" i="4"/>
  <c r="BF171" i="4"/>
  <c r="T171" i="4"/>
  <c r="R171" i="4"/>
  <c r="P171" i="4"/>
  <c r="BI169" i="4"/>
  <c r="BH169" i="4"/>
  <c r="BG169" i="4"/>
  <c r="BF169" i="4"/>
  <c r="T169" i="4"/>
  <c r="R169" i="4"/>
  <c r="P169" i="4"/>
  <c r="BI167" i="4"/>
  <c r="BH167" i="4"/>
  <c r="BG167" i="4"/>
  <c r="BF167" i="4"/>
  <c r="T167" i="4"/>
  <c r="R167" i="4"/>
  <c r="P167" i="4"/>
  <c r="BI165" i="4"/>
  <c r="BH165" i="4"/>
  <c r="BG165" i="4"/>
  <c r="BF165" i="4"/>
  <c r="T165" i="4"/>
  <c r="R165" i="4"/>
  <c r="P165" i="4"/>
  <c r="BI163" i="4"/>
  <c r="BH163" i="4"/>
  <c r="BG163" i="4"/>
  <c r="BF163" i="4"/>
  <c r="T163" i="4"/>
  <c r="R163" i="4"/>
  <c r="P163" i="4"/>
  <c r="BI161" i="4"/>
  <c r="BH161" i="4"/>
  <c r="BG161" i="4"/>
  <c r="BF161" i="4"/>
  <c r="T161" i="4"/>
  <c r="R161" i="4"/>
  <c r="P161" i="4"/>
  <c r="BI157" i="4"/>
  <c r="BH157" i="4"/>
  <c r="BG157" i="4"/>
  <c r="BF157" i="4"/>
  <c r="T157" i="4"/>
  <c r="R157" i="4"/>
  <c r="P157" i="4"/>
  <c r="BI153" i="4"/>
  <c r="BH153" i="4"/>
  <c r="BG153" i="4"/>
  <c r="BF153" i="4"/>
  <c r="T153" i="4"/>
  <c r="R153" i="4"/>
  <c r="P153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5" i="4"/>
  <c r="BH145" i="4"/>
  <c r="BG145" i="4"/>
  <c r="BF145" i="4"/>
  <c r="T145" i="4"/>
  <c r="R145" i="4"/>
  <c r="P145" i="4"/>
  <c r="BI141" i="4"/>
  <c r="BH141" i="4"/>
  <c r="BG141" i="4"/>
  <c r="BF141" i="4"/>
  <c r="T141" i="4"/>
  <c r="R141" i="4"/>
  <c r="P141" i="4"/>
  <c r="BI138" i="4"/>
  <c r="BH138" i="4"/>
  <c r="BG138" i="4"/>
  <c r="BF138" i="4"/>
  <c r="T138" i="4"/>
  <c r="R138" i="4"/>
  <c r="P138" i="4"/>
  <c r="BI135" i="4"/>
  <c r="BH135" i="4"/>
  <c r="BG135" i="4"/>
  <c r="BF135" i="4"/>
  <c r="T135" i="4"/>
  <c r="R135" i="4"/>
  <c r="P135" i="4"/>
  <c r="BI132" i="4"/>
  <c r="BH132" i="4"/>
  <c r="BG132" i="4"/>
  <c r="BF132" i="4"/>
  <c r="T132" i="4"/>
  <c r="R132" i="4"/>
  <c r="P132" i="4"/>
  <c r="BI130" i="4"/>
  <c r="BH130" i="4"/>
  <c r="BG130" i="4"/>
  <c r="BF130" i="4"/>
  <c r="T130" i="4"/>
  <c r="R130" i="4"/>
  <c r="P130" i="4"/>
  <c r="BI128" i="4"/>
  <c r="BH128" i="4"/>
  <c r="BG128" i="4"/>
  <c r="BF128" i="4"/>
  <c r="T128" i="4"/>
  <c r="R128" i="4"/>
  <c r="P128" i="4"/>
  <c r="BI125" i="4"/>
  <c r="BH125" i="4"/>
  <c r="BG125" i="4"/>
  <c r="BF125" i="4"/>
  <c r="T125" i="4"/>
  <c r="T124" i="4" s="1"/>
  <c r="R125" i="4"/>
  <c r="R124" i="4"/>
  <c r="P125" i="4"/>
  <c r="P124" i="4"/>
  <c r="F116" i="4"/>
  <c r="E114" i="4"/>
  <c r="F89" i="4"/>
  <c r="E87" i="4"/>
  <c r="J24" i="4"/>
  <c r="E24" i="4"/>
  <c r="J92" i="4" s="1"/>
  <c r="J23" i="4"/>
  <c r="J21" i="4"/>
  <c r="E21" i="4"/>
  <c r="J118" i="4" s="1"/>
  <c r="J20" i="4"/>
  <c r="J18" i="4"/>
  <c r="E18" i="4"/>
  <c r="F119" i="4" s="1"/>
  <c r="J17" i="4"/>
  <c r="J15" i="4"/>
  <c r="E15" i="4"/>
  <c r="F118" i="4" s="1"/>
  <c r="J14" i="4"/>
  <c r="J12" i="4"/>
  <c r="J116" i="4"/>
  <c r="E7" i="4"/>
  <c r="E85" i="4"/>
  <c r="J37" i="3"/>
  <c r="J36" i="3"/>
  <c r="AY96" i="1" s="1"/>
  <c r="J35" i="3"/>
  <c r="AX96" i="1"/>
  <c r="BI499" i="3"/>
  <c r="BH499" i="3"/>
  <c r="BG499" i="3"/>
  <c r="BF499" i="3"/>
  <c r="T499" i="3"/>
  <c r="R499" i="3"/>
  <c r="P499" i="3"/>
  <c r="BI496" i="3"/>
  <c r="BH496" i="3"/>
  <c r="BG496" i="3"/>
  <c r="BF496" i="3"/>
  <c r="T496" i="3"/>
  <c r="R496" i="3"/>
  <c r="P496" i="3"/>
  <c r="BI494" i="3"/>
  <c r="BH494" i="3"/>
  <c r="BG494" i="3"/>
  <c r="BF494" i="3"/>
  <c r="T494" i="3"/>
  <c r="R494" i="3"/>
  <c r="P494" i="3"/>
  <c r="BI492" i="3"/>
  <c r="BH492" i="3"/>
  <c r="BG492" i="3"/>
  <c r="BF492" i="3"/>
  <c r="T492" i="3"/>
  <c r="R492" i="3"/>
  <c r="P492" i="3"/>
  <c r="BI490" i="3"/>
  <c r="BH490" i="3"/>
  <c r="BG490" i="3"/>
  <c r="BF490" i="3"/>
  <c r="T490" i="3"/>
  <c r="R490" i="3"/>
  <c r="P490" i="3"/>
  <c r="BI476" i="3"/>
  <c r="BH476" i="3"/>
  <c r="BG476" i="3"/>
  <c r="BF476" i="3"/>
  <c r="T476" i="3"/>
  <c r="R476" i="3"/>
  <c r="P476" i="3"/>
  <c r="BI463" i="3"/>
  <c r="BH463" i="3"/>
  <c r="BG463" i="3"/>
  <c r="BF463" i="3"/>
  <c r="T463" i="3"/>
  <c r="R463" i="3"/>
  <c r="P463" i="3"/>
  <c r="BI461" i="3"/>
  <c r="BH461" i="3"/>
  <c r="BG461" i="3"/>
  <c r="BF461" i="3"/>
  <c r="T461" i="3"/>
  <c r="R461" i="3"/>
  <c r="P461" i="3"/>
  <c r="BI459" i="3"/>
  <c r="BH459" i="3"/>
  <c r="BG459" i="3"/>
  <c r="BF459" i="3"/>
  <c r="T459" i="3"/>
  <c r="R459" i="3"/>
  <c r="P459" i="3"/>
  <c r="BI457" i="3"/>
  <c r="BH457" i="3"/>
  <c r="BG457" i="3"/>
  <c r="BF457" i="3"/>
  <c r="T457" i="3"/>
  <c r="R457" i="3"/>
  <c r="P457" i="3"/>
  <c r="BI455" i="3"/>
  <c r="BH455" i="3"/>
  <c r="BG455" i="3"/>
  <c r="BF455" i="3"/>
  <c r="T455" i="3"/>
  <c r="R455" i="3"/>
  <c r="P455" i="3"/>
  <c r="BI452" i="3"/>
  <c r="BH452" i="3"/>
  <c r="BG452" i="3"/>
  <c r="BF452" i="3"/>
  <c r="T452" i="3"/>
  <c r="T451" i="3"/>
  <c r="R452" i="3"/>
  <c r="R451" i="3"/>
  <c r="P452" i="3"/>
  <c r="P451" i="3" s="1"/>
  <c r="BI449" i="3"/>
  <c r="BH449" i="3"/>
  <c r="BG449" i="3"/>
  <c r="BF449" i="3"/>
  <c r="T449" i="3"/>
  <c r="R449" i="3"/>
  <c r="P449" i="3"/>
  <c r="BI445" i="3"/>
  <c r="BH445" i="3"/>
  <c r="BG445" i="3"/>
  <c r="BF445" i="3"/>
  <c r="T445" i="3"/>
  <c r="R445" i="3"/>
  <c r="P445" i="3"/>
  <c r="BI443" i="3"/>
  <c r="BH443" i="3"/>
  <c r="BG443" i="3"/>
  <c r="BF443" i="3"/>
  <c r="T443" i="3"/>
  <c r="R443" i="3"/>
  <c r="P443" i="3"/>
  <c r="BI439" i="3"/>
  <c r="BH439" i="3"/>
  <c r="BG439" i="3"/>
  <c r="BF439" i="3"/>
  <c r="T439" i="3"/>
  <c r="R439" i="3"/>
  <c r="P439" i="3"/>
  <c r="BI436" i="3"/>
  <c r="BH436" i="3"/>
  <c r="BG436" i="3"/>
  <c r="BF436" i="3"/>
  <c r="T436" i="3"/>
  <c r="R436" i="3"/>
  <c r="P436" i="3"/>
  <c r="BI431" i="3"/>
  <c r="BH431" i="3"/>
  <c r="BG431" i="3"/>
  <c r="BF431" i="3"/>
  <c r="T431" i="3"/>
  <c r="R431" i="3"/>
  <c r="P431" i="3"/>
  <c r="BI428" i="3"/>
  <c r="BH428" i="3"/>
  <c r="BG428" i="3"/>
  <c r="BF428" i="3"/>
  <c r="T428" i="3"/>
  <c r="R428" i="3"/>
  <c r="P428" i="3"/>
  <c r="BI418" i="3"/>
  <c r="BH418" i="3"/>
  <c r="BG418" i="3"/>
  <c r="BF418" i="3"/>
  <c r="T418" i="3"/>
  <c r="R418" i="3"/>
  <c r="P418" i="3"/>
  <c r="BI416" i="3"/>
  <c r="BH416" i="3"/>
  <c r="BG416" i="3"/>
  <c r="BF416" i="3"/>
  <c r="T416" i="3"/>
  <c r="R416" i="3"/>
  <c r="P416" i="3"/>
  <c r="BI413" i="3"/>
  <c r="BH413" i="3"/>
  <c r="BG413" i="3"/>
  <c r="BF413" i="3"/>
  <c r="T413" i="3"/>
  <c r="R413" i="3"/>
  <c r="P413" i="3"/>
  <c r="BI411" i="3"/>
  <c r="BH411" i="3"/>
  <c r="BG411" i="3"/>
  <c r="BF411" i="3"/>
  <c r="T411" i="3"/>
  <c r="R411" i="3"/>
  <c r="P411" i="3"/>
  <c r="BI409" i="3"/>
  <c r="BH409" i="3"/>
  <c r="BG409" i="3"/>
  <c r="BF409" i="3"/>
  <c r="T409" i="3"/>
  <c r="R409" i="3"/>
  <c r="P409" i="3"/>
  <c r="BI407" i="3"/>
  <c r="BH407" i="3"/>
  <c r="BG407" i="3"/>
  <c r="BF407" i="3"/>
  <c r="T407" i="3"/>
  <c r="R407" i="3"/>
  <c r="P407" i="3"/>
  <c r="BI402" i="3"/>
  <c r="BH402" i="3"/>
  <c r="BG402" i="3"/>
  <c r="BF402" i="3"/>
  <c r="T402" i="3"/>
  <c r="R402" i="3"/>
  <c r="P402" i="3"/>
  <c r="BI399" i="3"/>
  <c r="BH399" i="3"/>
  <c r="BG399" i="3"/>
  <c r="BF399" i="3"/>
  <c r="T399" i="3"/>
  <c r="R399" i="3"/>
  <c r="P399" i="3"/>
  <c r="BI393" i="3"/>
  <c r="BH393" i="3"/>
  <c r="BG393" i="3"/>
  <c r="BF393" i="3"/>
  <c r="T393" i="3"/>
  <c r="R393" i="3"/>
  <c r="P393" i="3"/>
  <c r="BI391" i="3"/>
  <c r="BH391" i="3"/>
  <c r="BG391" i="3"/>
  <c r="BF391" i="3"/>
  <c r="T391" i="3"/>
  <c r="R391" i="3"/>
  <c r="P391" i="3"/>
  <c r="BI389" i="3"/>
  <c r="BH389" i="3"/>
  <c r="BG389" i="3"/>
  <c r="BF389" i="3"/>
  <c r="T389" i="3"/>
  <c r="R389" i="3"/>
  <c r="P389" i="3"/>
  <c r="BI383" i="3"/>
  <c r="BH383" i="3"/>
  <c r="BG383" i="3"/>
  <c r="BF383" i="3"/>
  <c r="T383" i="3"/>
  <c r="R383" i="3"/>
  <c r="P383" i="3"/>
  <c r="BI381" i="3"/>
  <c r="BH381" i="3"/>
  <c r="BG381" i="3"/>
  <c r="BF381" i="3"/>
  <c r="T381" i="3"/>
  <c r="R381" i="3"/>
  <c r="P381" i="3"/>
  <c r="BI379" i="3"/>
  <c r="BH379" i="3"/>
  <c r="BG379" i="3"/>
  <c r="BF379" i="3"/>
  <c r="T379" i="3"/>
  <c r="R379" i="3"/>
  <c r="P379" i="3"/>
  <c r="BI377" i="3"/>
  <c r="BH377" i="3"/>
  <c r="BG377" i="3"/>
  <c r="BF377" i="3"/>
  <c r="T377" i="3"/>
  <c r="R377" i="3"/>
  <c r="P377" i="3"/>
  <c r="BI374" i="3"/>
  <c r="BH374" i="3"/>
  <c r="BG374" i="3"/>
  <c r="BF374" i="3"/>
  <c r="T374" i="3"/>
  <c r="R374" i="3"/>
  <c r="P374" i="3"/>
  <c r="BI370" i="3"/>
  <c r="BH370" i="3"/>
  <c r="BG370" i="3"/>
  <c r="BF370" i="3"/>
  <c r="T370" i="3"/>
  <c r="R370" i="3"/>
  <c r="P370" i="3"/>
  <c r="BI354" i="3"/>
  <c r="BH354" i="3"/>
  <c r="BG354" i="3"/>
  <c r="BF354" i="3"/>
  <c r="T354" i="3"/>
  <c r="R354" i="3"/>
  <c r="P354" i="3"/>
  <c r="BI350" i="3"/>
  <c r="BH350" i="3"/>
  <c r="BG350" i="3"/>
  <c r="BF350" i="3"/>
  <c r="T350" i="3"/>
  <c r="R350" i="3"/>
  <c r="P350" i="3"/>
  <c r="BI348" i="3"/>
  <c r="BH348" i="3"/>
  <c r="BG348" i="3"/>
  <c r="BF348" i="3"/>
  <c r="T348" i="3"/>
  <c r="R348" i="3"/>
  <c r="P348" i="3"/>
  <c r="BI346" i="3"/>
  <c r="BH346" i="3"/>
  <c r="BG346" i="3"/>
  <c r="BF346" i="3"/>
  <c r="T346" i="3"/>
  <c r="R346" i="3"/>
  <c r="P346" i="3"/>
  <c r="BI344" i="3"/>
  <c r="BH344" i="3"/>
  <c r="BG344" i="3"/>
  <c r="BF344" i="3"/>
  <c r="T344" i="3"/>
  <c r="R344" i="3"/>
  <c r="P344" i="3"/>
  <c r="BI342" i="3"/>
  <c r="BH342" i="3"/>
  <c r="BG342" i="3"/>
  <c r="BF342" i="3"/>
  <c r="T342" i="3"/>
  <c r="R342" i="3"/>
  <c r="P342" i="3"/>
  <c r="BI340" i="3"/>
  <c r="BH340" i="3"/>
  <c r="BG340" i="3"/>
  <c r="BF340" i="3"/>
  <c r="T340" i="3"/>
  <c r="R340" i="3"/>
  <c r="P340" i="3"/>
  <c r="BI338" i="3"/>
  <c r="BH338" i="3"/>
  <c r="BG338" i="3"/>
  <c r="BF338" i="3"/>
  <c r="T338" i="3"/>
  <c r="R338" i="3"/>
  <c r="P338" i="3"/>
  <c r="BI336" i="3"/>
  <c r="BH336" i="3"/>
  <c r="BG336" i="3"/>
  <c r="BF336" i="3"/>
  <c r="T336" i="3"/>
  <c r="R336" i="3"/>
  <c r="P336" i="3"/>
  <c r="BI334" i="3"/>
  <c r="BH334" i="3"/>
  <c r="BG334" i="3"/>
  <c r="BF334" i="3"/>
  <c r="T334" i="3"/>
  <c r="R334" i="3"/>
  <c r="P334" i="3"/>
  <c r="BI329" i="3"/>
  <c r="BH329" i="3"/>
  <c r="BG329" i="3"/>
  <c r="BF329" i="3"/>
  <c r="T329" i="3"/>
  <c r="R329" i="3"/>
  <c r="P329" i="3"/>
  <c r="BI328" i="3"/>
  <c r="BH328" i="3"/>
  <c r="BG328" i="3"/>
  <c r="BF328" i="3"/>
  <c r="T328" i="3"/>
  <c r="R328" i="3"/>
  <c r="P328" i="3"/>
  <c r="BI327" i="3"/>
  <c r="BH327" i="3"/>
  <c r="BG327" i="3"/>
  <c r="BF327" i="3"/>
  <c r="T327" i="3"/>
  <c r="R327" i="3"/>
  <c r="P327" i="3"/>
  <c r="BI326" i="3"/>
  <c r="BH326" i="3"/>
  <c r="BG326" i="3"/>
  <c r="BF326" i="3"/>
  <c r="T326" i="3"/>
  <c r="R326" i="3"/>
  <c r="P326" i="3"/>
  <c r="BI324" i="3"/>
  <c r="BH324" i="3"/>
  <c r="BG324" i="3"/>
  <c r="BF324" i="3"/>
  <c r="T324" i="3"/>
  <c r="R324" i="3"/>
  <c r="P324" i="3"/>
  <c r="BI322" i="3"/>
  <c r="BH322" i="3"/>
  <c r="BG322" i="3"/>
  <c r="BF322" i="3"/>
  <c r="T322" i="3"/>
  <c r="R322" i="3"/>
  <c r="P322" i="3"/>
  <c r="BI320" i="3"/>
  <c r="BH320" i="3"/>
  <c r="BG320" i="3"/>
  <c r="BF320" i="3"/>
  <c r="T320" i="3"/>
  <c r="R320" i="3"/>
  <c r="P320" i="3"/>
  <c r="BI319" i="3"/>
  <c r="BH319" i="3"/>
  <c r="BG319" i="3"/>
  <c r="BF319" i="3"/>
  <c r="T319" i="3"/>
  <c r="R319" i="3"/>
  <c r="P319" i="3"/>
  <c r="BI318" i="3"/>
  <c r="BH318" i="3"/>
  <c r="BG318" i="3"/>
  <c r="BF318" i="3"/>
  <c r="T318" i="3"/>
  <c r="R318" i="3"/>
  <c r="P318" i="3"/>
  <c r="BI316" i="3"/>
  <c r="BH316" i="3"/>
  <c r="BG316" i="3"/>
  <c r="BF316" i="3"/>
  <c r="T316" i="3"/>
  <c r="R316" i="3"/>
  <c r="P316" i="3"/>
  <c r="BI314" i="3"/>
  <c r="BH314" i="3"/>
  <c r="BG314" i="3"/>
  <c r="BF314" i="3"/>
  <c r="T314" i="3"/>
  <c r="R314" i="3"/>
  <c r="P314" i="3"/>
  <c r="BI312" i="3"/>
  <c r="BH312" i="3"/>
  <c r="BG312" i="3"/>
  <c r="BF312" i="3"/>
  <c r="T312" i="3"/>
  <c r="R312" i="3"/>
  <c r="P312" i="3"/>
  <c r="BI310" i="3"/>
  <c r="BH310" i="3"/>
  <c r="BG310" i="3"/>
  <c r="BF310" i="3"/>
  <c r="T310" i="3"/>
  <c r="R310" i="3"/>
  <c r="P310" i="3"/>
  <c r="BI307" i="3"/>
  <c r="BH307" i="3"/>
  <c r="BG307" i="3"/>
  <c r="BF307" i="3"/>
  <c r="T307" i="3"/>
  <c r="R307" i="3"/>
  <c r="P307" i="3"/>
  <c r="BI301" i="3"/>
  <c r="BH301" i="3"/>
  <c r="BG301" i="3"/>
  <c r="BF301" i="3"/>
  <c r="T301" i="3"/>
  <c r="R301" i="3"/>
  <c r="P301" i="3"/>
  <c r="BI299" i="3"/>
  <c r="BH299" i="3"/>
  <c r="BG299" i="3"/>
  <c r="BF299" i="3"/>
  <c r="T299" i="3"/>
  <c r="R299" i="3"/>
  <c r="P299" i="3"/>
  <c r="BI297" i="3"/>
  <c r="BH297" i="3"/>
  <c r="BG297" i="3"/>
  <c r="BF297" i="3"/>
  <c r="T297" i="3"/>
  <c r="R297" i="3"/>
  <c r="P297" i="3"/>
  <c r="BI294" i="3"/>
  <c r="BH294" i="3"/>
  <c r="BG294" i="3"/>
  <c r="BF294" i="3"/>
  <c r="T294" i="3"/>
  <c r="R294" i="3"/>
  <c r="P294" i="3"/>
  <c r="BI292" i="3"/>
  <c r="BH292" i="3"/>
  <c r="BG292" i="3"/>
  <c r="BF292" i="3"/>
  <c r="T292" i="3"/>
  <c r="R292" i="3"/>
  <c r="P292" i="3"/>
  <c r="BI288" i="3"/>
  <c r="BH288" i="3"/>
  <c r="BG288" i="3"/>
  <c r="BF288" i="3"/>
  <c r="T288" i="3"/>
  <c r="R288" i="3"/>
  <c r="P288" i="3"/>
  <c r="BI284" i="3"/>
  <c r="BH284" i="3"/>
  <c r="BG284" i="3"/>
  <c r="BF284" i="3"/>
  <c r="T284" i="3"/>
  <c r="R284" i="3"/>
  <c r="P284" i="3"/>
  <c r="BI282" i="3"/>
  <c r="BH282" i="3"/>
  <c r="BG282" i="3"/>
  <c r="BF282" i="3"/>
  <c r="T282" i="3"/>
  <c r="R282" i="3"/>
  <c r="P282" i="3"/>
  <c r="BI280" i="3"/>
  <c r="BH280" i="3"/>
  <c r="BG280" i="3"/>
  <c r="BF280" i="3"/>
  <c r="T280" i="3"/>
  <c r="R280" i="3"/>
  <c r="P280" i="3"/>
  <c r="BI256" i="3"/>
  <c r="BH256" i="3"/>
  <c r="BG256" i="3"/>
  <c r="BF256" i="3"/>
  <c r="T256" i="3"/>
  <c r="R256" i="3"/>
  <c r="P256" i="3"/>
  <c r="BI254" i="3"/>
  <c r="BH254" i="3"/>
  <c r="BG254" i="3"/>
  <c r="BF254" i="3"/>
  <c r="T254" i="3"/>
  <c r="R254" i="3"/>
  <c r="P254" i="3"/>
  <c r="BI252" i="3"/>
  <c r="BH252" i="3"/>
  <c r="BG252" i="3"/>
  <c r="BF252" i="3"/>
  <c r="T252" i="3"/>
  <c r="R252" i="3"/>
  <c r="P252" i="3"/>
  <c r="BI250" i="3"/>
  <c r="BH250" i="3"/>
  <c r="BG250" i="3"/>
  <c r="BF250" i="3"/>
  <c r="T250" i="3"/>
  <c r="R250" i="3"/>
  <c r="P250" i="3"/>
  <c r="BI244" i="3"/>
  <c r="BH244" i="3"/>
  <c r="BG244" i="3"/>
  <c r="BF244" i="3"/>
  <c r="T244" i="3"/>
  <c r="R244" i="3"/>
  <c r="P244" i="3"/>
  <c r="BI237" i="3"/>
  <c r="BH237" i="3"/>
  <c r="BG237" i="3"/>
  <c r="BF237" i="3"/>
  <c r="T237" i="3"/>
  <c r="R237" i="3"/>
  <c r="P237" i="3"/>
  <c r="BI235" i="3"/>
  <c r="BH235" i="3"/>
  <c r="BG235" i="3"/>
  <c r="BF235" i="3"/>
  <c r="T235" i="3"/>
  <c r="R235" i="3"/>
  <c r="P235" i="3"/>
  <c r="BI233" i="3"/>
  <c r="BH233" i="3"/>
  <c r="BG233" i="3"/>
  <c r="BF233" i="3"/>
  <c r="T233" i="3"/>
  <c r="R233" i="3"/>
  <c r="P233" i="3"/>
  <c r="BI231" i="3"/>
  <c r="BH231" i="3"/>
  <c r="BG231" i="3"/>
  <c r="BF231" i="3"/>
  <c r="T231" i="3"/>
  <c r="R231" i="3"/>
  <c r="P231" i="3"/>
  <c r="BI228" i="3"/>
  <c r="BH228" i="3"/>
  <c r="BG228" i="3"/>
  <c r="BF228" i="3"/>
  <c r="T228" i="3"/>
  <c r="R228" i="3"/>
  <c r="P228" i="3"/>
  <c r="BI226" i="3"/>
  <c r="BH226" i="3"/>
  <c r="BG226" i="3"/>
  <c r="BF226" i="3"/>
  <c r="T226" i="3"/>
  <c r="R226" i="3"/>
  <c r="P226" i="3"/>
  <c r="BI224" i="3"/>
  <c r="BH224" i="3"/>
  <c r="BG224" i="3"/>
  <c r="BF224" i="3"/>
  <c r="T224" i="3"/>
  <c r="R224" i="3"/>
  <c r="P224" i="3"/>
  <c r="BI222" i="3"/>
  <c r="BH222" i="3"/>
  <c r="BG222" i="3"/>
  <c r="BF222" i="3"/>
  <c r="T222" i="3"/>
  <c r="R222" i="3"/>
  <c r="P222" i="3"/>
  <c r="BI220" i="3"/>
  <c r="BH220" i="3"/>
  <c r="BG220" i="3"/>
  <c r="BF220" i="3"/>
  <c r="T220" i="3"/>
  <c r="R220" i="3"/>
  <c r="P220" i="3"/>
  <c r="BI218" i="3"/>
  <c r="BH218" i="3"/>
  <c r="BG218" i="3"/>
  <c r="BF218" i="3"/>
  <c r="T218" i="3"/>
  <c r="R218" i="3"/>
  <c r="P218" i="3"/>
  <c r="BI216" i="3"/>
  <c r="BH216" i="3"/>
  <c r="BG216" i="3"/>
  <c r="BF216" i="3"/>
  <c r="T216" i="3"/>
  <c r="R216" i="3"/>
  <c r="P216" i="3"/>
  <c r="BI212" i="3"/>
  <c r="BH212" i="3"/>
  <c r="BG212" i="3"/>
  <c r="BF212" i="3"/>
  <c r="T212" i="3"/>
  <c r="R212" i="3"/>
  <c r="P212" i="3"/>
  <c r="BI210" i="3"/>
  <c r="BH210" i="3"/>
  <c r="BG210" i="3"/>
  <c r="BF210" i="3"/>
  <c r="T210" i="3"/>
  <c r="R210" i="3"/>
  <c r="P210" i="3"/>
  <c r="BI208" i="3"/>
  <c r="BH208" i="3"/>
  <c r="BG208" i="3"/>
  <c r="BF208" i="3"/>
  <c r="T208" i="3"/>
  <c r="R208" i="3"/>
  <c r="P208" i="3"/>
  <c r="BI206" i="3"/>
  <c r="BH206" i="3"/>
  <c r="BG206" i="3"/>
  <c r="BF206" i="3"/>
  <c r="T206" i="3"/>
  <c r="R206" i="3"/>
  <c r="P206" i="3"/>
  <c r="BI200" i="3"/>
  <c r="BH200" i="3"/>
  <c r="BG200" i="3"/>
  <c r="BF200" i="3"/>
  <c r="T200" i="3"/>
  <c r="R200" i="3"/>
  <c r="P200" i="3"/>
  <c r="BI197" i="3"/>
  <c r="BH197" i="3"/>
  <c r="BG197" i="3"/>
  <c r="BF197" i="3"/>
  <c r="T197" i="3"/>
  <c r="R197" i="3"/>
  <c r="P197" i="3"/>
  <c r="BI195" i="3"/>
  <c r="BH195" i="3"/>
  <c r="BG195" i="3"/>
  <c r="BF195" i="3"/>
  <c r="T195" i="3"/>
  <c r="R195" i="3"/>
  <c r="P195" i="3"/>
  <c r="BI193" i="3"/>
  <c r="BH193" i="3"/>
  <c r="BG193" i="3"/>
  <c r="BF193" i="3"/>
  <c r="T193" i="3"/>
  <c r="R193" i="3"/>
  <c r="P193" i="3"/>
  <c r="BI191" i="3"/>
  <c r="BH191" i="3"/>
  <c r="BG191" i="3"/>
  <c r="BF191" i="3"/>
  <c r="T191" i="3"/>
  <c r="R191" i="3"/>
  <c r="P191" i="3"/>
  <c r="BI189" i="3"/>
  <c r="BH189" i="3"/>
  <c r="BG189" i="3"/>
  <c r="BF189" i="3"/>
  <c r="T189" i="3"/>
  <c r="R189" i="3"/>
  <c r="P189" i="3"/>
  <c r="BI187" i="3"/>
  <c r="BH187" i="3"/>
  <c r="BG187" i="3"/>
  <c r="BF187" i="3"/>
  <c r="T187" i="3"/>
  <c r="R187" i="3"/>
  <c r="P187" i="3"/>
  <c r="BI184" i="3"/>
  <c r="BH184" i="3"/>
  <c r="BG184" i="3"/>
  <c r="BF184" i="3"/>
  <c r="T184" i="3"/>
  <c r="R184" i="3"/>
  <c r="P184" i="3"/>
  <c r="BI182" i="3"/>
  <c r="BH182" i="3"/>
  <c r="BG182" i="3"/>
  <c r="BF182" i="3"/>
  <c r="T182" i="3"/>
  <c r="R182" i="3"/>
  <c r="P182" i="3"/>
  <c r="BI180" i="3"/>
  <c r="BH180" i="3"/>
  <c r="BG180" i="3"/>
  <c r="BF180" i="3"/>
  <c r="T180" i="3"/>
  <c r="R180" i="3"/>
  <c r="P180" i="3"/>
  <c r="BI178" i="3"/>
  <c r="BH178" i="3"/>
  <c r="BG178" i="3"/>
  <c r="BF178" i="3"/>
  <c r="T178" i="3"/>
  <c r="R178" i="3"/>
  <c r="P178" i="3"/>
  <c r="BI176" i="3"/>
  <c r="BH176" i="3"/>
  <c r="BG176" i="3"/>
  <c r="BF176" i="3"/>
  <c r="T176" i="3"/>
  <c r="R176" i="3"/>
  <c r="P176" i="3"/>
  <c r="BI174" i="3"/>
  <c r="BH174" i="3"/>
  <c r="BG174" i="3"/>
  <c r="BF174" i="3"/>
  <c r="T174" i="3"/>
  <c r="R174" i="3"/>
  <c r="P174" i="3"/>
  <c r="BI172" i="3"/>
  <c r="BH172" i="3"/>
  <c r="BG172" i="3"/>
  <c r="BF172" i="3"/>
  <c r="T172" i="3"/>
  <c r="R172" i="3"/>
  <c r="P172" i="3"/>
  <c r="BI170" i="3"/>
  <c r="BH170" i="3"/>
  <c r="BG170" i="3"/>
  <c r="BF170" i="3"/>
  <c r="T170" i="3"/>
  <c r="R170" i="3"/>
  <c r="P170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59" i="3"/>
  <c r="BH159" i="3"/>
  <c r="BG159" i="3"/>
  <c r="BF159" i="3"/>
  <c r="T159" i="3"/>
  <c r="R159" i="3"/>
  <c r="P159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R153" i="3"/>
  <c r="P153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BI141" i="3"/>
  <c r="BH141" i="3"/>
  <c r="BG141" i="3"/>
  <c r="BF141" i="3"/>
  <c r="T141" i="3"/>
  <c r="R141" i="3"/>
  <c r="P141" i="3"/>
  <c r="BI137" i="3"/>
  <c r="BH137" i="3"/>
  <c r="BG137" i="3"/>
  <c r="BF137" i="3"/>
  <c r="T137" i="3"/>
  <c r="R137" i="3"/>
  <c r="P137" i="3"/>
  <c r="BI135" i="3"/>
  <c r="BH135" i="3"/>
  <c r="BG135" i="3"/>
  <c r="BF135" i="3"/>
  <c r="T135" i="3"/>
  <c r="R135" i="3"/>
  <c r="P135" i="3"/>
  <c r="BI133" i="3"/>
  <c r="BH133" i="3"/>
  <c r="BG133" i="3"/>
  <c r="BF133" i="3"/>
  <c r="T133" i="3"/>
  <c r="R133" i="3"/>
  <c r="P133" i="3"/>
  <c r="BI131" i="3"/>
  <c r="BH131" i="3"/>
  <c r="BG131" i="3"/>
  <c r="BF131" i="3"/>
  <c r="T131" i="3"/>
  <c r="R131" i="3"/>
  <c r="P131" i="3"/>
  <c r="F122" i="3"/>
  <c r="E120" i="3"/>
  <c r="F89" i="3"/>
  <c r="E87" i="3"/>
  <c r="J24" i="3"/>
  <c r="E24" i="3"/>
  <c r="J125" i="3" s="1"/>
  <c r="J23" i="3"/>
  <c r="J21" i="3"/>
  <c r="E21" i="3"/>
  <c r="J124" i="3" s="1"/>
  <c r="J20" i="3"/>
  <c r="J18" i="3"/>
  <c r="E18" i="3"/>
  <c r="F125" i="3" s="1"/>
  <c r="J17" i="3"/>
  <c r="J15" i="3"/>
  <c r="E15" i="3"/>
  <c r="F124" i="3" s="1"/>
  <c r="J14" i="3"/>
  <c r="J12" i="3"/>
  <c r="J122" i="3"/>
  <c r="E7" i="3"/>
  <c r="E118" i="3"/>
  <c r="J37" i="2"/>
  <c r="J36" i="2"/>
  <c r="AY95" i="1" s="1"/>
  <c r="J35" i="2"/>
  <c r="AX95" i="1"/>
  <c r="BI178" i="2"/>
  <c r="BH178" i="2"/>
  <c r="BG178" i="2"/>
  <c r="BF178" i="2"/>
  <c r="T178" i="2"/>
  <c r="T177" i="2" s="1"/>
  <c r="R178" i="2"/>
  <c r="R177" i="2"/>
  <c r="P178" i="2"/>
  <c r="P177" i="2" s="1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8" i="2"/>
  <c r="BH158" i="2"/>
  <c r="BG158" i="2"/>
  <c r="BF158" i="2"/>
  <c r="T158" i="2"/>
  <c r="R158" i="2"/>
  <c r="P158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40" i="2"/>
  <c r="BH140" i="2"/>
  <c r="BG140" i="2"/>
  <c r="BF140" i="2"/>
  <c r="T140" i="2"/>
  <c r="R140" i="2"/>
  <c r="P140" i="2"/>
  <c r="BI123" i="2"/>
  <c r="BH123" i="2"/>
  <c r="BG123" i="2"/>
  <c r="BF123" i="2"/>
  <c r="T123" i="2"/>
  <c r="R123" i="2"/>
  <c r="P123" i="2"/>
  <c r="F114" i="2"/>
  <c r="E112" i="2"/>
  <c r="F89" i="2"/>
  <c r="E87" i="2"/>
  <c r="J24" i="2"/>
  <c r="E24" i="2"/>
  <c r="J117" i="2"/>
  <c r="J23" i="2"/>
  <c r="J21" i="2"/>
  <c r="E21" i="2"/>
  <c r="J116" i="2"/>
  <c r="J20" i="2"/>
  <c r="J18" i="2"/>
  <c r="E18" i="2"/>
  <c r="F117" i="2"/>
  <c r="J17" i="2"/>
  <c r="J15" i="2"/>
  <c r="E15" i="2"/>
  <c r="F116" i="2"/>
  <c r="J14" i="2"/>
  <c r="J12" i="2"/>
  <c r="J114" i="2" s="1"/>
  <c r="E7" i="2"/>
  <c r="E110" i="2"/>
  <c r="L90" i="1"/>
  <c r="AM90" i="1"/>
  <c r="AM89" i="1"/>
  <c r="L89" i="1"/>
  <c r="AM87" i="1"/>
  <c r="L87" i="1"/>
  <c r="L85" i="1"/>
  <c r="L84" i="1"/>
  <c r="J187" i="4"/>
  <c r="J182" i="4"/>
  <c r="BK180" i="4"/>
  <c r="BK177" i="4"/>
  <c r="J175" i="4"/>
  <c r="J173" i="4"/>
  <c r="BK171" i="4"/>
  <c r="J169" i="4"/>
  <c r="BK167" i="4"/>
  <c r="BK165" i="4"/>
  <c r="J163" i="4"/>
  <c r="BK161" i="4"/>
  <c r="J157" i="4"/>
  <c r="BK153" i="4"/>
  <c r="J150" i="4"/>
  <c r="BK149" i="4"/>
  <c r="J145" i="4"/>
  <c r="J141" i="4"/>
  <c r="BK138" i="4"/>
  <c r="BK135" i="4"/>
  <c r="BK132" i="4"/>
  <c r="J130" i="4"/>
  <c r="BK128" i="4"/>
  <c r="BK499" i="3"/>
  <c r="J499" i="3"/>
  <c r="J496" i="3"/>
  <c r="J494" i="3"/>
  <c r="BK492" i="3"/>
  <c r="BK490" i="3"/>
  <c r="J476" i="3"/>
  <c r="BK463" i="3"/>
  <c r="J461" i="3"/>
  <c r="BK459" i="3"/>
  <c r="BK457" i="3"/>
  <c r="J455" i="3"/>
  <c r="BK452" i="3"/>
  <c r="BK449" i="3"/>
  <c r="J445" i="3"/>
  <c r="BK439" i="3"/>
  <c r="BK436" i="3"/>
  <c r="J431" i="3"/>
  <c r="BK428" i="3"/>
  <c r="J418" i="3"/>
  <c r="BK416" i="3"/>
  <c r="BK413" i="3"/>
  <c r="J411" i="3"/>
  <c r="J409" i="3"/>
  <c r="BK407" i="3"/>
  <c r="J402" i="3"/>
  <c r="BK399" i="3"/>
  <c r="J393" i="3"/>
  <c r="J391" i="3"/>
  <c r="BK389" i="3"/>
  <c r="J383" i="3"/>
  <c r="BK381" i="3"/>
  <c r="J379" i="3"/>
  <c r="BK377" i="3"/>
  <c r="J374" i="3"/>
  <c r="BK370" i="3"/>
  <c r="BK354" i="3"/>
  <c r="J350" i="3"/>
  <c r="BK348" i="3"/>
  <c r="J346" i="3"/>
  <c r="BK344" i="3"/>
  <c r="J342" i="3"/>
  <c r="J340" i="3"/>
  <c r="BK338" i="3"/>
  <c r="BK336" i="3"/>
  <c r="J334" i="3"/>
  <c r="BK329" i="3"/>
  <c r="BK328" i="3"/>
  <c r="J327" i="3"/>
  <c r="J326" i="3"/>
  <c r="BK324" i="3"/>
  <c r="J322" i="3"/>
  <c r="J320" i="3"/>
  <c r="J319" i="3"/>
  <c r="BK318" i="3"/>
  <c r="BK316" i="3"/>
  <c r="J314" i="3"/>
  <c r="BK312" i="3"/>
  <c r="J310" i="3"/>
  <c r="J307" i="3"/>
  <c r="BK301" i="3"/>
  <c r="BK299" i="3"/>
  <c r="J297" i="3"/>
  <c r="BK294" i="3"/>
  <c r="J292" i="3"/>
  <c r="BK288" i="3"/>
  <c r="BK284" i="3"/>
  <c r="J282" i="3"/>
  <c r="BK280" i="3"/>
  <c r="J256" i="3"/>
  <c r="J254" i="3"/>
  <c r="J252" i="3"/>
  <c r="J250" i="3"/>
  <c r="BK244" i="3"/>
  <c r="J237" i="3"/>
  <c r="J235" i="3"/>
  <c r="J233" i="3"/>
  <c r="J231" i="3"/>
  <c r="BK228" i="3"/>
  <c r="J226" i="3"/>
  <c r="BK224" i="3"/>
  <c r="J222" i="3"/>
  <c r="J220" i="3"/>
  <c r="BK218" i="3"/>
  <c r="BK216" i="3"/>
  <c r="J212" i="3"/>
  <c r="BK210" i="3"/>
  <c r="J208" i="3"/>
  <c r="J206" i="3"/>
  <c r="J200" i="3"/>
  <c r="J197" i="3"/>
  <c r="J195" i="3"/>
  <c r="J193" i="3"/>
  <c r="BK191" i="3"/>
  <c r="J189" i="3"/>
  <c r="BK187" i="3"/>
  <c r="J184" i="3"/>
  <c r="J182" i="3"/>
  <c r="BK180" i="3"/>
  <c r="BK178" i="3"/>
  <c r="J176" i="3"/>
  <c r="BK174" i="3"/>
  <c r="J172" i="3"/>
  <c r="J170" i="3"/>
  <c r="J166" i="3"/>
  <c r="J165" i="3"/>
  <c r="BK164" i="3"/>
  <c r="J159" i="3"/>
  <c r="BK155" i="3"/>
  <c r="BK153" i="3"/>
  <c r="BK151" i="3"/>
  <c r="BK149" i="3"/>
  <c r="J147" i="3"/>
  <c r="BK145" i="3"/>
  <c r="BK143" i="3"/>
  <c r="BK141" i="3"/>
  <c r="J141" i="3"/>
  <c r="BK137" i="3"/>
  <c r="J137" i="3"/>
  <c r="BK135" i="3"/>
  <c r="J135" i="3"/>
  <c r="BK133" i="3"/>
  <c r="J133" i="3"/>
  <c r="BK131" i="3"/>
  <c r="J131" i="3"/>
  <c r="J178" i="2"/>
  <c r="BK176" i="2"/>
  <c r="BK175" i="2"/>
  <c r="J174" i="2"/>
  <c r="J173" i="2"/>
  <c r="BK169" i="2"/>
  <c r="J169" i="2"/>
  <c r="J168" i="2"/>
  <c r="BK167" i="2"/>
  <c r="J167" i="2"/>
  <c r="BK166" i="2"/>
  <c r="BK165" i="2"/>
  <c r="BK164" i="2"/>
  <c r="J163" i="2"/>
  <c r="J161" i="2"/>
  <c r="J158" i="2"/>
  <c r="BK155" i="2"/>
  <c r="BK152" i="2"/>
  <c r="J140" i="2"/>
  <c r="BK123" i="2"/>
  <c r="AS94" i="1"/>
  <c r="BK187" i="4"/>
  <c r="BK184" i="4"/>
  <c r="J184" i="4"/>
  <c r="BK182" i="4"/>
  <c r="J180" i="4"/>
  <c r="J177" i="4"/>
  <c r="BK175" i="4"/>
  <c r="BK173" i="4"/>
  <c r="J171" i="4"/>
  <c r="BK169" i="4"/>
  <c r="J167" i="4"/>
  <c r="J165" i="4"/>
  <c r="BK163" i="4"/>
  <c r="J161" i="4"/>
  <c r="BK157" i="4"/>
  <c r="J153" i="4"/>
  <c r="BK150" i="4"/>
  <c r="J149" i="4"/>
  <c r="BK145" i="4"/>
  <c r="BK141" i="4"/>
  <c r="J138" i="4"/>
  <c r="J135" i="4"/>
  <c r="J132" i="4"/>
  <c r="BK130" i="4"/>
  <c r="J128" i="4"/>
  <c r="BK125" i="4"/>
  <c r="J125" i="4"/>
  <c r="BK496" i="3"/>
  <c r="BK494" i="3"/>
  <c r="J492" i="3"/>
  <c r="J490" i="3"/>
  <c r="BK476" i="3"/>
  <c r="J463" i="3"/>
  <c r="BK461" i="3"/>
  <c r="J459" i="3"/>
  <c r="J457" i="3"/>
  <c r="BK455" i="3"/>
  <c r="J452" i="3"/>
  <c r="J449" i="3"/>
  <c r="BK445" i="3"/>
  <c r="BK443" i="3"/>
  <c r="J443" i="3"/>
  <c r="J439" i="3"/>
  <c r="J436" i="3"/>
  <c r="BK431" i="3"/>
  <c r="J428" i="3"/>
  <c r="BK418" i="3"/>
  <c r="J416" i="3"/>
  <c r="J413" i="3"/>
  <c r="BK411" i="3"/>
  <c r="BK409" i="3"/>
  <c r="J407" i="3"/>
  <c r="BK402" i="3"/>
  <c r="J399" i="3"/>
  <c r="BK393" i="3"/>
  <c r="BK391" i="3"/>
  <c r="J389" i="3"/>
  <c r="BK383" i="3"/>
  <c r="J381" i="3"/>
  <c r="BK379" i="3"/>
  <c r="J377" i="3"/>
  <c r="BK374" i="3"/>
  <c r="J370" i="3"/>
  <c r="J354" i="3"/>
  <c r="BK350" i="3"/>
  <c r="J348" i="3"/>
  <c r="BK346" i="3"/>
  <c r="J344" i="3"/>
  <c r="BK342" i="3"/>
  <c r="BK340" i="3"/>
  <c r="J338" i="3"/>
  <c r="J336" i="3"/>
  <c r="BK334" i="3"/>
  <c r="J329" i="3"/>
  <c r="J328" i="3"/>
  <c r="BK327" i="3"/>
  <c r="BK326" i="3"/>
  <c r="J324" i="3"/>
  <c r="BK322" i="3"/>
  <c r="BK320" i="3"/>
  <c r="BK319" i="3"/>
  <c r="J318" i="3"/>
  <c r="J316" i="3"/>
  <c r="BK314" i="3"/>
  <c r="J312" i="3"/>
  <c r="BK310" i="3"/>
  <c r="BK307" i="3"/>
  <c r="J301" i="3"/>
  <c r="J299" i="3"/>
  <c r="BK297" i="3"/>
  <c r="J294" i="3"/>
  <c r="BK292" i="3"/>
  <c r="J288" i="3"/>
  <c r="J284" i="3"/>
  <c r="BK282" i="3"/>
  <c r="J280" i="3"/>
  <c r="BK256" i="3"/>
  <c r="BK254" i="3"/>
  <c r="BK252" i="3"/>
  <c r="BK250" i="3"/>
  <c r="J244" i="3"/>
  <c r="BK237" i="3"/>
  <c r="BK235" i="3"/>
  <c r="BK233" i="3"/>
  <c r="BK231" i="3"/>
  <c r="J228" i="3"/>
  <c r="BK226" i="3"/>
  <c r="J224" i="3"/>
  <c r="BK222" i="3"/>
  <c r="BK220" i="3"/>
  <c r="J218" i="3"/>
  <c r="J216" i="3"/>
  <c r="BK212" i="3"/>
  <c r="J210" i="3"/>
  <c r="BK208" i="3"/>
  <c r="BK206" i="3"/>
  <c r="BK200" i="3"/>
  <c r="BK197" i="3"/>
  <c r="BK195" i="3"/>
  <c r="BK193" i="3"/>
  <c r="J191" i="3"/>
  <c r="BK189" i="3"/>
  <c r="J187" i="3"/>
  <c r="BK184" i="3"/>
  <c r="BK182" i="3"/>
  <c r="J180" i="3"/>
  <c r="J178" i="3"/>
  <c r="BK176" i="3"/>
  <c r="J174" i="3"/>
  <c r="BK172" i="3"/>
  <c r="BK170" i="3"/>
  <c r="BK166" i="3"/>
  <c r="BK165" i="3"/>
  <c r="J164" i="3"/>
  <c r="BK159" i="3"/>
  <c r="J155" i="3"/>
  <c r="J153" i="3"/>
  <c r="J151" i="3"/>
  <c r="J149" i="3"/>
  <c r="BK147" i="3"/>
  <c r="J145" i="3"/>
  <c r="J143" i="3"/>
  <c r="BK178" i="2"/>
  <c r="J176" i="2"/>
  <c r="J175" i="2"/>
  <c r="BK174" i="2"/>
  <c r="BK173" i="2"/>
  <c r="BK168" i="2"/>
  <c r="J166" i="2"/>
  <c r="J165" i="2"/>
  <c r="J164" i="2"/>
  <c r="BK163" i="2"/>
  <c r="BK161" i="2"/>
  <c r="BK158" i="2"/>
  <c r="J155" i="2"/>
  <c r="J152" i="2"/>
  <c r="BK140" i="2"/>
  <c r="J123" i="2"/>
  <c r="BK130" i="3" l="1"/>
  <c r="R130" i="3"/>
  <c r="BK177" i="3"/>
  <c r="J177" i="3"/>
  <c r="J99" i="3" s="1"/>
  <c r="P177" i="3"/>
  <c r="T177" i="3"/>
  <c r="P186" i="3"/>
  <c r="BK215" i="3"/>
  <c r="J215" i="3" s="1"/>
  <c r="J101" i="3" s="1"/>
  <c r="T215" i="3"/>
  <c r="P279" i="3"/>
  <c r="T279" i="3"/>
  <c r="R296" i="3"/>
  <c r="BK309" i="3"/>
  <c r="J309" i="3" s="1"/>
  <c r="J104" i="3" s="1"/>
  <c r="R309" i="3"/>
  <c r="BK415" i="3"/>
  <c r="J415" i="3" s="1"/>
  <c r="J105" i="3" s="1"/>
  <c r="T415" i="3"/>
  <c r="P454" i="3"/>
  <c r="P453" i="3" s="1"/>
  <c r="R454" i="3"/>
  <c r="R453" i="3"/>
  <c r="BK127" i="4"/>
  <c r="J127" i="4" s="1"/>
  <c r="J99" i="4" s="1"/>
  <c r="BK122" i="2"/>
  <c r="J122" i="2"/>
  <c r="J98" i="2" s="1"/>
  <c r="P122" i="2"/>
  <c r="R122" i="2"/>
  <c r="T122" i="2"/>
  <c r="BK172" i="2"/>
  <c r="J172" i="2"/>
  <c r="J99" i="2"/>
  <c r="P172" i="2"/>
  <c r="R172" i="2"/>
  <c r="T172" i="2"/>
  <c r="P130" i="3"/>
  <c r="T130" i="3"/>
  <c r="R177" i="3"/>
  <c r="BK186" i="3"/>
  <c r="J186" i="3"/>
  <c r="J100" i="3"/>
  <c r="R186" i="3"/>
  <c r="T186" i="3"/>
  <c r="P215" i="3"/>
  <c r="R215" i="3"/>
  <c r="BK279" i="3"/>
  <c r="J279" i="3"/>
  <c r="J102" i="3"/>
  <c r="R279" i="3"/>
  <c r="BK296" i="3"/>
  <c r="J296" i="3" s="1"/>
  <c r="J103" i="3" s="1"/>
  <c r="P296" i="3"/>
  <c r="T296" i="3"/>
  <c r="P309" i="3"/>
  <c r="T309" i="3"/>
  <c r="P415" i="3"/>
  <c r="R415" i="3"/>
  <c r="BK454" i="3"/>
  <c r="J454" i="3"/>
  <c r="J108" i="3"/>
  <c r="T454" i="3"/>
  <c r="T453" i="3"/>
  <c r="P127" i="4"/>
  <c r="P123" i="4"/>
  <c r="P122" i="4" s="1"/>
  <c r="AU97" i="1" s="1"/>
  <c r="R127" i="4"/>
  <c r="R123" i="4"/>
  <c r="R122" i="4" s="1"/>
  <c r="T127" i="4"/>
  <c r="T123" i="4"/>
  <c r="T122" i="4"/>
  <c r="BK134" i="4"/>
  <c r="J134" i="4" s="1"/>
  <c r="J100" i="4" s="1"/>
  <c r="P134" i="4"/>
  <c r="R134" i="4"/>
  <c r="T134" i="4"/>
  <c r="BK179" i="4"/>
  <c r="J179" i="4"/>
  <c r="J101" i="4" s="1"/>
  <c r="P179" i="4"/>
  <c r="R179" i="4"/>
  <c r="T179" i="4"/>
  <c r="E85" i="2"/>
  <c r="F91" i="2"/>
  <c r="F92" i="2"/>
  <c r="BE123" i="2"/>
  <c r="BE158" i="2"/>
  <c r="BE161" i="2"/>
  <c r="BE164" i="2"/>
  <c r="BE166" i="2"/>
  <c r="BE168" i="2"/>
  <c r="BE173" i="2"/>
  <c r="BE178" i="2"/>
  <c r="BE145" i="3"/>
  <c r="BE155" i="3"/>
  <c r="BE164" i="3"/>
  <c r="BE165" i="3"/>
  <c r="BE166" i="3"/>
  <c r="BE170" i="3"/>
  <c r="BE174" i="3"/>
  <c r="BE180" i="3"/>
  <c r="BE182" i="3"/>
  <c r="BE187" i="3"/>
  <c r="BE191" i="3"/>
  <c r="BE193" i="3"/>
  <c r="BE195" i="3"/>
  <c r="BE197" i="3"/>
  <c r="BE200" i="3"/>
  <c r="BE206" i="3"/>
  <c r="BE210" i="3"/>
  <c r="BE212" i="3"/>
  <c r="BE220" i="3"/>
  <c r="BE224" i="3"/>
  <c r="BE226" i="3"/>
  <c r="BE231" i="3"/>
  <c r="BE233" i="3"/>
  <c r="BE235" i="3"/>
  <c r="BE244" i="3"/>
  <c r="BE250" i="3"/>
  <c r="BE252" i="3"/>
  <c r="BE254" i="3"/>
  <c r="BE256" i="3"/>
  <c r="BE282" i="3"/>
  <c r="BE288" i="3"/>
  <c r="BE294" i="3"/>
  <c r="BE299" i="3"/>
  <c r="BE307" i="3"/>
  <c r="BE312" i="3"/>
  <c r="BE314" i="3"/>
  <c r="BE319" i="3"/>
  <c r="BE320" i="3"/>
  <c r="BE324" i="3"/>
  <c r="BE326" i="3"/>
  <c r="BE329" i="3"/>
  <c r="BE338" i="3"/>
  <c r="BE340" i="3"/>
  <c r="BE344" i="3"/>
  <c r="BE348" i="3"/>
  <c r="BE370" i="3"/>
  <c r="BE377" i="3"/>
  <c r="BE381" i="3"/>
  <c r="BE389" i="3"/>
  <c r="BE391" i="3"/>
  <c r="BE399" i="3"/>
  <c r="BE407" i="3"/>
  <c r="BE409" i="3"/>
  <c r="BE416" i="3"/>
  <c r="BE428" i="3"/>
  <c r="BE439" i="3"/>
  <c r="BE443" i="3"/>
  <c r="BE445" i="3"/>
  <c r="BE449" i="3"/>
  <c r="BE452" i="3"/>
  <c r="BE459" i="3"/>
  <c r="BE463" i="3"/>
  <c r="BE492" i="3"/>
  <c r="F91" i="4"/>
  <c r="F92" i="4"/>
  <c r="E112" i="4"/>
  <c r="J119" i="4"/>
  <c r="BE125" i="4"/>
  <c r="BE128" i="4"/>
  <c r="BE141" i="4"/>
  <c r="BE149" i="4"/>
  <c r="BE153" i="4"/>
  <c r="BE161" i="4"/>
  <c r="BE167" i="4"/>
  <c r="BE171" i="4"/>
  <c r="BE173" i="4"/>
  <c r="BE175" i="4"/>
  <c r="BE180" i="4"/>
  <c r="BE184" i="4"/>
  <c r="J89" i="2"/>
  <c r="J91" i="2"/>
  <c r="J92" i="2"/>
  <c r="BE140" i="2"/>
  <c r="BE152" i="2"/>
  <c r="BE155" i="2"/>
  <c r="BE163" i="2"/>
  <c r="BE165" i="2"/>
  <c r="BE167" i="2"/>
  <c r="BE169" i="2"/>
  <c r="BE174" i="2"/>
  <c r="BE175" i="2"/>
  <c r="BE176" i="2"/>
  <c r="BK177" i="2"/>
  <c r="J177" i="2" s="1"/>
  <c r="J100" i="2" s="1"/>
  <c r="E85" i="3"/>
  <c r="J89" i="3"/>
  <c r="F91" i="3"/>
  <c r="J91" i="3"/>
  <c r="F92" i="3"/>
  <c r="J92" i="3"/>
  <c r="BE131" i="3"/>
  <c r="BE133" i="3"/>
  <c r="BE135" i="3"/>
  <c r="BE137" i="3"/>
  <c r="BE141" i="3"/>
  <c r="BE143" i="3"/>
  <c r="BE147" i="3"/>
  <c r="BE149" i="3"/>
  <c r="BE151" i="3"/>
  <c r="BE153" i="3"/>
  <c r="BE159" i="3"/>
  <c r="BE172" i="3"/>
  <c r="BE176" i="3"/>
  <c r="BE178" i="3"/>
  <c r="BE184" i="3"/>
  <c r="BE189" i="3"/>
  <c r="BE208" i="3"/>
  <c r="BE216" i="3"/>
  <c r="BE218" i="3"/>
  <c r="BE222" i="3"/>
  <c r="BE228" i="3"/>
  <c r="BE237" i="3"/>
  <c r="BE280" i="3"/>
  <c r="BE284" i="3"/>
  <c r="BE292" i="3"/>
  <c r="BE297" i="3"/>
  <c r="BE301" i="3"/>
  <c r="BE310" i="3"/>
  <c r="BE316" i="3"/>
  <c r="BE318" i="3"/>
  <c r="BE322" i="3"/>
  <c r="BE327" i="3"/>
  <c r="BE328" i="3"/>
  <c r="BE334" i="3"/>
  <c r="BE336" i="3"/>
  <c r="BE342" i="3"/>
  <c r="BE346" i="3"/>
  <c r="BE350" i="3"/>
  <c r="BE354" i="3"/>
  <c r="BE374" i="3"/>
  <c r="BE379" i="3"/>
  <c r="BE383" i="3"/>
  <c r="BE393" i="3"/>
  <c r="BE402" i="3"/>
  <c r="BE411" i="3"/>
  <c r="BE413" i="3"/>
  <c r="BE418" i="3"/>
  <c r="BE431" i="3"/>
  <c r="BE436" i="3"/>
  <c r="BE455" i="3"/>
  <c r="BE457" i="3"/>
  <c r="BE461" i="3"/>
  <c r="BE476" i="3"/>
  <c r="BE490" i="3"/>
  <c r="BE494" i="3"/>
  <c r="BE496" i="3"/>
  <c r="BE499" i="3"/>
  <c r="BK451" i="3"/>
  <c r="J451" i="3"/>
  <c r="J106" i="3"/>
  <c r="J89" i="4"/>
  <c r="J91" i="4"/>
  <c r="BE130" i="4"/>
  <c r="BE132" i="4"/>
  <c r="BE135" i="4"/>
  <c r="BE138" i="4"/>
  <c r="BE145" i="4"/>
  <c r="BE150" i="4"/>
  <c r="BE157" i="4"/>
  <c r="BE163" i="4"/>
  <c r="BE165" i="4"/>
  <c r="BE169" i="4"/>
  <c r="BE177" i="4"/>
  <c r="BE182" i="4"/>
  <c r="BE187" i="4"/>
  <c r="BK124" i="4"/>
  <c r="J124" i="4" s="1"/>
  <c r="J98" i="4" s="1"/>
  <c r="BK186" i="4"/>
  <c r="J186" i="4"/>
  <c r="J102" i="4"/>
  <c r="F34" i="3"/>
  <c r="BA96" i="1"/>
  <c r="F37" i="3"/>
  <c r="BD96" i="1" s="1"/>
  <c r="F34" i="2"/>
  <c r="BA95" i="1"/>
  <c r="F35" i="2"/>
  <c r="BB95" i="1"/>
  <c r="F37" i="2"/>
  <c r="BD95" i="1"/>
  <c r="J34" i="3"/>
  <c r="AW96" i="1" s="1"/>
  <c r="F34" i="4"/>
  <c r="BA97" i="1" s="1"/>
  <c r="F35" i="4"/>
  <c r="BB97" i="1"/>
  <c r="F37" i="4"/>
  <c r="BD97" i="1"/>
  <c r="F35" i="3"/>
  <c r="BB96" i="1" s="1"/>
  <c r="J34" i="2"/>
  <c r="AW95" i="1" s="1"/>
  <c r="F36" i="2"/>
  <c r="BC95" i="1"/>
  <c r="F36" i="3"/>
  <c r="BC96" i="1"/>
  <c r="J34" i="4"/>
  <c r="AW97" i="1" s="1"/>
  <c r="F36" i="4"/>
  <c r="BC97" i="1" s="1"/>
  <c r="P121" i="2" l="1"/>
  <c r="P120" i="2"/>
  <c r="AU95" i="1"/>
  <c r="T129" i="3"/>
  <c r="T128" i="3" s="1"/>
  <c r="P129" i="3"/>
  <c r="P128" i="3" s="1"/>
  <c r="AU96" i="1" s="1"/>
  <c r="T121" i="2"/>
  <c r="T120" i="2"/>
  <c r="R121" i="2"/>
  <c r="R120" i="2"/>
  <c r="R129" i="3"/>
  <c r="R128" i="3"/>
  <c r="BK129" i="3"/>
  <c r="J129" i="3" s="1"/>
  <c r="J97" i="3" s="1"/>
  <c r="J130" i="3"/>
  <c r="J98" i="3"/>
  <c r="BK453" i="3"/>
  <c r="J453" i="3"/>
  <c r="J107" i="3"/>
  <c r="BK121" i="2"/>
  <c r="J121" i="2"/>
  <c r="J97" i="2" s="1"/>
  <c r="BK123" i="4"/>
  <c r="J123" i="4"/>
  <c r="J97" i="4"/>
  <c r="BC94" i="1"/>
  <c r="W32" i="1" s="1"/>
  <c r="J33" i="4"/>
  <c r="AV97" i="1" s="1"/>
  <c r="AT97" i="1" s="1"/>
  <c r="BB94" i="1"/>
  <c r="W31" i="1"/>
  <c r="BD94" i="1"/>
  <c r="W33" i="1"/>
  <c r="F33" i="2"/>
  <c r="AZ95" i="1"/>
  <c r="J33" i="2"/>
  <c r="AV95" i="1" s="1"/>
  <c r="AT95" i="1" s="1"/>
  <c r="J33" i="3"/>
  <c r="AV96" i="1" s="1"/>
  <c r="AT96" i="1" s="1"/>
  <c r="BA94" i="1"/>
  <c r="W30" i="1"/>
  <c r="F33" i="3"/>
  <c r="AZ96" i="1" s="1"/>
  <c r="F33" i="4"/>
  <c r="AZ97" i="1"/>
  <c r="BK120" i="2" l="1"/>
  <c r="J120" i="2"/>
  <c r="J96" i="2"/>
  <c r="BK128" i="3"/>
  <c r="J128" i="3"/>
  <c r="J96" i="3"/>
  <c r="BK122" i="4"/>
  <c r="J122" i="4"/>
  <c r="J96" i="4" s="1"/>
  <c r="AU94" i="1"/>
  <c r="AZ94" i="1"/>
  <c r="W29" i="1"/>
  <c r="AW94" i="1"/>
  <c r="AK30" i="1" s="1"/>
  <c r="AY94" i="1"/>
  <c r="AX94" i="1"/>
  <c r="AV94" i="1" l="1"/>
  <c r="AK29" i="1" s="1"/>
  <c r="J30" i="3"/>
  <c r="AG96" i="1"/>
  <c r="AN96" i="1"/>
  <c r="J30" i="2"/>
  <c r="AG95" i="1"/>
  <c r="AN95" i="1"/>
  <c r="J30" i="4"/>
  <c r="AG97" i="1" s="1"/>
  <c r="AN97" i="1" s="1"/>
  <c r="J39" i="4" l="1"/>
  <c r="J39" i="2"/>
  <c r="J39" i="3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<sst xmlns="http://schemas.openxmlformats.org/spreadsheetml/2006/main" count="5990" uniqueCount="999">
  <si>
    <t>Export Komplet</t>
  </si>
  <si>
    <t/>
  </si>
  <si>
    <t>2.0</t>
  </si>
  <si>
    <t>ZAMOK</t>
  </si>
  <si>
    <t>False</t>
  </si>
  <si>
    <t>{cb7b9b4c-0e24-4bf5-a493-b33646b27f3b}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</si>
  <si>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</si>
  <si>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</si>
  <si>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</si>
  <si>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</si>
  <si>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</si>
  <si>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</si>
  <si>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</si>
  <si>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</si>
  <si>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1511701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</si>
  <si>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</si>
  <si>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</si>
  <si>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mostu ev. č. 1773-2 Šťáhlavice - Kornatice</t>
  </si>
  <si>
    <t>KSO:</t>
  </si>
  <si>
    <t>CC-CZ:</t>
  </si>
  <si>
    <t>Místo:</t>
  </si>
  <si>
    <t xml:space="preserve"> </t>
  </si>
  <si>
    <t>Datum:</t>
  </si>
  <si>
    <t>8. 7. 2020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</si>
  <si>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</si>
  <si>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</si>
  <si>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</si>
  <si>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</si>
  <si>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</si>
  <si>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</si>
  <si>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</si>
  <si>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</si>
  <si>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</si>
  <si>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</si>
  <si>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</si>
  <si>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</si>
  <si>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</si>
  <si>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</si>
  <si>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</si>
  <si>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</si>
  <si>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</si>
  <si>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</si>
  <si>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</si>
  <si>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</si>
  <si>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</si>
  <si>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</si>
  <si>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</si>
  <si>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</si>
  <si>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</si>
  <si>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</si>
  <si>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</si>
  <si>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</si>
  <si>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</si>
  <si>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</si>
  <si>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</si>
  <si>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</si>
  <si>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</si>
  <si>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</si>
  <si>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</si>
  <si>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</si>
  <si>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</si>
  <si>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</si>
  <si>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</si>
  <si>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</si>
  <si>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</si>
  <si>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</si>
  <si>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</si>
  <si>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</si>
  <si>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</si>
  <si>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</si>
  <si>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</si>
  <si>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</si>
  <si>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</si>
  <si>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</si>
  <si>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</si>
  <si>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</si>
  <si>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</si>
  <si>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</si>
  <si>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</si>
  <si>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Všeobecné a ostatní náklady</t>
  </si>
  <si>
    <t>STA</t>
  </si>
  <si>
    <t>1</t>
  </si>
  <si>
    <t>{42c51f68-3369-4be4-a1d4-27a151bf1621}</t>
  </si>
  <si>
    <t>2</t>
  </si>
  <si>
    <t>SO 201</t>
  </si>
  <si>
    <t>Oprava mostu</t>
  </si>
  <si>
    <t>{5a48cce5-f3b8-4cf7-ae0b-2587d441dad1}</t>
  </si>
  <si>
    <t>SO DIO</t>
  </si>
  <si>
    <t>DIO</t>
  </si>
  <si>
    <t>{fcbeffe9-251b-4c2d-955f-e58b68902467}</t>
  </si>
  <si>
    <t>KRYCÍ LIST SOUPISU PRACÍ</t>
  </si>
  <si>
    <t>Objekt:</t>
  </si>
  <si>
    <t>SO 000 - Všeobecné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</si>
  <si>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</si>
  <si>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</si>
  <si>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</si>
  <si>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</si>
  <si>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</si>
  <si>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</si>
  <si>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</si>
  <si>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</si>
  <si>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</si>
  <si>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</si>
  <si>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</si>
  <si>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</si>
  <si>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</si>
  <si>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</si>
  <si>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</si>
  <si>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</si>
  <si>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</si>
  <si>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</si>
  <si>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</si>
  <si>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</si>
  <si>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</si>
  <si>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</si>
  <si>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</si>
  <si>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</si>
  <si>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</si>
  <si>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</si>
  <si>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</si>
  <si>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</si>
  <si>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</si>
  <si>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00410R</t>
  </si>
  <si>
    <t>Vedlejší náklady</t>
  </si>
  <si>
    <t>kpl</t>
  </si>
  <si>
    <t>1024</t>
  </si>
  <si>
    <t>754542145</t>
  </si>
  <si>
    <t>VV</t>
  </si>
  <si>
    <t>obsahují zejména náklady na:_x000D_</t>
  </si>
  <si>
    <t>- ztížené výrobní podmínky související s umístěním stavby, provozními nebo_x000D_</t>
  </si>
  <si>
    <t>dopravními omezeními_x000D_</t>
  </si>
  <si>
    <t>- uvedení stavbou dotčených ploch a staveništní dopravou dotčených komunikací_x000D_</t>
  </si>
  <si>
    <t>do původního nebo projektovaného stavu_x000D_</t>
  </si>
  <si>
    <t>- zajištění bezpečnosti při provádění stavby ve smyslu bezpečnosti práce a_x000D_</t>
  </si>
  <si>
    <t>ochrany životního prostředí_x000D_</t>
  </si>
  <si>
    <t>- likvidace přebytečného stavebního materiálu odpovídajícím způsobem_x000D_</t>
  </si>
  <si>
    <t>- péče o nepředané objekty a konstrukce stavby, jejich ošetřování_x000D_</t>
  </si>
  <si>
    <t>- nutný rozsah stavebního pojištění budovaného díla na předmětné stavbě a_x000D_</t>
  </si>
  <si>
    <t>pojištění odpovědnosti za škodu způsobenou dodavatelem třetí osobě_x000D_</t>
  </si>
  <si>
    <t>- zajištění bankovních garancí_x000D_</t>
  </si>
  <si>
    <t>- všechny další nutné náklady k řádnému a úplnému zhotovení předmětu díla_x000D_</t>
  </si>
  <si>
    <t>zřejmé ze zadávací dokumentace nebo místních podmínek</t>
  </si>
  <si>
    <t>00420R</t>
  </si>
  <si>
    <t>Ostatní náklady</t>
  </si>
  <si>
    <t>134349270</t>
  </si>
  <si>
    <t>obsahují zejména náklady na:</t>
  </si>
  <si>
    <t>- úpravu příslušné dokumentace dle technologických postupů zhotovitele a dle při_x000D_</t>
  </si>
  <si>
    <t>provádění díla zjištěných skutečností_x000D_</t>
  </si>
  <si>
    <t>- zpracování Plánu havarijních opatření zařízení staveniště a mechanizace_x000D_</t>
  </si>
  <si>
    <t>- zpracování Plánu bezpečnosti a ochrany zdraví při práci na staveništi (dle § 15,_x000D_</t>
  </si>
  <si>
    <t>odst. 2 zákona č. 309/2006 Sb., kterým se upravují další požadavky BOZP)_x000D_</t>
  </si>
  <si>
    <t>- zpracování technologických postupů a plánů kontrol_x000D_</t>
  </si>
  <si>
    <t>- pasportizace stavbou dotčených ploch a objektů_x000D_</t>
  </si>
  <si>
    <t>- všechny další nutné činnosti k řádnému a úplnému zhotovení předmětu díla_x000D_</t>
  </si>
  <si>
    <t>3</t>
  </si>
  <si>
    <t>012203000</t>
  </si>
  <si>
    <t>Geodetické práce při provádění stavby- Zeměměřičská měření</t>
  </si>
  <si>
    <t>CS ÚRS 2020 02</t>
  </si>
  <si>
    <t>-771718785</t>
  </si>
  <si>
    <t>zaměření NK po odbourání stávajících konstrukcí</t>
  </si>
  <si>
    <t>4</t>
  </si>
  <si>
    <t>012303000</t>
  </si>
  <si>
    <t>Geodetické práce po výstavbě</t>
  </si>
  <si>
    <t>CS ÚRS 2020 01</t>
  </si>
  <si>
    <t>-1671991495</t>
  </si>
  <si>
    <t>"Zaměření skutečného stavu po dokončení stavby vč. zákresu do katastrální mapy a její digitalizace"</t>
  </si>
  <si>
    <t>013244000</t>
  </si>
  <si>
    <t>Dokumentace pro provádění stavby</t>
  </si>
  <si>
    <t>1930541289</t>
  </si>
  <si>
    <t xml:space="preserve">"RDS" </t>
  </si>
  <si>
    <t>6</t>
  </si>
  <si>
    <t>013254000</t>
  </si>
  <si>
    <t>Dokumentace skutečného provedení stavby</t>
  </si>
  <si>
    <t>639988047</t>
  </si>
  <si>
    <t>"dokumentace skutečného provedení v digitální formě"1</t>
  </si>
  <si>
    <t>7</t>
  </si>
  <si>
    <t>013274000</t>
  </si>
  <si>
    <t>Pasportizace objektu před započetím prací</t>
  </si>
  <si>
    <t>1412071236</t>
  </si>
  <si>
    <t>8</t>
  </si>
  <si>
    <t>013284000</t>
  </si>
  <si>
    <t>Pasportizace objektu po provedení prací</t>
  </si>
  <si>
    <t>1005671772</t>
  </si>
  <si>
    <t>9</t>
  </si>
  <si>
    <t>013294000</t>
  </si>
  <si>
    <t>Ostatní dokumentace- HMP</t>
  </si>
  <si>
    <t>ks</t>
  </si>
  <si>
    <t>1601753345</t>
  </si>
  <si>
    <t>10</t>
  </si>
  <si>
    <t>013294000a</t>
  </si>
  <si>
    <t>Ostatní dokumentace-fotodokumentace</t>
  </si>
  <si>
    <t>-248900176</t>
  </si>
  <si>
    <t>11</t>
  </si>
  <si>
    <t>013294000b</t>
  </si>
  <si>
    <t>Ostatní dokumentace - Vypracování mostního listu</t>
  </si>
  <si>
    <t>369537638</t>
  </si>
  <si>
    <t>12</t>
  </si>
  <si>
    <t>013294000c</t>
  </si>
  <si>
    <t>Ostatní dokumentace- VTD, TP</t>
  </si>
  <si>
    <t>1788032401</t>
  </si>
  <si>
    <t>13</t>
  </si>
  <si>
    <t>02931R</t>
  </si>
  <si>
    <t>OSTATNÍ POŽADAVKY - ZPŘÍSTUPNĚNÍ NK A OCHRANA TOKU</t>
  </si>
  <si>
    <t>395633598</t>
  </si>
  <si>
    <t>podrobný popis položky viz příloha 1 článek 5.2</t>
  </si>
  <si>
    <t>VRN3</t>
  </si>
  <si>
    <t>Zařízení staveniště</t>
  </si>
  <si>
    <t>14</t>
  </si>
  <si>
    <t>034103000</t>
  </si>
  <si>
    <t>Oplocení staveniště</t>
  </si>
  <si>
    <t>-2078776669</t>
  </si>
  <si>
    <t>032002000</t>
  </si>
  <si>
    <t>Vybavení staveniště</t>
  </si>
  <si>
    <t>-1403111804</t>
  </si>
  <si>
    <t>16</t>
  </si>
  <si>
    <t>034002000</t>
  </si>
  <si>
    <t>Zabezpečení staveniště</t>
  </si>
  <si>
    <t>-1296672147</t>
  </si>
  <si>
    <t>17</t>
  </si>
  <si>
    <t>034503000</t>
  </si>
  <si>
    <t>Informační tabule na staveništi</t>
  </si>
  <si>
    <t>-881613845</t>
  </si>
  <si>
    <t>VRN4</t>
  </si>
  <si>
    <t>Inženýrská činnost</t>
  </si>
  <si>
    <t>18</t>
  </si>
  <si>
    <t>042903000</t>
  </si>
  <si>
    <t xml:space="preserve">Ostatní posudky </t>
  </si>
  <si>
    <t>-1549271049</t>
  </si>
  <si>
    <t>"kontroly, revizní zprávy"</t>
  </si>
  <si>
    <t>"výpočet zatížitelnosti"</t>
  </si>
  <si>
    <t>SO 201 - Oprava mostu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</si>
  <si>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</si>
  <si>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</si>
  <si>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</si>
  <si>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</si>
  <si>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</si>
  <si>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</si>
  <si>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</si>
  <si>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</si>
  <si>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</si>
  <si>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</si>
  <si>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</si>
  <si>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</si>
  <si>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</si>
  <si>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</si>
  <si>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</si>
  <si>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111301111</t>
  </si>
  <si>
    <t>Sejmutí drnu tl. do 100 mm, v jakékoliv ploše</t>
  </si>
  <si>
    <t>m2</t>
  </si>
  <si>
    <t>-2108033257</t>
  </si>
  <si>
    <t>4*4*3</t>
  </si>
  <si>
    <t>113152112</t>
  </si>
  <si>
    <t>Odstranění podkladů zpevněných ploch  s přemístěním na skládku na vzdálenost do 20 m nebo s naložením na dopravní prostředek z kameniva drceného</t>
  </si>
  <si>
    <t>m3</t>
  </si>
  <si>
    <t>107858490</t>
  </si>
  <si>
    <t>"odhad tl 200 mm" 2*0,2*5,8*3,1</t>
  </si>
  <si>
    <t>113153111</t>
  </si>
  <si>
    <t>Odstranění podkladů zpevněných ploch  s přemístěním na skládku na vzdálenost do 20 m nebo s naložením na dopravní prostředek ze štěrkopísku stabilizovaného cementem</t>
  </si>
  <si>
    <t>836216378</t>
  </si>
  <si>
    <t>"odhad tl. 150 mm" 2*0,15*5,4*3,5</t>
  </si>
  <si>
    <t>113154124</t>
  </si>
  <si>
    <t>Frézování živičného podkladu nebo krytu  s naložením na dopravní prostředek plochy do 500 m2 bez překážek v trase pruhu šířky přes 0,5 m do 1 m, tloušťky vrstvy 100 mm</t>
  </si>
  <si>
    <t>982125603</t>
  </si>
  <si>
    <t>"Odfrézovaný materiál bude odvezen do skladu investora (Seč u Blovic)"</t>
  </si>
  <si>
    <t>odhad tl. 90 mm</t>
  </si>
  <si>
    <t>44,1*4,646</t>
  </si>
  <si>
    <t>131251103</t>
  </si>
  <si>
    <t>Hloubení nezapažených jam a zářezů strojně s urovnáním dna do předepsaného profilu a spádu v hornině třídy těžitelnosti I skupiny 3 přes 50 do 100 m3</t>
  </si>
  <si>
    <t>1660660295</t>
  </si>
  <si>
    <t xml:space="preserve"> 2,1*2,5*10,5*2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</si>
  <si>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</si>
  <si>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</si>
  <si>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-1822383783</t>
  </si>
  <si>
    <t>"meziskládka a pro zpětný násyp svahů"2*52,5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</si>
  <si>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</si>
  <si>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</si>
  <si>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-1035362971</t>
  </si>
  <si>
    <t>"přebytek zeminy" 110,25-52,5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</si>
  <si>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</si>
  <si>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</si>
  <si>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-2115250821</t>
  </si>
  <si>
    <t>"Odhad 20 km" 10*57,75</t>
  </si>
  <si>
    <t>167151111</t>
  </si>
  <si>
    <t>Nakládání, skládání a překládání neulehlého výkopku nebo sypaniny strojně nakládání, množství přes 100 m3, z hornin třídy těžitelnosti I, skupiny 1 až 3</t>
  </si>
  <si>
    <t>-896101958</t>
  </si>
  <si>
    <t>" z meziskládky"52,5</t>
  </si>
  <si>
    <t>171151101</t>
  </si>
  <si>
    <t>Hutnění boků násypů z hornin soudržných a sypkých pro jakýkoliv sklon, délku a míru zhutnění svahu</t>
  </si>
  <si>
    <t>1582957147</t>
  </si>
  <si>
    <t>171151103</t>
  </si>
  <si>
    <t>Uložení sypanin do násypů s rozprostřením sypaniny ve vrstvách a s hrubým urovnáním zhutněných z hornin soudržných jakékoliv třídy těžitelnosti</t>
  </si>
  <si>
    <t>616551910</t>
  </si>
  <si>
    <t>2,1*2,5*(10,5-5,5)*2</t>
  </si>
  <si>
    <t>171201231</t>
  </si>
  <si>
    <t>Poplatek za uložení stavebního odpadu na recyklační skládce (skládkovné) zeminy a kamení zatříděného do Katalogu odpadů pod kódem 17 05 04</t>
  </si>
  <si>
    <t>t</t>
  </si>
  <si>
    <t>-93538131</t>
  </si>
  <si>
    <t>"zemina" 2,0*57,75</t>
  </si>
  <si>
    <t>"drn" 2,0*0,2*48</t>
  </si>
  <si>
    <t>Součet</t>
  </si>
  <si>
    <t>171251201</t>
  </si>
  <si>
    <t>Uložení sypaniny na skládky nebo meziskládky bez hutnění s upravením uložené sypaniny do předepsaného tvaru</t>
  </si>
  <si>
    <t>-965514747</t>
  </si>
  <si>
    <t xml:space="preserve">"skládka a meziskládka" </t>
  </si>
  <si>
    <t>"Skládka" 57,75</t>
  </si>
  <si>
    <t>"Meziskládka" 52,5</t>
  </si>
  <si>
    <t>182251101</t>
  </si>
  <si>
    <t>Svahování trvalých svahů do projektovaných profilů strojně s potřebným přemístěním výkopku při svahování násypů v jakékoliv hornině</t>
  </si>
  <si>
    <t>1653719914</t>
  </si>
  <si>
    <t>182351023</t>
  </si>
  <si>
    <t>Rozprostření a urovnání ornice ve svahu sklonu přes 1:5 strojně při souvislé ploše do 100 m2, tl. vrstvy do 200 mm</t>
  </si>
  <si>
    <t>-675673931</t>
  </si>
  <si>
    <t>1823510R</t>
  </si>
  <si>
    <t>Dovoz a nákup ornice</t>
  </si>
  <si>
    <t>1767289479</t>
  </si>
  <si>
    <t>48*0,15" svah"</t>
  </si>
  <si>
    <t>(30+50)*2*2*0,5 "vyrovnání krajnice"</t>
  </si>
  <si>
    <t>183405211</t>
  </si>
  <si>
    <t>Výsev trávníku hydroosevem  na ornici</t>
  </si>
  <si>
    <t>1727526416</t>
  </si>
  <si>
    <t>4*4*3+320</t>
  </si>
  <si>
    <t>M</t>
  </si>
  <si>
    <t>00572474</t>
  </si>
  <si>
    <t>osivo směs travní krajinná-svahová</t>
  </si>
  <si>
    <t>kg</t>
  </si>
  <si>
    <t>739439362</t>
  </si>
  <si>
    <t>48*0,025+320*0,025</t>
  </si>
  <si>
    <t>19</t>
  </si>
  <si>
    <t>185804312</t>
  </si>
  <si>
    <t>Zalití rostlin vodou plochy záhonů jednotlivě přes 20 m2</t>
  </si>
  <si>
    <t>1704231196</t>
  </si>
  <si>
    <t>48*0,005*10+320*0,005*10</t>
  </si>
  <si>
    <t>20</t>
  </si>
  <si>
    <t>08211321</t>
  </si>
  <si>
    <t>voda pitná pro ostatní odběratele</t>
  </si>
  <si>
    <t>-787037424</t>
  </si>
  <si>
    <t>Zakládání</t>
  </si>
  <si>
    <t>212311111</t>
  </si>
  <si>
    <t>Obetonování vyústění příčného odvodnění včetně žlabovky</t>
  </si>
  <si>
    <t>kus</t>
  </si>
  <si>
    <t>192229316</t>
  </si>
  <si>
    <t>2*2</t>
  </si>
  <si>
    <t>22</t>
  </si>
  <si>
    <t>212341111</t>
  </si>
  <si>
    <t>Obetonování drenážních trub mezerovitým betonem</t>
  </si>
  <si>
    <t>-2012263126</t>
  </si>
  <si>
    <t>"Výplň za opěrami a zdmi z mezerovitého betonu" 1,8*2,3*5,5*2</t>
  </si>
  <si>
    <t>23</t>
  </si>
  <si>
    <t>212792212</t>
  </si>
  <si>
    <t>Odvodnění mostní opěry z plastových trub drenážní potrubí flexibilní DN 160</t>
  </si>
  <si>
    <t>m</t>
  </si>
  <si>
    <t>-1658128126</t>
  </si>
  <si>
    <t>2*14</t>
  </si>
  <si>
    <t>24</t>
  </si>
  <si>
    <t>273311124</t>
  </si>
  <si>
    <t>Základové konstrukce z betonu prostého desky ve výkopu nebo na hlavách pilot C 12/15</t>
  </si>
  <si>
    <t>-1499331501</t>
  </si>
  <si>
    <t>"podklad pro drenáž" 1,16*0,22*6,78*2</t>
  </si>
  <si>
    <t>Svislé a kompletní konstrukce</t>
  </si>
  <si>
    <t>25</t>
  </si>
  <si>
    <t>317171126</t>
  </si>
  <si>
    <t>Kotvení monolitického betonu římsy do mostovky  kotvou do vývrtu</t>
  </si>
  <si>
    <t>1191225717</t>
  </si>
  <si>
    <t>2*30</t>
  </si>
  <si>
    <t>26</t>
  </si>
  <si>
    <t>31717112R</t>
  </si>
  <si>
    <t>Dodání kotev do vývrtu</t>
  </si>
  <si>
    <t>-1006576030</t>
  </si>
  <si>
    <t>27</t>
  </si>
  <si>
    <t>317321118</t>
  </si>
  <si>
    <t>Římsy ze železového betonu  C 30/37</t>
  </si>
  <si>
    <t>746797754</t>
  </si>
  <si>
    <t>2*(0,18*0,125+0,24*0,455)*30,725</t>
  </si>
  <si>
    <t>28</t>
  </si>
  <si>
    <t>317353121</t>
  </si>
  <si>
    <t>Bednění mostní římsy  zřízení všech tvarů</t>
  </si>
  <si>
    <t>1075714402</t>
  </si>
  <si>
    <t>2*(30,725*0,81)</t>
  </si>
  <si>
    <t>29</t>
  </si>
  <si>
    <t>317353221</t>
  </si>
  <si>
    <t>Bednění mostní římsy  odstranění všech tvarů</t>
  </si>
  <si>
    <t>1794712292</t>
  </si>
  <si>
    <t>30</t>
  </si>
  <si>
    <t>317361116</t>
  </si>
  <si>
    <t>Výztuž mostních železobetonových říms  z betonářské oceli 10 505 (R) nebo BSt 500</t>
  </si>
  <si>
    <t>-780632790</t>
  </si>
  <si>
    <t>odhad 150 kg/m3</t>
  </si>
  <si>
    <t>0,15*8,093</t>
  </si>
  <si>
    <t>31</t>
  </si>
  <si>
    <t>334323218</t>
  </si>
  <si>
    <t>Mostní křídla a závěrné zídky z betonu železového C 30/37</t>
  </si>
  <si>
    <t>-100291295</t>
  </si>
  <si>
    <t>Železový beton C30/37 -XF4</t>
  </si>
  <si>
    <t>"závěrné zídky" (0,1*0,325*5,66+0,4*(1,54*6,66+(1,54+0,5)/2*1,5*2))*2</t>
  </si>
  <si>
    <t>0,16*0,5*9,66+0,235*0,5*9,66</t>
  </si>
  <si>
    <t>"dobetonávka pod ložisky"0,1*1,3*9,66*2</t>
  </si>
  <si>
    <t>32</t>
  </si>
  <si>
    <t>334352111</t>
  </si>
  <si>
    <t>Bednění mostních křídel a závěrných zídek ze systémového bednění  zřízení z překližek</t>
  </si>
  <si>
    <t>-1713650861</t>
  </si>
  <si>
    <t>(9,66*(1,54+0,5))*2+(1,54*9,66)*2</t>
  </si>
  <si>
    <t>33</t>
  </si>
  <si>
    <t>334352211</t>
  </si>
  <si>
    <t>Bednění mostních křídel a závěrných zídek ze systémového bednění  odstranění z překližek</t>
  </si>
  <si>
    <t>324343442</t>
  </si>
  <si>
    <t>34</t>
  </si>
  <si>
    <t>334361226</t>
  </si>
  <si>
    <t>Výztuž betonářská mostních konstrukcí  opěr, úložných prahů, křídel, závěrných zídek, bloků ložisek, pilířů a sloupů z oceli 10 505 (R) nebo BSt 500 křídel, závěrných zdí</t>
  </si>
  <si>
    <t>905920460</t>
  </si>
  <si>
    <t>"odhad 220 kg/m3(mimo dobetonávku a 40 kg/m3 (dobetonávka)" 0,22*(15,441-2,512)+0,04*2,512</t>
  </si>
  <si>
    <t>35</t>
  </si>
  <si>
    <t>334361411</t>
  </si>
  <si>
    <t>Výztuž betonářská mostních konstrukcí  opěr, úložných prahů, křídel, závěrných zídek, bloků ložisek, pilířů a sloupů ze svařovaných sítí do 3,5 kg/m2</t>
  </si>
  <si>
    <t>468883210</t>
  </si>
  <si>
    <t>"výztuž mostních opěr a křídel z Kari sítí Kari 8/100-8/100"</t>
  </si>
  <si>
    <t>"dobetonávka úložných prahů" 0,00799*1,3*9,66*2*1,3</t>
  </si>
  <si>
    <t>Vodorovné konstrukce</t>
  </si>
  <si>
    <t>36</t>
  </si>
  <si>
    <t>421321108</t>
  </si>
  <si>
    <t>Mostní železobetonové nosné konstrukce deskové nebo klenbové deskové přechodové, z betonu C 30/37</t>
  </si>
  <si>
    <t>-2061234850</t>
  </si>
  <si>
    <t>"Ze železobetonu C30/37-XF2" 29,625*((0,145+0,185)/2*4+(0,145+0,176)/2*0,83*2+2*0,05*0,125)</t>
  </si>
  <si>
    <t>37</t>
  </si>
  <si>
    <t>421351131</t>
  </si>
  <si>
    <t>Bednění deskových konstrukcí mostů z betonu železového nebo předpjatého  zřízení boční stěny výšky do 350 mm</t>
  </si>
  <si>
    <t>304009189</t>
  </si>
  <si>
    <t>(29,625*0,211)*2</t>
  </si>
  <si>
    <t>38</t>
  </si>
  <si>
    <t>421351231</t>
  </si>
  <si>
    <t>Bednění deskových konstrukcí mostů z betonu železového nebo předpjatého  odstranění boční stěny výšky do 350 mm</t>
  </si>
  <si>
    <t>1725448739</t>
  </si>
  <si>
    <t>39</t>
  </si>
  <si>
    <t>421361226</t>
  </si>
  <si>
    <t>Výztuž deskových konstrukcí  z betonářské oceli 10 505 (R) nebo BSt 500 deskového mostu</t>
  </si>
  <si>
    <t>1384887998</t>
  </si>
  <si>
    <t>"vč vlepované výztuže odhad 200 kjg/m3" 0,2*27,816</t>
  </si>
  <si>
    <t>40</t>
  </si>
  <si>
    <t>421955112</t>
  </si>
  <si>
    <t>Bednění na mostní skruži  zřízení bednění z překližek</t>
  </si>
  <si>
    <t>-82371534</t>
  </si>
  <si>
    <t>5,96*29,625</t>
  </si>
  <si>
    <t>41</t>
  </si>
  <si>
    <t>421955212</t>
  </si>
  <si>
    <t>Bednění na mostní skruži  odstranění bednění z překližek</t>
  </si>
  <si>
    <t>1542169037</t>
  </si>
  <si>
    <t>42</t>
  </si>
  <si>
    <t>425111R</t>
  </si>
  <si>
    <t>Synchr zved most dle šíř do 10 m hmot do 200T na výšdo 0,5m</t>
  </si>
  <si>
    <t>1138253586</t>
  </si>
  <si>
    <t>43</t>
  </si>
  <si>
    <t>42840R</t>
  </si>
  <si>
    <t>Mostní ložiska z oceli (ocelolitiny) - Repase</t>
  </si>
  <si>
    <t>-565207793</t>
  </si>
  <si>
    <t>"zdokumentování očíslování, kompletní vyjmutí, repase - viz.  TZ, otryskání, PKO, znovuzasazení" 2*2</t>
  </si>
  <si>
    <t>44</t>
  </si>
  <si>
    <t>451315124</t>
  </si>
  <si>
    <t>Podkladní a výplňové vrstvy z betonu prostého  tloušťky do 150 mm, z betonu C 12/15</t>
  </si>
  <si>
    <t>1976277453</t>
  </si>
  <si>
    <t>"beton C8/10 X0 podkladní beton pod závěrnou zídkou" 0,15*0,8*10*2</t>
  </si>
  <si>
    <t>45</t>
  </si>
  <si>
    <t>451315135</t>
  </si>
  <si>
    <t>Podkladní a výplňové vrstvy z betonu prostého  tloušťky do 200 mm, z betonu C 16/20</t>
  </si>
  <si>
    <t>346433984</t>
  </si>
  <si>
    <t>"Beton C16/20n -XF1 pod dlažbou kamenou" 4/0,2*0,1*1,1</t>
  </si>
  <si>
    <t>46</t>
  </si>
  <si>
    <t>451477121</t>
  </si>
  <si>
    <t>Podkladní vrstva plastbetonová  drenážní, tloušťky do 20 mm první vrstva</t>
  </si>
  <si>
    <t>-1502435567</t>
  </si>
  <si>
    <t>"celk. tl. 40 mm"</t>
  </si>
  <si>
    <t>Odvodňovací proušky</t>
  </si>
  <si>
    <t>0,15*29,7*2</t>
  </si>
  <si>
    <t>přípočet u odvodňovačů</t>
  </si>
  <si>
    <t>6*2*0,5*(0,5-0,15)</t>
  </si>
  <si>
    <t>47</t>
  </si>
  <si>
    <t>451477122</t>
  </si>
  <si>
    <t>Podkladní vrstva plastbetonová  drenážní, tloušťky do 20 mm každá další vrstva</t>
  </si>
  <si>
    <t>-1984773757</t>
  </si>
  <si>
    <t>48</t>
  </si>
  <si>
    <t>462512270</t>
  </si>
  <si>
    <t>Zához z lomového kamene neupraveného záhozového  s proštěrkováním z terénu, hmotnosti jednotlivých kamenů do 200 kg</t>
  </si>
  <si>
    <t>1431045930</t>
  </si>
  <si>
    <t>"těžký kamenný zához - min. 70 kg s prostěrkováním" " svahy koryta - doplnění" 0,8*1,5*18*2</t>
  </si>
  <si>
    <t>49</t>
  </si>
  <si>
    <t>465513157</t>
  </si>
  <si>
    <t>Dlažba svahu u mostních opěr z upraveného lomového žulového kamene  s vyspárováním maltou MC 25, šíře spáry 15 mm do betonového lože C 25/30 tloušťky 200 mm, plochy přes 10 m2</t>
  </si>
  <si>
    <t>-986106337</t>
  </si>
  <si>
    <t>"tl. 200 mm" 1*10*2</t>
  </si>
  <si>
    <t>50</t>
  </si>
  <si>
    <t>46551301R</t>
  </si>
  <si>
    <t>Předláždění dlažby z lomového kamene</t>
  </si>
  <si>
    <t>-858788843</t>
  </si>
  <si>
    <t>"odhad z 40% sřtávající dlažby" 5*16*2*0,4</t>
  </si>
  <si>
    <t>51</t>
  </si>
  <si>
    <t>42417R</t>
  </si>
  <si>
    <t>MOSTNÍ NOSNÍKY Z OCELI S 355</t>
  </si>
  <si>
    <t>1632049451</t>
  </si>
  <si>
    <t xml:space="preserve"> dílenská dokumentace, včetně technologického předpisu spojování,</t>
  </si>
  <si>
    <t>- dodání  materiálu  v požadované kvalitě a výroba konstrukce (včetně  pomůcek,  přípravků a prostředků pro výrobu) bez ohledu na náročnost a její hmo</t>
  </si>
  <si>
    <t>- dodání spojovacího materiálu,</t>
  </si>
  <si>
    <t>- zřízení  montážních  a  dilatačních  spojů,  spar, včetně potřebných úprav, vložek, opracování, očištění a ošetření,</t>
  </si>
  <si>
    <t>- podpěr. konstr. a lešení všech druhů pro montáž konstrukcí i doplňkových, včetně požadovaných otvorů, ochranných a bezpečnostních opatření a základů</t>
  </si>
  <si>
    <t xml:space="preserve">- montáž konstrukce na staveništi, včetně montážních prostředků a pomůcek a zednických výpomocí,                              </t>
  </si>
  <si>
    <t>- výplň, těsnění a tmelení spar a spojů,</t>
  </si>
  <si>
    <t>- všechny druhy ocelového kotvení,</t>
  </si>
  <si>
    <t>- dílenskou přejímku a montážní prohlídku, včetně požadovaných dokladů,</t>
  </si>
  <si>
    <t>- zřízení kotevních otvorů nebo jam, nejsou-li částí jiné konstrukce,</t>
  </si>
  <si>
    <t>- osazení kotvení nebo přímo částí konstrukce do podpůrné konstrukce nebo do zeminy,</t>
  </si>
  <si>
    <t>- výplň kotevních otvorů  (příp.  podlití  patních  desek) maltou,  betonem  nebo  jinou speciální hmotou, vyplnění jam zeminou,</t>
  </si>
  <si>
    <t>- veškeré druhy protikorozní ochrany a nátěry konstrukcí,</t>
  </si>
  <si>
    <t>- zvláštní spojovací prostředky, rozebíratelnost konstrukce,</t>
  </si>
  <si>
    <t>- ochranná opatření před účinky bludných proudů</t>
  </si>
  <si>
    <t>- ochranu před přepětím."</t>
  </si>
  <si>
    <t>"Spojování šrouby a nebo nýzy vč. PKO"</t>
  </si>
  <si>
    <t>"Nové díly - odhad nostnosti podélníky s trny"7*29,63*31*0,001*1,4</t>
  </si>
  <si>
    <t>"Pásy příčníků"2*11*5,9*2*7,1*0,001*1,4</t>
  </si>
  <si>
    <t>"Stěny podpor. příčníků" 0,65*2*5,9*0,02*7,85*1,4</t>
  </si>
  <si>
    <t>"Ztužení"7,8*10*2*11,9*0,001*1,4</t>
  </si>
  <si>
    <t>Komunikace pozemní</t>
  </si>
  <si>
    <t>52</t>
  </si>
  <si>
    <t>565165111</t>
  </si>
  <si>
    <t>Asfaltový beton vrstva podkladní ACP 16 (obalované kamenivo střednězrnné - OKS)  s rozprostřením a zhutněním v pruhu šířky přes 1,5 do 3 m, po zhutnění tl. 80 mm</t>
  </si>
  <si>
    <t>-1199385314</t>
  </si>
  <si>
    <t>"Předmostí" 4,8*5,1*2</t>
  </si>
  <si>
    <t>53</t>
  </si>
  <si>
    <t>573111111</t>
  </si>
  <si>
    <t>Postřik infiltrační PI z asfaltu silničního s posypem kamenivem, v množství 0,60 kg/m2</t>
  </si>
  <si>
    <t>-362160342</t>
  </si>
  <si>
    <t>"viz ACP" 48,96</t>
  </si>
  <si>
    <t>54</t>
  </si>
  <si>
    <t>573231108</t>
  </si>
  <si>
    <t>Postřik spojovací PS bez posypu kamenivem ze silniční emulze, v množství 0,50 kg/m2</t>
  </si>
  <si>
    <t>-1102046971</t>
  </si>
  <si>
    <t>"viz ACO" 202,193</t>
  </si>
  <si>
    <t>"viz ACL"56,84</t>
  </si>
  <si>
    <t>55</t>
  </si>
  <si>
    <t>577144131</t>
  </si>
  <si>
    <t>Asfaltový beton vrstva obrusná ACO 11 (ABS)  s rozprostřením a se zhutněním z modifikovaného asfaltu v pruhu šířky přes do 1,5 do 3 m, po zhutnění tl. 50 mm</t>
  </si>
  <si>
    <t>-765101516</t>
  </si>
  <si>
    <t>"Most"4,5*(29,625+0,4*2)</t>
  </si>
  <si>
    <t>"Předmostí" 6,8*4,8*2</t>
  </si>
  <si>
    <t>56</t>
  </si>
  <si>
    <t>577165132</t>
  </si>
  <si>
    <t>Asfaltový beton vrstva ložní ACL 16 (ABH)  s rozprostřením a zhutněním z modifikovaného asfaltu v pruhu šířky přes 1,5 do 3 m, po zhutnění tl. 70 mm</t>
  </si>
  <si>
    <t>1444351451</t>
  </si>
  <si>
    <t>"Předmostí" 5,8*4,9*2</t>
  </si>
  <si>
    <t>57</t>
  </si>
  <si>
    <t>578143233</t>
  </si>
  <si>
    <t>Litý asfalt MA 11 (LAS) s rozprostřením  z modifikovaného asfaltu v pruhu šířky přes 3 m tl. 40 mm</t>
  </si>
  <si>
    <t>-1507312828</t>
  </si>
  <si>
    <t>(4,5-2*0,15)*29,625+4,5*0,4*2</t>
  </si>
  <si>
    <t>Úpravy povrchů, podlahy a osazování výplní</t>
  </si>
  <si>
    <t>58</t>
  </si>
  <si>
    <t>628611102</t>
  </si>
  <si>
    <t>Nátěr mostních betonových konstrukcí  epoxidový 2x ochranný nepružný OS-B</t>
  </si>
  <si>
    <t>-1275667883</t>
  </si>
  <si>
    <t>"kraje konzol NK" (0,23+0,1)*29,63*2</t>
  </si>
  <si>
    <t>59</t>
  </si>
  <si>
    <t>628611131</t>
  </si>
  <si>
    <t>Nátěr mostních betonových konstrukcí  akrylátový na siloxanové a plasticko-elastické bázi 2x ochranný pružný OS-C (OS 4)</t>
  </si>
  <si>
    <t>1012748524</t>
  </si>
  <si>
    <t>"nátěry betonových konstrukcí typ S4 (OS-C) římsy" (0,15+0,15)*30,725*2</t>
  </si>
  <si>
    <t>60</t>
  </si>
  <si>
    <t>628613111</t>
  </si>
  <si>
    <t>Oprava nátěru částí ocelových mostních konstrukcí nebo jednotlivých prvků syntetického 2x základní a 2x vrchní nátěr včetně ručního odstranění starých nátěrů, rzi, prach a nečistot plochy jednotlivě do 50 m2</t>
  </si>
  <si>
    <t>326806886</t>
  </si>
  <si>
    <t>"stávající konstrukce - ponechané části pásy" (0,25*2+0,45*2)*2*29,63*1,3</t>
  </si>
  <si>
    <t>"Svislice" (0,4*2+0,25*2)*3,2*11*1,3</t>
  </si>
  <si>
    <t>"Diagonály" (0,25*8)*3,8*20*1,3</t>
  </si>
  <si>
    <t>"Příčníky" (0,65*2+0,25*4)*5,9*11*1,3</t>
  </si>
  <si>
    <t>61</t>
  </si>
  <si>
    <t>62845R</t>
  </si>
  <si>
    <t>Spárování stávajících dlažeb cement. maltou</t>
  </si>
  <si>
    <t>-420791837</t>
  </si>
  <si>
    <t>"odhad 60% stávající dlažby"5*16*2*0,6</t>
  </si>
  <si>
    <t>Ostatní konstrukce a práce, bourání</t>
  </si>
  <si>
    <t>62</t>
  </si>
  <si>
    <t>9112B10R</t>
  </si>
  <si>
    <t>ZÁBRADLÍ MOSTNÍ SE SVISLOU VÝPLNÍ - DODÁVKA A MONTÁŽ</t>
  </si>
  <si>
    <t>219219864</t>
  </si>
  <si>
    <t>"Kompletní vč.kotvení do římsy, plastmalty a PKO - popis viz TZ" 2*29,63</t>
  </si>
  <si>
    <t>63</t>
  </si>
  <si>
    <t>911331111</t>
  </si>
  <si>
    <t>Silniční svodidlo s osazením sloupků zaberaněním ocelové úroveň zádržnosti N2 vzdálenosti sloupků do 2 m jednostranné</t>
  </si>
  <si>
    <t>1637804373</t>
  </si>
  <si>
    <t>" Svodidlo úroveň zadržení N2" 2*50+2*30</t>
  </si>
  <si>
    <t>64</t>
  </si>
  <si>
    <t>914111111</t>
  </si>
  <si>
    <t>Montáž svislé dopravní značky základní  velikosti do 1 m2 objímkami na sloupky nebo konzoly</t>
  </si>
  <si>
    <t>1522969347</t>
  </si>
  <si>
    <t>2+2+2</t>
  </si>
  <si>
    <t>65</t>
  </si>
  <si>
    <t>40445622</t>
  </si>
  <si>
    <t>informativní značky provozní IP1-IP3, IP4b-IP7, IP10a, b 750x750mm</t>
  </si>
  <si>
    <t>-237143128</t>
  </si>
  <si>
    <t>66</t>
  </si>
  <si>
    <t>40445620</t>
  </si>
  <si>
    <t>zákazové, příkazové dopravní značky B1-B34, C1-15 700mm</t>
  </si>
  <si>
    <t>1469468657</t>
  </si>
  <si>
    <t>67</t>
  </si>
  <si>
    <t>40445647</t>
  </si>
  <si>
    <t>dodatkové tabulky E1, E2a,b , E6, E9, E10 E12c, E17 500x500mm</t>
  </si>
  <si>
    <t>-343136850</t>
  </si>
  <si>
    <t>68</t>
  </si>
  <si>
    <t>914112111</t>
  </si>
  <si>
    <t>Tabulka s označením evidenčního čísla mostu  na sloupek</t>
  </si>
  <si>
    <t>352924721</t>
  </si>
  <si>
    <t>69</t>
  </si>
  <si>
    <t>914511111</t>
  </si>
  <si>
    <t>Montáž sloupku dopravních značek  délky do 3,5 m do betonového základu</t>
  </si>
  <si>
    <t>1950922743</t>
  </si>
  <si>
    <t>70</t>
  </si>
  <si>
    <t>40445225</t>
  </si>
  <si>
    <t>sloupek pro dopravní značku Zn D 60mm v 3,5m</t>
  </si>
  <si>
    <t>-1401949653</t>
  </si>
  <si>
    <t>71</t>
  </si>
  <si>
    <t>40445256</t>
  </si>
  <si>
    <t>svorka upínací na sloupek dopravní značky D 60mm</t>
  </si>
  <si>
    <t>-405021146</t>
  </si>
  <si>
    <t>72</t>
  </si>
  <si>
    <t>40445253</t>
  </si>
  <si>
    <t>víčko plastové na sloupek D 60mm</t>
  </si>
  <si>
    <t>1938083767</t>
  </si>
  <si>
    <t>73</t>
  </si>
  <si>
    <t>919112223</t>
  </si>
  <si>
    <t>Řezání dilatačních spár v živičném krytu  vytvoření komůrky pro těsnící zálivku šířky 15 mm, hloubky 30 mm</t>
  </si>
  <si>
    <t>1850066790</t>
  </si>
  <si>
    <t>74</t>
  </si>
  <si>
    <t>919121132</t>
  </si>
  <si>
    <t>Utěsnění dilatačních spár zálivkou za studena  v cementobetonovém nebo živičném krytu včetně adhezního nátěru s těsnicím profilem pod zálivkou, pro komůrky šířky 20 mm, hloubky 40 mm</t>
  </si>
  <si>
    <t>-2121539497</t>
  </si>
  <si>
    <t>" u říms spodní" 29,63*4</t>
  </si>
  <si>
    <t>" uříms horní" 30,73*2</t>
  </si>
  <si>
    <t>" u dilatací horní vrstva" 4,5*4</t>
  </si>
  <si>
    <t>75</t>
  </si>
  <si>
    <t>919121223</t>
  </si>
  <si>
    <t>Utěsnění dilatačních spár zálivkou za studena  v cementobetonovém nebo živičném krytu včetně adhezního nátěru bez těsnicího profilu pod zálivkou, pro komůrky šířky 15 mm, hloubky 30 mm</t>
  </si>
  <si>
    <t>-1026789496</t>
  </si>
  <si>
    <t>"navázání na stávající vozovku"2*5</t>
  </si>
  <si>
    <t>76</t>
  </si>
  <si>
    <t>919735111</t>
  </si>
  <si>
    <t>Řezání stávajícího živičného krytu nebo podkladu  hloubky do 50 mm</t>
  </si>
  <si>
    <t>-74144050</t>
  </si>
  <si>
    <t>"navázaní na stávající vozovku" 2*5</t>
  </si>
  <si>
    <t>77</t>
  </si>
  <si>
    <t>931942111</t>
  </si>
  <si>
    <t>Odstranění dilatačního zařízení  šířky dilatace do 60 mm</t>
  </si>
  <si>
    <t>1568376345</t>
  </si>
  <si>
    <t>"podpovrchový" 2*5,75</t>
  </si>
  <si>
    <t>78</t>
  </si>
  <si>
    <t>931994141</t>
  </si>
  <si>
    <t>Těsnění spáry betonové konstrukce pásy, profily, tmely  tmelem polyuretanovým spáry pracovní do 1,5 cm2</t>
  </si>
  <si>
    <t>1696536944</t>
  </si>
  <si>
    <t>2*5*(0,55+0,2)</t>
  </si>
  <si>
    <t>79</t>
  </si>
  <si>
    <t>931995111</t>
  </si>
  <si>
    <t>Nátěr betonářské výztuže  v pracovní spáře 2x ochranný</t>
  </si>
  <si>
    <t>-280828216</t>
  </si>
  <si>
    <t>80</t>
  </si>
  <si>
    <t>931998111</t>
  </si>
  <si>
    <t>Těsnění prostupů izolací mostovky  bitumenovým tmelem kotevních prostupů</t>
  </si>
  <si>
    <t>-946367966</t>
  </si>
  <si>
    <t>"viz kotvy říms" 60</t>
  </si>
  <si>
    <t>81</t>
  </si>
  <si>
    <t>931998112</t>
  </si>
  <si>
    <t>Těsnění prostupů izolací mostovky  bitumenovým tmelem trubky odvodnění DN 50</t>
  </si>
  <si>
    <t>283444154</t>
  </si>
  <si>
    <t>82</t>
  </si>
  <si>
    <t>93650R</t>
  </si>
  <si>
    <t>Drobné doplňkové konstrukce kovové</t>
  </si>
  <si>
    <t>-1497454750</t>
  </si>
  <si>
    <t>"vyvaření a opravy lokálně poškozených konstrukcí -odhad"3500</t>
  </si>
  <si>
    <t>83</t>
  </si>
  <si>
    <t>93650OR</t>
  </si>
  <si>
    <t>Drobné doplňkové konstrukce kovové vč. PKO</t>
  </si>
  <si>
    <t>-967236659</t>
  </si>
  <si>
    <t>"provizorní ztužení" 2*5,7*2*18,7*1,5</t>
  </si>
  <si>
    <t>2*7,5*2*11,9*1,5</t>
  </si>
  <si>
    <t>84</t>
  </si>
  <si>
    <t>9365410R</t>
  </si>
  <si>
    <t>MOSTNÍ ODVODŇOVACÍ TRUBKA (POVRCHŮ IZOLACE) Z NEREZ OCELI</t>
  </si>
  <si>
    <t>225944356</t>
  </si>
  <si>
    <t>položka zahrnuje:</t>
  </si>
  <si>
    <t>- výrobní dokumentaci (včetně technologického předpisu)</t>
  </si>
  <si>
    <t>- dodání kompletní odvodňovací soupravy z předepsaného materiálu, včetně všech montážních a přepravních úprav a zařízení</t>
  </si>
  <si>
    <t>- dodání spojovacího, kotevního a těsnícího materiálu</t>
  </si>
  <si>
    <t>- úprava a příprava úložného prostoru, včetně kotevních prvků, jejich očištění a ošetření</t>
  </si>
  <si>
    <t>- zřízení kompletní odvodňovací soupravy, dle příslušného technologického předpisu, včetně všech výškových a směrových úprav</t>
  </si>
  <si>
    <t>- zřízení odvodňovací soupravy po etapách, včetně pracovních spar a spojů</t>
  </si>
  <si>
    <t>- prodloužení  odpadní trouby pod spodní líc nosné konstr. nebo zaústěním odvodňovače do dalšího odvodňovacího zařízení</t>
  </si>
  <si>
    <t>- úprava odvod. soupravy na styku s ostatními konstrukcemi a zařízeními (u obrubníku, podél vozovek, napojení izolací a pod.)</t>
  </si>
  <si>
    <t>- ochrana odvodňovací soupravy do doby provedení definitivního stavu, veškeré provizorní úpravy a opatření</t>
  </si>
  <si>
    <t>- konečné  úpravy odvodňovací soupravy jako povrchové povlaky, zálivky, které  nejsou součástí jiných konstr., vyčištění, tmelení, těsnění, výplň spar</t>
  </si>
  <si>
    <t>- úprava, očištění a ošetření prostoru kolem odvodňovací soupravy</t>
  </si>
  <si>
    <t>- opatření odvodňovače znakem výrobce a typovým číslem</t>
  </si>
  <si>
    <t>- provedení odborné prohlídky, je-li požadována</t>
  </si>
  <si>
    <t>"odvodnění izolace"2*6</t>
  </si>
  <si>
    <t>85</t>
  </si>
  <si>
    <t>938652R</t>
  </si>
  <si>
    <t>Očištění ocelové konstrukce otryskáním na sucho křemič. pískem</t>
  </si>
  <si>
    <t>1261206820</t>
  </si>
  <si>
    <t>Písek z tryskání může být nebezpečným odpadem</t>
  </si>
  <si>
    <t>vč. odvozu na skádku, poplatku za uložení</t>
  </si>
  <si>
    <t xml:space="preserve"> 558,992</t>
  </si>
  <si>
    <t>86</t>
  </si>
  <si>
    <t>948411111</t>
  </si>
  <si>
    <t>Podpěrné skruže a podpěry dočasné kovové  zřízení skruží z věží výšky do 10 m</t>
  </si>
  <si>
    <t>-1061226534</t>
  </si>
  <si>
    <t>dočasné podepření OK mostu</t>
  </si>
  <si>
    <t>2*6,8*3,8*1,5</t>
  </si>
  <si>
    <t>87</t>
  </si>
  <si>
    <t>948411211</t>
  </si>
  <si>
    <t>Podpěrné skruže a podpěry dočasné kovové  odstranění skruží z věží výšky do 10 m</t>
  </si>
  <si>
    <t>-610351002</t>
  </si>
  <si>
    <t>88</t>
  </si>
  <si>
    <t>948411911</t>
  </si>
  <si>
    <t>Podpěrné skruže a podpěry dočasné kovové  měsíční nájemné skruží z věží výšky do 10 m</t>
  </si>
  <si>
    <t>-87101509</t>
  </si>
  <si>
    <t>"3 měsíce" 2*6,8*3,8*1,5*3</t>
  </si>
  <si>
    <t>89</t>
  </si>
  <si>
    <t>963041211</t>
  </si>
  <si>
    <t>Bourání mostních konstrukcí nosných konstrukcí z prostého betonu</t>
  </si>
  <si>
    <t>1027064573</t>
  </si>
  <si>
    <t>"odhad" 3</t>
  </si>
  <si>
    <t>90</t>
  </si>
  <si>
    <t>963051111</t>
  </si>
  <si>
    <t>Bourání mostních konstrukcí nosných konstrukcí ze železového betonu</t>
  </si>
  <si>
    <t>1705960819</t>
  </si>
  <si>
    <t>"římsy na závěr. zídkách" 0,55*0,2*0,3*4</t>
  </si>
  <si>
    <t>"závěrné zídky vč. horní části křídel  odhad"2*(0,3*(1,54*6,66+(1,54+0,5)/2*1,5*2))</t>
  </si>
  <si>
    <t>"římsa z betonových panelů" 2*29,692*(0,55*0,16)"</t>
  </si>
  <si>
    <t>"NK-odhad"0,2*4,8*29,7*0,75*1,3</t>
  </si>
  <si>
    <t>91</t>
  </si>
  <si>
    <t>966075141</t>
  </si>
  <si>
    <t>Odstranění různých konstrukcí na mostech kovového zábradlí vcelku</t>
  </si>
  <si>
    <t>1754405571</t>
  </si>
  <si>
    <t>59,26</t>
  </si>
  <si>
    <t>92</t>
  </si>
  <si>
    <t>966076141</t>
  </si>
  <si>
    <t>Odstranění různých konstrukcí na mostech svodidla ocelového nebo svodidlového zábradlí nebo jejich částí na mostech betonových vcelku</t>
  </si>
  <si>
    <t>-1435227904</t>
  </si>
  <si>
    <t>"Svodidlo ocelové silniční jednostranné, úroveň zadržení N1, N2"2*50+2*30</t>
  </si>
  <si>
    <t>93</t>
  </si>
  <si>
    <t>966188R</t>
  </si>
  <si>
    <t>Demontáž konstrukcí kovových s odvozem do 20 km</t>
  </si>
  <si>
    <t>T</t>
  </si>
  <si>
    <t>-75290662</t>
  </si>
  <si>
    <t>15,867</t>
  </si>
  <si>
    <t>"provizorní ztužení "</t>
  </si>
  <si>
    <t>2*5,7*2*18,7*0,001*1,5</t>
  </si>
  <si>
    <t>2*7,5*2*11,9*0,001*1,5</t>
  </si>
  <si>
    <t>94</t>
  </si>
  <si>
    <t>967188R</t>
  </si>
  <si>
    <t>Vybourání částí konstrukcí kovových s odvozem do 20 km</t>
  </si>
  <si>
    <t>514155359</t>
  </si>
  <si>
    <t>"vyvaření a opravy lokálně poškozených konstrukcí - odhad)</t>
  </si>
  <si>
    <t>3,5</t>
  </si>
  <si>
    <t>95</t>
  </si>
  <si>
    <t>985121122</t>
  </si>
  <si>
    <t>Tryskání degradovaného betonu stěn, rubu kleneb a podlah vodou pod tlakem přes 300 do 1 250 barů</t>
  </si>
  <si>
    <t>-821060819</t>
  </si>
  <si>
    <t xml:space="preserve">" Vč. odstranění nesoudržných vrstev betonu" </t>
  </si>
  <si>
    <t>"horní povrch ůložných prahů po odbourání" 2*1,3*9,6</t>
  </si>
  <si>
    <t>"úložných prahů zezadu" 2*0,55*9,6</t>
  </si>
  <si>
    <t>96</t>
  </si>
  <si>
    <t>931510R</t>
  </si>
  <si>
    <t>Mostní závěry povrchové, posum do  60 mm</t>
  </si>
  <si>
    <t>682507338</t>
  </si>
  <si>
    <t>"dodávka a montáž lamelového dilatačního závěru kotvený v úrovni vozovky" 2*4,5</t>
  </si>
  <si>
    <t>97</t>
  </si>
  <si>
    <t>985331113</t>
  </si>
  <si>
    <t>Dodatečné vlepování betonářské výztuže včetně vyvrtání a vyčištění otvoru cementovou aktivovanou maltou průměr výztuže 12 mm</t>
  </si>
  <si>
    <t>1540723716</t>
  </si>
  <si>
    <t>"vč. vrtání, 10 ks na m2, pro kotvené dobetonávky úlož. prahů hl.0,25 m" (2*10*9,7*1,3)*0,25</t>
  </si>
  <si>
    <t>98</t>
  </si>
  <si>
    <t>985331119</t>
  </si>
  <si>
    <t>Dodatečné vlepování betonářské výztuže včetně vyvrtání a vyčištění otvoru cementovou aktivovanou maltou průměr výztuže 25 mm</t>
  </si>
  <si>
    <t>1742019464</t>
  </si>
  <si>
    <t>"vč. vrtání, 2 ks/ bm - otvory 30 m hl.05, kotvení závěr. zídek do úložných prahů" 2*10/0,5*2*0,5</t>
  </si>
  <si>
    <t>99</t>
  </si>
  <si>
    <t>97817R</t>
  </si>
  <si>
    <t>ODSTRANĚNÍ MOSTNÍ IZOLACE</t>
  </si>
  <si>
    <t>-1924938295</t>
  </si>
  <si>
    <t>(4,65+2*0,1)*30,3</t>
  </si>
  <si>
    <t>997</t>
  </si>
  <si>
    <t>Přesun sutě</t>
  </si>
  <si>
    <t>100</t>
  </si>
  <si>
    <t>997013814</t>
  </si>
  <si>
    <t>Poplatek za uložení stavebního odpadu na skládce (skládkovné) z izolačních materiálů zatříděného do Katalogu odpadů pod kódem 17 06 04</t>
  </si>
  <si>
    <t>355308830</t>
  </si>
  <si>
    <t>146,955*0,01*2,4</t>
  </si>
  <si>
    <t>101</t>
  </si>
  <si>
    <t>997211511</t>
  </si>
  <si>
    <t>Vodorovná doprava suti nebo vybouraných hmot  suti se složením a hrubým urovnáním, na vzdálenost do 1 km</t>
  </si>
  <si>
    <t>-1462972065</t>
  </si>
  <si>
    <t>"živice frézovaná." 47,124</t>
  </si>
  <si>
    <t>"kamenivo" 9,35</t>
  </si>
  <si>
    <t>"štěrkopísek" 9,979</t>
  </si>
  <si>
    <t>"demontáž dilatačního závěru" 12,627</t>
  </si>
  <si>
    <t>"beton prostý" 6,6</t>
  </si>
  <si>
    <t>"železobeton"98,753</t>
  </si>
  <si>
    <t>"degradovaný beton otryskáním"2,486</t>
  </si>
  <si>
    <t>"mostní izolace" 3,527</t>
  </si>
  <si>
    <t>102</t>
  </si>
  <si>
    <t>997211519</t>
  </si>
  <si>
    <t>Vodorovná doprava suti nebo vybouraných hmot  suti se složením a hrubým urovnáním, na vzdálenost Příplatek k ceně za každý další i započatý 1 km přes 1 km</t>
  </si>
  <si>
    <t>1518530474</t>
  </si>
  <si>
    <t>"odhad 20 km" 190,446*19</t>
  </si>
  <si>
    <t>103</t>
  </si>
  <si>
    <t>997211521</t>
  </si>
  <si>
    <t>Vodorovná doprava suti nebo vybouraných hmot  vybouraných hmot se složením a hrubým urovnáním nebo s přeložením na jiný dopravní prostředek kromě lodi, na vzdálenost do 1 km</t>
  </si>
  <si>
    <t>1979729330</t>
  </si>
  <si>
    <t>"dilatace" 12,627</t>
  </si>
  <si>
    <t>"zábradlí do šrotu" 1,067</t>
  </si>
  <si>
    <t>"svodidlo do šrotu" 8,64</t>
  </si>
  <si>
    <t>104</t>
  </si>
  <si>
    <t>997211529</t>
  </si>
  <si>
    <t>Vodorovná doprava suti nebo vybouraných hmot  vybouraných hmot se složením a hrubým urovnáním nebo s přeložením na jiný dopravní prostředek kromě lodi, na vzdálenost Příplatek k ceně za každý další i započatý 1 km přes 1 km</t>
  </si>
  <si>
    <t>-993594010</t>
  </si>
  <si>
    <t>"odhad 19 km"22,334*19</t>
  </si>
  <si>
    <t>105</t>
  </si>
  <si>
    <t>997221861</t>
  </si>
  <si>
    <t>Poplatek za uložení stavebního odpadu na recyklační skládce (skládkovné) z prostého betonu zatříděného do Katalogu odpadů pod kódem 17 01 01</t>
  </si>
  <si>
    <t>-832517142</t>
  </si>
  <si>
    <t>"degradovaný beton" 2,486</t>
  </si>
  <si>
    <t>106</t>
  </si>
  <si>
    <t>997221862</t>
  </si>
  <si>
    <t>Poplatek za uložení stavebního odpadu na recyklační skládce (skládkovné) z armovaného betonu zatříděného do Katalogu odpadů pod kódem 17 01 01</t>
  </si>
  <si>
    <t>-1411761198</t>
  </si>
  <si>
    <t>"železobeton" 98,753</t>
  </si>
  <si>
    <t>107</t>
  </si>
  <si>
    <t>997221873</t>
  </si>
  <si>
    <t>943095801</t>
  </si>
  <si>
    <t>"kamenivo drcené"9,35</t>
  </si>
  <si>
    <t>108</t>
  </si>
  <si>
    <t>997221875</t>
  </si>
  <si>
    <t>Poplatek za uložení stavebního odpadu na recyklační skládce (skládkovné) asfaltového bez obsahu dehtu zatříděného do Katalogu odpadů pod kódem 17 03 02</t>
  </si>
  <si>
    <t>2090849298</t>
  </si>
  <si>
    <t>"živice"47,124</t>
  </si>
  <si>
    <t>998</t>
  </si>
  <si>
    <t>Přesun hmot</t>
  </si>
  <si>
    <t>109</t>
  </si>
  <si>
    <t>998212111</t>
  </si>
  <si>
    <t>Přesun hmot pro mosty zděné, monolitické betonové nebo ocelové v do 20 m</t>
  </si>
  <si>
    <t>831258408</t>
  </si>
  <si>
    <t>PSV</t>
  </si>
  <si>
    <t>Práce a dodávky PSV</t>
  </si>
  <si>
    <t>711</t>
  </si>
  <si>
    <t>Izolace proti vodě, vlhkosti a plynům</t>
  </si>
  <si>
    <t>110</t>
  </si>
  <si>
    <t>711112001</t>
  </si>
  <si>
    <t>Provedení izolace proti zemní vlhkosti natěradly a tmely za studena  na ploše svislé S nátěrem penetračním</t>
  </si>
  <si>
    <t>-1965037192</t>
  </si>
  <si>
    <t>2,05*6,78*2</t>
  </si>
  <si>
    <t>111</t>
  </si>
  <si>
    <t>711112002</t>
  </si>
  <si>
    <t>Provedení izolace proti zemní vlhkosti natěradly a tmely za studena  na ploše svislé S nátěrem lakem asfaltovým</t>
  </si>
  <si>
    <t>-886100682</t>
  </si>
  <si>
    <t>"2xALN"27,798*2</t>
  </si>
  <si>
    <t>112</t>
  </si>
  <si>
    <t>11163150</t>
  </si>
  <si>
    <t>lak penetrační asfaltový</t>
  </si>
  <si>
    <t>1216614941</t>
  </si>
  <si>
    <t>27,798*0,00035</t>
  </si>
  <si>
    <t>113</t>
  </si>
  <si>
    <t>11163152</t>
  </si>
  <si>
    <t>lak hydroizolační asfaltový</t>
  </si>
  <si>
    <t>-725536619</t>
  </si>
  <si>
    <t>55,596*0,00045</t>
  </si>
  <si>
    <t>114</t>
  </si>
  <si>
    <t>71143200R</t>
  </si>
  <si>
    <t>IZOLACE MOSTOVEK POD ŘÍMSOU ASFALTOVÝMI PÁSY</t>
  </si>
  <si>
    <t>-1069895655</t>
  </si>
  <si>
    <t xml:space="preserve">položka zahrnuje:  </t>
  </si>
  <si>
    <t xml:space="preserve">- dodání  předepsaného izolačního materiálu  </t>
  </si>
  <si>
    <t xml:space="preserve">- očištění a ošetření podkladu, zadávací dokumentace může zahrnout i případné vyspravení  </t>
  </si>
  <si>
    <t xml:space="preserve">- zřízení izolace jako kompletního povlaku, případně komplet. soustavy nebo systému podle příslušného  technolog. předpisu  </t>
  </si>
  <si>
    <t xml:space="preserve">- zřízení izolace i jednotlivých vrstev po etapách, včetně pracovních spár a spojů  </t>
  </si>
  <si>
    <t xml:space="preserve">- úprava u okrajů, rohů, hran, dilatačních i pracovních spojů, kotev, obrubníků, dilatačních zařízení, odvodnění, otvorů, neizolovaných míst a pod.  </t>
  </si>
  <si>
    <t xml:space="preserve">- zajištění odvodnění povrchu izolace, včetně odvodnění nejnižších míst, pokud dokumentace pro zadání stavby nestanoví jinak  </t>
  </si>
  <si>
    <t xml:space="preserve">- ochrana izolace do doby zřízení definitivní ochranné vrstvy nebo konstrukce  </t>
  </si>
  <si>
    <t xml:space="preserve">- úprava, očištění a ošetření prostoru kolem izolace  </t>
  </si>
  <si>
    <t xml:space="preserve">- provedení požadovaných zkoušek  </t>
  </si>
  <si>
    <t>- nezahrnuje ochranné vrstvy, např. lepenku s hliníkovou vložkou, litý asfalt, asfaltový beton</t>
  </si>
  <si>
    <t>0,75*2*29,63</t>
  </si>
  <si>
    <t>115</t>
  </si>
  <si>
    <t>71144200R</t>
  </si>
  <si>
    <t>IZOLACE MOSTOVEK CELOPLOŠNÁ ASFALTOVÝMI PÁSY S PEČETÍCÍ VRSTVOU</t>
  </si>
  <si>
    <t>1421465402</t>
  </si>
  <si>
    <t xml:space="preserve">- nezahrnuje ochranné vrstvy, např. litý asfalt, asfaltový beton  </t>
  </si>
  <si>
    <t>v této položce se vykáže i izolace rámových konstrukcí (mosty, propusty, kolektory)</t>
  </si>
  <si>
    <t>5,66*29,625</t>
  </si>
  <si>
    <t>116</t>
  </si>
  <si>
    <t>711461103</t>
  </si>
  <si>
    <t>Provedení izolace proti povrchové a podpovrchové tlakové vodě fóliemi  na ploše vodorovné V přilepenou v plné ploše</t>
  </si>
  <si>
    <t>-1356219105</t>
  </si>
  <si>
    <t>"pod drenáží na podklad . betonu" 1,2*2*10</t>
  </si>
  <si>
    <t>117</t>
  </si>
  <si>
    <t>69341014</t>
  </si>
  <si>
    <t>geomembrána hydroizolační hladká tl 2,5 mm</t>
  </si>
  <si>
    <t>290470715</t>
  </si>
  <si>
    <t>24*1,15 'Přepočtené koeficientem množství</t>
  </si>
  <si>
    <t>118</t>
  </si>
  <si>
    <t>711491172</t>
  </si>
  <si>
    <t>Provedení doplňků izolace proti vodě textilií na ploše vodorovné V vrstva ochranná</t>
  </si>
  <si>
    <t>-876039400</t>
  </si>
  <si>
    <t>119</t>
  </si>
  <si>
    <t>69311006</t>
  </si>
  <si>
    <t>geotextilie tkaná separační, filtrační, výztužná PP pevnost v tahu 15kN/m</t>
  </si>
  <si>
    <t>-1337830869</t>
  </si>
  <si>
    <t>2,05*6,78*2+24</t>
  </si>
  <si>
    <t>51,798*1,05 'Přepočtené koeficientem množství</t>
  </si>
  <si>
    <t>120</t>
  </si>
  <si>
    <t>998711101</t>
  </si>
  <si>
    <t>Přesun hmot tonážní pro izolace proti vodě, vlhkosti a plynům v objektech výšky do 6 m</t>
  </si>
  <si>
    <t>594206480</t>
  </si>
  <si>
    <t>SO DIO - DIO</t>
  </si>
  <si>
    <t>113154123</t>
  </si>
  <si>
    <t>Frézování živičného podkladu nebo krytu  s naložením na dopravní prostředek plochy do 500 m2 bez překážek v trase pruhu šířky přes 0,5 m do 1 m, tloušťky vrstvy 50 mm</t>
  </si>
  <si>
    <t>-104479986</t>
  </si>
  <si>
    <t>"Oprava objízdných tras, odhad 200 m2 tl.50 mm"200</t>
  </si>
  <si>
    <t>2111671858</t>
  </si>
  <si>
    <t>"oprava objízdných tras odhad 200 m2" 200</t>
  </si>
  <si>
    <t>577144031</t>
  </si>
  <si>
    <t>Asfaltový beton vrstva obrusná ACO 11 (ABS)  s rozprostřením a se zhutněním z modifikovaného asfaltu v pruhu šířky do 1,5 m, po zhutnění tl. 50 mm</t>
  </si>
  <si>
    <t>-961878997</t>
  </si>
  <si>
    <t>577145032</t>
  </si>
  <si>
    <t>Asfaltový beton vrstva ložní ACL 16 (ABH)  s rozprostřením a zhutněním z modifikovaného asfaltu v pruhu šířky do 1,5 m, po zhutnění tl. 50 mm</t>
  </si>
  <si>
    <t>637968082</t>
  </si>
  <si>
    <t>913121111</t>
  </si>
  <si>
    <t>Montáž a demontáž dočasných dopravních značek  kompletních značek vč. podstavce a sloupku základních</t>
  </si>
  <si>
    <t>-1900041498</t>
  </si>
  <si>
    <t>"B1E13+IS11b+IS11c+IP10a"</t>
  </si>
  <si>
    <t>2+2+3+4+2</t>
  </si>
  <si>
    <t>913121211</t>
  </si>
  <si>
    <t>Montáž a demontáž dočasných dopravních značek  Příplatek za první a každý další den použití dočasných dopravních značek k ceně 12-1111</t>
  </si>
  <si>
    <t>1661966973</t>
  </si>
  <si>
    <t>"odhad 3 měsíce"</t>
  </si>
  <si>
    <t>13*3*30</t>
  </si>
  <si>
    <t>913121111a</t>
  </si>
  <si>
    <t>594819616</t>
  </si>
  <si>
    <t>"REZERVA (pro případ dodatečných požadavků na DIO)"</t>
  </si>
  <si>
    <t>" Položku možno čerpat na příkaz policie a se souhlasem TDI"</t>
  </si>
  <si>
    <t>913121211a</t>
  </si>
  <si>
    <t>1435588740</t>
  </si>
  <si>
    <t>5*3*30</t>
  </si>
  <si>
    <t>913121112</t>
  </si>
  <si>
    <t>Montáž a demontáž dočasných dopravních značek  kompletních značek vč. podstavce a sloupku zvětšených</t>
  </si>
  <si>
    <t>-1026243337</t>
  </si>
  <si>
    <t>913121212</t>
  </si>
  <si>
    <t>Montáž a demontáž dočasných dopravních značek  Příplatek za první a každý další den použití dočasných dopravních značek k ceně 12-1112</t>
  </si>
  <si>
    <t>-1847868721</t>
  </si>
  <si>
    <t>3*3*30</t>
  </si>
  <si>
    <t>913121112a</t>
  </si>
  <si>
    <t>864773814</t>
  </si>
  <si>
    <t>913121212a</t>
  </si>
  <si>
    <t>816234076</t>
  </si>
  <si>
    <t>1*3*30</t>
  </si>
  <si>
    <t>913211212</t>
  </si>
  <si>
    <t>Montáž a demontáž dočasných dopravních zábran Příplatek za první a každý další den použití dočasných dopravních zábran k ceně 21-1112</t>
  </si>
  <si>
    <t>-1525959266</t>
  </si>
  <si>
    <t>"3 měsíce" 3*2*30</t>
  </si>
  <si>
    <t>913311215</t>
  </si>
  <si>
    <t>Montáž a demontáž dočasných dopravních vodících zařízení  Příplatek za první a každý další den použití dočasných dopravních vodících zařízení k ceně 31-1115</t>
  </si>
  <si>
    <t>-331898629</t>
  </si>
  <si>
    <t>"3 měsíce" 2*30*3</t>
  </si>
  <si>
    <t>913211112</t>
  </si>
  <si>
    <t>Montáž a demontáž dočasných dopravních zábran reflexních, šířky 2,5 m</t>
  </si>
  <si>
    <t>-1601734476</t>
  </si>
  <si>
    <t>913321115</t>
  </si>
  <si>
    <t>Montáž a demontáž dočasných dopravních vodících zařízení  soupravy směrových desek s výstražným světlem 3 desky</t>
  </si>
  <si>
    <t>-1475412712</t>
  </si>
  <si>
    <t>95271137</t>
  </si>
  <si>
    <t>nájem zábrany světelné 2,5m s 5 světly za 1 den/nad 7 dní</t>
  </si>
  <si>
    <t>377790982</t>
  </si>
  <si>
    <t>" nájem 3 měsíce" 2*3*30</t>
  </si>
  <si>
    <t>913921131</t>
  </si>
  <si>
    <t>Dočasné omezení platnosti základní dopravní značky  zakrytí značky</t>
  </si>
  <si>
    <t>-347426904</t>
  </si>
  <si>
    <t>"Odhad 10 ks" 10</t>
  </si>
  <si>
    <t>91400R</t>
  </si>
  <si>
    <t>Dočasná úprava stávajících dopravních značek</t>
  </si>
  <si>
    <t>452992898</t>
  </si>
  <si>
    <t>"úprava stávajících směrových tabulí- vyznačení dočasné neplatnosti oranžovou reflexní páskou odhad 10 ks" 10</t>
  </si>
  <si>
    <t>763597690</t>
  </si>
  <si>
    <t>"oprava objízdných tras odhad 2m na 1m2 opravované vozovky" 2*200</t>
  </si>
  <si>
    <t>-777962824</t>
  </si>
  <si>
    <t>997221571</t>
  </si>
  <si>
    <t>Vodorovná doprava vybouraných hmot  bez naložení, ale se složením a s hrubým urovnáním na vzdálenost do 1 km</t>
  </si>
  <si>
    <t>514254163</t>
  </si>
  <si>
    <t>25,6</t>
  </si>
  <si>
    <t>997221579</t>
  </si>
  <si>
    <t>Vodorovná doprava vybouraných hmot  bez naložení, ale se složením a s hrubým urovnáním na vzdálenost Příplatek k ceně za každý další i započatý 1 km přes 1 km</t>
  </si>
  <si>
    <t>-1115500580</t>
  </si>
  <si>
    <t>19*25,6</t>
  </si>
  <si>
    <t>997221612</t>
  </si>
  <si>
    <t>Nakládání na dopravní prostředky  pro vodorovnou dopravu vybouraných hmot</t>
  </si>
  <si>
    <t>-1504817874</t>
  </si>
  <si>
    <t>Přesun hmot pro mosty zděné, betonové monolitické, spřažené ocelobetonové nebo kovové  vodorovná dopravní vzdálenost do 100 m výška mostu do 20 m</t>
  </si>
  <si>
    <t>882575910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</si>
</sst>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2"/>
      <c r="AQ5" s="22"/>
      <c r="AR5" s="20"/>
      <c r="BE5" s="279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2"/>
      <c r="AQ6" s="22"/>
      <c r="AR6" s="20"/>
      <c r="BE6" s="280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0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0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0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0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80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0"/>
      <c r="BS12" s="17" t="s">
        <v>6</v>
      </c>
    </row>
    <row r="13" spans="1:74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80"/>
      <c r="BS13" s="17" t="s">
        <v>6</v>
      </c>
    </row>
    <row r="14" spans="1:74" ht="12.75">
      <c r="B14" s="21"/>
      <c r="C14" s="22"/>
      <c r="D14" s="22"/>
      <c r="E14" s="285" t="s">
        <v>28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80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0"/>
      <c r="BS15" s="17" t="s">
        <v>4</v>
      </c>
    </row>
    <row r="16" spans="1:74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0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80"/>
      <c r="BS17" s="17" t="s">
        <v>30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0"/>
      <c r="BS18" s="17" t="s">
        <v>6</v>
      </c>
    </row>
    <row r="19" spans="1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0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80"/>
      <c r="BS20" s="17" t="s">
        <v>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0"/>
    </row>
    <row r="22" spans="1:71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0"/>
    </row>
    <row r="23" spans="1:71" s="1" customFormat="1" ht="16.5" customHeight="1">
      <c r="B23" s="21"/>
      <c r="C23" s="22"/>
      <c r="D23" s="22"/>
      <c r="E23" s="287" t="s">
        <v>1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2"/>
      <c r="AP23" s="22"/>
      <c r="AQ23" s="22"/>
      <c r="AR23" s="20"/>
      <c r="BE23" s="280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0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0"/>
    </row>
    <row r="26" spans="1:71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8">
        <f>ROUND(AG94,2)</f>
        <v>0</v>
      </c>
      <c r="AL26" s="289"/>
      <c r="AM26" s="289"/>
      <c r="AN26" s="289"/>
      <c r="AO26" s="289"/>
      <c r="AP26" s="36"/>
      <c r="AQ26" s="36"/>
      <c r="AR26" s="39"/>
      <c r="BE26" s="280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0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0" t="s">
        <v>34</v>
      </c>
      <c r="M28" s="290"/>
      <c r="N28" s="290"/>
      <c r="O28" s="290"/>
      <c r="P28" s="290"/>
      <c r="Q28" s="36"/>
      <c r="R28" s="36"/>
      <c r="S28" s="36"/>
      <c r="T28" s="36"/>
      <c r="U28" s="36"/>
      <c r="V28" s="36"/>
      <c r="W28" s="290" t="s">
        <v>35</v>
      </c>
      <c r="X28" s="290"/>
      <c r="Y28" s="290"/>
      <c r="Z28" s="290"/>
      <c r="AA28" s="290"/>
      <c r="AB28" s="290"/>
      <c r="AC28" s="290"/>
      <c r="AD28" s="290"/>
      <c r="AE28" s="290"/>
      <c r="AF28" s="36"/>
      <c r="AG28" s="36"/>
      <c r="AH28" s="36"/>
      <c r="AI28" s="36"/>
      <c r="AJ28" s="36"/>
      <c r="AK28" s="290" t="s">
        <v>36</v>
      </c>
      <c r="AL28" s="290"/>
      <c r="AM28" s="290"/>
      <c r="AN28" s="290"/>
      <c r="AO28" s="290"/>
      <c r="AP28" s="36"/>
      <c r="AQ28" s="36"/>
      <c r="AR28" s="39"/>
      <c r="BE28" s="280"/>
    </row>
    <row r="29" spans="1:71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74">
        <v>0.21</v>
      </c>
      <c r="M29" s="273"/>
      <c r="N29" s="273"/>
      <c r="O29" s="273"/>
      <c r="P29" s="273"/>
      <c r="Q29" s="41"/>
      <c r="R29" s="41"/>
      <c r="S29" s="41"/>
      <c r="T29" s="41"/>
      <c r="U29" s="41"/>
      <c r="V29" s="41"/>
      <c r="W29" s="272">
        <f>ROUND(AZ94, 2)</f>
        <v>0</v>
      </c>
      <c r="X29" s="273"/>
      <c r="Y29" s="273"/>
      <c r="Z29" s="273"/>
      <c r="AA29" s="273"/>
      <c r="AB29" s="273"/>
      <c r="AC29" s="273"/>
      <c r="AD29" s="273"/>
      <c r="AE29" s="273"/>
      <c r="AF29" s="41"/>
      <c r="AG29" s="41"/>
      <c r="AH29" s="41"/>
      <c r="AI29" s="41"/>
      <c r="AJ29" s="41"/>
      <c r="AK29" s="272">
        <f>ROUND(AV94, 2)</f>
        <v>0</v>
      </c>
      <c r="AL29" s="273"/>
      <c r="AM29" s="273"/>
      <c r="AN29" s="273"/>
      <c r="AO29" s="273"/>
      <c r="AP29" s="41"/>
      <c r="AQ29" s="41"/>
      <c r="AR29" s="42"/>
      <c r="BE29" s="281"/>
    </row>
    <row r="30" spans="1:71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74">
        <v>0.15</v>
      </c>
      <c r="M30" s="273"/>
      <c r="N30" s="273"/>
      <c r="O30" s="273"/>
      <c r="P30" s="273"/>
      <c r="Q30" s="41"/>
      <c r="R30" s="41"/>
      <c r="S30" s="41"/>
      <c r="T30" s="41"/>
      <c r="U30" s="41"/>
      <c r="V30" s="41"/>
      <c r="W30" s="272">
        <f>ROUND(BA94, 2)</f>
        <v>0</v>
      </c>
      <c r="X30" s="273"/>
      <c r="Y30" s="273"/>
      <c r="Z30" s="273"/>
      <c r="AA30" s="273"/>
      <c r="AB30" s="273"/>
      <c r="AC30" s="273"/>
      <c r="AD30" s="273"/>
      <c r="AE30" s="273"/>
      <c r="AF30" s="41"/>
      <c r="AG30" s="41"/>
      <c r="AH30" s="41"/>
      <c r="AI30" s="41"/>
      <c r="AJ30" s="41"/>
      <c r="AK30" s="272">
        <f>ROUND(AW94, 2)</f>
        <v>0</v>
      </c>
      <c r="AL30" s="273"/>
      <c r="AM30" s="273"/>
      <c r="AN30" s="273"/>
      <c r="AO30" s="273"/>
      <c r="AP30" s="41"/>
      <c r="AQ30" s="41"/>
      <c r="AR30" s="42"/>
      <c r="BE30" s="281"/>
    </row>
    <row r="31" spans="1:71" s="3" customFormat="1" ht="14.45" hidden="1" customHeight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74">
        <v>0.21</v>
      </c>
      <c r="M31" s="273"/>
      <c r="N31" s="273"/>
      <c r="O31" s="273"/>
      <c r="P31" s="273"/>
      <c r="Q31" s="41"/>
      <c r="R31" s="41"/>
      <c r="S31" s="41"/>
      <c r="T31" s="41"/>
      <c r="U31" s="41"/>
      <c r="V31" s="41"/>
      <c r="W31" s="272">
        <f>ROUND(BB94, 2)</f>
        <v>0</v>
      </c>
      <c r="X31" s="273"/>
      <c r="Y31" s="273"/>
      <c r="Z31" s="273"/>
      <c r="AA31" s="273"/>
      <c r="AB31" s="273"/>
      <c r="AC31" s="273"/>
      <c r="AD31" s="273"/>
      <c r="AE31" s="273"/>
      <c r="AF31" s="41"/>
      <c r="AG31" s="41"/>
      <c r="AH31" s="41"/>
      <c r="AI31" s="41"/>
      <c r="AJ31" s="41"/>
      <c r="AK31" s="272">
        <v>0</v>
      </c>
      <c r="AL31" s="273"/>
      <c r="AM31" s="273"/>
      <c r="AN31" s="273"/>
      <c r="AO31" s="273"/>
      <c r="AP31" s="41"/>
      <c r="AQ31" s="41"/>
      <c r="AR31" s="42"/>
      <c r="BE31" s="281"/>
    </row>
    <row r="32" spans="1:71" s="3" customFormat="1" ht="14.45" hidden="1" customHeight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74">
        <v>0.15</v>
      </c>
      <c r="M32" s="273"/>
      <c r="N32" s="273"/>
      <c r="O32" s="273"/>
      <c r="P32" s="273"/>
      <c r="Q32" s="41"/>
      <c r="R32" s="41"/>
      <c r="S32" s="41"/>
      <c r="T32" s="41"/>
      <c r="U32" s="41"/>
      <c r="V32" s="41"/>
      <c r="W32" s="272">
        <f>ROUND(BC94, 2)</f>
        <v>0</v>
      </c>
      <c r="X32" s="273"/>
      <c r="Y32" s="273"/>
      <c r="Z32" s="273"/>
      <c r="AA32" s="273"/>
      <c r="AB32" s="273"/>
      <c r="AC32" s="273"/>
      <c r="AD32" s="273"/>
      <c r="AE32" s="273"/>
      <c r="AF32" s="41"/>
      <c r="AG32" s="41"/>
      <c r="AH32" s="41"/>
      <c r="AI32" s="41"/>
      <c r="AJ32" s="41"/>
      <c r="AK32" s="272">
        <v>0</v>
      </c>
      <c r="AL32" s="273"/>
      <c r="AM32" s="273"/>
      <c r="AN32" s="273"/>
      <c r="AO32" s="273"/>
      <c r="AP32" s="41"/>
      <c r="AQ32" s="41"/>
      <c r="AR32" s="42"/>
      <c r="BE32" s="281"/>
    </row>
    <row r="33" spans="1:57" s="3" customFormat="1" ht="14.45" hidden="1" customHeight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74">
        <v>0</v>
      </c>
      <c r="M33" s="273"/>
      <c r="N33" s="273"/>
      <c r="O33" s="273"/>
      <c r="P33" s="273"/>
      <c r="Q33" s="41"/>
      <c r="R33" s="41"/>
      <c r="S33" s="41"/>
      <c r="T33" s="41"/>
      <c r="U33" s="41"/>
      <c r="V33" s="41"/>
      <c r="W33" s="272">
        <f>ROUND(BD94, 2)</f>
        <v>0</v>
      </c>
      <c r="X33" s="273"/>
      <c r="Y33" s="273"/>
      <c r="Z33" s="273"/>
      <c r="AA33" s="273"/>
      <c r="AB33" s="273"/>
      <c r="AC33" s="273"/>
      <c r="AD33" s="273"/>
      <c r="AE33" s="273"/>
      <c r="AF33" s="41"/>
      <c r="AG33" s="41"/>
      <c r="AH33" s="41"/>
      <c r="AI33" s="41"/>
      <c r="AJ33" s="41"/>
      <c r="AK33" s="272">
        <v>0</v>
      </c>
      <c r="AL33" s="273"/>
      <c r="AM33" s="273"/>
      <c r="AN33" s="273"/>
      <c r="AO33" s="273"/>
      <c r="AP33" s="41"/>
      <c r="AQ33" s="41"/>
      <c r="AR33" s="42"/>
      <c r="BE33" s="281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0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75" t="s">
        <v>45</v>
      </c>
      <c r="Y35" s="276"/>
      <c r="Z35" s="276"/>
      <c r="AA35" s="276"/>
      <c r="AB35" s="276"/>
      <c r="AC35" s="45"/>
      <c r="AD35" s="45"/>
      <c r="AE35" s="45"/>
      <c r="AF35" s="45"/>
      <c r="AG35" s="45"/>
      <c r="AH35" s="45"/>
      <c r="AI35" s="45"/>
      <c r="AJ35" s="45"/>
      <c r="AK35" s="277">
        <f>SUM(AK26:AK33)</f>
        <v>0</v>
      </c>
      <c r="AL35" s="276"/>
      <c r="AM35" s="276"/>
      <c r="AN35" s="276"/>
      <c r="AO35" s="27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1:57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1511701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1" t="str">
        <f>K6</f>
        <v>Oprava mostu ev. č. 1773-2 Šťáhlavice - Kornatice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3" t="str">
        <f>IF(AN8= "","",AN8)</f>
        <v>8. 7. 2020</v>
      </c>
      <c r="AN87" s="263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4" t="str">
        <f>IF(E17="","",E17)</f>
        <v xml:space="preserve"> </v>
      </c>
      <c r="AN89" s="265"/>
      <c r="AO89" s="265"/>
      <c r="AP89" s="265"/>
      <c r="AQ89" s="36"/>
      <c r="AR89" s="39"/>
      <c r="AS89" s="266" t="s">
        <v>53</v>
      </c>
      <c r="AT89" s="26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64" t="str">
        <f>IF(E20="","",E20)</f>
        <v xml:space="preserve"> </v>
      </c>
      <c r="AN90" s="265"/>
      <c r="AO90" s="265"/>
      <c r="AP90" s="265"/>
      <c r="AQ90" s="36"/>
      <c r="AR90" s="39"/>
      <c r="AS90" s="268"/>
      <c r="AT90" s="26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0"/>
      <c r="AT91" s="27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54" t="s">
        <v>54</v>
      </c>
      <c r="D92" s="255"/>
      <c r="E92" s="255"/>
      <c r="F92" s="255"/>
      <c r="G92" s="255"/>
      <c r="H92" s="73"/>
      <c r="I92" s="256" t="s">
        <v>55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7" t="s">
        <v>56</v>
      </c>
      <c r="AH92" s="255"/>
      <c r="AI92" s="255"/>
      <c r="AJ92" s="255"/>
      <c r="AK92" s="255"/>
      <c r="AL92" s="255"/>
      <c r="AM92" s="255"/>
      <c r="AN92" s="256" t="s">
        <v>57</v>
      </c>
      <c r="AO92" s="255"/>
      <c r="AP92" s="258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9">
        <f>ROUND(SUM(AG95:AG97),2)</f>
        <v>0</v>
      </c>
      <c r="AH94" s="259"/>
      <c r="AI94" s="259"/>
      <c r="AJ94" s="259"/>
      <c r="AK94" s="259"/>
      <c r="AL94" s="259"/>
      <c r="AM94" s="259"/>
      <c r="AN94" s="260">
        <f>SUM(AG94,AT94)</f>
        <v>0</v>
      </c>
      <c r="AO94" s="260"/>
      <c r="AP94" s="260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53" t="s">
        <v>78</v>
      </c>
      <c r="E95" s="253"/>
      <c r="F95" s="253"/>
      <c r="G95" s="253"/>
      <c r="H95" s="253"/>
      <c r="I95" s="96"/>
      <c r="J95" s="253" t="s">
        <v>79</v>
      </c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1">
        <f>'SO 000 - Všeobecné a osta...'!J30</f>
        <v>0</v>
      </c>
      <c r="AH95" s="252"/>
      <c r="AI95" s="252"/>
      <c r="AJ95" s="252"/>
      <c r="AK95" s="252"/>
      <c r="AL95" s="252"/>
      <c r="AM95" s="252"/>
      <c r="AN95" s="251">
        <f>SUM(AG95,AT95)</f>
        <v>0</v>
      </c>
      <c r="AO95" s="252"/>
      <c r="AP95" s="252"/>
      <c r="AQ95" s="97" t="s">
        <v>80</v>
      </c>
      <c r="AR95" s="98"/>
      <c r="AS95" s="99">
        <v>0</v>
      </c>
      <c r="AT95" s="100">
        <f>ROUND(SUM(AV95:AW95),2)</f>
        <v>0</v>
      </c>
      <c r="AU95" s="101">
        <f>'SO 000 - Všeobecné a osta...'!P120</f>
        <v>0</v>
      </c>
      <c r="AV95" s="100">
        <f>'SO 000 - Všeobecné a osta...'!J33</f>
        <v>0</v>
      </c>
      <c r="AW95" s="100">
        <f>'SO 000 - Všeobecné a osta...'!J34</f>
        <v>0</v>
      </c>
      <c r="AX95" s="100">
        <f>'SO 000 - Všeobecné a osta...'!J35</f>
        <v>0</v>
      </c>
      <c r="AY95" s="100">
        <f>'SO 000 - Všeobecné a osta...'!J36</f>
        <v>0</v>
      </c>
      <c r="AZ95" s="100">
        <f>'SO 000 - Všeobecné a osta...'!F33</f>
        <v>0</v>
      </c>
      <c r="BA95" s="100">
        <f>'SO 000 - Všeobecné a osta...'!F34</f>
        <v>0</v>
      </c>
      <c r="BB95" s="100">
        <f>'SO 000 - Všeobecné a osta...'!F35</f>
        <v>0</v>
      </c>
      <c r="BC95" s="100">
        <f>'SO 000 - Všeobecné a osta...'!F36</f>
        <v>0</v>
      </c>
      <c r="BD95" s="102">
        <f>'SO 000 - Všeobecné a osta...'!F37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77</v>
      </c>
      <c r="B96" s="94"/>
      <c r="C96" s="95"/>
      <c r="D96" s="253" t="s">
        <v>84</v>
      </c>
      <c r="E96" s="253"/>
      <c r="F96" s="253"/>
      <c r="G96" s="253"/>
      <c r="H96" s="253"/>
      <c r="I96" s="96"/>
      <c r="J96" s="253" t="s">
        <v>85</v>
      </c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1">
        <f>'SO 201 - Oprava mostu'!J30</f>
        <v>0</v>
      </c>
      <c r="AH96" s="252"/>
      <c r="AI96" s="252"/>
      <c r="AJ96" s="252"/>
      <c r="AK96" s="252"/>
      <c r="AL96" s="252"/>
      <c r="AM96" s="252"/>
      <c r="AN96" s="251">
        <f>SUM(AG96,AT96)</f>
        <v>0</v>
      </c>
      <c r="AO96" s="252"/>
      <c r="AP96" s="252"/>
      <c r="AQ96" s="97" t="s">
        <v>80</v>
      </c>
      <c r="AR96" s="98"/>
      <c r="AS96" s="99">
        <v>0</v>
      </c>
      <c r="AT96" s="100">
        <f>ROUND(SUM(AV96:AW96),2)</f>
        <v>0</v>
      </c>
      <c r="AU96" s="101">
        <f>'SO 201 - Oprava mostu'!P128</f>
        <v>0</v>
      </c>
      <c r="AV96" s="100">
        <f>'SO 201 - Oprava mostu'!J33</f>
        <v>0</v>
      </c>
      <c r="AW96" s="100">
        <f>'SO 201 - Oprava mostu'!J34</f>
        <v>0</v>
      </c>
      <c r="AX96" s="100">
        <f>'SO 201 - Oprava mostu'!J35</f>
        <v>0</v>
      </c>
      <c r="AY96" s="100">
        <f>'SO 201 - Oprava mostu'!J36</f>
        <v>0</v>
      </c>
      <c r="AZ96" s="100">
        <f>'SO 201 - Oprava mostu'!F33</f>
        <v>0</v>
      </c>
      <c r="BA96" s="100">
        <f>'SO 201 - Oprava mostu'!F34</f>
        <v>0</v>
      </c>
      <c r="BB96" s="100">
        <f>'SO 201 - Oprava mostu'!F35</f>
        <v>0</v>
      </c>
      <c r="BC96" s="100">
        <f>'SO 201 - Oprava mostu'!F36</f>
        <v>0</v>
      </c>
      <c r="BD96" s="102">
        <f>'SO 201 - Oprava mostu'!F37</f>
        <v>0</v>
      </c>
      <c r="BT96" s="103" t="s">
        <v>81</v>
      </c>
      <c r="BV96" s="103" t="s">
        <v>75</v>
      </c>
      <c r="BW96" s="103" t="s">
        <v>86</v>
      </c>
      <c r="BX96" s="103" t="s">
        <v>5</v>
      </c>
      <c r="CL96" s="103" t="s">
        <v>1</v>
      </c>
      <c r="CM96" s="103" t="s">
        <v>83</v>
      </c>
    </row>
    <row r="97" spans="1:91" s="7" customFormat="1" ht="24.75" customHeight="1">
      <c r="A97" s="93" t="s">
        <v>77</v>
      </c>
      <c r="B97" s="94"/>
      <c r="C97" s="95"/>
      <c r="D97" s="253" t="s">
        <v>87</v>
      </c>
      <c r="E97" s="253"/>
      <c r="F97" s="253"/>
      <c r="G97" s="253"/>
      <c r="H97" s="253"/>
      <c r="I97" s="96"/>
      <c r="J97" s="253" t="s">
        <v>88</v>
      </c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1">
        <f>'SO DIO - DIO'!J30</f>
        <v>0</v>
      </c>
      <c r="AH97" s="252"/>
      <c r="AI97" s="252"/>
      <c r="AJ97" s="252"/>
      <c r="AK97" s="252"/>
      <c r="AL97" s="252"/>
      <c r="AM97" s="252"/>
      <c r="AN97" s="251">
        <f>SUM(AG97,AT97)</f>
        <v>0</v>
      </c>
      <c r="AO97" s="252"/>
      <c r="AP97" s="252"/>
      <c r="AQ97" s="97" t="s">
        <v>80</v>
      </c>
      <c r="AR97" s="98"/>
      <c r="AS97" s="104">
        <v>0</v>
      </c>
      <c r="AT97" s="105">
        <f>ROUND(SUM(AV97:AW97),2)</f>
        <v>0</v>
      </c>
      <c r="AU97" s="106">
        <f>'SO DIO - DIO'!P122</f>
        <v>0</v>
      </c>
      <c r="AV97" s="105">
        <f>'SO DIO - DIO'!J33</f>
        <v>0</v>
      </c>
      <c r="AW97" s="105">
        <f>'SO DIO - DIO'!J34</f>
        <v>0</v>
      </c>
      <c r="AX97" s="105">
        <f>'SO DIO - DIO'!J35</f>
        <v>0</v>
      </c>
      <c r="AY97" s="105">
        <f>'SO DIO - DIO'!J36</f>
        <v>0</v>
      </c>
      <c r="AZ97" s="105">
        <f>'SO DIO - DIO'!F33</f>
        <v>0</v>
      </c>
      <c r="BA97" s="105">
        <f>'SO DIO - DIO'!F34</f>
        <v>0</v>
      </c>
      <c r="BB97" s="105">
        <f>'SO DIO - DIO'!F35</f>
        <v>0</v>
      </c>
      <c r="BC97" s="105">
        <f>'SO DIO - DIO'!F36</f>
        <v>0</v>
      </c>
      <c r="BD97" s="107">
        <f>'SO DIO - DIO'!F37</f>
        <v>0</v>
      </c>
      <c r="BT97" s="103" t="s">
        <v>81</v>
      </c>
      <c r="BV97" s="103" t="s">
        <v>75</v>
      </c>
      <c r="BW97" s="103" t="s">
        <v>89</v>
      </c>
      <c r="BX97" s="103" t="s">
        <v>5</v>
      </c>
      <c r="CL97" s="103" t="s">
        <v>1</v>
      </c>
      <c r="CM97" s="103" t="s">
        <v>83</v>
      </c>
    </row>
    <row r="98" spans="1:91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9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aOVGDgwJ+I1DlQh9PpTyqiLC3ukWbgF5GNno+XKVcqehQ6mYMQ6P0Nap0ajuxzEkW+Pcp8RgQWzL3GC652DTCQ==" saltValue="zKyxZDsf/DAnqtIkuqiF1JVnYHSRg2Ri3/DjRdPHHDLimUDIv9r4VeszeLPni+uChWm+lOon0SXQOLE+A1yxWA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00 - Všeobecné a osta...'!C2" display="/"/>
    <hyperlink ref="A96" location="'SO 201 - Oprava mostu'!C2" display="/"/>
    <hyperlink ref="A97" location="'SO DIO - DIO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82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4" t="str">
        <f>'Rekapitulace stavby'!K6</f>
        <v>Oprava mostu ev. č. 1773-2 Šťáhlavice - Kornatice</v>
      </c>
      <c r="F7" s="295"/>
      <c r="G7" s="295"/>
      <c r="H7" s="295"/>
      <c r="L7" s="20"/>
    </row>
    <row r="8" spans="1:46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6" t="s">
        <v>92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8. 7. 2020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ROUND(J120,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ROUND((SUM(BE120:BE181)),  2)</f>
        <v>0</v>
      </c>
      <c r="G33" s="34"/>
      <c r="H33" s="34"/>
      <c r="I33" s="124">
        <v>0.21</v>
      </c>
      <c r="J33" s="123">
        <f>ROUND(((SUM(BE120:BE181))*I33),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ROUND((SUM(BF120:BF181)),  2)</f>
        <v>0</v>
      </c>
      <c r="G34" s="34"/>
      <c r="H34" s="34"/>
      <c r="I34" s="124">
        <v>0.15</v>
      </c>
      <c r="J34" s="123">
        <f>ROUND(((SUM(BF120:BF181))*I34),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40</v>
      </c>
      <c r="F35" s="123">
        <f>ROUND((SUM(BG120:BG181)),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41</v>
      </c>
      <c r="F36" s="123">
        <f>ROUND((SUM(BH120:BH181)),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42</v>
      </c>
      <c r="F37" s="123">
        <f>ROUND((SUM(BI120:BI181)),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92" t="str">
        <f>E7</f>
        <v>Oprava mostu ev. č. 1773-2 Šťáhlavice - Kornatice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1" t="str">
        <f>E9</f>
        <v>SO 000 - Všeobecné a ostatní náklady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8. 7. 2020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1:31" s="9" customFormat="1" ht="24.95" customHeight="1">
      <c r="B97" s="147"/>
      <c r="C97" s="148"/>
      <c r="D97" s="149" t="s">
        <v>98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99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100</v>
      </c>
      <c r="E99" s="156"/>
      <c r="F99" s="156"/>
      <c r="G99" s="156"/>
      <c r="H99" s="156"/>
      <c r="I99" s="156"/>
      <c r="J99" s="157">
        <f>J172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101</v>
      </c>
      <c r="E100" s="156"/>
      <c r="F100" s="156"/>
      <c r="G100" s="156"/>
      <c r="H100" s="156"/>
      <c r="I100" s="156"/>
      <c r="J100" s="157">
        <f>J177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102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92" t="str">
        <f>E7</f>
        <v>Oprava mostu ev. č. 1773-2 Šťáhlavice - Kornatice</v>
      </c>
      <c r="F110" s="293"/>
      <c r="G110" s="293"/>
      <c r="H110" s="293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91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61" t="str">
        <f>E9</f>
        <v>SO 000 - Všeobecné a ostatní náklady</v>
      </c>
      <c r="F112" s="291"/>
      <c r="G112" s="291"/>
      <c r="H112" s="291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8. 7. 2020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29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11" customFormat="1" ht="29.25" customHeight="1">
      <c r="A119" s="159"/>
      <c r="B119" s="160"/>
      <c r="C119" s="161" t="s">
        <v>103</v>
      </c>
      <c r="D119" s="162" t="s">
        <v>58</v>
      </c>
      <c r="E119" s="162" t="s">
        <v>54</v>
      </c>
      <c r="F119" s="162" t="s">
        <v>55</v>
      </c>
      <c r="G119" s="162" t="s">
        <v>104</v>
      </c>
      <c r="H119" s="162" t="s">
        <v>105</v>
      </c>
      <c r="I119" s="162" t="s">
        <v>106</v>
      </c>
      <c r="J119" s="162" t="s">
        <v>95</v>
      </c>
      <c r="K119" s="163" t="s">
        <v>107</v>
      </c>
      <c r="L119" s="164"/>
      <c r="M119" s="75" t="s">
        <v>1</v>
      </c>
      <c r="N119" s="76" t="s">
        <v>37</v>
      </c>
      <c r="O119" s="76" t="s">
        <v>108</v>
      </c>
      <c r="P119" s="76" t="s">
        <v>109</v>
      </c>
      <c r="Q119" s="76" t="s">
        <v>110</v>
      </c>
      <c r="R119" s="76" t="s">
        <v>111</v>
      </c>
      <c r="S119" s="76" t="s">
        <v>112</v>
      </c>
      <c r="T119" s="77" t="s">
        <v>113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5" s="2" customFormat="1" ht="22.9" customHeight="1">
      <c r="A120" s="34"/>
      <c r="B120" s="35"/>
      <c r="C120" s="82" t="s">
        <v>114</v>
      </c>
      <c r="D120" s="36"/>
      <c r="E120" s="36"/>
      <c r="F120" s="36"/>
      <c r="G120" s="36"/>
      <c r="H120" s="36"/>
      <c r="I120" s="36"/>
      <c r="J120" s="165">
        <f>BK120</f>
        <v>0</v>
      </c>
      <c r="K120" s="36"/>
      <c r="L120" s="39"/>
      <c r="M120" s="78"/>
      <c r="N120" s="166"/>
      <c r="O120" s="79"/>
      <c r="P120" s="167">
        <f>P121</f>
        <v>0</v>
      </c>
      <c r="Q120" s="79"/>
      <c r="R120" s="167">
        <f>R121</f>
        <v>0</v>
      </c>
      <c r="S120" s="79"/>
      <c r="T120" s="168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97</v>
      </c>
      <c r="BK120" s="169">
        <f>BK121</f>
        <v>0</v>
      </c>
    </row>
    <row r="121" spans="1:65" s="12" customFormat="1" ht="25.9" customHeight="1">
      <c r="B121" s="170"/>
      <c r="C121" s="171"/>
      <c r="D121" s="172" t="s">
        <v>72</v>
      </c>
      <c r="E121" s="173" t="s">
        <v>115</v>
      </c>
      <c r="F121" s="173" t="s">
        <v>116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P122+P172+P177</f>
        <v>0</v>
      </c>
      <c r="Q121" s="178"/>
      <c r="R121" s="179">
        <f>R122+R172+R177</f>
        <v>0</v>
      </c>
      <c r="S121" s="178"/>
      <c r="T121" s="180">
        <f>T122+T172+T177</f>
        <v>0</v>
      </c>
      <c r="AR121" s="181" t="s">
        <v>117</v>
      </c>
      <c r="AT121" s="182" t="s">
        <v>72</v>
      </c>
      <c r="AU121" s="182" t="s">
        <v>73</v>
      </c>
      <c r="AY121" s="181" t="s">
        <v>118</v>
      </c>
      <c r="BK121" s="183">
        <f>BK122+BK172+BK177</f>
        <v>0</v>
      </c>
    </row>
    <row r="122" spans="1:65" s="12" customFormat="1" ht="22.9" customHeight="1">
      <c r="B122" s="170"/>
      <c r="C122" s="171"/>
      <c r="D122" s="172" t="s">
        <v>72</v>
      </c>
      <c r="E122" s="184" t="s">
        <v>119</v>
      </c>
      <c r="F122" s="184" t="s">
        <v>120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SUM(P123:P171)</f>
        <v>0</v>
      </c>
      <c r="Q122" s="178"/>
      <c r="R122" s="179">
        <f>SUM(R123:R171)</f>
        <v>0</v>
      </c>
      <c r="S122" s="178"/>
      <c r="T122" s="180">
        <f>SUM(T123:T171)</f>
        <v>0</v>
      </c>
      <c r="AR122" s="181" t="s">
        <v>117</v>
      </c>
      <c r="AT122" s="182" t="s">
        <v>72</v>
      </c>
      <c r="AU122" s="182" t="s">
        <v>81</v>
      </c>
      <c r="AY122" s="181" t="s">
        <v>118</v>
      </c>
      <c r="BK122" s="183">
        <f>SUM(BK123:BK171)</f>
        <v>0</v>
      </c>
    </row>
    <row r="123" spans="1:65" s="2" customFormat="1" ht="14.45" customHeight="1">
      <c r="A123" s="34"/>
      <c r="B123" s="35"/>
      <c r="C123" s="186" t="s">
        <v>81</v>
      </c>
      <c r="D123" s="186" t="s">
        <v>121</v>
      </c>
      <c r="E123" s="187" t="s">
        <v>122</v>
      </c>
      <c r="F123" s="188" t="s">
        <v>123</v>
      </c>
      <c r="G123" s="189" t="s">
        <v>124</v>
      </c>
      <c r="H123" s="190">
        <v>1</v>
      </c>
      <c r="I123" s="191"/>
      <c r="J123" s="192">
        <f>ROUND(I123*H123,2)</f>
        <v>0</v>
      </c>
      <c r="K123" s="188" t="s">
        <v>1</v>
      </c>
      <c r="L123" s="39"/>
      <c r="M123" s="193" t="s">
        <v>1</v>
      </c>
      <c r="N123" s="194" t="s">
        <v>38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7" t="s">
        <v>125</v>
      </c>
      <c r="AT123" s="197" t="s">
        <v>121</v>
      </c>
      <c r="AU123" s="197" t="s">
        <v>83</v>
      </c>
      <c r="AY123" s="17" t="s">
        <v>118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7" t="s">
        <v>81</v>
      </c>
      <c r="BK123" s="198">
        <f>ROUND(I123*H123,2)</f>
        <v>0</v>
      </c>
      <c r="BL123" s="17" t="s">
        <v>125</v>
      </c>
      <c r="BM123" s="197" t="s">
        <v>126</v>
      </c>
    </row>
    <row r="124" spans="1:65" s="13" customFormat="1">
      <c r="B124" s="199"/>
      <c r="C124" s="200"/>
      <c r="D124" s="201" t="s">
        <v>127</v>
      </c>
      <c r="E124" s="202" t="s">
        <v>1</v>
      </c>
      <c r="F124" s="203" t="s">
        <v>81</v>
      </c>
      <c r="G124" s="200"/>
      <c r="H124" s="204">
        <v>1</v>
      </c>
      <c r="I124" s="205"/>
      <c r="J124" s="200"/>
      <c r="K124" s="200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127</v>
      </c>
      <c r="AU124" s="210" t="s">
        <v>83</v>
      </c>
      <c r="AV124" s="13" t="s">
        <v>83</v>
      </c>
      <c r="AW124" s="13" t="s">
        <v>30</v>
      </c>
      <c r="AX124" s="13" t="s">
        <v>81</v>
      </c>
      <c r="AY124" s="210" t="s">
        <v>118</v>
      </c>
    </row>
    <row r="125" spans="1:65" s="14" customFormat="1">
      <c r="B125" s="211"/>
      <c r="C125" s="212"/>
      <c r="D125" s="201" t="s">
        <v>127</v>
      </c>
      <c r="E125" s="213" t="s">
        <v>1</v>
      </c>
      <c r="F125" s="214" t="s">
        <v>123</v>
      </c>
      <c r="G125" s="212"/>
      <c r="H125" s="213" t="s">
        <v>1</v>
      </c>
      <c r="I125" s="215"/>
      <c r="J125" s="212"/>
      <c r="K125" s="212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127</v>
      </c>
      <c r="AU125" s="220" t="s">
        <v>83</v>
      </c>
      <c r="AV125" s="14" t="s">
        <v>81</v>
      </c>
      <c r="AW125" s="14" t="s">
        <v>30</v>
      </c>
      <c r="AX125" s="14" t="s">
        <v>73</v>
      </c>
      <c r="AY125" s="220" t="s">
        <v>118</v>
      </c>
    </row>
    <row r="126" spans="1:65" s="14" customFormat="1">
      <c r="B126" s="211"/>
      <c r="C126" s="212"/>
      <c r="D126" s="201" t="s">
        <v>127</v>
      </c>
      <c r="E126" s="213" t="s">
        <v>1</v>
      </c>
      <c r="F126" s="214" t="s">
        <v>128</v>
      </c>
      <c r="G126" s="212"/>
      <c r="H126" s="213" t="s">
        <v>1</v>
      </c>
      <c r="I126" s="215"/>
      <c r="J126" s="212"/>
      <c r="K126" s="212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127</v>
      </c>
      <c r="AU126" s="220" t="s">
        <v>83</v>
      </c>
      <c r="AV126" s="14" t="s">
        <v>81</v>
      </c>
      <c r="AW126" s="14" t="s">
        <v>30</v>
      </c>
      <c r="AX126" s="14" t="s">
        <v>73</v>
      </c>
      <c r="AY126" s="220" t="s">
        <v>118</v>
      </c>
    </row>
    <row r="127" spans="1:65" s="14" customFormat="1" ht="22.5">
      <c r="B127" s="211"/>
      <c r="C127" s="212"/>
      <c r="D127" s="201" t="s">
        <v>127</v>
      </c>
      <c r="E127" s="213" t="s">
        <v>1</v>
      </c>
      <c r="F127" s="214" t="s">
        <v>129</v>
      </c>
      <c r="G127" s="212"/>
      <c r="H127" s="213" t="s">
        <v>1</v>
      </c>
      <c r="I127" s="215"/>
      <c r="J127" s="212"/>
      <c r="K127" s="212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127</v>
      </c>
      <c r="AU127" s="220" t="s">
        <v>83</v>
      </c>
      <c r="AV127" s="14" t="s">
        <v>81</v>
      </c>
      <c r="AW127" s="14" t="s">
        <v>30</v>
      </c>
      <c r="AX127" s="14" t="s">
        <v>73</v>
      </c>
      <c r="AY127" s="220" t="s">
        <v>118</v>
      </c>
    </row>
    <row r="128" spans="1:65" s="14" customFormat="1">
      <c r="B128" s="211"/>
      <c r="C128" s="212"/>
      <c r="D128" s="201" t="s">
        <v>127</v>
      </c>
      <c r="E128" s="213" t="s">
        <v>1</v>
      </c>
      <c r="F128" s="214" t="s">
        <v>130</v>
      </c>
      <c r="G128" s="212"/>
      <c r="H128" s="213" t="s">
        <v>1</v>
      </c>
      <c r="I128" s="215"/>
      <c r="J128" s="212"/>
      <c r="K128" s="212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127</v>
      </c>
      <c r="AU128" s="220" t="s">
        <v>83</v>
      </c>
      <c r="AV128" s="14" t="s">
        <v>81</v>
      </c>
      <c r="AW128" s="14" t="s">
        <v>30</v>
      </c>
      <c r="AX128" s="14" t="s">
        <v>73</v>
      </c>
      <c r="AY128" s="220" t="s">
        <v>118</v>
      </c>
    </row>
    <row r="129" spans="1:65" s="14" customFormat="1" ht="22.5">
      <c r="B129" s="211"/>
      <c r="C129" s="212"/>
      <c r="D129" s="201" t="s">
        <v>127</v>
      </c>
      <c r="E129" s="213" t="s">
        <v>1</v>
      </c>
      <c r="F129" s="214" t="s">
        <v>131</v>
      </c>
      <c r="G129" s="212"/>
      <c r="H129" s="213" t="s">
        <v>1</v>
      </c>
      <c r="I129" s="215"/>
      <c r="J129" s="212"/>
      <c r="K129" s="212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127</v>
      </c>
      <c r="AU129" s="220" t="s">
        <v>83</v>
      </c>
      <c r="AV129" s="14" t="s">
        <v>81</v>
      </c>
      <c r="AW129" s="14" t="s">
        <v>30</v>
      </c>
      <c r="AX129" s="14" t="s">
        <v>73</v>
      </c>
      <c r="AY129" s="220" t="s">
        <v>118</v>
      </c>
    </row>
    <row r="130" spans="1:65" s="14" customFormat="1">
      <c r="B130" s="211"/>
      <c r="C130" s="212"/>
      <c r="D130" s="201" t="s">
        <v>127</v>
      </c>
      <c r="E130" s="213" t="s">
        <v>1</v>
      </c>
      <c r="F130" s="214" t="s">
        <v>132</v>
      </c>
      <c r="G130" s="212"/>
      <c r="H130" s="213" t="s">
        <v>1</v>
      </c>
      <c r="I130" s="215"/>
      <c r="J130" s="212"/>
      <c r="K130" s="212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127</v>
      </c>
      <c r="AU130" s="220" t="s">
        <v>83</v>
      </c>
      <c r="AV130" s="14" t="s">
        <v>81</v>
      </c>
      <c r="AW130" s="14" t="s">
        <v>30</v>
      </c>
      <c r="AX130" s="14" t="s">
        <v>73</v>
      </c>
      <c r="AY130" s="220" t="s">
        <v>118</v>
      </c>
    </row>
    <row r="131" spans="1:65" s="14" customFormat="1" ht="22.5">
      <c r="B131" s="211"/>
      <c r="C131" s="212"/>
      <c r="D131" s="201" t="s">
        <v>127</v>
      </c>
      <c r="E131" s="213" t="s">
        <v>1</v>
      </c>
      <c r="F131" s="214" t="s">
        <v>133</v>
      </c>
      <c r="G131" s="212"/>
      <c r="H131" s="213" t="s">
        <v>1</v>
      </c>
      <c r="I131" s="215"/>
      <c r="J131" s="212"/>
      <c r="K131" s="212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127</v>
      </c>
      <c r="AU131" s="220" t="s">
        <v>83</v>
      </c>
      <c r="AV131" s="14" t="s">
        <v>81</v>
      </c>
      <c r="AW131" s="14" t="s">
        <v>30</v>
      </c>
      <c r="AX131" s="14" t="s">
        <v>73</v>
      </c>
      <c r="AY131" s="220" t="s">
        <v>118</v>
      </c>
    </row>
    <row r="132" spans="1:65" s="14" customFormat="1">
      <c r="B132" s="211"/>
      <c r="C132" s="212"/>
      <c r="D132" s="201" t="s">
        <v>127</v>
      </c>
      <c r="E132" s="213" t="s">
        <v>1</v>
      </c>
      <c r="F132" s="214" t="s">
        <v>134</v>
      </c>
      <c r="G132" s="212"/>
      <c r="H132" s="213" t="s">
        <v>1</v>
      </c>
      <c r="I132" s="215"/>
      <c r="J132" s="212"/>
      <c r="K132" s="212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127</v>
      </c>
      <c r="AU132" s="220" t="s">
        <v>83</v>
      </c>
      <c r="AV132" s="14" t="s">
        <v>81</v>
      </c>
      <c r="AW132" s="14" t="s">
        <v>30</v>
      </c>
      <c r="AX132" s="14" t="s">
        <v>73</v>
      </c>
      <c r="AY132" s="220" t="s">
        <v>118</v>
      </c>
    </row>
    <row r="133" spans="1:65" s="14" customFormat="1" ht="22.5">
      <c r="B133" s="211"/>
      <c r="C133" s="212"/>
      <c r="D133" s="201" t="s">
        <v>127</v>
      </c>
      <c r="E133" s="213" t="s">
        <v>1</v>
      </c>
      <c r="F133" s="214" t="s">
        <v>135</v>
      </c>
      <c r="G133" s="212"/>
      <c r="H133" s="213" t="s">
        <v>1</v>
      </c>
      <c r="I133" s="215"/>
      <c r="J133" s="212"/>
      <c r="K133" s="212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127</v>
      </c>
      <c r="AU133" s="220" t="s">
        <v>83</v>
      </c>
      <c r="AV133" s="14" t="s">
        <v>81</v>
      </c>
      <c r="AW133" s="14" t="s">
        <v>30</v>
      </c>
      <c r="AX133" s="14" t="s">
        <v>73</v>
      </c>
      <c r="AY133" s="220" t="s">
        <v>118</v>
      </c>
    </row>
    <row r="134" spans="1:65" s="14" customFormat="1" ht="22.5">
      <c r="B134" s="211"/>
      <c r="C134" s="212"/>
      <c r="D134" s="201" t="s">
        <v>127</v>
      </c>
      <c r="E134" s="213" t="s">
        <v>1</v>
      </c>
      <c r="F134" s="214" t="s">
        <v>136</v>
      </c>
      <c r="G134" s="212"/>
      <c r="H134" s="213" t="s">
        <v>1</v>
      </c>
      <c r="I134" s="215"/>
      <c r="J134" s="212"/>
      <c r="K134" s="212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127</v>
      </c>
      <c r="AU134" s="220" t="s">
        <v>83</v>
      </c>
      <c r="AV134" s="14" t="s">
        <v>81</v>
      </c>
      <c r="AW134" s="14" t="s">
        <v>30</v>
      </c>
      <c r="AX134" s="14" t="s">
        <v>73</v>
      </c>
      <c r="AY134" s="220" t="s">
        <v>118</v>
      </c>
    </row>
    <row r="135" spans="1:65" s="14" customFormat="1" ht="22.5">
      <c r="B135" s="211"/>
      <c r="C135" s="212"/>
      <c r="D135" s="201" t="s">
        <v>127</v>
      </c>
      <c r="E135" s="213" t="s">
        <v>1</v>
      </c>
      <c r="F135" s="214" t="s">
        <v>137</v>
      </c>
      <c r="G135" s="212"/>
      <c r="H135" s="213" t="s">
        <v>1</v>
      </c>
      <c r="I135" s="215"/>
      <c r="J135" s="212"/>
      <c r="K135" s="212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127</v>
      </c>
      <c r="AU135" s="220" t="s">
        <v>83</v>
      </c>
      <c r="AV135" s="14" t="s">
        <v>81</v>
      </c>
      <c r="AW135" s="14" t="s">
        <v>30</v>
      </c>
      <c r="AX135" s="14" t="s">
        <v>73</v>
      </c>
      <c r="AY135" s="220" t="s">
        <v>118</v>
      </c>
    </row>
    <row r="136" spans="1:65" s="14" customFormat="1" ht="22.5">
      <c r="B136" s="211"/>
      <c r="C136" s="212"/>
      <c r="D136" s="201" t="s">
        <v>127</v>
      </c>
      <c r="E136" s="213" t="s">
        <v>1</v>
      </c>
      <c r="F136" s="214" t="s">
        <v>138</v>
      </c>
      <c r="G136" s="212"/>
      <c r="H136" s="213" t="s">
        <v>1</v>
      </c>
      <c r="I136" s="215"/>
      <c r="J136" s="212"/>
      <c r="K136" s="212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127</v>
      </c>
      <c r="AU136" s="220" t="s">
        <v>83</v>
      </c>
      <c r="AV136" s="14" t="s">
        <v>81</v>
      </c>
      <c r="AW136" s="14" t="s">
        <v>30</v>
      </c>
      <c r="AX136" s="14" t="s">
        <v>73</v>
      </c>
      <c r="AY136" s="220" t="s">
        <v>118</v>
      </c>
    </row>
    <row r="137" spans="1:65" s="14" customFormat="1">
      <c r="B137" s="211"/>
      <c r="C137" s="212"/>
      <c r="D137" s="201" t="s">
        <v>127</v>
      </c>
      <c r="E137" s="213" t="s">
        <v>1</v>
      </c>
      <c r="F137" s="214" t="s">
        <v>139</v>
      </c>
      <c r="G137" s="212"/>
      <c r="H137" s="213" t="s">
        <v>1</v>
      </c>
      <c r="I137" s="215"/>
      <c r="J137" s="212"/>
      <c r="K137" s="212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127</v>
      </c>
      <c r="AU137" s="220" t="s">
        <v>83</v>
      </c>
      <c r="AV137" s="14" t="s">
        <v>81</v>
      </c>
      <c r="AW137" s="14" t="s">
        <v>30</v>
      </c>
      <c r="AX137" s="14" t="s">
        <v>73</v>
      </c>
      <c r="AY137" s="220" t="s">
        <v>118</v>
      </c>
    </row>
    <row r="138" spans="1:65" s="14" customFormat="1" ht="22.5">
      <c r="B138" s="211"/>
      <c r="C138" s="212"/>
      <c r="D138" s="201" t="s">
        <v>127</v>
      </c>
      <c r="E138" s="213" t="s">
        <v>1</v>
      </c>
      <c r="F138" s="214" t="s">
        <v>140</v>
      </c>
      <c r="G138" s="212"/>
      <c r="H138" s="213" t="s">
        <v>1</v>
      </c>
      <c r="I138" s="215"/>
      <c r="J138" s="212"/>
      <c r="K138" s="212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127</v>
      </c>
      <c r="AU138" s="220" t="s">
        <v>83</v>
      </c>
      <c r="AV138" s="14" t="s">
        <v>81</v>
      </c>
      <c r="AW138" s="14" t="s">
        <v>30</v>
      </c>
      <c r="AX138" s="14" t="s">
        <v>73</v>
      </c>
      <c r="AY138" s="220" t="s">
        <v>118</v>
      </c>
    </row>
    <row r="139" spans="1:65" s="14" customFormat="1">
      <c r="B139" s="211"/>
      <c r="C139" s="212"/>
      <c r="D139" s="201" t="s">
        <v>127</v>
      </c>
      <c r="E139" s="213" t="s">
        <v>1</v>
      </c>
      <c r="F139" s="214" t="s">
        <v>141</v>
      </c>
      <c r="G139" s="212"/>
      <c r="H139" s="213" t="s">
        <v>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127</v>
      </c>
      <c r="AU139" s="220" t="s">
        <v>83</v>
      </c>
      <c r="AV139" s="14" t="s">
        <v>81</v>
      </c>
      <c r="AW139" s="14" t="s">
        <v>30</v>
      </c>
      <c r="AX139" s="14" t="s">
        <v>73</v>
      </c>
      <c r="AY139" s="220" t="s">
        <v>118</v>
      </c>
    </row>
    <row r="140" spans="1:65" s="2" customFormat="1" ht="14.45" customHeight="1">
      <c r="A140" s="34"/>
      <c r="B140" s="35"/>
      <c r="C140" s="186" t="s">
        <v>83</v>
      </c>
      <c r="D140" s="186" t="s">
        <v>121</v>
      </c>
      <c r="E140" s="187" t="s">
        <v>142</v>
      </c>
      <c r="F140" s="188" t="s">
        <v>143</v>
      </c>
      <c r="G140" s="189" t="s">
        <v>124</v>
      </c>
      <c r="H140" s="190">
        <v>1</v>
      </c>
      <c r="I140" s="191"/>
      <c r="J140" s="192">
        <f>ROUND(I140*H140,2)</f>
        <v>0</v>
      </c>
      <c r="K140" s="188" t="s">
        <v>1</v>
      </c>
      <c r="L140" s="39"/>
      <c r="M140" s="193" t="s">
        <v>1</v>
      </c>
      <c r="N140" s="194" t="s">
        <v>38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125</v>
      </c>
      <c r="AT140" s="197" t="s">
        <v>121</v>
      </c>
      <c r="AU140" s="197" t="s">
        <v>83</v>
      </c>
      <c r="AY140" s="17" t="s">
        <v>118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81</v>
      </c>
      <c r="BK140" s="198">
        <f>ROUND(I140*H140,2)</f>
        <v>0</v>
      </c>
      <c r="BL140" s="17" t="s">
        <v>125</v>
      </c>
      <c r="BM140" s="197" t="s">
        <v>144</v>
      </c>
    </row>
    <row r="141" spans="1:65" s="13" customFormat="1">
      <c r="B141" s="199"/>
      <c r="C141" s="200"/>
      <c r="D141" s="201" t="s">
        <v>127</v>
      </c>
      <c r="E141" s="202" t="s">
        <v>1</v>
      </c>
      <c r="F141" s="203" t="s">
        <v>81</v>
      </c>
      <c r="G141" s="200"/>
      <c r="H141" s="204">
        <v>1</v>
      </c>
      <c r="I141" s="205"/>
      <c r="J141" s="200"/>
      <c r="K141" s="200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127</v>
      </c>
      <c r="AU141" s="210" t="s">
        <v>83</v>
      </c>
      <c r="AV141" s="13" t="s">
        <v>83</v>
      </c>
      <c r="AW141" s="13" t="s">
        <v>30</v>
      </c>
      <c r="AX141" s="13" t="s">
        <v>81</v>
      </c>
      <c r="AY141" s="210" t="s">
        <v>118</v>
      </c>
    </row>
    <row r="142" spans="1:65" s="14" customFormat="1">
      <c r="B142" s="211"/>
      <c r="C142" s="212"/>
      <c r="D142" s="201" t="s">
        <v>127</v>
      </c>
      <c r="E142" s="213" t="s">
        <v>1</v>
      </c>
      <c r="F142" s="214" t="s">
        <v>145</v>
      </c>
      <c r="G142" s="212"/>
      <c r="H142" s="213" t="s">
        <v>1</v>
      </c>
      <c r="I142" s="215"/>
      <c r="J142" s="212"/>
      <c r="K142" s="212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127</v>
      </c>
      <c r="AU142" s="220" t="s">
        <v>83</v>
      </c>
      <c r="AV142" s="14" t="s">
        <v>81</v>
      </c>
      <c r="AW142" s="14" t="s">
        <v>30</v>
      </c>
      <c r="AX142" s="14" t="s">
        <v>73</v>
      </c>
      <c r="AY142" s="220" t="s">
        <v>118</v>
      </c>
    </row>
    <row r="143" spans="1:65" s="14" customFormat="1" ht="22.5">
      <c r="B143" s="211"/>
      <c r="C143" s="212"/>
      <c r="D143" s="201" t="s">
        <v>127</v>
      </c>
      <c r="E143" s="213" t="s">
        <v>1</v>
      </c>
      <c r="F143" s="214" t="s">
        <v>146</v>
      </c>
      <c r="G143" s="212"/>
      <c r="H143" s="213" t="s">
        <v>1</v>
      </c>
      <c r="I143" s="215"/>
      <c r="J143" s="212"/>
      <c r="K143" s="212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127</v>
      </c>
      <c r="AU143" s="220" t="s">
        <v>83</v>
      </c>
      <c r="AV143" s="14" t="s">
        <v>81</v>
      </c>
      <c r="AW143" s="14" t="s">
        <v>30</v>
      </c>
      <c r="AX143" s="14" t="s">
        <v>73</v>
      </c>
      <c r="AY143" s="220" t="s">
        <v>118</v>
      </c>
    </row>
    <row r="144" spans="1:65" s="14" customFormat="1">
      <c r="B144" s="211"/>
      <c r="C144" s="212"/>
      <c r="D144" s="201" t="s">
        <v>127</v>
      </c>
      <c r="E144" s="213" t="s">
        <v>1</v>
      </c>
      <c r="F144" s="214" t="s">
        <v>147</v>
      </c>
      <c r="G144" s="212"/>
      <c r="H144" s="213" t="s">
        <v>1</v>
      </c>
      <c r="I144" s="215"/>
      <c r="J144" s="212"/>
      <c r="K144" s="212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127</v>
      </c>
      <c r="AU144" s="220" t="s">
        <v>83</v>
      </c>
      <c r="AV144" s="14" t="s">
        <v>81</v>
      </c>
      <c r="AW144" s="14" t="s">
        <v>30</v>
      </c>
      <c r="AX144" s="14" t="s">
        <v>73</v>
      </c>
      <c r="AY144" s="220" t="s">
        <v>118</v>
      </c>
    </row>
    <row r="145" spans="1:65" s="14" customFormat="1" ht="22.5">
      <c r="B145" s="211"/>
      <c r="C145" s="212"/>
      <c r="D145" s="201" t="s">
        <v>127</v>
      </c>
      <c r="E145" s="213" t="s">
        <v>1</v>
      </c>
      <c r="F145" s="214" t="s">
        <v>148</v>
      </c>
      <c r="G145" s="212"/>
      <c r="H145" s="213" t="s">
        <v>1</v>
      </c>
      <c r="I145" s="215"/>
      <c r="J145" s="212"/>
      <c r="K145" s="212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127</v>
      </c>
      <c r="AU145" s="220" t="s">
        <v>83</v>
      </c>
      <c r="AV145" s="14" t="s">
        <v>81</v>
      </c>
      <c r="AW145" s="14" t="s">
        <v>30</v>
      </c>
      <c r="AX145" s="14" t="s">
        <v>73</v>
      </c>
      <c r="AY145" s="220" t="s">
        <v>118</v>
      </c>
    </row>
    <row r="146" spans="1:65" s="14" customFormat="1" ht="22.5">
      <c r="B146" s="211"/>
      <c r="C146" s="212"/>
      <c r="D146" s="201" t="s">
        <v>127</v>
      </c>
      <c r="E146" s="213" t="s">
        <v>1</v>
      </c>
      <c r="F146" s="214" t="s">
        <v>149</v>
      </c>
      <c r="G146" s="212"/>
      <c r="H146" s="213" t="s">
        <v>1</v>
      </c>
      <c r="I146" s="215"/>
      <c r="J146" s="212"/>
      <c r="K146" s="212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127</v>
      </c>
      <c r="AU146" s="220" t="s">
        <v>83</v>
      </c>
      <c r="AV146" s="14" t="s">
        <v>81</v>
      </c>
      <c r="AW146" s="14" t="s">
        <v>30</v>
      </c>
      <c r="AX146" s="14" t="s">
        <v>73</v>
      </c>
      <c r="AY146" s="220" t="s">
        <v>118</v>
      </c>
    </row>
    <row r="147" spans="1:65" s="14" customFormat="1" ht="22.5">
      <c r="B147" s="211"/>
      <c r="C147" s="212"/>
      <c r="D147" s="201" t="s">
        <v>127</v>
      </c>
      <c r="E147" s="213" t="s">
        <v>1</v>
      </c>
      <c r="F147" s="214" t="s">
        <v>150</v>
      </c>
      <c r="G147" s="212"/>
      <c r="H147" s="213" t="s">
        <v>1</v>
      </c>
      <c r="I147" s="215"/>
      <c r="J147" s="212"/>
      <c r="K147" s="212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127</v>
      </c>
      <c r="AU147" s="220" t="s">
        <v>83</v>
      </c>
      <c r="AV147" s="14" t="s">
        <v>81</v>
      </c>
      <c r="AW147" s="14" t="s">
        <v>30</v>
      </c>
      <c r="AX147" s="14" t="s">
        <v>73</v>
      </c>
      <c r="AY147" s="220" t="s">
        <v>118</v>
      </c>
    </row>
    <row r="148" spans="1:65" s="14" customFormat="1">
      <c r="B148" s="211"/>
      <c r="C148" s="212"/>
      <c r="D148" s="201" t="s">
        <v>127</v>
      </c>
      <c r="E148" s="213" t="s">
        <v>1</v>
      </c>
      <c r="F148" s="214" t="s">
        <v>151</v>
      </c>
      <c r="G148" s="212"/>
      <c r="H148" s="213" t="s">
        <v>1</v>
      </c>
      <c r="I148" s="215"/>
      <c r="J148" s="212"/>
      <c r="K148" s="212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127</v>
      </c>
      <c r="AU148" s="220" t="s">
        <v>83</v>
      </c>
      <c r="AV148" s="14" t="s">
        <v>81</v>
      </c>
      <c r="AW148" s="14" t="s">
        <v>30</v>
      </c>
      <c r="AX148" s="14" t="s">
        <v>73</v>
      </c>
      <c r="AY148" s="220" t="s">
        <v>118</v>
      </c>
    </row>
    <row r="149" spans="1:65" s="14" customFormat="1">
      <c r="B149" s="211"/>
      <c r="C149" s="212"/>
      <c r="D149" s="201" t="s">
        <v>127</v>
      </c>
      <c r="E149" s="213" t="s">
        <v>1</v>
      </c>
      <c r="F149" s="214" t="s">
        <v>152</v>
      </c>
      <c r="G149" s="212"/>
      <c r="H149" s="213" t="s">
        <v>1</v>
      </c>
      <c r="I149" s="215"/>
      <c r="J149" s="212"/>
      <c r="K149" s="212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127</v>
      </c>
      <c r="AU149" s="220" t="s">
        <v>83</v>
      </c>
      <c r="AV149" s="14" t="s">
        <v>81</v>
      </c>
      <c r="AW149" s="14" t="s">
        <v>30</v>
      </c>
      <c r="AX149" s="14" t="s">
        <v>73</v>
      </c>
      <c r="AY149" s="220" t="s">
        <v>118</v>
      </c>
    </row>
    <row r="150" spans="1:65" s="14" customFormat="1" ht="22.5">
      <c r="B150" s="211"/>
      <c r="C150" s="212"/>
      <c r="D150" s="201" t="s">
        <v>127</v>
      </c>
      <c r="E150" s="213" t="s">
        <v>1</v>
      </c>
      <c r="F150" s="214" t="s">
        <v>153</v>
      </c>
      <c r="G150" s="212"/>
      <c r="H150" s="213" t="s">
        <v>1</v>
      </c>
      <c r="I150" s="215"/>
      <c r="J150" s="212"/>
      <c r="K150" s="212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127</v>
      </c>
      <c r="AU150" s="220" t="s">
        <v>83</v>
      </c>
      <c r="AV150" s="14" t="s">
        <v>81</v>
      </c>
      <c r="AW150" s="14" t="s">
        <v>30</v>
      </c>
      <c r="AX150" s="14" t="s">
        <v>73</v>
      </c>
      <c r="AY150" s="220" t="s">
        <v>118</v>
      </c>
    </row>
    <row r="151" spans="1:65" s="14" customFormat="1">
      <c r="B151" s="211"/>
      <c r="C151" s="212"/>
      <c r="D151" s="201" t="s">
        <v>127</v>
      </c>
      <c r="E151" s="213" t="s">
        <v>1</v>
      </c>
      <c r="F151" s="214" t="s">
        <v>141</v>
      </c>
      <c r="G151" s="212"/>
      <c r="H151" s="213" t="s">
        <v>1</v>
      </c>
      <c r="I151" s="215"/>
      <c r="J151" s="212"/>
      <c r="K151" s="212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127</v>
      </c>
      <c r="AU151" s="220" t="s">
        <v>83</v>
      </c>
      <c r="AV151" s="14" t="s">
        <v>81</v>
      </c>
      <c r="AW151" s="14" t="s">
        <v>30</v>
      </c>
      <c r="AX151" s="14" t="s">
        <v>73</v>
      </c>
      <c r="AY151" s="220" t="s">
        <v>118</v>
      </c>
    </row>
    <row r="152" spans="1:65" s="2" customFormat="1" ht="24.2" customHeight="1">
      <c r="A152" s="34"/>
      <c r="B152" s="35"/>
      <c r="C152" s="186" t="s">
        <v>154</v>
      </c>
      <c r="D152" s="186" t="s">
        <v>121</v>
      </c>
      <c r="E152" s="187" t="s">
        <v>155</v>
      </c>
      <c r="F152" s="188" t="s">
        <v>156</v>
      </c>
      <c r="G152" s="189" t="s">
        <v>124</v>
      </c>
      <c r="H152" s="190">
        <v>1</v>
      </c>
      <c r="I152" s="191"/>
      <c r="J152" s="192">
        <f>ROUND(I152*H152,2)</f>
        <v>0</v>
      </c>
      <c r="K152" s="188" t="s">
        <v>157</v>
      </c>
      <c r="L152" s="39"/>
      <c r="M152" s="193" t="s">
        <v>1</v>
      </c>
      <c r="N152" s="194" t="s">
        <v>38</v>
      </c>
      <c r="O152" s="71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125</v>
      </c>
      <c r="AT152" s="197" t="s">
        <v>121</v>
      </c>
      <c r="AU152" s="197" t="s">
        <v>83</v>
      </c>
      <c r="AY152" s="17" t="s">
        <v>118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81</v>
      </c>
      <c r="BK152" s="198">
        <f>ROUND(I152*H152,2)</f>
        <v>0</v>
      </c>
      <c r="BL152" s="17" t="s">
        <v>125</v>
      </c>
      <c r="BM152" s="197" t="s">
        <v>158</v>
      </c>
    </row>
    <row r="153" spans="1:65" s="13" customFormat="1">
      <c r="B153" s="199"/>
      <c r="C153" s="200"/>
      <c r="D153" s="201" t="s">
        <v>127</v>
      </c>
      <c r="E153" s="202" t="s">
        <v>1</v>
      </c>
      <c r="F153" s="203" t="s">
        <v>81</v>
      </c>
      <c r="G153" s="200"/>
      <c r="H153" s="204">
        <v>1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127</v>
      </c>
      <c r="AU153" s="210" t="s">
        <v>83</v>
      </c>
      <c r="AV153" s="13" t="s">
        <v>83</v>
      </c>
      <c r="AW153" s="13" t="s">
        <v>30</v>
      </c>
      <c r="AX153" s="13" t="s">
        <v>81</v>
      </c>
      <c r="AY153" s="210" t="s">
        <v>118</v>
      </c>
    </row>
    <row r="154" spans="1:65" s="14" customFormat="1">
      <c r="B154" s="211"/>
      <c r="C154" s="212"/>
      <c r="D154" s="201" t="s">
        <v>127</v>
      </c>
      <c r="E154" s="213" t="s">
        <v>1</v>
      </c>
      <c r="F154" s="214" t="s">
        <v>159</v>
      </c>
      <c r="G154" s="212"/>
      <c r="H154" s="213" t="s">
        <v>1</v>
      </c>
      <c r="I154" s="215"/>
      <c r="J154" s="212"/>
      <c r="K154" s="212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127</v>
      </c>
      <c r="AU154" s="220" t="s">
        <v>83</v>
      </c>
      <c r="AV154" s="14" t="s">
        <v>81</v>
      </c>
      <c r="AW154" s="14" t="s">
        <v>30</v>
      </c>
      <c r="AX154" s="14" t="s">
        <v>73</v>
      </c>
      <c r="AY154" s="220" t="s">
        <v>118</v>
      </c>
    </row>
    <row r="155" spans="1:65" s="2" customFormat="1" ht="14.45" customHeight="1">
      <c r="A155" s="34"/>
      <c r="B155" s="35"/>
      <c r="C155" s="186" t="s">
        <v>160</v>
      </c>
      <c r="D155" s="186" t="s">
        <v>121</v>
      </c>
      <c r="E155" s="187" t="s">
        <v>161</v>
      </c>
      <c r="F155" s="188" t="s">
        <v>162</v>
      </c>
      <c r="G155" s="189" t="s">
        <v>124</v>
      </c>
      <c r="H155" s="190">
        <v>1</v>
      </c>
      <c r="I155" s="191"/>
      <c r="J155" s="192">
        <f>ROUND(I155*H155,2)</f>
        <v>0</v>
      </c>
      <c r="K155" s="188" t="s">
        <v>163</v>
      </c>
      <c r="L155" s="39"/>
      <c r="M155" s="193" t="s">
        <v>1</v>
      </c>
      <c r="N155" s="194" t="s">
        <v>38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125</v>
      </c>
      <c r="AT155" s="197" t="s">
        <v>121</v>
      </c>
      <c r="AU155" s="197" t="s">
        <v>83</v>
      </c>
      <c r="AY155" s="17" t="s">
        <v>118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81</v>
      </c>
      <c r="BK155" s="198">
        <f>ROUND(I155*H155,2)</f>
        <v>0</v>
      </c>
      <c r="BL155" s="17" t="s">
        <v>125</v>
      </c>
      <c r="BM155" s="197" t="s">
        <v>164</v>
      </c>
    </row>
    <row r="156" spans="1:65" s="14" customFormat="1" ht="22.5">
      <c r="B156" s="211"/>
      <c r="C156" s="212"/>
      <c r="D156" s="201" t="s">
        <v>127</v>
      </c>
      <c r="E156" s="213" t="s">
        <v>1</v>
      </c>
      <c r="F156" s="214" t="s">
        <v>165</v>
      </c>
      <c r="G156" s="212"/>
      <c r="H156" s="213" t="s">
        <v>1</v>
      </c>
      <c r="I156" s="215"/>
      <c r="J156" s="212"/>
      <c r="K156" s="212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127</v>
      </c>
      <c r="AU156" s="220" t="s">
        <v>83</v>
      </c>
      <c r="AV156" s="14" t="s">
        <v>81</v>
      </c>
      <c r="AW156" s="14" t="s">
        <v>30</v>
      </c>
      <c r="AX156" s="14" t="s">
        <v>73</v>
      </c>
      <c r="AY156" s="220" t="s">
        <v>118</v>
      </c>
    </row>
    <row r="157" spans="1:65" s="13" customFormat="1">
      <c r="B157" s="199"/>
      <c r="C157" s="200"/>
      <c r="D157" s="201" t="s">
        <v>127</v>
      </c>
      <c r="E157" s="202" t="s">
        <v>1</v>
      </c>
      <c r="F157" s="203" t="s">
        <v>81</v>
      </c>
      <c r="G157" s="200"/>
      <c r="H157" s="204">
        <v>1</v>
      </c>
      <c r="I157" s="205"/>
      <c r="J157" s="200"/>
      <c r="K157" s="200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127</v>
      </c>
      <c r="AU157" s="210" t="s">
        <v>83</v>
      </c>
      <c r="AV157" s="13" t="s">
        <v>83</v>
      </c>
      <c r="AW157" s="13" t="s">
        <v>30</v>
      </c>
      <c r="AX157" s="13" t="s">
        <v>81</v>
      </c>
      <c r="AY157" s="210" t="s">
        <v>118</v>
      </c>
    </row>
    <row r="158" spans="1:65" s="2" customFormat="1" ht="14.45" customHeight="1">
      <c r="A158" s="34"/>
      <c r="B158" s="35"/>
      <c r="C158" s="186" t="s">
        <v>117</v>
      </c>
      <c r="D158" s="186" t="s">
        <v>121</v>
      </c>
      <c r="E158" s="187" t="s">
        <v>166</v>
      </c>
      <c r="F158" s="188" t="s">
        <v>167</v>
      </c>
      <c r="G158" s="189" t="s">
        <v>124</v>
      </c>
      <c r="H158" s="190">
        <v>1</v>
      </c>
      <c r="I158" s="191"/>
      <c r="J158" s="192">
        <f>ROUND(I158*H158,2)</f>
        <v>0</v>
      </c>
      <c r="K158" s="188" t="s">
        <v>163</v>
      </c>
      <c r="L158" s="39"/>
      <c r="M158" s="193" t="s">
        <v>1</v>
      </c>
      <c r="N158" s="194" t="s">
        <v>38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125</v>
      </c>
      <c r="AT158" s="197" t="s">
        <v>121</v>
      </c>
      <c r="AU158" s="197" t="s">
        <v>83</v>
      </c>
      <c r="AY158" s="17" t="s">
        <v>118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81</v>
      </c>
      <c r="BK158" s="198">
        <f>ROUND(I158*H158,2)</f>
        <v>0</v>
      </c>
      <c r="BL158" s="17" t="s">
        <v>125</v>
      </c>
      <c r="BM158" s="197" t="s">
        <v>168</v>
      </c>
    </row>
    <row r="159" spans="1:65" s="14" customFormat="1">
      <c r="B159" s="211"/>
      <c r="C159" s="212"/>
      <c r="D159" s="201" t="s">
        <v>127</v>
      </c>
      <c r="E159" s="213" t="s">
        <v>1</v>
      </c>
      <c r="F159" s="214" t="s">
        <v>169</v>
      </c>
      <c r="G159" s="212"/>
      <c r="H159" s="213" t="s">
        <v>1</v>
      </c>
      <c r="I159" s="215"/>
      <c r="J159" s="212"/>
      <c r="K159" s="212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127</v>
      </c>
      <c r="AU159" s="220" t="s">
        <v>83</v>
      </c>
      <c r="AV159" s="14" t="s">
        <v>81</v>
      </c>
      <c r="AW159" s="14" t="s">
        <v>30</v>
      </c>
      <c r="AX159" s="14" t="s">
        <v>73</v>
      </c>
      <c r="AY159" s="220" t="s">
        <v>118</v>
      </c>
    </row>
    <row r="160" spans="1:65" s="13" customFormat="1">
      <c r="B160" s="199"/>
      <c r="C160" s="200"/>
      <c r="D160" s="201" t="s">
        <v>127</v>
      </c>
      <c r="E160" s="202" t="s">
        <v>1</v>
      </c>
      <c r="F160" s="203" t="s">
        <v>81</v>
      </c>
      <c r="G160" s="200"/>
      <c r="H160" s="204">
        <v>1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127</v>
      </c>
      <c r="AU160" s="210" t="s">
        <v>83</v>
      </c>
      <c r="AV160" s="13" t="s">
        <v>83</v>
      </c>
      <c r="AW160" s="13" t="s">
        <v>30</v>
      </c>
      <c r="AX160" s="13" t="s">
        <v>81</v>
      </c>
      <c r="AY160" s="210" t="s">
        <v>118</v>
      </c>
    </row>
    <row r="161" spans="1:65" s="2" customFormat="1" ht="14.45" customHeight="1">
      <c r="A161" s="34"/>
      <c r="B161" s="35"/>
      <c r="C161" s="186" t="s">
        <v>170</v>
      </c>
      <c r="D161" s="186" t="s">
        <v>121</v>
      </c>
      <c r="E161" s="187" t="s">
        <v>171</v>
      </c>
      <c r="F161" s="188" t="s">
        <v>172</v>
      </c>
      <c r="G161" s="189" t="s">
        <v>124</v>
      </c>
      <c r="H161" s="190">
        <v>1</v>
      </c>
      <c r="I161" s="191"/>
      <c r="J161" s="192">
        <f>ROUND(I161*H161,2)</f>
        <v>0</v>
      </c>
      <c r="K161" s="188" t="s">
        <v>163</v>
      </c>
      <c r="L161" s="39"/>
      <c r="M161" s="193" t="s">
        <v>1</v>
      </c>
      <c r="N161" s="194" t="s">
        <v>38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125</v>
      </c>
      <c r="AT161" s="197" t="s">
        <v>121</v>
      </c>
      <c r="AU161" s="197" t="s">
        <v>83</v>
      </c>
      <c r="AY161" s="17" t="s">
        <v>118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81</v>
      </c>
      <c r="BK161" s="198">
        <f>ROUND(I161*H161,2)</f>
        <v>0</v>
      </c>
      <c r="BL161" s="17" t="s">
        <v>125</v>
      </c>
      <c r="BM161" s="197" t="s">
        <v>173</v>
      </c>
    </row>
    <row r="162" spans="1:65" s="13" customFormat="1">
      <c r="B162" s="199"/>
      <c r="C162" s="200"/>
      <c r="D162" s="201" t="s">
        <v>127</v>
      </c>
      <c r="E162" s="202" t="s">
        <v>1</v>
      </c>
      <c r="F162" s="203" t="s">
        <v>174</v>
      </c>
      <c r="G162" s="200"/>
      <c r="H162" s="204">
        <v>1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127</v>
      </c>
      <c r="AU162" s="210" t="s">
        <v>83</v>
      </c>
      <c r="AV162" s="13" t="s">
        <v>83</v>
      </c>
      <c r="AW162" s="13" t="s">
        <v>30</v>
      </c>
      <c r="AX162" s="13" t="s">
        <v>81</v>
      </c>
      <c r="AY162" s="210" t="s">
        <v>118</v>
      </c>
    </row>
    <row r="163" spans="1:65" s="2" customFormat="1" ht="14.45" customHeight="1">
      <c r="A163" s="34"/>
      <c r="B163" s="35"/>
      <c r="C163" s="186" t="s">
        <v>175</v>
      </c>
      <c r="D163" s="186" t="s">
        <v>121</v>
      </c>
      <c r="E163" s="187" t="s">
        <v>176</v>
      </c>
      <c r="F163" s="188" t="s">
        <v>177</v>
      </c>
      <c r="G163" s="189" t="s">
        <v>124</v>
      </c>
      <c r="H163" s="190">
        <v>1</v>
      </c>
      <c r="I163" s="191"/>
      <c r="J163" s="192">
        <f t="shared" ref="J163:J169" si="0">ROUND(I163*H163,2)</f>
        <v>0</v>
      </c>
      <c r="K163" s="188" t="s">
        <v>157</v>
      </c>
      <c r="L163" s="39"/>
      <c r="M163" s="193" t="s">
        <v>1</v>
      </c>
      <c r="N163" s="194" t="s">
        <v>38</v>
      </c>
      <c r="O163" s="71"/>
      <c r="P163" s="195">
        <f t="shared" ref="P163:P169" si="1">O163*H163</f>
        <v>0</v>
      </c>
      <c r="Q163" s="195">
        <v>0</v>
      </c>
      <c r="R163" s="195">
        <f t="shared" ref="R163:R169" si="2">Q163*H163</f>
        <v>0</v>
      </c>
      <c r="S163" s="195">
        <v>0</v>
      </c>
      <c r="T163" s="196">
        <f t="shared" ref="T163:T169" si="3"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125</v>
      </c>
      <c r="AT163" s="197" t="s">
        <v>121</v>
      </c>
      <c r="AU163" s="197" t="s">
        <v>83</v>
      </c>
      <c r="AY163" s="17" t="s">
        <v>118</v>
      </c>
      <c r="BE163" s="198">
        <f t="shared" ref="BE163:BE169" si="4">IF(N163="základní",J163,0)</f>
        <v>0</v>
      </c>
      <c r="BF163" s="198">
        <f t="shared" ref="BF163:BF169" si="5">IF(N163="snížená",J163,0)</f>
        <v>0</v>
      </c>
      <c r="BG163" s="198">
        <f t="shared" ref="BG163:BG169" si="6">IF(N163="zákl. přenesená",J163,0)</f>
        <v>0</v>
      </c>
      <c r="BH163" s="198">
        <f t="shared" ref="BH163:BH169" si="7">IF(N163="sníž. přenesená",J163,0)</f>
        <v>0</v>
      </c>
      <c r="BI163" s="198">
        <f t="shared" ref="BI163:BI169" si="8">IF(N163="nulová",J163,0)</f>
        <v>0</v>
      </c>
      <c r="BJ163" s="17" t="s">
        <v>81</v>
      </c>
      <c r="BK163" s="198">
        <f t="shared" ref="BK163:BK169" si="9">ROUND(I163*H163,2)</f>
        <v>0</v>
      </c>
      <c r="BL163" s="17" t="s">
        <v>125</v>
      </c>
      <c r="BM163" s="197" t="s">
        <v>178</v>
      </c>
    </row>
    <row r="164" spans="1:65" s="2" customFormat="1" ht="14.45" customHeight="1">
      <c r="A164" s="34"/>
      <c r="B164" s="35"/>
      <c r="C164" s="186" t="s">
        <v>179</v>
      </c>
      <c r="D164" s="186" t="s">
        <v>121</v>
      </c>
      <c r="E164" s="187" t="s">
        <v>180</v>
      </c>
      <c r="F164" s="188" t="s">
        <v>181</v>
      </c>
      <c r="G164" s="189" t="s">
        <v>124</v>
      </c>
      <c r="H164" s="190">
        <v>1</v>
      </c>
      <c r="I164" s="191"/>
      <c r="J164" s="192">
        <f t="shared" si="0"/>
        <v>0</v>
      </c>
      <c r="K164" s="188" t="s">
        <v>157</v>
      </c>
      <c r="L164" s="39"/>
      <c r="M164" s="193" t="s">
        <v>1</v>
      </c>
      <c r="N164" s="194" t="s">
        <v>38</v>
      </c>
      <c r="O164" s="71"/>
      <c r="P164" s="195">
        <f t="shared" si="1"/>
        <v>0</v>
      </c>
      <c r="Q164" s="195">
        <v>0</v>
      </c>
      <c r="R164" s="195">
        <f t="shared" si="2"/>
        <v>0</v>
      </c>
      <c r="S164" s="195">
        <v>0</v>
      </c>
      <c r="T164" s="196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125</v>
      </c>
      <c r="AT164" s="197" t="s">
        <v>121</v>
      </c>
      <c r="AU164" s="197" t="s">
        <v>83</v>
      </c>
      <c r="AY164" s="17" t="s">
        <v>118</v>
      </c>
      <c r="BE164" s="198">
        <f t="shared" si="4"/>
        <v>0</v>
      </c>
      <c r="BF164" s="198">
        <f t="shared" si="5"/>
        <v>0</v>
      </c>
      <c r="BG164" s="198">
        <f t="shared" si="6"/>
        <v>0</v>
      </c>
      <c r="BH164" s="198">
        <f t="shared" si="7"/>
        <v>0</v>
      </c>
      <c r="BI164" s="198">
        <f t="shared" si="8"/>
        <v>0</v>
      </c>
      <c r="BJ164" s="17" t="s">
        <v>81</v>
      </c>
      <c r="BK164" s="198">
        <f t="shared" si="9"/>
        <v>0</v>
      </c>
      <c r="BL164" s="17" t="s">
        <v>125</v>
      </c>
      <c r="BM164" s="197" t="s">
        <v>182</v>
      </c>
    </row>
    <row r="165" spans="1:65" s="2" customFormat="1" ht="14.45" customHeight="1">
      <c r="A165" s="34"/>
      <c r="B165" s="35"/>
      <c r="C165" s="186" t="s">
        <v>183</v>
      </c>
      <c r="D165" s="186" t="s">
        <v>121</v>
      </c>
      <c r="E165" s="187" t="s">
        <v>184</v>
      </c>
      <c r="F165" s="188" t="s">
        <v>185</v>
      </c>
      <c r="G165" s="189" t="s">
        <v>186</v>
      </c>
      <c r="H165" s="190">
        <v>1</v>
      </c>
      <c r="I165" s="191"/>
      <c r="J165" s="192">
        <f t="shared" si="0"/>
        <v>0</v>
      </c>
      <c r="K165" s="188" t="s">
        <v>157</v>
      </c>
      <c r="L165" s="39"/>
      <c r="M165" s="193" t="s">
        <v>1</v>
      </c>
      <c r="N165" s="194" t="s">
        <v>38</v>
      </c>
      <c r="O165" s="71"/>
      <c r="P165" s="195">
        <f t="shared" si="1"/>
        <v>0</v>
      </c>
      <c r="Q165" s="195">
        <v>0</v>
      </c>
      <c r="R165" s="195">
        <f t="shared" si="2"/>
        <v>0</v>
      </c>
      <c r="S165" s="195">
        <v>0</v>
      </c>
      <c r="T165" s="196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125</v>
      </c>
      <c r="AT165" s="197" t="s">
        <v>121</v>
      </c>
      <c r="AU165" s="197" t="s">
        <v>83</v>
      </c>
      <c r="AY165" s="17" t="s">
        <v>118</v>
      </c>
      <c r="BE165" s="198">
        <f t="shared" si="4"/>
        <v>0</v>
      </c>
      <c r="BF165" s="198">
        <f t="shared" si="5"/>
        <v>0</v>
      </c>
      <c r="BG165" s="198">
        <f t="shared" si="6"/>
        <v>0</v>
      </c>
      <c r="BH165" s="198">
        <f t="shared" si="7"/>
        <v>0</v>
      </c>
      <c r="BI165" s="198">
        <f t="shared" si="8"/>
        <v>0</v>
      </c>
      <c r="BJ165" s="17" t="s">
        <v>81</v>
      </c>
      <c r="BK165" s="198">
        <f t="shared" si="9"/>
        <v>0</v>
      </c>
      <c r="BL165" s="17" t="s">
        <v>125</v>
      </c>
      <c r="BM165" s="197" t="s">
        <v>187</v>
      </c>
    </row>
    <row r="166" spans="1:65" s="2" customFormat="1" ht="14.45" customHeight="1">
      <c r="A166" s="34"/>
      <c r="B166" s="35"/>
      <c r="C166" s="186" t="s">
        <v>188</v>
      </c>
      <c r="D166" s="186" t="s">
        <v>121</v>
      </c>
      <c r="E166" s="187" t="s">
        <v>189</v>
      </c>
      <c r="F166" s="188" t="s">
        <v>190</v>
      </c>
      <c r="G166" s="189" t="s">
        <v>124</v>
      </c>
      <c r="H166" s="190">
        <v>1</v>
      </c>
      <c r="I166" s="191"/>
      <c r="J166" s="192">
        <f t="shared" si="0"/>
        <v>0</v>
      </c>
      <c r="K166" s="188" t="s">
        <v>1</v>
      </c>
      <c r="L166" s="39"/>
      <c r="M166" s="193" t="s">
        <v>1</v>
      </c>
      <c r="N166" s="194" t="s">
        <v>38</v>
      </c>
      <c r="O166" s="71"/>
      <c r="P166" s="195">
        <f t="shared" si="1"/>
        <v>0</v>
      </c>
      <c r="Q166" s="195">
        <v>0</v>
      </c>
      <c r="R166" s="195">
        <f t="shared" si="2"/>
        <v>0</v>
      </c>
      <c r="S166" s="195">
        <v>0</v>
      </c>
      <c r="T166" s="196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125</v>
      </c>
      <c r="AT166" s="197" t="s">
        <v>121</v>
      </c>
      <c r="AU166" s="197" t="s">
        <v>83</v>
      </c>
      <c r="AY166" s="17" t="s">
        <v>118</v>
      </c>
      <c r="BE166" s="198">
        <f t="shared" si="4"/>
        <v>0</v>
      </c>
      <c r="BF166" s="198">
        <f t="shared" si="5"/>
        <v>0</v>
      </c>
      <c r="BG166" s="198">
        <f t="shared" si="6"/>
        <v>0</v>
      </c>
      <c r="BH166" s="198">
        <f t="shared" si="7"/>
        <v>0</v>
      </c>
      <c r="BI166" s="198">
        <f t="shared" si="8"/>
        <v>0</v>
      </c>
      <c r="BJ166" s="17" t="s">
        <v>81</v>
      </c>
      <c r="BK166" s="198">
        <f t="shared" si="9"/>
        <v>0</v>
      </c>
      <c r="BL166" s="17" t="s">
        <v>125</v>
      </c>
      <c r="BM166" s="197" t="s">
        <v>191</v>
      </c>
    </row>
    <row r="167" spans="1:65" s="2" customFormat="1" ht="14.45" customHeight="1">
      <c r="A167" s="34"/>
      <c r="B167" s="35"/>
      <c r="C167" s="186" t="s">
        <v>192</v>
      </c>
      <c r="D167" s="186" t="s">
        <v>121</v>
      </c>
      <c r="E167" s="187" t="s">
        <v>193</v>
      </c>
      <c r="F167" s="188" t="s">
        <v>194</v>
      </c>
      <c r="G167" s="189" t="s">
        <v>124</v>
      </c>
      <c r="H167" s="190">
        <v>1</v>
      </c>
      <c r="I167" s="191"/>
      <c r="J167" s="192">
        <f t="shared" si="0"/>
        <v>0</v>
      </c>
      <c r="K167" s="188" t="s">
        <v>1</v>
      </c>
      <c r="L167" s="39"/>
      <c r="M167" s="193" t="s">
        <v>1</v>
      </c>
      <c r="N167" s="194" t="s">
        <v>38</v>
      </c>
      <c r="O167" s="71"/>
      <c r="P167" s="195">
        <f t="shared" si="1"/>
        <v>0</v>
      </c>
      <c r="Q167" s="195">
        <v>0</v>
      </c>
      <c r="R167" s="195">
        <f t="shared" si="2"/>
        <v>0</v>
      </c>
      <c r="S167" s="195">
        <v>0</v>
      </c>
      <c r="T167" s="196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125</v>
      </c>
      <c r="AT167" s="197" t="s">
        <v>121</v>
      </c>
      <c r="AU167" s="197" t="s">
        <v>83</v>
      </c>
      <c r="AY167" s="17" t="s">
        <v>118</v>
      </c>
      <c r="BE167" s="198">
        <f t="shared" si="4"/>
        <v>0</v>
      </c>
      <c r="BF167" s="198">
        <f t="shared" si="5"/>
        <v>0</v>
      </c>
      <c r="BG167" s="198">
        <f t="shared" si="6"/>
        <v>0</v>
      </c>
      <c r="BH167" s="198">
        <f t="shared" si="7"/>
        <v>0</v>
      </c>
      <c r="BI167" s="198">
        <f t="shared" si="8"/>
        <v>0</v>
      </c>
      <c r="BJ167" s="17" t="s">
        <v>81</v>
      </c>
      <c r="BK167" s="198">
        <f t="shared" si="9"/>
        <v>0</v>
      </c>
      <c r="BL167" s="17" t="s">
        <v>125</v>
      </c>
      <c r="BM167" s="197" t="s">
        <v>195</v>
      </c>
    </row>
    <row r="168" spans="1:65" s="2" customFormat="1" ht="14.45" customHeight="1">
      <c r="A168" s="34"/>
      <c r="B168" s="35"/>
      <c r="C168" s="186" t="s">
        <v>196</v>
      </c>
      <c r="D168" s="186" t="s">
        <v>121</v>
      </c>
      <c r="E168" s="187" t="s">
        <v>197</v>
      </c>
      <c r="F168" s="188" t="s">
        <v>198</v>
      </c>
      <c r="G168" s="189" t="s">
        <v>124</v>
      </c>
      <c r="H168" s="190">
        <v>1</v>
      </c>
      <c r="I168" s="191"/>
      <c r="J168" s="192">
        <f t="shared" si="0"/>
        <v>0</v>
      </c>
      <c r="K168" s="188" t="s">
        <v>1</v>
      </c>
      <c r="L168" s="39"/>
      <c r="M168" s="193" t="s">
        <v>1</v>
      </c>
      <c r="N168" s="194" t="s">
        <v>38</v>
      </c>
      <c r="O168" s="71"/>
      <c r="P168" s="195">
        <f t="shared" si="1"/>
        <v>0</v>
      </c>
      <c r="Q168" s="195">
        <v>0</v>
      </c>
      <c r="R168" s="195">
        <f t="shared" si="2"/>
        <v>0</v>
      </c>
      <c r="S168" s="195">
        <v>0</v>
      </c>
      <c r="T168" s="196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125</v>
      </c>
      <c r="AT168" s="197" t="s">
        <v>121</v>
      </c>
      <c r="AU168" s="197" t="s">
        <v>83</v>
      </c>
      <c r="AY168" s="17" t="s">
        <v>118</v>
      </c>
      <c r="BE168" s="198">
        <f t="shared" si="4"/>
        <v>0</v>
      </c>
      <c r="BF168" s="198">
        <f t="shared" si="5"/>
        <v>0</v>
      </c>
      <c r="BG168" s="198">
        <f t="shared" si="6"/>
        <v>0</v>
      </c>
      <c r="BH168" s="198">
        <f t="shared" si="7"/>
        <v>0</v>
      </c>
      <c r="BI168" s="198">
        <f t="shared" si="8"/>
        <v>0</v>
      </c>
      <c r="BJ168" s="17" t="s">
        <v>81</v>
      </c>
      <c r="BK168" s="198">
        <f t="shared" si="9"/>
        <v>0</v>
      </c>
      <c r="BL168" s="17" t="s">
        <v>125</v>
      </c>
      <c r="BM168" s="197" t="s">
        <v>199</v>
      </c>
    </row>
    <row r="169" spans="1:65" s="2" customFormat="1" ht="24.2" customHeight="1">
      <c r="A169" s="34"/>
      <c r="B169" s="35"/>
      <c r="C169" s="186" t="s">
        <v>200</v>
      </c>
      <c r="D169" s="186" t="s">
        <v>121</v>
      </c>
      <c r="E169" s="187" t="s">
        <v>201</v>
      </c>
      <c r="F169" s="188" t="s">
        <v>202</v>
      </c>
      <c r="G169" s="189" t="s">
        <v>124</v>
      </c>
      <c r="H169" s="190">
        <v>1</v>
      </c>
      <c r="I169" s="191"/>
      <c r="J169" s="192">
        <f t="shared" si="0"/>
        <v>0</v>
      </c>
      <c r="K169" s="188" t="s">
        <v>1</v>
      </c>
      <c r="L169" s="39"/>
      <c r="M169" s="193" t="s">
        <v>1</v>
      </c>
      <c r="N169" s="194" t="s">
        <v>38</v>
      </c>
      <c r="O169" s="71"/>
      <c r="P169" s="195">
        <f t="shared" si="1"/>
        <v>0</v>
      </c>
      <c r="Q169" s="195">
        <v>0</v>
      </c>
      <c r="R169" s="195">
        <f t="shared" si="2"/>
        <v>0</v>
      </c>
      <c r="S169" s="195">
        <v>0</v>
      </c>
      <c r="T169" s="196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125</v>
      </c>
      <c r="AT169" s="197" t="s">
        <v>121</v>
      </c>
      <c r="AU169" s="197" t="s">
        <v>83</v>
      </c>
      <c r="AY169" s="17" t="s">
        <v>118</v>
      </c>
      <c r="BE169" s="198">
        <f t="shared" si="4"/>
        <v>0</v>
      </c>
      <c r="BF169" s="198">
        <f t="shared" si="5"/>
        <v>0</v>
      </c>
      <c r="BG169" s="198">
        <f t="shared" si="6"/>
        <v>0</v>
      </c>
      <c r="BH169" s="198">
        <f t="shared" si="7"/>
        <v>0</v>
      </c>
      <c r="BI169" s="198">
        <f t="shared" si="8"/>
        <v>0</v>
      </c>
      <c r="BJ169" s="17" t="s">
        <v>81</v>
      </c>
      <c r="BK169" s="198">
        <f t="shared" si="9"/>
        <v>0</v>
      </c>
      <c r="BL169" s="17" t="s">
        <v>125</v>
      </c>
      <c r="BM169" s="197" t="s">
        <v>203</v>
      </c>
    </row>
    <row r="170" spans="1:65" s="13" customFormat="1">
      <c r="B170" s="199"/>
      <c r="C170" s="200"/>
      <c r="D170" s="201" t="s">
        <v>127</v>
      </c>
      <c r="E170" s="202" t="s">
        <v>1</v>
      </c>
      <c r="F170" s="203" t="s">
        <v>81</v>
      </c>
      <c r="G170" s="200"/>
      <c r="H170" s="204">
        <v>1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127</v>
      </c>
      <c r="AU170" s="210" t="s">
        <v>83</v>
      </c>
      <c r="AV170" s="13" t="s">
        <v>83</v>
      </c>
      <c r="AW170" s="13" t="s">
        <v>30</v>
      </c>
      <c r="AX170" s="13" t="s">
        <v>81</v>
      </c>
      <c r="AY170" s="210" t="s">
        <v>118</v>
      </c>
    </row>
    <row r="171" spans="1:65" s="14" customFormat="1">
      <c r="B171" s="211"/>
      <c r="C171" s="212"/>
      <c r="D171" s="201" t="s">
        <v>127</v>
      </c>
      <c r="E171" s="213" t="s">
        <v>1</v>
      </c>
      <c r="F171" s="214" t="s">
        <v>204</v>
      </c>
      <c r="G171" s="212"/>
      <c r="H171" s="213" t="s">
        <v>1</v>
      </c>
      <c r="I171" s="215"/>
      <c r="J171" s="212"/>
      <c r="K171" s="212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127</v>
      </c>
      <c r="AU171" s="220" t="s">
        <v>83</v>
      </c>
      <c r="AV171" s="14" t="s">
        <v>81</v>
      </c>
      <c r="AW171" s="14" t="s">
        <v>30</v>
      </c>
      <c r="AX171" s="14" t="s">
        <v>73</v>
      </c>
      <c r="AY171" s="220" t="s">
        <v>118</v>
      </c>
    </row>
    <row r="172" spans="1:65" s="12" customFormat="1" ht="22.9" customHeight="1">
      <c r="B172" s="170"/>
      <c r="C172" s="171"/>
      <c r="D172" s="172" t="s">
        <v>72</v>
      </c>
      <c r="E172" s="184" t="s">
        <v>205</v>
      </c>
      <c r="F172" s="184" t="s">
        <v>206</v>
      </c>
      <c r="G172" s="171"/>
      <c r="H172" s="171"/>
      <c r="I172" s="174"/>
      <c r="J172" s="185">
        <f>BK172</f>
        <v>0</v>
      </c>
      <c r="K172" s="171"/>
      <c r="L172" s="176"/>
      <c r="M172" s="177"/>
      <c r="N172" s="178"/>
      <c r="O172" s="178"/>
      <c r="P172" s="179">
        <f>SUM(P173:P176)</f>
        <v>0</v>
      </c>
      <c r="Q172" s="178"/>
      <c r="R172" s="179">
        <f>SUM(R173:R176)</f>
        <v>0</v>
      </c>
      <c r="S172" s="178"/>
      <c r="T172" s="180">
        <f>SUM(T173:T176)</f>
        <v>0</v>
      </c>
      <c r="AR172" s="181" t="s">
        <v>117</v>
      </c>
      <c r="AT172" s="182" t="s">
        <v>72</v>
      </c>
      <c r="AU172" s="182" t="s">
        <v>81</v>
      </c>
      <c r="AY172" s="181" t="s">
        <v>118</v>
      </c>
      <c r="BK172" s="183">
        <f>SUM(BK173:BK176)</f>
        <v>0</v>
      </c>
    </row>
    <row r="173" spans="1:65" s="2" customFormat="1" ht="14.45" customHeight="1">
      <c r="A173" s="34"/>
      <c r="B173" s="35"/>
      <c r="C173" s="186" t="s">
        <v>207</v>
      </c>
      <c r="D173" s="186" t="s">
        <v>121</v>
      </c>
      <c r="E173" s="187" t="s">
        <v>208</v>
      </c>
      <c r="F173" s="188" t="s">
        <v>209</v>
      </c>
      <c r="G173" s="189" t="s">
        <v>124</v>
      </c>
      <c r="H173" s="190">
        <v>1</v>
      </c>
      <c r="I173" s="191"/>
      <c r="J173" s="192">
        <f>ROUND(I173*H173,2)</f>
        <v>0</v>
      </c>
      <c r="K173" s="188" t="s">
        <v>157</v>
      </c>
      <c r="L173" s="39"/>
      <c r="M173" s="193" t="s">
        <v>1</v>
      </c>
      <c r="N173" s="194" t="s">
        <v>38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125</v>
      </c>
      <c r="AT173" s="197" t="s">
        <v>121</v>
      </c>
      <c r="AU173" s="197" t="s">
        <v>83</v>
      </c>
      <c r="AY173" s="17" t="s">
        <v>118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81</v>
      </c>
      <c r="BK173" s="198">
        <f>ROUND(I173*H173,2)</f>
        <v>0</v>
      </c>
      <c r="BL173" s="17" t="s">
        <v>125</v>
      </c>
      <c r="BM173" s="197" t="s">
        <v>210</v>
      </c>
    </row>
    <row r="174" spans="1:65" s="2" customFormat="1" ht="14.45" customHeight="1">
      <c r="A174" s="34"/>
      <c r="B174" s="35"/>
      <c r="C174" s="186" t="s">
        <v>8</v>
      </c>
      <c r="D174" s="186" t="s">
        <v>121</v>
      </c>
      <c r="E174" s="187" t="s">
        <v>211</v>
      </c>
      <c r="F174" s="188" t="s">
        <v>212</v>
      </c>
      <c r="G174" s="189" t="s">
        <v>124</v>
      </c>
      <c r="H174" s="190">
        <v>1</v>
      </c>
      <c r="I174" s="191"/>
      <c r="J174" s="192">
        <f>ROUND(I174*H174,2)</f>
        <v>0</v>
      </c>
      <c r="K174" s="188" t="s">
        <v>163</v>
      </c>
      <c r="L174" s="39"/>
      <c r="M174" s="193" t="s">
        <v>1</v>
      </c>
      <c r="N174" s="194" t="s">
        <v>38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125</v>
      </c>
      <c r="AT174" s="197" t="s">
        <v>121</v>
      </c>
      <c r="AU174" s="197" t="s">
        <v>83</v>
      </c>
      <c r="AY174" s="17" t="s">
        <v>118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81</v>
      </c>
      <c r="BK174" s="198">
        <f>ROUND(I174*H174,2)</f>
        <v>0</v>
      </c>
      <c r="BL174" s="17" t="s">
        <v>125</v>
      </c>
      <c r="BM174" s="197" t="s">
        <v>213</v>
      </c>
    </row>
    <row r="175" spans="1:65" s="2" customFormat="1" ht="14.45" customHeight="1">
      <c r="A175" s="34"/>
      <c r="B175" s="35"/>
      <c r="C175" s="186" t="s">
        <v>214</v>
      </c>
      <c r="D175" s="186" t="s">
        <v>121</v>
      </c>
      <c r="E175" s="187" t="s">
        <v>215</v>
      </c>
      <c r="F175" s="188" t="s">
        <v>216</v>
      </c>
      <c r="G175" s="189" t="s">
        <v>124</v>
      </c>
      <c r="H175" s="190">
        <v>1</v>
      </c>
      <c r="I175" s="191"/>
      <c r="J175" s="192">
        <f>ROUND(I175*H175,2)</f>
        <v>0</v>
      </c>
      <c r="K175" s="188" t="s">
        <v>163</v>
      </c>
      <c r="L175" s="39"/>
      <c r="M175" s="193" t="s">
        <v>1</v>
      </c>
      <c r="N175" s="194" t="s">
        <v>38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125</v>
      </c>
      <c r="AT175" s="197" t="s">
        <v>121</v>
      </c>
      <c r="AU175" s="197" t="s">
        <v>83</v>
      </c>
      <c r="AY175" s="17" t="s">
        <v>118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81</v>
      </c>
      <c r="BK175" s="198">
        <f>ROUND(I175*H175,2)</f>
        <v>0</v>
      </c>
      <c r="BL175" s="17" t="s">
        <v>125</v>
      </c>
      <c r="BM175" s="197" t="s">
        <v>217</v>
      </c>
    </row>
    <row r="176" spans="1:65" s="2" customFormat="1" ht="14.45" customHeight="1">
      <c r="A176" s="34"/>
      <c r="B176" s="35"/>
      <c r="C176" s="186" t="s">
        <v>218</v>
      </c>
      <c r="D176" s="186" t="s">
        <v>121</v>
      </c>
      <c r="E176" s="187" t="s">
        <v>219</v>
      </c>
      <c r="F176" s="188" t="s">
        <v>220</v>
      </c>
      <c r="G176" s="189" t="s">
        <v>124</v>
      </c>
      <c r="H176" s="190">
        <v>1</v>
      </c>
      <c r="I176" s="191"/>
      <c r="J176" s="192">
        <f>ROUND(I176*H176,2)</f>
        <v>0</v>
      </c>
      <c r="K176" s="188" t="s">
        <v>163</v>
      </c>
      <c r="L176" s="39"/>
      <c r="M176" s="193" t="s">
        <v>1</v>
      </c>
      <c r="N176" s="194" t="s">
        <v>38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125</v>
      </c>
      <c r="AT176" s="197" t="s">
        <v>121</v>
      </c>
      <c r="AU176" s="197" t="s">
        <v>83</v>
      </c>
      <c r="AY176" s="17" t="s">
        <v>118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81</v>
      </c>
      <c r="BK176" s="198">
        <f>ROUND(I176*H176,2)</f>
        <v>0</v>
      </c>
      <c r="BL176" s="17" t="s">
        <v>125</v>
      </c>
      <c r="BM176" s="197" t="s">
        <v>221</v>
      </c>
    </row>
    <row r="177" spans="1:65" s="12" customFormat="1" ht="22.9" customHeight="1">
      <c r="B177" s="170"/>
      <c r="C177" s="171"/>
      <c r="D177" s="172" t="s">
        <v>72</v>
      </c>
      <c r="E177" s="184" t="s">
        <v>222</v>
      </c>
      <c r="F177" s="184" t="s">
        <v>223</v>
      </c>
      <c r="G177" s="171"/>
      <c r="H177" s="171"/>
      <c r="I177" s="174"/>
      <c r="J177" s="185">
        <f>BK177</f>
        <v>0</v>
      </c>
      <c r="K177" s="171"/>
      <c r="L177" s="176"/>
      <c r="M177" s="177"/>
      <c r="N177" s="178"/>
      <c r="O177" s="178"/>
      <c r="P177" s="179">
        <f>SUM(P178:P181)</f>
        <v>0</v>
      </c>
      <c r="Q177" s="178"/>
      <c r="R177" s="179">
        <f>SUM(R178:R181)</f>
        <v>0</v>
      </c>
      <c r="S177" s="178"/>
      <c r="T177" s="180">
        <f>SUM(T178:T181)</f>
        <v>0</v>
      </c>
      <c r="AR177" s="181" t="s">
        <v>117</v>
      </c>
      <c r="AT177" s="182" t="s">
        <v>72</v>
      </c>
      <c r="AU177" s="182" t="s">
        <v>81</v>
      </c>
      <c r="AY177" s="181" t="s">
        <v>118</v>
      </c>
      <c r="BK177" s="183">
        <f>SUM(BK178:BK181)</f>
        <v>0</v>
      </c>
    </row>
    <row r="178" spans="1:65" s="2" customFormat="1" ht="14.45" customHeight="1">
      <c r="A178" s="34"/>
      <c r="B178" s="35"/>
      <c r="C178" s="186" t="s">
        <v>224</v>
      </c>
      <c r="D178" s="186" t="s">
        <v>121</v>
      </c>
      <c r="E178" s="187" t="s">
        <v>225</v>
      </c>
      <c r="F178" s="188" t="s">
        <v>226</v>
      </c>
      <c r="G178" s="189" t="s">
        <v>124</v>
      </c>
      <c r="H178" s="190">
        <v>1</v>
      </c>
      <c r="I178" s="191"/>
      <c r="J178" s="192">
        <f>ROUND(I178*H178,2)</f>
        <v>0</v>
      </c>
      <c r="K178" s="188" t="s">
        <v>157</v>
      </c>
      <c r="L178" s="39"/>
      <c r="M178" s="193" t="s">
        <v>1</v>
      </c>
      <c r="N178" s="194" t="s">
        <v>38</v>
      </c>
      <c r="O178" s="71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125</v>
      </c>
      <c r="AT178" s="197" t="s">
        <v>121</v>
      </c>
      <c r="AU178" s="197" t="s">
        <v>83</v>
      </c>
      <c r="AY178" s="17" t="s">
        <v>118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81</v>
      </c>
      <c r="BK178" s="198">
        <f>ROUND(I178*H178,2)</f>
        <v>0</v>
      </c>
      <c r="BL178" s="17" t="s">
        <v>125</v>
      </c>
      <c r="BM178" s="197" t="s">
        <v>227</v>
      </c>
    </row>
    <row r="179" spans="1:65" s="14" customFormat="1">
      <c r="B179" s="211"/>
      <c r="C179" s="212"/>
      <c r="D179" s="201" t="s">
        <v>127</v>
      </c>
      <c r="E179" s="213" t="s">
        <v>1</v>
      </c>
      <c r="F179" s="214" t="s">
        <v>228</v>
      </c>
      <c r="G179" s="212"/>
      <c r="H179" s="213" t="s">
        <v>1</v>
      </c>
      <c r="I179" s="215"/>
      <c r="J179" s="212"/>
      <c r="K179" s="212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127</v>
      </c>
      <c r="AU179" s="220" t="s">
        <v>83</v>
      </c>
      <c r="AV179" s="14" t="s">
        <v>81</v>
      </c>
      <c r="AW179" s="14" t="s">
        <v>30</v>
      </c>
      <c r="AX179" s="14" t="s">
        <v>73</v>
      </c>
      <c r="AY179" s="220" t="s">
        <v>118</v>
      </c>
    </row>
    <row r="180" spans="1:65" s="14" customFormat="1">
      <c r="B180" s="211"/>
      <c r="C180" s="212"/>
      <c r="D180" s="201" t="s">
        <v>127</v>
      </c>
      <c r="E180" s="213" t="s">
        <v>1</v>
      </c>
      <c r="F180" s="214" t="s">
        <v>229</v>
      </c>
      <c r="G180" s="212"/>
      <c r="H180" s="213" t="s">
        <v>1</v>
      </c>
      <c r="I180" s="215"/>
      <c r="J180" s="212"/>
      <c r="K180" s="212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127</v>
      </c>
      <c r="AU180" s="220" t="s">
        <v>83</v>
      </c>
      <c r="AV180" s="14" t="s">
        <v>81</v>
      </c>
      <c r="AW180" s="14" t="s">
        <v>30</v>
      </c>
      <c r="AX180" s="14" t="s">
        <v>73</v>
      </c>
      <c r="AY180" s="220" t="s">
        <v>118</v>
      </c>
    </row>
    <row r="181" spans="1:65" s="13" customFormat="1">
      <c r="B181" s="199"/>
      <c r="C181" s="200"/>
      <c r="D181" s="201" t="s">
        <v>127</v>
      </c>
      <c r="E181" s="202" t="s">
        <v>1</v>
      </c>
      <c r="F181" s="203" t="s">
        <v>81</v>
      </c>
      <c r="G181" s="200"/>
      <c r="H181" s="204">
        <v>1</v>
      </c>
      <c r="I181" s="205"/>
      <c r="J181" s="200"/>
      <c r="K181" s="200"/>
      <c r="L181" s="206"/>
      <c r="M181" s="221"/>
      <c r="N181" s="222"/>
      <c r="O181" s="222"/>
      <c r="P181" s="222"/>
      <c r="Q181" s="222"/>
      <c r="R181" s="222"/>
      <c r="S181" s="222"/>
      <c r="T181" s="223"/>
      <c r="AT181" s="210" t="s">
        <v>127</v>
      </c>
      <c r="AU181" s="210" t="s">
        <v>83</v>
      </c>
      <c r="AV181" s="13" t="s">
        <v>83</v>
      </c>
      <c r="AW181" s="13" t="s">
        <v>30</v>
      </c>
      <c r="AX181" s="13" t="s">
        <v>81</v>
      </c>
      <c r="AY181" s="210" t="s">
        <v>118</v>
      </c>
    </row>
    <row r="182" spans="1:65" s="2" customFormat="1" ht="6.95" customHeight="1">
      <c r="A182" s="34"/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39"/>
      <c r="M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</sheetData>
  <sheetProtection algorithmName="SHA-512" hashValue="QcNqzit6KpYX/+Emi50FiqqXgcEy7Wrmtq6KIl73lBl8Nthpa++hxUZ5Fh2XaZni7QvfipgrCJ/3Gve1Xrmz6A==" saltValue="j1aXNFb40ERezjdwQWDSSqmSPZCEL0l2RxWkY7D3Y1sSdZ3Gy796Au6Xa5CrNeiFgBMsn3DQgpWClIKy6ETpsg==" spinCount="100000" sheet="1" objects="1" scenarios="1" formatColumns="0" formatRows="0" autoFilter="0"/>
  <autoFilter ref="C119:K18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86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4" t="str">
        <f>'Rekapitulace stavby'!K6</f>
        <v>Oprava mostu ev. č. 1773-2 Šťáhlavice - Kornatice</v>
      </c>
      <c r="F7" s="295"/>
      <c r="G7" s="295"/>
      <c r="H7" s="295"/>
      <c r="L7" s="20"/>
    </row>
    <row r="8" spans="1:46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6" t="s">
        <v>230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8. 7. 2020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ROUND(J128,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ROUND((SUM(BE128:BE499)),  2)</f>
        <v>0</v>
      </c>
      <c r="G33" s="34"/>
      <c r="H33" s="34"/>
      <c r="I33" s="124">
        <v>0.21</v>
      </c>
      <c r="J33" s="123">
        <f>ROUND(((SUM(BE128:BE499))*I33),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ROUND((SUM(BF128:BF499)),  2)</f>
        <v>0</v>
      </c>
      <c r="G34" s="34"/>
      <c r="H34" s="34"/>
      <c r="I34" s="124">
        <v>0.15</v>
      </c>
      <c r="J34" s="123">
        <f>ROUND(((SUM(BF128:BF499))*I34),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40</v>
      </c>
      <c r="F35" s="123">
        <f>ROUND((SUM(BG128:BG499)),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41</v>
      </c>
      <c r="F36" s="123">
        <f>ROUND((SUM(BH128:BH499)),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42</v>
      </c>
      <c r="F37" s="123">
        <f>ROUND((SUM(BI128:BI499)),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92" t="str">
        <f>E7</f>
        <v>Oprava mostu ev. č. 1773-2 Šťáhlavice - Kornatice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1" t="str">
        <f>E9</f>
        <v>SO 201 - Oprava mostu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8. 7. 2020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1:31" s="9" customFormat="1" ht="24.95" customHeight="1">
      <c r="B97" s="147"/>
      <c r="C97" s="148"/>
      <c r="D97" s="149" t="s">
        <v>231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232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233</v>
      </c>
      <c r="E99" s="156"/>
      <c r="F99" s="156"/>
      <c r="G99" s="156"/>
      <c r="H99" s="156"/>
      <c r="I99" s="156"/>
      <c r="J99" s="157">
        <f>J177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234</v>
      </c>
      <c r="E100" s="156"/>
      <c r="F100" s="156"/>
      <c r="G100" s="156"/>
      <c r="H100" s="156"/>
      <c r="I100" s="156"/>
      <c r="J100" s="157">
        <f>J186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235</v>
      </c>
      <c r="E101" s="156"/>
      <c r="F101" s="156"/>
      <c r="G101" s="156"/>
      <c r="H101" s="156"/>
      <c r="I101" s="156"/>
      <c r="J101" s="157">
        <f>J215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236</v>
      </c>
      <c r="E102" s="156"/>
      <c r="F102" s="156"/>
      <c r="G102" s="156"/>
      <c r="H102" s="156"/>
      <c r="I102" s="156"/>
      <c r="J102" s="157">
        <f>J279</f>
        <v>0</v>
      </c>
      <c r="K102" s="154"/>
      <c r="L102" s="158"/>
    </row>
    <row r="103" spans="1:31" s="10" customFormat="1" ht="19.899999999999999" customHeight="1">
      <c r="B103" s="153"/>
      <c r="C103" s="154"/>
      <c r="D103" s="155" t="s">
        <v>237</v>
      </c>
      <c r="E103" s="156"/>
      <c r="F103" s="156"/>
      <c r="G103" s="156"/>
      <c r="H103" s="156"/>
      <c r="I103" s="156"/>
      <c r="J103" s="157">
        <f>J296</f>
        <v>0</v>
      </c>
      <c r="K103" s="154"/>
      <c r="L103" s="158"/>
    </row>
    <row r="104" spans="1:31" s="10" customFormat="1" ht="19.899999999999999" customHeight="1">
      <c r="B104" s="153"/>
      <c r="C104" s="154"/>
      <c r="D104" s="155" t="s">
        <v>238</v>
      </c>
      <c r="E104" s="156"/>
      <c r="F104" s="156"/>
      <c r="G104" s="156"/>
      <c r="H104" s="156"/>
      <c r="I104" s="156"/>
      <c r="J104" s="157">
        <f>J309</f>
        <v>0</v>
      </c>
      <c r="K104" s="154"/>
      <c r="L104" s="158"/>
    </row>
    <row r="105" spans="1:31" s="10" customFormat="1" ht="19.899999999999999" customHeight="1">
      <c r="B105" s="153"/>
      <c r="C105" s="154"/>
      <c r="D105" s="155" t="s">
        <v>239</v>
      </c>
      <c r="E105" s="156"/>
      <c r="F105" s="156"/>
      <c r="G105" s="156"/>
      <c r="H105" s="156"/>
      <c r="I105" s="156"/>
      <c r="J105" s="157">
        <f>J415</f>
        <v>0</v>
      </c>
      <c r="K105" s="154"/>
      <c r="L105" s="158"/>
    </row>
    <row r="106" spans="1:31" s="10" customFormat="1" ht="19.899999999999999" customHeight="1">
      <c r="B106" s="153"/>
      <c r="C106" s="154"/>
      <c r="D106" s="155" t="s">
        <v>240</v>
      </c>
      <c r="E106" s="156"/>
      <c r="F106" s="156"/>
      <c r="G106" s="156"/>
      <c r="H106" s="156"/>
      <c r="I106" s="156"/>
      <c r="J106" s="157">
        <f>J451</f>
        <v>0</v>
      </c>
      <c r="K106" s="154"/>
      <c r="L106" s="158"/>
    </row>
    <row r="107" spans="1:31" s="9" customFormat="1" ht="24.95" customHeight="1">
      <c r="B107" s="147"/>
      <c r="C107" s="148"/>
      <c r="D107" s="149" t="s">
        <v>241</v>
      </c>
      <c r="E107" s="150"/>
      <c r="F107" s="150"/>
      <c r="G107" s="150"/>
      <c r="H107" s="150"/>
      <c r="I107" s="150"/>
      <c r="J107" s="151">
        <f>J453</f>
        <v>0</v>
      </c>
      <c r="K107" s="148"/>
      <c r="L107" s="152"/>
    </row>
    <row r="108" spans="1:31" s="10" customFormat="1" ht="19.899999999999999" customHeight="1">
      <c r="B108" s="153"/>
      <c r="C108" s="154"/>
      <c r="D108" s="155" t="s">
        <v>242</v>
      </c>
      <c r="E108" s="156"/>
      <c r="F108" s="156"/>
      <c r="G108" s="156"/>
      <c r="H108" s="156"/>
      <c r="I108" s="156"/>
      <c r="J108" s="157">
        <f>J454</f>
        <v>0</v>
      </c>
      <c r="K108" s="154"/>
      <c r="L108" s="15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63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24.95" customHeight="1">
      <c r="A115" s="34"/>
      <c r="B115" s="35"/>
      <c r="C115" s="23" t="s">
        <v>102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6.5" customHeight="1">
      <c r="A118" s="34"/>
      <c r="B118" s="35"/>
      <c r="C118" s="36"/>
      <c r="D118" s="36"/>
      <c r="E118" s="292" t="str">
        <f>E7</f>
        <v>Oprava mostu ev. č. 1773-2 Šťáhlavice - Kornatice</v>
      </c>
      <c r="F118" s="293"/>
      <c r="G118" s="293"/>
      <c r="H118" s="293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2" customHeight="1">
      <c r="A119" s="34"/>
      <c r="B119" s="35"/>
      <c r="C119" s="29" t="s">
        <v>91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16.5" customHeight="1">
      <c r="A120" s="34"/>
      <c r="B120" s="35"/>
      <c r="C120" s="36"/>
      <c r="D120" s="36"/>
      <c r="E120" s="261" t="str">
        <f>E9</f>
        <v>SO 201 - Oprava mostu</v>
      </c>
      <c r="F120" s="291"/>
      <c r="G120" s="291"/>
      <c r="H120" s="291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 t="str">
        <f>IF(J12="","",J12)</f>
        <v>8. 7. 2020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15.2" customHeight="1">
      <c r="A124" s="34"/>
      <c r="B124" s="35"/>
      <c r="C124" s="29" t="s">
        <v>24</v>
      </c>
      <c r="D124" s="36"/>
      <c r="E124" s="36"/>
      <c r="F124" s="27" t="str">
        <f>E15</f>
        <v xml:space="preserve"> </v>
      </c>
      <c r="G124" s="36"/>
      <c r="H124" s="36"/>
      <c r="I124" s="29" t="s">
        <v>29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5.2" customHeight="1">
      <c r="A125" s="34"/>
      <c r="B125" s="35"/>
      <c r="C125" s="29" t="s">
        <v>27</v>
      </c>
      <c r="D125" s="36"/>
      <c r="E125" s="36"/>
      <c r="F125" s="27" t="str">
        <f>IF(E18="","",E18)</f>
        <v>Vyplň údaj</v>
      </c>
      <c r="G125" s="36"/>
      <c r="H125" s="36"/>
      <c r="I125" s="29" t="s">
        <v>31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3" s="11" customFormat="1" ht="29.25" customHeight="1">
      <c r="A127" s="159"/>
      <c r="B127" s="160"/>
      <c r="C127" s="161" t="s">
        <v>103</v>
      </c>
      <c r="D127" s="162" t="s">
        <v>58</v>
      </c>
      <c r="E127" s="162" t="s">
        <v>54</v>
      </c>
      <c r="F127" s="162" t="s">
        <v>55</v>
      </c>
      <c r="G127" s="162" t="s">
        <v>104</v>
      </c>
      <c r="H127" s="162" t="s">
        <v>105</v>
      </c>
      <c r="I127" s="162" t="s">
        <v>106</v>
      </c>
      <c r="J127" s="162" t="s">
        <v>95</v>
      </c>
      <c r="K127" s="163" t="s">
        <v>107</v>
      </c>
      <c r="L127" s="164"/>
      <c r="M127" s="75" t="s">
        <v>1</v>
      </c>
      <c r="N127" s="76" t="s">
        <v>37</v>
      </c>
      <c r="O127" s="76" t="s">
        <v>108</v>
      </c>
      <c r="P127" s="76" t="s">
        <v>109</v>
      </c>
      <c r="Q127" s="76" t="s">
        <v>110</v>
      </c>
      <c r="R127" s="76" t="s">
        <v>111</v>
      </c>
      <c r="S127" s="76" t="s">
        <v>112</v>
      </c>
      <c r="T127" s="77" t="s">
        <v>113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114</v>
      </c>
      <c r="D128" s="36"/>
      <c r="E128" s="36"/>
      <c r="F128" s="36"/>
      <c r="G128" s="36"/>
      <c r="H128" s="36"/>
      <c r="I128" s="36"/>
      <c r="J128" s="165">
        <f>BK128</f>
        <v>0</v>
      </c>
      <c r="K128" s="36"/>
      <c r="L128" s="39"/>
      <c r="M128" s="78"/>
      <c r="N128" s="166"/>
      <c r="O128" s="79"/>
      <c r="P128" s="167">
        <f>P129+P453</f>
        <v>0</v>
      </c>
      <c r="Q128" s="79"/>
      <c r="R128" s="167">
        <f>R129+R453</f>
        <v>154.48124307</v>
      </c>
      <c r="S128" s="79"/>
      <c r="T128" s="168">
        <f>T129+T453</f>
        <v>196.70615000000001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72</v>
      </c>
      <c r="AU128" s="17" t="s">
        <v>97</v>
      </c>
      <c r="BK128" s="169">
        <f>BK129+BK453</f>
        <v>0</v>
      </c>
    </row>
    <row r="129" spans="1:65" s="12" customFormat="1" ht="25.9" customHeight="1">
      <c r="B129" s="170"/>
      <c r="C129" s="171"/>
      <c r="D129" s="172" t="s">
        <v>72</v>
      </c>
      <c r="E129" s="173" t="s">
        <v>243</v>
      </c>
      <c r="F129" s="173" t="s">
        <v>244</v>
      </c>
      <c r="G129" s="171"/>
      <c r="H129" s="171"/>
      <c r="I129" s="174"/>
      <c r="J129" s="175">
        <f>BK129</f>
        <v>0</v>
      </c>
      <c r="K129" s="171"/>
      <c r="L129" s="176"/>
      <c r="M129" s="177"/>
      <c r="N129" s="178"/>
      <c r="O129" s="178"/>
      <c r="P129" s="179">
        <f>P130+P177+P186+P215+P279+P296+P309+P415+P451</f>
        <v>0</v>
      </c>
      <c r="Q129" s="178"/>
      <c r="R129" s="179">
        <f>R130+R177+R186+R215+R279+R296+R309+R415+R451</f>
        <v>154.35691227000001</v>
      </c>
      <c r="S129" s="178"/>
      <c r="T129" s="180">
        <f>T130+T177+T186+T215+T279+T296+T309+T415+T451</f>
        <v>196.70615000000001</v>
      </c>
      <c r="AR129" s="181" t="s">
        <v>81</v>
      </c>
      <c r="AT129" s="182" t="s">
        <v>72</v>
      </c>
      <c r="AU129" s="182" t="s">
        <v>73</v>
      </c>
      <c r="AY129" s="181" t="s">
        <v>118</v>
      </c>
      <c r="BK129" s="183">
        <f>BK130+BK177+BK186+BK215+BK279+BK296+BK309+BK415+BK451</f>
        <v>0</v>
      </c>
    </row>
    <row r="130" spans="1:65" s="12" customFormat="1" ht="22.9" customHeight="1">
      <c r="B130" s="170"/>
      <c r="C130" s="171"/>
      <c r="D130" s="172" t="s">
        <v>72</v>
      </c>
      <c r="E130" s="184" t="s">
        <v>81</v>
      </c>
      <c r="F130" s="184" t="s">
        <v>245</v>
      </c>
      <c r="G130" s="171"/>
      <c r="H130" s="171"/>
      <c r="I130" s="174"/>
      <c r="J130" s="185">
        <f>BK130</f>
        <v>0</v>
      </c>
      <c r="K130" s="171"/>
      <c r="L130" s="176"/>
      <c r="M130" s="177"/>
      <c r="N130" s="178"/>
      <c r="O130" s="178"/>
      <c r="P130" s="179">
        <f>SUM(P131:P176)</f>
        <v>0</v>
      </c>
      <c r="Q130" s="178"/>
      <c r="R130" s="179">
        <f>SUM(R131:R176)</f>
        <v>0.49500001000000005</v>
      </c>
      <c r="S130" s="178"/>
      <c r="T130" s="180">
        <f>SUM(T131:T176)</f>
        <v>66.453270000000003</v>
      </c>
      <c r="AR130" s="181" t="s">
        <v>81</v>
      </c>
      <c r="AT130" s="182" t="s">
        <v>72</v>
      </c>
      <c r="AU130" s="182" t="s">
        <v>81</v>
      </c>
      <c r="AY130" s="181" t="s">
        <v>118</v>
      </c>
      <c r="BK130" s="183">
        <f>SUM(BK131:BK176)</f>
        <v>0</v>
      </c>
    </row>
    <row r="131" spans="1:65" s="2" customFormat="1" ht="14.45" customHeight="1">
      <c r="A131" s="34"/>
      <c r="B131" s="35"/>
      <c r="C131" s="186" t="s">
        <v>81</v>
      </c>
      <c r="D131" s="186" t="s">
        <v>121</v>
      </c>
      <c r="E131" s="187" t="s">
        <v>246</v>
      </c>
      <c r="F131" s="188" t="s">
        <v>247</v>
      </c>
      <c r="G131" s="189" t="s">
        <v>248</v>
      </c>
      <c r="H131" s="190">
        <v>48</v>
      </c>
      <c r="I131" s="191"/>
      <c r="J131" s="192">
        <f>ROUND(I131*H131,2)</f>
        <v>0</v>
      </c>
      <c r="K131" s="188" t="s">
        <v>157</v>
      </c>
      <c r="L131" s="39"/>
      <c r="M131" s="193" t="s">
        <v>1</v>
      </c>
      <c r="N131" s="194" t="s">
        <v>38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160</v>
      </c>
      <c r="AT131" s="197" t="s">
        <v>121</v>
      </c>
      <c r="AU131" s="197" t="s">
        <v>83</v>
      </c>
      <c r="AY131" s="17" t="s">
        <v>118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81</v>
      </c>
      <c r="BK131" s="198">
        <f>ROUND(I131*H131,2)</f>
        <v>0</v>
      </c>
      <c r="BL131" s="17" t="s">
        <v>160</v>
      </c>
      <c r="BM131" s="197" t="s">
        <v>249</v>
      </c>
    </row>
    <row r="132" spans="1:65" s="13" customFormat="1">
      <c r="B132" s="199"/>
      <c r="C132" s="200"/>
      <c r="D132" s="201" t="s">
        <v>127</v>
      </c>
      <c r="E132" s="202" t="s">
        <v>1</v>
      </c>
      <c r="F132" s="203" t="s">
        <v>250</v>
      </c>
      <c r="G132" s="200"/>
      <c r="H132" s="204">
        <v>48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127</v>
      </c>
      <c r="AU132" s="210" t="s">
        <v>83</v>
      </c>
      <c r="AV132" s="13" t="s">
        <v>83</v>
      </c>
      <c r="AW132" s="13" t="s">
        <v>30</v>
      </c>
      <c r="AX132" s="13" t="s">
        <v>81</v>
      </c>
      <c r="AY132" s="210" t="s">
        <v>118</v>
      </c>
    </row>
    <row r="133" spans="1:65" s="2" customFormat="1" ht="37.9" customHeight="1">
      <c r="A133" s="34"/>
      <c r="B133" s="35"/>
      <c r="C133" s="186" t="s">
        <v>83</v>
      </c>
      <c r="D133" s="186" t="s">
        <v>121</v>
      </c>
      <c r="E133" s="187" t="s">
        <v>251</v>
      </c>
      <c r="F133" s="188" t="s">
        <v>252</v>
      </c>
      <c r="G133" s="189" t="s">
        <v>253</v>
      </c>
      <c r="H133" s="190">
        <v>7.1920000000000002</v>
      </c>
      <c r="I133" s="191"/>
      <c r="J133" s="192">
        <f>ROUND(I133*H133,2)</f>
        <v>0</v>
      </c>
      <c r="K133" s="188" t="s">
        <v>157</v>
      </c>
      <c r="L133" s="39"/>
      <c r="M133" s="193" t="s">
        <v>1</v>
      </c>
      <c r="N133" s="194" t="s">
        <v>38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1.3</v>
      </c>
      <c r="T133" s="196">
        <f>S133*H133</f>
        <v>9.3496000000000006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160</v>
      </c>
      <c r="AT133" s="197" t="s">
        <v>121</v>
      </c>
      <c r="AU133" s="197" t="s">
        <v>83</v>
      </c>
      <c r="AY133" s="17" t="s">
        <v>118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81</v>
      </c>
      <c r="BK133" s="198">
        <f>ROUND(I133*H133,2)</f>
        <v>0</v>
      </c>
      <c r="BL133" s="17" t="s">
        <v>160</v>
      </c>
      <c r="BM133" s="197" t="s">
        <v>254</v>
      </c>
    </row>
    <row r="134" spans="1:65" s="13" customFormat="1">
      <c r="B134" s="199"/>
      <c r="C134" s="200"/>
      <c r="D134" s="201" t="s">
        <v>127</v>
      </c>
      <c r="E134" s="202" t="s">
        <v>1</v>
      </c>
      <c r="F134" s="203" t="s">
        <v>255</v>
      </c>
      <c r="G134" s="200"/>
      <c r="H134" s="204">
        <v>7.1920000000000002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127</v>
      </c>
      <c r="AU134" s="210" t="s">
        <v>83</v>
      </c>
      <c r="AV134" s="13" t="s">
        <v>83</v>
      </c>
      <c r="AW134" s="13" t="s">
        <v>30</v>
      </c>
      <c r="AX134" s="13" t="s">
        <v>81</v>
      </c>
      <c r="AY134" s="210" t="s">
        <v>118</v>
      </c>
    </row>
    <row r="135" spans="1:65" s="2" customFormat="1" ht="49.15" customHeight="1">
      <c r="A135" s="34"/>
      <c r="B135" s="35"/>
      <c r="C135" s="186" t="s">
        <v>154</v>
      </c>
      <c r="D135" s="186" t="s">
        <v>121</v>
      </c>
      <c r="E135" s="187" t="s">
        <v>256</v>
      </c>
      <c r="F135" s="188" t="s">
        <v>257</v>
      </c>
      <c r="G135" s="189" t="s">
        <v>253</v>
      </c>
      <c r="H135" s="190">
        <v>5.67</v>
      </c>
      <c r="I135" s="191"/>
      <c r="J135" s="192">
        <f>ROUND(I135*H135,2)</f>
        <v>0</v>
      </c>
      <c r="K135" s="188" t="s">
        <v>157</v>
      </c>
      <c r="L135" s="39"/>
      <c r="M135" s="193" t="s">
        <v>1</v>
      </c>
      <c r="N135" s="194" t="s">
        <v>38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1.76</v>
      </c>
      <c r="T135" s="196">
        <f>S135*H135</f>
        <v>9.9792000000000005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160</v>
      </c>
      <c r="AT135" s="197" t="s">
        <v>121</v>
      </c>
      <c r="AU135" s="197" t="s">
        <v>83</v>
      </c>
      <c r="AY135" s="17" t="s">
        <v>118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81</v>
      </c>
      <c r="BK135" s="198">
        <f>ROUND(I135*H135,2)</f>
        <v>0</v>
      </c>
      <c r="BL135" s="17" t="s">
        <v>160</v>
      </c>
      <c r="BM135" s="197" t="s">
        <v>258</v>
      </c>
    </row>
    <row r="136" spans="1:65" s="13" customFormat="1">
      <c r="B136" s="199"/>
      <c r="C136" s="200"/>
      <c r="D136" s="201" t="s">
        <v>127</v>
      </c>
      <c r="E136" s="202" t="s">
        <v>1</v>
      </c>
      <c r="F136" s="203" t="s">
        <v>259</v>
      </c>
      <c r="G136" s="200"/>
      <c r="H136" s="204">
        <v>5.67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127</v>
      </c>
      <c r="AU136" s="210" t="s">
        <v>83</v>
      </c>
      <c r="AV136" s="13" t="s">
        <v>83</v>
      </c>
      <c r="AW136" s="13" t="s">
        <v>30</v>
      </c>
      <c r="AX136" s="13" t="s">
        <v>81</v>
      </c>
      <c r="AY136" s="210" t="s">
        <v>118</v>
      </c>
    </row>
    <row r="137" spans="1:65" s="2" customFormat="1" ht="49.15" customHeight="1">
      <c r="A137" s="34"/>
      <c r="B137" s="35"/>
      <c r="C137" s="186" t="s">
        <v>160</v>
      </c>
      <c r="D137" s="186" t="s">
        <v>121</v>
      </c>
      <c r="E137" s="187" t="s">
        <v>260</v>
      </c>
      <c r="F137" s="188" t="s">
        <v>261</v>
      </c>
      <c r="G137" s="189" t="s">
        <v>248</v>
      </c>
      <c r="H137" s="190">
        <v>204.88900000000001</v>
      </c>
      <c r="I137" s="191"/>
      <c r="J137" s="192">
        <f>ROUND(I137*H137,2)</f>
        <v>0</v>
      </c>
      <c r="K137" s="188" t="s">
        <v>157</v>
      </c>
      <c r="L137" s="39"/>
      <c r="M137" s="193" t="s">
        <v>1</v>
      </c>
      <c r="N137" s="194" t="s">
        <v>38</v>
      </c>
      <c r="O137" s="71"/>
      <c r="P137" s="195">
        <f>O137*H137</f>
        <v>0</v>
      </c>
      <c r="Q137" s="195">
        <v>9.0000000000000006E-5</v>
      </c>
      <c r="R137" s="195">
        <f>Q137*H137</f>
        <v>1.8440010000000003E-2</v>
      </c>
      <c r="S137" s="195">
        <v>0.23</v>
      </c>
      <c r="T137" s="196">
        <f>S137*H137</f>
        <v>47.124470000000002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160</v>
      </c>
      <c r="AT137" s="197" t="s">
        <v>121</v>
      </c>
      <c r="AU137" s="197" t="s">
        <v>83</v>
      </c>
      <c r="AY137" s="17" t="s">
        <v>118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81</v>
      </c>
      <c r="BK137" s="198">
        <f>ROUND(I137*H137,2)</f>
        <v>0</v>
      </c>
      <c r="BL137" s="17" t="s">
        <v>160</v>
      </c>
      <c r="BM137" s="197" t="s">
        <v>262</v>
      </c>
    </row>
    <row r="138" spans="1:65" s="14" customFormat="1" ht="22.5">
      <c r="B138" s="211"/>
      <c r="C138" s="212"/>
      <c r="D138" s="201" t="s">
        <v>127</v>
      </c>
      <c r="E138" s="213" t="s">
        <v>1</v>
      </c>
      <c r="F138" s="214" t="s">
        <v>263</v>
      </c>
      <c r="G138" s="212"/>
      <c r="H138" s="213" t="s">
        <v>1</v>
      </c>
      <c r="I138" s="215"/>
      <c r="J138" s="212"/>
      <c r="K138" s="212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127</v>
      </c>
      <c r="AU138" s="220" t="s">
        <v>83</v>
      </c>
      <c r="AV138" s="14" t="s">
        <v>81</v>
      </c>
      <c r="AW138" s="14" t="s">
        <v>30</v>
      </c>
      <c r="AX138" s="14" t="s">
        <v>73</v>
      </c>
      <c r="AY138" s="220" t="s">
        <v>118</v>
      </c>
    </row>
    <row r="139" spans="1:65" s="14" customFormat="1">
      <c r="B139" s="211"/>
      <c r="C139" s="212"/>
      <c r="D139" s="201" t="s">
        <v>127</v>
      </c>
      <c r="E139" s="213" t="s">
        <v>1</v>
      </c>
      <c r="F139" s="214" t="s">
        <v>264</v>
      </c>
      <c r="G139" s="212"/>
      <c r="H139" s="213" t="s">
        <v>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127</v>
      </c>
      <c r="AU139" s="220" t="s">
        <v>83</v>
      </c>
      <c r="AV139" s="14" t="s">
        <v>81</v>
      </c>
      <c r="AW139" s="14" t="s">
        <v>30</v>
      </c>
      <c r="AX139" s="14" t="s">
        <v>73</v>
      </c>
      <c r="AY139" s="220" t="s">
        <v>118</v>
      </c>
    </row>
    <row r="140" spans="1:65" s="13" customFormat="1">
      <c r="B140" s="199"/>
      <c r="C140" s="200"/>
      <c r="D140" s="201" t="s">
        <v>127</v>
      </c>
      <c r="E140" s="202" t="s">
        <v>1</v>
      </c>
      <c r="F140" s="203" t="s">
        <v>265</v>
      </c>
      <c r="G140" s="200"/>
      <c r="H140" s="204">
        <v>204.88900000000001</v>
      </c>
      <c r="I140" s="205"/>
      <c r="J140" s="200"/>
      <c r="K140" s="200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127</v>
      </c>
      <c r="AU140" s="210" t="s">
        <v>83</v>
      </c>
      <c r="AV140" s="13" t="s">
        <v>83</v>
      </c>
      <c r="AW140" s="13" t="s">
        <v>30</v>
      </c>
      <c r="AX140" s="13" t="s">
        <v>81</v>
      </c>
      <c r="AY140" s="210" t="s">
        <v>118</v>
      </c>
    </row>
    <row r="141" spans="1:65" s="2" customFormat="1" ht="37.9" customHeight="1">
      <c r="A141" s="34"/>
      <c r="B141" s="35"/>
      <c r="C141" s="186" t="s">
        <v>117</v>
      </c>
      <c r="D141" s="186" t="s">
        <v>121</v>
      </c>
      <c r="E141" s="187" t="s">
        <v>266</v>
      </c>
      <c r="F141" s="188" t="s">
        <v>267</v>
      </c>
      <c r="G141" s="189" t="s">
        <v>253</v>
      </c>
      <c r="H141" s="190">
        <v>110.25</v>
      </c>
      <c r="I141" s="191"/>
      <c r="J141" s="192">
        <f>ROUND(I141*H141,2)</f>
        <v>0</v>
      </c>
      <c r="K141" s="188" t="s">
        <v>157</v>
      </c>
      <c r="L141" s="39"/>
      <c r="M141" s="193" t="s">
        <v>1</v>
      </c>
      <c r="N141" s="194" t="s">
        <v>38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160</v>
      </c>
      <c r="AT141" s="197" t="s">
        <v>121</v>
      </c>
      <c r="AU141" s="197" t="s">
        <v>83</v>
      </c>
      <c r="AY141" s="17" t="s">
        <v>118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81</v>
      </c>
      <c r="BK141" s="198">
        <f>ROUND(I141*H141,2)</f>
        <v>0</v>
      </c>
      <c r="BL141" s="17" t="s">
        <v>160</v>
      </c>
      <c r="BM141" s="197" t="s">
        <v>268</v>
      </c>
    </row>
    <row r="142" spans="1:65" s="13" customFormat="1">
      <c r="B142" s="199"/>
      <c r="C142" s="200"/>
      <c r="D142" s="201" t="s">
        <v>127</v>
      </c>
      <c r="E142" s="202" t="s">
        <v>1</v>
      </c>
      <c r="F142" s="203" t="s">
        <v>269</v>
      </c>
      <c r="G142" s="200"/>
      <c r="H142" s="204">
        <v>110.25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127</v>
      </c>
      <c r="AU142" s="210" t="s">
        <v>83</v>
      </c>
      <c r="AV142" s="13" t="s">
        <v>83</v>
      </c>
      <c r="AW142" s="13" t="s">
        <v>30</v>
      </c>
      <c r="AX142" s="13" t="s">
        <v>81</v>
      </c>
      <c r="AY142" s="210" t="s">
        <v>118</v>
      </c>
    </row>
    <row r="143" spans="1:65" s="2" customFormat="1" ht="62.65" customHeight="1">
      <c r="A143" s="34"/>
      <c r="B143" s="35"/>
      <c r="C143" s="186" t="s">
        <v>170</v>
      </c>
      <c r="D143" s="186" t="s">
        <v>121</v>
      </c>
      <c r="E143" s="187" t="s">
        <v>270</v>
      </c>
      <c r="F143" s="188" t="s">
        <v>271</v>
      </c>
      <c r="G143" s="189" t="s">
        <v>253</v>
      </c>
      <c r="H143" s="190">
        <v>105</v>
      </c>
      <c r="I143" s="191"/>
      <c r="J143" s="192">
        <f>ROUND(I143*H143,2)</f>
        <v>0</v>
      </c>
      <c r="K143" s="188" t="s">
        <v>157</v>
      </c>
      <c r="L143" s="39"/>
      <c r="M143" s="193" t="s">
        <v>1</v>
      </c>
      <c r="N143" s="194" t="s">
        <v>38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160</v>
      </c>
      <c r="AT143" s="197" t="s">
        <v>121</v>
      </c>
      <c r="AU143" s="197" t="s">
        <v>83</v>
      </c>
      <c r="AY143" s="17" t="s">
        <v>118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81</v>
      </c>
      <c r="BK143" s="198">
        <f>ROUND(I143*H143,2)</f>
        <v>0</v>
      </c>
      <c r="BL143" s="17" t="s">
        <v>160</v>
      </c>
      <c r="BM143" s="197" t="s">
        <v>272</v>
      </c>
    </row>
    <row r="144" spans="1:65" s="13" customFormat="1">
      <c r="B144" s="199"/>
      <c r="C144" s="200"/>
      <c r="D144" s="201" t="s">
        <v>127</v>
      </c>
      <c r="E144" s="202" t="s">
        <v>1</v>
      </c>
      <c r="F144" s="203" t="s">
        <v>273</v>
      </c>
      <c r="G144" s="200"/>
      <c r="H144" s="204">
        <v>105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127</v>
      </c>
      <c r="AU144" s="210" t="s">
        <v>83</v>
      </c>
      <c r="AV144" s="13" t="s">
        <v>83</v>
      </c>
      <c r="AW144" s="13" t="s">
        <v>30</v>
      </c>
      <c r="AX144" s="13" t="s">
        <v>81</v>
      </c>
      <c r="AY144" s="210" t="s">
        <v>118</v>
      </c>
    </row>
    <row r="145" spans="1:65" s="2" customFormat="1" ht="62.65" customHeight="1">
      <c r="A145" s="34"/>
      <c r="B145" s="35"/>
      <c r="C145" s="186" t="s">
        <v>175</v>
      </c>
      <c r="D145" s="186" t="s">
        <v>121</v>
      </c>
      <c r="E145" s="187" t="s">
        <v>274</v>
      </c>
      <c r="F145" s="188" t="s">
        <v>275</v>
      </c>
      <c r="G145" s="189" t="s">
        <v>253</v>
      </c>
      <c r="H145" s="190">
        <v>57.75</v>
      </c>
      <c r="I145" s="191"/>
      <c r="J145" s="192">
        <f>ROUND(I145*H145,2)</f>
        <v>0</v>
      </c>
      <c r="K145" s="188" t="s">
        <v>157</v>
      </c>
      <c r="L145" s="39"/>
      <c r="M145" s="193" t="s">
        <v>1</v>
      </c>
      <c r="N145" s="194" t="s">
        <v>38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160</v>
      </c>
      <c r="AT145" s="197" t="s">
        <v>121</v>
      </c>
      <c r="AU145" s="197" t="s">
        <v>83</v>
      </c>
      <c r="AY145" s="17" t="s">
        <v>118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81</v>
      </c>
      <c r="BK145" s="198">
        <f>ROUND(I145*H145,2)</f>
        <v>0</v>
      </c>
      <c r="BL145" s="17" t="s">
        <v>160</v>
      </c>
      <c r="BM145" s="197" t="s">
        <v>276</v>
      </c>
    </row>
    <row r="146" spans="1:65" s="13" customFormat="1">
      <c r="B146" s="199"/>
      <c r="C146" s="200"/>
      <c r="D146" s="201" t="s">
        <v>127</v>
      </c>
      <c r="E146" s="202" t="s">
        <v>1</v>
      </c>
      <c r="F146" s="203" t="s">
        <v>277</v>
      </c>
      <c r="G146" s="200"/>
      <c r="H146" s="204">
        <v>57.75</v>
      </c>
      <c r="I146" s="205"/>
      <c r="J146" s="200"/>
      <c r="K146" s="200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127</v>
      </c>
      <c r="AU146" s="210" t="s">
        <v>83</v>
      </c>
      <c r="AV146" s="13" t="s">
        <v>83</v>
      </c>
      <c r="AW146" s="13" t="s">
        <v>30</v>
      </c>
      <c r="AX146" s="13" t="s">
        <v>81</v>
      </c>
      <c r="AY146" s="210" t="s">
        <v>118</v>
      </c>
    </row>
    <row r="147" spans="1:65" s="2" customFormat="1" ht="62.65" customHeight="1">
      <c r="A147" s="34"/>
      <c r="B147" s="35"/>
      <c r="C147" s="186" t="s">
        <v>179</v>
      </c>
      <c r="D147" s="186" t="s">
        <v>121</v>
      </c>
      <c r="E147" s="187" t="s">
        <v>278</v>
      </c>
      <c r="F147" s="188" t="s">
        <v>279</v>
      </c>
      <c r="G147" s="189" t="s">
        <v>253</v>
      </c>
      <c r="H147" s="190">
        <v>577.5</v>
      </c>
      <c r="I147" s="191"/>
      <c r="J147" s="192">
        <f>ROUND(I147*H147,2)</f>
        <v>0</v>
      </c>
      <c r="K147" s="188" t="s">
        <v>157</v>
      </c>
      <c r="L147" s="39"/>
      <c r="M147" s="193" t="s">
        <v>1</v>
      </c>
      <c r="N147" s="194" t="s">
        <v>38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160</v>
      </c>
      <c r="AT147" s="197" t="s">
        <v>121</v>
      </c>
      <c r="AU147" s="197" t="s">
        <v>83</v>
      </c>
      <c r="AY147" s="17" t="s">
        <v>118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81</v>
      </c>
      <c r="BK147" s="198">
        <f>ROUND(I147*H147,2)</f>
        <v>0</v>
      </c>
      <c r="BL147" s="17" t="s">
        <v>160</v>
      </c>
      <c r="BM147" s="197" t="s">
        <v>280</v>
      </c>
    </row>
    <row r="148" spans="1:65" s="13" customFormat="1">
      <c r="B148" s="199"/>
      <c r="C148" s="200"/>
      <c r="D148" s="201" t="s">
        <v>127</v>
      </c>
      <c r="E148" s="202" t="s">
        <v>1</v>
      </c>
      <c r="F148" s="203" t="s">
        <v>281</v>
      </c>
      <c r="G148" s="200"/>
      <c r="H148" s="204">
        <v>577.5</v>
      </c>
      <c r="I148" s="205"/>
      <c r="J148" s="200"/>
      <c r="K148" s="200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127</v>
      </c>
      <c r="AU148" s="210" t="s">
        <v>83</v>
      </c>
      <c r="AV148" s="13" t="s">
        <v>83</v>
      </c>
      <c r="AW148" s="13" t="s">
        <v>30</v>
      </c>
      <c r="AX148" s="13" t="s">
        <v>81</v>
      </c>
      <c r="AY148" s="210" t="s">
        <v>118</v>
      </c>
    </row>
    <row r="149" spans="1:65" s="2" customFormat="1" ht="37.9" customHeight="1">
      <c r="A149" s="34"/>
      <c r="B149" s="35"/>
      <c r="C149" s="186" t="s">
        <v>183</v>
      </c>
      <c r="D149" s="186" t="s">
        <v>121</v>
      </c>
      <c r="E149" s="187" t="s">
        <v>282</v>
      </c>
      <c r="F149" s="188" t="s">
        <v>283</v>
      </c>
      <c r="G149" s="189" t="s">
        <v>253</v>
      </c>
      <c r="H149" s="190">
        <v>52.5</v>
      </c>
      <c r="I149" s="191"/>
      <c r="J149" s="192">
        <f>ROUND(I149*H149,2)</f>
        <v>0</v>
      </c>
      <c r="K149" s="188" t="s">
        <v>157</v>
      </c>
      <c r="L149" s="39"/>
      <c r="M149" s="193" t="s">
        <v>1</v>
      </c>
      <c r="N149" s="194" t="s">
        <v>38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160</v>
      </c>
      <c r="AT149" s="197" t="s">
        <v>121</v>
      </c>
      <c r="AU149" s="197" t="s">
        <v>83</v>
      </c>
      <c r="AY149" s="17" t="s">
        <v>118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81</v>
      </c>
      <c r="BK149" s="198">
        <f>ROUND(I149*H149,2)</f>
        <v>0</v>
      </c>
      <c r="BL149" s="17" t="s">
        <v>160</v>
      </c>
      <c r="BM149" s="197" t="s">
        <v>284</v>
      </c>
    </row>
    <row r="150" spans="1:65" s="13" customFormat="1">
      <c r="B150" s="199"/>
      <c r="C150" s="200"/>
      <c r="D150" s="201" t="s">
        <v>127</v>
      </c>
      <c r="E150" s="202" t="s">
        <v>1</v>
      </c>
      <c r="F150" s="203" t="s">
        <v>285</v>
      </c>
      <c r="G150" s="200"/>
      <c r="H150" s="204">
        <v>52.5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127</v>
      </c>
      <c r="AU150" s="210" t="s">
        <v>83</v>
      </c>
      <c r="AV150" s="13" t="s">
        <v>83</v>
      </c>
      <c r="AW150" s="13" t="s">
        <v>30</v>
      </c>
      <c r="AX150" s="13" t="s">
        <v>81</v>
      </c>
      <c r="AY150" s="210" t="s">
        <v>118</v>
      </c>
    </row>
    <row r="151" spans="1:65" s="2" customFormat="1" ht="24.2" customHeight="1">
      <c r="A151" s="34"/>
      <c r="B151" s="35"/>
      <c r="C151" s="186" t="s">
        <v>188</v>
      </c>
      <c r="D151" s="186" t="s">
        <v>121</v>
      </c>
      <c r="E151" s="187" t="s">
        <v>286</v>
      </c>
      <c r="F151" s="188" t="s">
        <v>287</v>
      </c>
      <c r="G151" s="189" t="s">
        <v>248</v>
      </c>
      <c r="H151" s="190">
        <v>48</v>
      </c>
      <c r="I151" s="191"/>
      <c r="J151" s="192">
        <f>ROUND(I151*H151,2)</f>
        <v>0</v>
      </c>
      <c r="K151" s="188" t="s">
        <v>157</v>
      </c>
      <c r="L151" s="39"/>
      <c r="M151" s="193" t="s">
        <v>1</v>
      </c>
      <c r="N151" s="194" t="s">
        <v>38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160</v>
      </c>
      <c r="AT151" s="197" t="s">
        <v>121</v>
      </c>
      <c r="AU151" s="197" t="s">
        <v>83</v>
      </c>
      <c r="AY151" s="17" t="s">
        <v>118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81</v>
      </c>
      <c r="BK151" s="198">
        <f>ROUND(I151*H151,2)</f>
        <v>0</v>
      </c>
      <c r="BL151" s="17" t="s">
        <v>160</v>
      </c>
      <c r="BM151" s="197" t="s">
        <v>288</v>
      </c>
    </row>
    <row r="152" spans="1:65" s="13" customFormat="1">
      <c r="B152" s="199"/>
      <c r="C152" s="200"/>
      <c r="D152" s="201" t="s">
        <v>127</v>
      </c>
      <c r="E152" s="202" t="s">
        <v>1</v>
      </c>
      <c r="F152" s="203" t="s">
        <v>250</v>
      </c>
      <c r="G152" s="200"/>
      <c r="H152" s="204">
        <v>48</v>
      </c>
      <c r="I152" s="205"/>
      <c r="J152" s="200"/>
      <c r="K152" s="200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127</v>
      </c>
      <c r="AU152" s="210" t="s">
        <v>83</v>
      </c>
      <c r="AV152" s="13" t="s">
        <v>83</v>
      </c>
      <c r="AW152" s="13" t="s">
        <v>30</v>
      </c>
      <c r="AX152" s="13" t="s">
        <v>81</v>
      </c>
      <c r="AY152" s="210" t="s">
        <v>118</v>
      </c>
    </row>
    <row r="153" spans="1:65" s="2" customFormat="1" ht="37.9" customHeight="1">
      <c r="A153" s="34"/>
      <c r="B153" s="35"/>
      <c r="C153" s="186" t="s">
        <v>192</v>
      </c>
      <c r="D153" s="186" t="s">
        <v>121</v>
      </c>
      <c r="E153" s="187" t="s">
        <v>289</v>
      </c>
      <c r="F153" s="188" t="s">
        <v>290</v>
      </c>
      <c r="G153" s="189" t="s">
        <v>253</v>
      </c>
      <c r="H153" s="190">
        <v>52.5</v>
      </c>
      <c r="I153" s="191"/>
      <c r="J153" s="192">
        <f>ROUND(I153*H153,2)</f>
        <v>0</v>
      </c>
      <c r="K153" s="188" t="s">
        <v>163</v>
      </c>
      <c r="L153" s="39"/>
      <c r="M153" s="193" t="s">
        <v>1</v>
      </c>
      <c r="N153" s="194" t="s">
        <v>38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160</v>
      </c>
      <c r="AT153" s="197" t="s">
        <v>121</v>
      </c>
      <c r="AU153" s="197" t="s">
        <v>83</v>
      </c>
      <c r="AY153" s="17" t="s">
        <v>118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81</v>
      </c>
      <c r="BK153" s="198">
        <f>ROUND(I153*H153,2)</f>
        <v>0</v>
      </c>
      <c r="BL153" s="17" t="s">
        <v>160</v>
      </c>
      <c r="BM153" s="197" t="s">
        <v>291</v>
      </c>
    </row>
    <row r="154" spans="1:65" s="13" customFormat="1">
      <c r="B154" s="199"/>
      <c r="C154" s="200"/>
      <c r="D154" s="201" t="s">
        <v>127</v>
      </c>
      <c r="E154" s="202" t="s">
        <v>1</v>
      </c>
      <c r="F154" s="203" t="s">
        <v>292</v>
      </c>
      <c r="G154" s="200"/>
      <c r="H154" s="204">
        <v>52.5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127</v>
      </c>
      <c r="AU154" s="210" t="s">
        <v>83</v>
      </c>
      <c r="AV154" s="13" t="s">
        <v>83</v>
      </c>
      <c r="AW154" s="13" t="s">
        <v>30</v>
      </c>
      <c r="AX154" s="13" t="s">
        <v>81</v>
      </c>
      <c r="AY154" s="210" t="s">
        <v>118</v>
      </c>
    </row>
    <row r="155" spans="1:65" s="2" customFormat="1" ht="37.9" customHeight="1">
      <c r="A155" s="34"/>
      <c r="B155" s="35"/>
      <c r="C155" s="186" t="s">
        <v>196</v>
      </c>
      <c r="D155" s="186" t="s">
        <v>121</v>
      </c>
      <c r="E155" s="187" t="s">
        <v>293</v>
      </c>
      <c r="F155" s="188" t="s">
        <v>294</v>
      </c>
      <c r="G155" s="189" t="s">
        <v>295</v>
      </c>
      <c r="H155" s="190">
        <v>134.69999999999999</v>
      </c>
      <c r="I155" s="191"/>
      <c r="J155" s="192">
        <f>ROUND(I155*H155,2)</f>
        <v>0</v>
      </c>
      <c r="K155" s="188" t="s">
        <v>157</v>
      </c>
      <c r="L155" s="39"/>
      <c r="M155" s="193" t="s">
        <v>1</v>
      </c>
      <c r="N155" s="194" t="s">
        <v>38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160</v>
      </c>
      <c r="AT155" s="197" t="s">
        <v>121</v>
      </c>
      <c r="AU155" s="197" t="s">
        <v>83</v>
      </c>
      <c r="AY155" s="17" t="s">
        <v>118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81</v>
      </c>
      <c r="BK155" s="198">
        <f>ROUND(I155*H155,2)</f>
        <v>0</v>
      </c>
      <c r="BL155" s="17" t="s">
        <v>160</v>
      </c>
      <c r="BM155" s="197" t="s">
        <v>296</v>
      </c>
    </row>
    <row r="156" spans="1:65" s="13" customFormat="1">
      <c r="B156" s="199"/>
      <c r="C156" s="200"/>
      <c r="D156" s="201" t="s">
        <v>127</v>
      </c>
      <c r="E156" s="202" t="s">
        <v>1</v>
      </c>
      <c r="F156" s="203" t="s">
        <v>297</v>
      </c>
      <c r="G156" s="200"/>
      <c r="H156" s="204">
        <v>115.5</v>
      </c>
      <c r="I156" s="205"/>
      <c r="J156" s="200"/>
      <c r="K156" s="200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127</v>
      </c>
      <c r="AU156" s="210" t="s">
        <v>83</v>
      </c>
      <c r="AV156" s="13" t="s">
        <v>83</v>
      </c>
      <c r="AW156" s="13" t="s">
        <v>30</v>
      </c>
      <c r="AX156" s="13" t="s">
        <v>73</v>
      </c>
      <c r="AY156" s="210" t="s">
        <v>118</v>
      </c>
    </row>
    <row r="157" spans="1:65" s="13" customFormat="1">
      <c r="B157" s="199"/>
      <c r="C157" s="200"/>
      <c r="D157" s="201" t="s">
        <v>127</v>
      </c>
      <c r="E157" s="202" t="s">
        <v>1</v>
      </c>
      <c r="F157" s="203" t="s">
        <v>298</v>
      </c>
      <c r="G157" s="200"/>
      <c r="H157" s="204">
        <v>19.2</v>
      </c>
      <c r="I157" s="205"/>
      <c r="J157" s="200"/>
      <c r="K157" s="200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127</v>
      </c>
      <c r="AU157" s="210" t="s">
        <v>83</v>
      </c>
      <c r="AV157" s="13" t="s">
        <v>83</v>
      </c>
      <c r="AW157" s="13" t="s">
        <v>30</v>
      </c>
      <c r="AX157" s="13" t="s">
        <v>73</v>
      </c>
      <c r="AY157" s="210" t="s">
        <v>118</v>
      </c>
    </row>
    <row r="158" spans="1:65" s="15" customFormat="1">
      <c r="B158" s="224"/>
      <c r="C158" s="225"/>
      <c r="D158" s="201" t="s">
        <v>127</v>
      </c>
      <c r="E158" s="226" t="s">
        <v>1</v>
      </c>
      <c r="F158" s="227" t="s">
        <v>299</v>
      </c>
      <c r="G158" s="225"/>
      <c r="H158" s="228">
        <v>134.69999999999999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127</v>
      </c>
      <c r="AU158" s="234" t="s">
        <v>83</v>
      </c>
      <c r="AV158" s="15" t="s">
        <v>160</v>
      </c>
      <c r="AW158" s="15" t="s">
        <v>30</v>
      </c>
      <c r="AX158" s="15" t="s">
        <v>81</v>
      </c>
      <c r="AY158" s="234" t="s">
        <v>118</v>
      </c>
    </row>
    <row r="159" spans="1:65" s="2" customFormat="1" ht="37.9" customHeight="1">
      <c r="A159" s="34"/>
      <c r="B159" s="35"/>
      <c r="C159" s="186" t="s">
        <v>200</v>
      </c>
      <c r="D159" s="186" t="s">
        <v>121</v>
      </c>
      <c r="E159" s="187" t="s">
        <v>300</v>
      </c>
      <c r="F159" s="188" t="s">
        <v>301</v>
      </c>
      <c r="G159" s="189" t="s">
        <v>253</v>
      </c>
      <c r="H159" s="190">
        <v>110.25</v>
      </c>
      <c r="I159" s="191"/>
      <c r="J159" s="192">
        <f>ROUND(I159*H159,2)</f>
        <v>0</v>
      </c>
      <c r="K159" s="188" t="s">
        <v>157</v>
      </c>
      <c r="L159" s="39"/>
      <c r="M159" s="193" t="s">
        <v>1</v>
      </c>
      <c r="N159" s="194" t="s">
        <v>38</v>
      </c>
      <c r="O159" s="71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160</v>
      </c>
      <c r="AT159" s="197" t="s">
        <v>121</v>
      </c>
      <c r="AU159" s="197" t="s">
        <v>83</v>
      </c>
      <c r="AY159" s="17" t="s">
        <v>118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81</v>
      </c>
      <c r="BK159" s="198">
        <f>ROUND(I159*H159,2)</f>
        <v>0</v>
      </c>
      <c r="BL159" s="17" t="s">
        <v>160</v>
      </c>
      <c r="BM159" s="197" t="s">
        <v>302</v>
      </c>
    </row>
    <row r="160" spans="1:65" s="14" customFormat="1">
      <c r="B160" s="211"/>
      <c r="C160" s="212"/>
      <c r="D160" s="201" t="s">
        <v>127</v>
      </c>
      <c r="E160" s="213" t="s">
        <v>1</v>
      </c>
      <c r="F160" s="214" t="s">
        <v>303</v>
      </c>
      <c r="G160" s="212"/>
      <c r="H160" s="213" t="s">
        <v>1</v>
      </c>
      <c r="I160" s="215"/>
      <c r="J160" s="212"/>
      <c r="K160" s="212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127</v>
      </c>
      <c r="AU160" s="220" t="s">
        <v>83</v>
      </c>
      <c r="AV160" s="14" t="s">
        <v>81</v>
      </c>
      <c r="AW160" s="14" t="s">
        <v>30</v>
      </c>
      <c r="AX160" s="14" t="s">
        <v>73</v>
      </c>
      <c r="AY160" s="220" t="s">
        <v>118</v>
      </c>
    </row>
    <row r="161" spans="1:65" s="13" customFormat="1">
      <c r="B161" s="199"/>
      <c r="C161" s="200"/>
      <c r="D161" s="201" t="s">
        <v>127</v>
      </c>
      <c r="E161" s="202" t="s">
        <v>1</v>
      </c>
      <c r="F161" s="203" t="s">
        <v>304</v>
      </c>
      <c r="G161" s="200"/>
      <c r="H161" s="204">
        <v>57.75</v>
      </c>
      <c r="I161" s="205"/>
      <c r="J161" s="200"/>
      <c r="K161" s="200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127</v>
      </c>
      <c r="AU161" s="210" t="s">
        <v>83</v>
      </c>
      <c r="AV161" s="13" t="s">
        <v>83</v>
      </c>
      <c r="AW161" s="13" t="s">
        <v>30</v>
      </c>
      <c r="AX161" s="13" t="s">
        <v>73</v>
      </c>
      <c r="AY161" s="210" t="s">
        <v>118</v>
      </c>
    </row>
    <row r="162" spans="1:65" s="13" customFormat="1">
      <c r="B162" s="199"/>
      <c r="C162" s="200"/>
      <c r="D162" s="201" t="s">
        <v>127</v>
      </c>
      <c r="E162" s="202" t="s">
        <v>1</v>
      </c>
      <c r="F162" s="203" t="s">
        <v>305</v>
      </c>
      <c r="G162" s="200"/>
      <c r="H162" s="204">
        <v>52.5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127</v>
      </c>
      <c r="AU162" s="210" t="s">
        <v>83</v>
      </c>
      <c r="AV162" s="13" t="s">
        <v>83</v>
      </c>
      <c r="AW162" s="13" t="s">
        <v>30</v>
      </c>
      <c r="AX162" s="13" t="s">
        <v>73</v>
      </c>
      <c r="AY162" s="210" t="s">
        <v>118</v>
      </c>
    </row>
    <row r="163" spans="1:65" s="15" customFormat="1">
      <c r="B163" s="224"/>
      <c r="C163" s="225"/>
      <c r="D163" s="201" t="s">
        <v>127</v>
      </c>
      <c r="E163" s="226" t="s">
        <v>1</v>
      </c>
      <c r="F163" s="227" t="s">
        <v>299</v>
      </c>
      <c r="G163" s="225"/>
      <c r="H163" s="228">
        <v>110.25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127</v>
      </c>
      <c r="AU163" s="234" t="s">
        <v>83</v>
      </c>
      <c r="AV163" s="15" t="s">
        <v>160</v>
      </c>
      <c r="AW163" s="15" t="s">
        <v>30</v>
      </c>
      <c r="AX163" s="15" t="s">
        <v>81</v>
      </c>
      <c r="AY163" s="234" t="s">
        <v>118</v>
      </c>
    </row>
    <row r="164" spans="1:65" s="2" customFormat="1" ht="37.9" customHeight="1">
      <c r="A164" s="34"/>
      <c r="B164" s="35"/>
      <c r="C164" s="186" t="s">
        <v>207</v>
      </c>
      <c r="D164" s="186" t="s">
        <v>121</v>
      </c>
      <c r="E164" s="187" t="s">
        <v>306</v>
      </c>
      <c r="F164" s="188" t="s">
        <v>307</v>
      </c>
      <c r="G164" s="189" t="s">
        <v>248</v>
      </c>
      <c r="H164" s="190">
        <v>48</v>
      </c>
      <c r="I164" s="191"/>
      <c r="J164" s="192">
        <f>ROUND(I164*H164,2)</f>
        <v>0</v>
      </c>
      <c r="K164" s="188" t="s">
        <v>157</v>
      </c>
      <c r="L164" s="39"/>
      <c r="M164" s="193" t="s">
        <v>1</v>
      </c>
      <c r="N164" s="194" t="s">
        <v>38</v>
      </c>
      <c r="O164" s="71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160</v>
      </c>
      <c r="AT164" s="197" t="s">
        <v>121</v>
      </c>
      <c r="AU164" s="197" t="s">
        <v>83</v>
      </c>
      <c r="AY164" s="17" t="s">
        <v>118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81</v>
      </c>
      <c r="BK164" s="198">
        <f>ROUND(I164*H164,2)</f>
        <v>0</v>
      </c>
      <c r="BL164" s="17" t="s">
        <v>160</v>
      </c>
      <c r="BM164" s="197" t="s">
        <v>308</v>
      </c>
    </row>
    <row r="165" spans="1:65" s="2" customFormat="1" ht="37.9" customHeight="1">
      <c r="A165" s="34"/>
      <c r="B165" s="35"/>
      <c r="C165" s="186" t="s">
        <v>8</v>
      </c>
      <c r="D165" s="186" t="s">
        <v>121</v>
      </c>
      <c r="E165" s="187" t="s">
        <v>309</v>
      </c>
      <c r="F165" s="188" t="s">
        <v>310</v>
      </c>
      <c r="G165" s="189" t="s">
        <v>248</v>
      </c>
      <c r="H165" s="190">
        <v>48</v>
      </c>
      <c r="I165" s="191"/>
      <c r="J165" s="192">
        <f>ROUND(I165*H165,2)</f>
        <v>0</v>
      </c>
      <c r="K165" s="188" t="s">
        <v>157</v>
      </c>
      <c r="L165" s="39"/>
      <c r="M165" s="193" t="s">
        <v>1</v>
      </c>
      <c r="N165" s="194" t="s">
        <v>38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160</v>
      </c>
      <c r="AT165" s="197" t="s">
        <v>121</v>
      </c>
      <c r="AU165" s="197" t="s">
        <v>83</v>
      </c>
      <c r="AY165" s="17" t="s">
        <v>118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81</v>
      </c>
      <c r="BK165" s="198">
        <f>ROUND(I165*H165,2)</f>
        <v>0</v>
      </c>
      <c r="BL165" s="17" t="s">
        <v>160</v>
      </c>
      <c r="BM165" s="197" t="s">
        <v>311</v>
      </c>
    </row>
    <row r="166" spans="1:65" s="2" customFormat="1" ht="14.45" customHeight="1">
      <c r="A166" s="34"/>
      <c r="B166" s="35"/>
      <c r="C166" s="186" t="s">
        <v>214</v>
      </c>
      <c r="D166" s="186" t="s">
        <v>121</v>
      </c>
      <c r="E166" s="187" t="s">
        <v>312</v>
      </c>
      <c r="F166" s="188" t="s">
        <v>313</v>
      </c>
      <c r="G166" s="189" t="s">
        <v>253</v>
      </c>
      <c r="H166" s="190">
        <v>167.2</v>
      </c>
      <c r="I166" s="191"/>
      <c r="J166" s="192">
        <f>ROUND(I166*H166,2)</f>
        <v>0</v>
      </c>
      <c r="K166" s="188" t="s">
        <v>1</v>
      </c>
      <c r="L166" s="39"/>
      <c r="M166" s="193" t="s">
        <v>1</v>
      </c>
      <c r="N166" s="194" t="s">
        <v>38</v>
      </c>
      <c r="O166" s="71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160</v>
      </c>
      <c r="AT166" s="197" t="s">
        <v>121</v>
      </c>
      <c r="AU166" s="197" t="s">
        <v>83</v>
      </c>
      <c r="AY166" s="17" t="s">
        <v>118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81</v>
      </c>
      <c r="BK166" s="198">
        <f>ROUND(I166*H166,2)</f>
        <v>0</v>
      </c>
      <c r="BL166" s="17" t="s">
        <v>160</v>
      </c>
      <c r="BM166" s="197" t="s">
        <v>314</v>
      </c>
    </row>
    <row r="167" spans="1:65" s="13" customFormat="1">
      <c r="B167" s="199"/>
      <c r="C167" s="200"/>
      <c r="D167" s="201" t="s">
        <v>127</v>
      </c>
      <c r="E167" s="202" t="s">
        <v>1</v>
      </c>
      <c r="F167" s="203" t="s">
        <v>315</v>
      </c>
      <c r="G167" s="200"/>
      <c r="H167" s="204">
        <v>7.2</v>
      </c>
      <c r="I167" s="205"/>
      <c r="J167" s="200"/>
      <c r="K167" s="200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127</v>
      </c>
      <c r="AU167" s="210" t="s">
        <v>83</v>
      </c>
      <c r="AV167" s="13" t="s">
        <v>83</v>
      </c>
      <c r="AW167" s="13" t="s">
        <v>30</v>
      </c>
      <c r="AX167" s="13" t="s">
        <v>73</v>
      </c>
      <c r="AY167" s="210" t="s">
        <v>118</v>
      </c>
    </row>
    <row r="168" spans="1:65" s="13" customFormat="1">
      <c r="B168" s="199"/>
      <c r="C168" s="200"/>
      <c r="D168" s="201" t="s">
        <v>127</v>
      </c>
      <c r="E168" s="202" t="s">
        <v>1</v>
      </c>
      <c r="F168" s="203" t="s">
        <v>316</v>
      </c>
      <c r="G168" s="200"/>
      <c r="H168" s="204">
        <v>160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127</v>
      </c>
      <c r="AU168" s="210" t="s">
        <v>83</v>
      </c>
      <c r="AV168" s="13" t="s">
        <v>83</v>
      </c>
      <c r="AW168" s="13" t="s">
        <v>30</v>
      </c>
      <c r="AX168" s="13" t="s">
        <v>73</v>
      </c>
      <c r="AY168" s="210" t="s">
        <v>118</v>
      </c>
    </row>
    <row r="169" spans="1:65" s="15" customFormat="1">
      <c r="B169" s="224"/>
      <c r="C169" s="225"/>
      <c r="D169" s="201" t="s">
        <v>127</v>
      </c>
      <c r="E169" s="226" t="s">
        <v>1</v>
      </c>
      <c r="F169" s="227" t="s">
        <v>299</v>
      </c>
      <c r="G169" s="225"/>
      <c r="H169" s="228">
        <v>167.2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127</v>
      </c>
      <c r="AU169" s="234" t="s">
        <v>83</v>
      </c>
      <c r="AV169" s="15" t="s">
        <v>160</v>
      </c>
      <c r="AW169" s="15" t="s">
        <v>30</v>
      </c>
      <c r="AX169" s="15" t="s">
        <v>81</v>
      </c>
      <c r="AY169" s="234" t="s">
        <v>118</v>
      </c>
    </row>
    <row r="170" spans="1:65" s="2" customFormat="1" ht="14.45" customHeight="1">
      <c r="A170" s="34"/>
      <c r="B170" s="35"/>
      <c r="C170" s="186" t="s">
        <v>218</v>
      </c>
      <c r="D170" s="186" t="s">
        <v>121</v>
      </c>
      <c r="E170" s="187" t="s">
        <v>317</v>
      </c>
      <c r="F170" s="188" t="s">
        <v>318</v>
      </c>
      <c r="G170" s="189" t="s">
        <v>248</v>
      </c>
      <c r="H170" s="190">
        <v>368</v>
      </c>
      <c r="I170" s="191"/>
      <c r="J170" s="192">
        <f>ROUND(I170*H170,2)</f>
        <v>0</v>
      </c>
      <c r="K170" s="188" t="s">
        <v>157</v>
      </c>
      <c r="L170" s="39"/>
      <c r="M170" s="193" t="s">
        <v>1</v>
      </c>
      <c r="N170" s="194" t="s">
        <v>38</v>
      </c>
      <c r="O170" s="71"/>
      <c r="P170" s="195">
        <f>O170*H170</f>
        <v>0</v>
      </c>
      <c r="Q170" s="195">
        <v>1.2700000000000001E-3</v>
      </c>
      <c r="R170" s="195">
        <f>Q170*H170</f>
        <v>0.46736000000000005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160</v>
      </c>
      <c r="AT170" s="197" t="s">
        <v>121</v>
      </c>
      <c r="AU170" s="197" t="s">
        <v>83</v>
      </c>
      <c r="AY170" s="17" t="s">
        <v>118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81</v>
      </c>
      <c r="BK170" s="198">
        <f>ROUND(I170*H170,2)</f>
        <v>0</v>
      </c>
      <c r="BL170" s="17" t="s">
        <v>160</v>
      </c>
      <c r="BM170" s="197" t="s">
        <v>319</v>
      </c>
    </row>
    <row r="171" spans="1:65" s="13" customFormat="1">
      <c r="B171" s="199"/>
      <c r="C171" s="200"/>
      <c r="D171" s="201" t="s">
        <v>127</v>
      </c>
      <c r="E171" s="202" t="s">
        <v>1</v>
      </c>
      <c r="F171" s="203" t="s">
        <v>320</v>
      </c>
      <c r="G171" s="200"/>
      <c r="H171" s="204">
        <v>368</v>
      </c>
      <c r="I171" s="205"/>
      <c r="J171" s="200"/>
      <c r="K171" s="200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127</v>
      </c>
      <c r="AU171" s="210" t="s">
        <v>83</v>
      </c>
      <c r="AV171" s="13" t="s">
        <v>83</v>
      </c>
      <c r="AW171" s="13" t="s">
        <v>30</v>
      </c>
      <c r="AX171" s="13" t="s">
        <v>81</v>
      </c>
      <c r="AY171" s="210" t="s">
        <v>118</v>
      </c>
    </row>
    <row r="172" spans="1:65" s="2" customFormat="1" ht="14.45" customHeight="1">
      <c r="A172" s="34"/>
      <c r="B172" s="35"/>
      <c r="C172" s="235" t="s">
        <v>224</v>
      </c>
      <c r="D172" s="235" t="s">
        <v>321</v>
      </c>
      <c r="E172" s="236" t="s">
        <v>322</v>
      </c>
      <c r="F172" s="237" t="s">
        <v>323</v>
      </c>
      <c r="G172" s="238" t="s">
        <v>324</v>
      </c>
      <c r="H172" s="239">
        <v>9.1999999999999993</v>
      </c>
      <c r="I172" s="240"/>
      <c r="J172" s="241">
        <f>ROUND(I172*H172,2)</f>
        <v>0</v>
      </c>
      <c r="K172" s="237" t="s">
        <v>157</v>
      </c>
      <c r="L172" s="242"/>
      <c r="M172" s="243" t="s">
        <v>1</v>
      </c>
      <c r="N172" s="244" t="s">
        <v>38</v>
      </c>
      <c r="O172" s="71"/>
      <c r="P172" s="195">
        <f>O172*H172</f>
        <v>0</v>
      </c>
      <c r="Q172" s="195">
        <v>1E-3</v>
      </c>
      <c r="R172" s="195">
        <f>Q172*H172</f>
        <v>9.1999999999999998E-3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179</v>
      </c>
      <c r="AT172" s="197" t="s">
        <v>321</v>
      </c>
      <c r="AU172" s="197" t="s">
        <v>83</v>
      </c>
      <c r="AY172" s="17" t="s">
        <v>118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81</v>
      </c>
      <c r="BK172" s="198">
        <f>ROUND(I172*H172,2)</f>
        <v>0</v>
      </c>
      <c r="BL172" s="17" t="s">
        <v>160</v>
      </c>
      <c r="BM172" s="197" t="s">
        <v>325</v>
      </c>
    </row>
    <row r="173" spans="1:65" s="13" customFormat="1">
      <c r="B173" s="199"/>
      <c r="C173" s="200"/>
      <c r="D173" s="201" t="s">
        <v>127</v>
      </c>
      <c r="E173" s="202" t="s">
        <v>1</v>
      </c>
      <c r="F173" s="203" t="s">
        <v>326</v>
      </c>
      <c r="G173" s="200"/>
      <c r="H173" s="204">
        <v>9.1999999999999993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127</v>
      </c>
      <c r="AU173" s="210" t="s">
        <v>83</v>
      </c>
      <c r="AV173" s="13" t="s">
        <v>83</v>
      </c>
      <c r="AW173" s="13" t="s">
        <v>30</v>
      </c>
      <c r="AX173" s="13" t="s">
        <v>81</v>
      </c>
      <c r="AY173" s="210" t="s">
        <v>118</v>
      </c>
    </row>
    <row r="174" spans="1:65" s="2" customFormat="1" ht="14.45" customHeight="1">
      <c r="A174" s="34"/>
      <c r="B174" s="35"/>
      <c r="C174" s="186" t="s">
        <v>327</v>
      </c>
      <c r="D174" s="186" t="s">
        <v>121</v>
      </c>
      <c r="E174" s="187" t="s">
        <v>328</v>
      </c>
      <c r="F174" s="188" t="s">
        <v>329</v>
      </c>
      <c r="G174" s="189" t="s">
        <v>253</v>
      </c>
      <c r="H174" s="190">
        <v>18.399999999999999</v>
      </c>
      <c r="I174" s="191"/>
      <c r="J174" s="192">
        <f>ROUND(I174*H174,2)</f>
        <v>0</v>
      </c>
      <c r="K174" s="188" t="s">
        <v>157</v>
      </c>
      <c r="L174" s="39"/>
      <c r="M174" s="193" t="s">
        <v>1</v>
      </c>
      <c r="N174" s="194" t="s">
        <v>38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160</v>
      </c>
      <c r="AT174" s="197" t="s">
        <v>121</v>
      </c>
      <c r="AU174" s="197" t="s">
        <v>83</v>
      </c>
      <c r="AY174" s="17" t="s">
        <v>118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81</v>
      </c>
      <c r="BK174" s="198">
        <f>ROUND(I174*H174,2)</f>
        <v>0</v>
      </c>
      <c r="BL174" s="17" t="s">
        <v>160</v>
      </c>
      <c r="BM174" s="197" t="s">
        <v>330</v>
      </c>
    </row>
    <row r="175" spans="1:65" s="13" customFormat="1">
      <c r="B175" s="199"/>
      <c r="C175" s="200"/>
      <c r="D175" s="201" t="s">
        <v>127</v>
      </c>
      <c r="E175" s="202" t="s">
        <v>1</v>
      </c>
      <c r="F175" s="203" t="s">
        <v>331</v>
      </c>
      <c r="G175" s="200"/>
      <c r="H175" s="204">
        <v>18.399999999999999</v>
      </c>
      <c r="I175" s="205"/>
      <c r="J175" s="200"/>
      <c r="K175" s="200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127</v>
      </c>
      <c r="AU175" s="210" t="s">
        <v>83</v>
      </c>
      <c r="AV175" s="13" t="s">
        <v>83</v>
      </c>
      <c r="AW175" s="13" t="s">
        <v>30</v>
      </c>
      <c r="AX175" s="13" t="s">
        <v>81</v>
      </c>
      <c r="AY175" s="210" t="s">
        <v>118</v>
      </c>
    </row>
    <row r="176" spans="1:65" s="2" customFormat="1" ht="14.45" customHeight="1">
      <c r="A176" s="34"/>
      <c r="B176" s="35"/>
      <c r="C176" s="235" t="s">
        <v>332</v>
      </c>
      <c r="D176" s="235" t="s">
        <v>321</v>
      </c>
      <c r="E176" s="236" t="s">
        <v>333</v>
      </c>
      <c r="F176" s="237" t="s">
        <v>334</v>
      </c>
      <c r="G176" s="238" t="s">
        <v>253</v>
      </c>
      <c r="H176" s="239">
        <v>18.399999999999999</v>
      </c>
      <c r="I176" s="240"/>
      <c r="J176" s="241">
        <f>ROUND(I176*H176,2)</f>
        <v>0</v>
      </c>
      <c r="K176" s="237" t="s">
        <v>157</v>
      </c>
      <c r="L176" s="242"/>
      <c r="M176" s="243" t="s">
        <v>1</v>
      </c>
      <c r="N176" s="244" t="s">
        <v>38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179</v>
      </c>
      <c r="AT176" s="197" t="s">
        <v>321</v>
      </c>
      <c r="AU176" s="197" t="s">
        <v>83</v>
      </c>
      <c r="AY176" s="17" t="s">
        <v>118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81</v>
      </c>
      <c r="BK176" s="198">
        <f>ROUND(I176*H176,2)</f>
        <v>0</v>
      </c>
      <c r="BL176" s="17" t="s">
        <v>160</v>
      </c>
      <c r="BM176" s="197" t="s">
        <v>335</v>
      </c>
    </row>
    <row r="177" spans="1:65" s="12" customFormat="1" ht="22.9" customHeight="1">
      <c r="B177" s="170"/>
      <c r="C177" s="171"/>
      <c r="D177" s="172" t="s">
        <v>72</v>
      </c>
      <c r="E177" s="184" t="s">
        <v>83</v>
      </c>
      <c r="F177" s="184" t="s">
        <v>336</v>
      </c>
      <c r="G177" s="171"/>
      <c r="H177" s="171"/>
      <c r="I177" s="174"/>
      <c r="J177" s="185">
        <f>BK177</f>
        <v>0</v>
      </c>
      <c r="K177" s="171"/>
      <c r="L177" s="176"/>
      <c r="M177" s="177"/>
      <c r="N177" s="178"/>
      <c r="O177" s="178"/>
      <c r="P177" s="179">
        <f>SUM(P178:P185)</f>
        <v>0</v>
      </c>
      <c r="Q177" s="178"/>
      <c r="R177" s="179">
        <f>SUM(R178:R185)</f>
        <v>0.66008</v>
      </c>
      <c r="S177" s="178"/>
      <c r="T177" s="180">
        <f>SUM(T178:T185)</f>
        <v>0</v>
      </c>
      <c r="AR177" s="181" t="s">
        <v>81</v>
      </c>
      <c r="AT177" s="182" t="s">
        <v>72</v>
      </c>
      <c r="AU177" s="182" t="s">
        <v>81</v>
      </c>
      <c r="AY177" s="181" t="s">
        <v>118</v>
      </c>
      <c r="BK177" s="183">
        <f>SUM(BK178:BK185)</f>
        <v>0</v>
      </c>
    </row>
    <row r="178" spans="1:65" s="2" customFormat="1" ht="24.2" customHeight="1">
      <c r="A178" s="34"/>
      <c r="B178" s="35"/>
      <c r="C178" s="186" t="s">
        <v>7</v>
      </c>
      <c r="D178" s="186" t="s">
        <v>121</v>
      </c>
      <c r="E178" s="187" t="s">
        <v>337</v>
      </c>
      <c r="F178" s="188" t="s">
        <v>338</v>
      </c>
      <c r="G178" s="189" t="s">
        <v>339</v>
      </c>
      <c r="H178" s="190">
        <v>4</v>
      </c>
      <c r="I178" s="191"/>
      <c r="J178" s="192">
        <f>ROUND(I178*H178,2)</f>
        <v>0</v>
      </c>
      <c r="K178" s="188" t="s">
        <v>157</v>
      </c>
      <c r="L178" s="39"/>
      <c r="M178" s="193" t="s">
        <v>1</v>
      </c>
      <c r="N178" s="194" t="s">
        <v>38</v>
      </c>
      <c r="O178" s="71"/>
      <c r="P178" s="195">
        <f>O178*H178</f>
        <v>0</v>
      </c>
      <c r="Q178" s="195">
        <v>0.15704000000000001</v>
      </c>
      <c r="R178" s="195">
        <f>Q178*H178</f>
        <v>0.62816000000000005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160</v>
      </c>
      <c r="AT178" s="197" t="s">
        <v>121</v>
      </c>
      <c r="AU178" s="197" t="s">
        <v>83</v>
      </c>
      <c r="AY178" s="17" t="s">
        <v>118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81</v>
      </c>
      <c r="BK178" s="198">
        <f>ROUND(I178*H178,2)</f>
        <v>0</v>
      </c>
      <c r="BL178" s="17" t="s">
        <v>160</v>
      </c>
      <c r="BM178" s="197" t="s">
        <v>340</v>
      </c>
    </row>
    <row r="179" spans="1:65" s="13" customFormat="1">
      <c r="B179" s="199"/>
      <c r="C179" s="200"/>
      <c r="D179" s="201" t="s">
        <v>127</v>
      </c>
      <c r="E179" s="202" t="s">
        <v>1</v>
      </c>
      <c r="F179" s="203" t="s">
        <v>341</v>
      </c>
      <c r="G179" s="200"/>
      <c r="H179" s="204">
        <v>4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127</v>
      </c>
      <c r="AU179" s="210" t="s">
        <v>83</v>
      </c>
      <c r="AV179" s="13" t="s">
        <v>83</v>
      </c>
      <c r="AW179" s="13" t="s">
        <v>30</v>
      </c>
      <c r="AX179" s="13" t="s">
        <v>81</v>
      </c>
      <c r="AY179" s="210" t="s">
        <v>118</v>
      </c>
    </row>
    <row r="180" spans="1:65" s="2" customFormat="1" ht="14.45" customHeight="1">
      <c r="A180" s="34"/>
      <c r="B180" s="35"/>
      <c r="C180" s="186" t="s">
        <v>342</v>
      </c>
      <c r="D180" s="186" t="s">
        <v>121</v>
      </c>
      <c r="E180" s="187" t="s">
        <v>343</v>
      </c>
      <c r="F180" s="188" t="s">
        <v>344</v>
      </c>
      <c r="G180" s="189" t="s">
        <v>253</v>
      </c>
      <c r="H180" s="190">
        <v>45.54</v>
      </c>
      <c r="I180" s="191"/>
      <c r="J180" s="192">
        <f>ROUND(I180*H180,2)</f>
        <v>0</v>
      </c>
      <c r="K180" s="188" t="s">
        <v>157</v>
      </c>
      <c r="L180" s="39"/>
      <c r="M180" s="193" t="s">
        <v>1</v>
      </c>
      <c r="N180" s="194" t="s">
        <v>38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160</v>
      </c>
      <c r="AT180" s="197" t="s">
        <v>121</v>
      </c>
      <c r="AU180" s="197" t="s">
        <v>83</v>
      </c>
      <c r="AY180" s="17" t="s">
        <v>118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81</v>
      </c>
      <c r="BK180" s="198">
        <f>ROUND(I180*H180,2)</f>
        <v>0</v>
      </c>
      <c r="BL180" s="17" t="s">
        <v>160</v>
      </c>
      <c r="BM180" s="197" t="s">
        <v>345</v>
      </c>
    </row>
    <row r="181" spans="1:65" s="13" customFormat="1" ht="22.5">
      <c r="B181" s="199"/>
      <c r="C181" s="200"/>
      <c r="D181" s="201" t="s">
        <v>127</v>
      </c>
      <c r="E181" s="202" t="s">
        <v>1</v>
      </c>
      <c r="F181" s="203" t="s">
        <v>346</v>
      </c>
      <c r="G181" s="200"/>
      <c r="H181" s="204">
        <v>45.54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127</v>
      </c>
      <c r="AU181" s="210" t="s">
        <v>83</v>
      </c>
      <c r="AV181" s="13" t="s">
        <v>83</v>
      </c>
      <c r="AW181" s="13" t="s">
        <v>30</v>
      </c>
      <c r="AX181" s="13" t="s">
        <v>81</v>
      </c>
      <c r="AY181" s="210" t="s">
        <v>118</v>
      </c>
    </row>
    <row r="182" spans="1:65" s="2" customFormat="1" ht="24.2" customHeight="1">
      <c r="A182" s="34"/>
      <c r="B182" s="35"/>
      <c r="C182" s="186" t="s">
        <v>347</v>
      </c>
      <c r="D182" s="186" t="s">
        <v>121</v>
      </c>
      <c r="E182" s="187" t="s">
        <v>348</v>
      </c>
      <c r="F182" s="188" t="s">
        <v>349</v>
      </c>
      <c r="G182" s="189" t="s">
        <v>350</v>
      </c>
      <c r="H182" s="190">
        <v>28</v>
      </c>
      <c r="I182" s="191"/>
      <c r="J182" s="192">
        <f>ROUND(I182*H182,2)</f>
        <v>0</v>
      </c>
      <c r="K182" s="188" t="s">
        <v>157</v>
      </c>
      <c r="L182" s="39"/>
      <c r="M182" s="193" t="s">
        <v>1</v>
      </c>
      <c r="N182" s="194" t="s">
        <v>38</v>
      </c>
      <c r="O182" s="71"/>
      <c r="P182" s="195">
        <f>O182*H182</f>
        <v>0</v>
      </c>
      <c r="Q182" s="195">
        <v>1.14E-3</v>
      </c>
      <c r="R182" s="195">
        <f>Q182*H182</f>
        <v>3.1919999999999997E-2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160</v>
      </c>
      <c r="AT182" s="197" t="s">
        <v>121</v>
      </c>
      <c r="AU182" s="197" t="s">
        <v>83</v>
      </c>
      <c r="AY182" s="17" t="s">
        <v>118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81</v>
      </c>
      <c r="BK182" s="198">
        <f>ROUND(I182*H182,2)</f>
        <v>0</v>
      </c>
      <c r="BL182" s="17" t="s">
        <v>160</v>
      </c>
      <c r="BM182" s="197" t="s">
        <v>351</v>
      </c>
    </row>
    <row r="183" spans="1:65" s="13" customFormat="1">
      <c r="B183" s="199"/>
      <c r="C183" s="200"/>
      <c r="D183" s="201" t="s">
        <v>127</v>
      </c>
      <c r="E183" s="202" t="s">
        <v>1</v>
      </c>
      <c r="F183" s="203" t="s">
        <v>352</v>
      </c>
      <c r="G183" s="200"/>
      <c r="H183" s="204">
        <v>28</v>
      </c>
      <c r="I183" s="205"/>
      <c r="J183" s="200"/>
      <c r="K183" s="200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127</v>
      </c>
      <c r="AU183" s="210" t="s">
        <v>83</v>
      </c>
      <c r="AV183" s="13" t="s">
        <v>83</v>
      </c>
      <c r="AW183" s="13" t="s">
        <v>30</v>
      </c>
      <c r="AX183" s="13" t="s">
        <v>81</v>
      </c>
      <c r="AY183" s="210" t="s">
        <v>118</v>
      </c>
    </row>
    <row r="184" spans="1:65" s="2" customFormat="1" ht="24.2" customHeight="1">
      <c r="A184" s="34"/>
      <c r="B184" s="35"/>
      <c r="C184" s="186" t="s">
        <v>353</v>
      </c>
      <c r="D184" s="186" t="s">
        <v>121</v>
      </c>
      <c r="E184" s="187" t="s">
        <v>354</v>
      </c>
      <c r="F184" s="188" t="s">
        <v>355</v>
      </c>
      <c r="G184" s="189" t="s">
        <v>253</v>
      </c>
      <c r="H184" s="190">
        <v>3.4609999999999999</v>
      </c>
      <c r="I184" s="191"/>
      <c r="J184" s="192">
        <f>ROUND(I184*H184,2)</f>
        <v>0</v>
      </c>
      <c r="K184" s="188" t="s">
        <v>157</v>
      </c>
      <c r="L184" s="39"/>
      <c r="M184" s="193" t="s">
        <v>1</v>
      </c>
      <c r="N184" s="194" t="s">
        <v>38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160</v>
      </c>
      <c r="AT184" s="197" t="s">
        <v>121</v>
      </c>
      <c r="AU184" s="197" t="s">
        <v>83</v>
      </c>
      <c r="AY184" s="17" t="s">
        <v>118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81</v>
      </c>
      <c r="BK184" s="198">
        <f>ROUND(I184*H184,2)</f>
        <v>0</v>
      </c>
      <c r="BL184" s="17" t="s">
        <v>160</v>
      </c>
      <c r="BM184" s="197" t="s">
        <v>356</v>
      </c>
    </row>
    <row r="185" spans="1:65" s="13" customFormat="1">
      <c r="B185" s="199"/>
      <c r="C185" s="200"/>
      <c r="D185" s="201" t="s">
        <v>127</v>
      </c>
      <c r="E185" s="202" t="s">
        <v>1</v>
      </c>
      <c r="F185" s="203" t="s">
        <v>357</v>
      </c>
      <c r="G185" s="200"/>
      <c r="H185" s="204">
        <v>3.4609999999999999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127</v>
      </c>
      <c r="AU185" s="210" t="s">
        <v>83</v>
      </c>
      <c r="AV185" s="13" t="s">
        <v>83</v>
      </c>
      <c r="AW185" s="13" t="s">
        <v>30</v>
      </c>
      <c r="AX185" s="13" t="s">
        <v>81</v>
      </c>
      <c r="AY185" s="210" t="s">
        <v>118</v>
      </c>
    </row>
    <row r="186" spans="1:65" s="12" customFormat="1" ht="22.9" customHeight="1">
      <c r="B186" s="170"/>
      <c r="C186" s="171"/>
      <c r="D186" s="172" t="s">
        <v>72</v>
      </c>
      <c r="E186" s="184" t="s">
        <v>154</v>
      </c>
      <c r="F186" s="184" t="s">
        <v>358</v>
      </c>
      <c r="G186" s="171"/>
      <c r="H186" s="171"/>
      <c r="I186" s="174"/>
      <c r="J186" s="185">
        <f>BK186</f>
        <v>0</v>
      </c>
      <c r="K186" s="171"/>
      <c r="L186" s="176"/>
      <c r="M186" s="177"/>
      <c r="N186" s="178"/>
      <c r="O186" s="178"/>
      <c r="P186" s="179">
        <f>SUM(P187:P214)</f>
        <v>0</v>
      </c>
      <c r="Q186" s="178"/>
      <c r="R186" s="179">
        <f>SUM(R187:R214)</f>
        <v>7.0353923499999986</v>
      </c>
      <c r="S186" s="178"/>
      <c r="T186" s="180">
        <f>SUM(T187:T214)</f>
        <v>0</v>
      </c>
      <c r="AR186" s="181" t="s">
        <v>81</v>
      </c>
      <c r="AT186" s="182" t="s">
        <v>72</v>
      </c>
      <c r="AU186" s="182" t="s">
        <v>81</v>
      </c>
      <c r="AY186" s="181" t="s">
        <v>118</v>
      </c>
      <c r="BK186" s="183">
        <f>SUM(BK187:BK214)</f>
        <v>0</v>
      </c>
    </row>
    <row r="187" spans="1:65" s="2" customFormat="1" ht="24.2" customHeight="1">
      <c r="A187" s="34"/>
      <c r="B187" s="35"/>
      <c r="C187" s="186" t="s">
        <v>359</v>
      </c>
      <c r="D187" s="186" t="s">
        <v>121</v>
      </c>
      <c r="E187" s="187" t="s">
        <v>360</v>
      </c>
      <c r="F187" s="188" t="s">
        <v>361</v>
      </c>
      <c r="G187" s="189" t="s">
        <v>339</v>
      </c>
      <c r="H187" s="190">
        <v>60</v>
      </c>
      <c r="I187" s="191"/>
      <c r="J187" s="192">
        <f>ROUND(I187*H187,2)</f>
        <v>0</v>
      </c>
      <c r="K187" s="188" t="s">
        <v>157</v>
      </c>
      <c r="L187" s="39"/>
      <c r="M187" s="193" t="s">
        <v>1</v>
      </c>
      <c r="N187" s="194" t="s">
        <v>38</v>
      </c>
      <c r="O187" s="71"/>
      <c r="P187" s="195">
        <f>O187*H187</f>
        <v>0</v>
      </c>
      <c r="Q187" s="195">
        <v>1.1900000000000001E-3</v>
      </c>
      <c r="R187" s="195">
        <f>Q187*H187</f>
        <v>7.1400000000000005E-2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160</v>
      </c>
      <c r="AT187" s="197" t="s">
        <v>121</v>
      </c>
      <c r="AU187" s="197" t="s">
        <v>83</v>
      </c>
      <c r="AY187" s="17" t="s">
        <v>118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81</v>
      </c>
      <c r="BK187" s="198">
        <f>ROUND(I187*H187,2)</f>
        <v>0</v>
      </c>
      <c r="BL187" s="17" t="s">
        <v>160</v>
      </c>
      <c r="BM187" s="197" t="s">
        <v>362</v>
      </c>
    </row>
    <row r="188" spans="1:65" s="13" customFormat="1">
      <c r="B188" s="199"/>
      <c r="C188" s="200"/>
      <c r="D188" s="201" t="s">
        <v>127</v>
      </c>
      <c r="E188" s="202" t="s">
        <v>1</v>
      </c>
      <c r="F188" s="203" t="s">
        <v>363</v>
      </c>
      <c r="G188" s="200"/>
      <c r="H188" s="204">
        <v>60</v>
      </c>
      <c r="I188" s="205"/>
      <c r="J188" s="200"/>
      <c r="K188" s="200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127</v>
      </c>
      <c r="AU188" s="210" t="s">
        <v>83</v>
      </c>
      <c r="AV188" s="13" t="s">
        <v>83</v>
      </c>
      <c r="AW188" s="13" t="s">
        <v>30</v>
      </c>
      <c r="AX188" s="13" t="s">
        <v>81</v>
      </c>
      <c r="AY188" s="210" t="s">
        <v>118</v>
      </c>
    </row>
    <row r="189" spans="1:65" s="2" customFormat="1" ht="14.45" customHeight="1">
      <c r="A189" s="34"/>
      <c r="B189" s="35"/>
      <c r="C189" s="186" t="s">
        <v>364</v>
      </c>
      <c r="D189" s="186" t="s">
        <v>121</v>
      </c>
      <c r="E189" s="187" t="s">
        <v>365</v>
      </c>
      <c r="F189" s="188" t="s">
        <v>366</v>
      </c>
      <c r="G189" s="189" t="s">
        <v>339</v>
      </c>
      <c r="H189" s="190">
        <v>60</v>
      </c>
      <c r="I189" s="191"/>
      <c r="J189" s="192">
        <f>ROUND(I189*H189,2)</f>
        <v>0</v>
      </c>
      <c r="K189" s="188" t="s">
        <v>1</v>
      </c>
      <c r="L189" s="39"/>
      <c r="M189" s="193" t="s">
        <v>1</v>
      </c>
      <c r="N189" s="194" t="s">
        <v>38</v>
      </c>
      <c r="O189" s="71"/>
      <c r="P189" s="195">
        <f>O189*H189</f>
        <v>0</v>
      </c>
      <c r="Q189" s="195">
        <v>1.1900000000000001E-3</v>
      </c>
      <c r="R189" s="195">
        <f>Q189*H189</f>
        <v>7.1400000000000005E-2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160</v>
      </c>
      <c r="AT189" s="197" t="s">
        <v>121</v>
      </c>
      <c r="AU189" s="197" t="s">
        <v>83</v>
      </c>
      <c r="AY189" s="17" t="s">
        <v>118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81</v>
      </c>
      <c r="BK189" s="198">
        <f>ROUND(I189*H189,2)</f>
        <v>0</v>
      </c>
      <c r="BL189" s="17" t="s">
        <v>160</v>
      </c>
      <c r="BM189" s="197" t="s">
        <v>367</v>
      </c>
    </row>
    <row r="190" spans="1:65" s="13" customFormat="1">
      <c r="B190" s="199"/>
      <c r="C190" s="200"/>
      <c r="D190" s="201" t="s">
        <v>127</v>
      </c>
      <c r="E190" s="202" t="s">
        <v>1</v>
      </c>
      <c r="F190" s="203" t="s">
        <v>363</v>
      </c>
      <c r="G190" s="200"/>
      <c r="H190" s="204">
        <v>60</v>
      </c>
      <c r="I190" s="205"/>
      <c r="J190" s="200"/>
      <c r="K190" s="200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127</v>
      </c>
      <c r="AU190" s="210" t="s">
        <v>83</v>
      </c>
      <c r="AV190" s="13" t="s">
        <v>83</v>
      </c>
      <c r="AW190" s="13" t="s">
        <v>30</v>
      </c>
      <c r="AX190" s="13" t="s">
        <v>81</v>
      </c>
      <c r="AY190" s="210" t="s">
        <v>118</v>
      </c>
    </row>
    <row r="191" spans="1:65" s="2" customFormat="1" ht="14.45" customHeight="1">
      <c r="A191" s="34"/>
      <c r="B191" s="35"/>
      <c r="C191" s="186" t="s">
        <v>368</v>
      </c>
      <c r="D191" s="186" t="s">
        <v>121</v>
      </c>
      <c r="E191" s="187" t="s">
        <v>369</v>
      </c>
      <c r="F191" s="188" t="s">
        <v>370</v>
      </c>
      <c r="G191" s="189" t="s">
        <v>253</v>
      </c>
      <c r="H191" s="190">
        <v>8.093</v>
      </c>
      <c r="I191" s="191"/>
      <c r="J191" s="192">
        <f>ROUND(I191*H191,2)</f>
        <v>0</v>
      </c>
      <c r="K191" s="188" t="s">
        <v>157</v>
      </c>
      <c r="L191" s="39"/>
      <c r="M191" s="193" t="s">
        <v>1</v>
      </c>
      <c r="N191" s="194" t="s">
        <v>38</v>
      </c>
      <c r="O191" s="71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160</v>
      </c>
      <c r="AT191" s="197" t="s">
        <v>121</v>
      </c>
      <c r="AU191" s="197" t="s">
        <v>83</v>
      </c>
      <c r="AY191" s="17" t="s">
        <v>118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81</v>
      </c>
      <c r="BK191" s="198">
        <f>ROUND(I191*H191,2)</f>
        <v>0</v>
      </c>
      <c r="BL191" s="17" t="s">
        <v>160</v>
      </c>
      <c r="BM191" s="197" t="s">
        <v>371</v>
      </c>
    </row>
    <row r="192" spans="1:65" s="13" customFormat="1">
      <c r="B192" s="199"/>
      <c r="C192" s="200"/>
      <c r="D192" s="201" t="s">
        <v>127</v>
      </c>
      <c r="E192" s="202" t="s">
        <v>1</v>
      </c>
      <c r="F192" s="203" t="s">
        <v>372</v>
      </c>
      <c r="G192" s="200"/>
      <c r="H192" s="204">
        <v>8.093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127</v>
      </c>
      <c r="AU192" s="210" t="s">
        <v>83</v>
      </c>
      <c r="AV192" s="13" t="s">
        <v>83</v>
      </c>
      <c r="AW192" s="13" t="s">
        <v>30</v>
      </c>
      <c r="AX192" s="13" t="s">
        <v>81</v>
      </c>
      <c r="AY192" s="210" t="s">
        <v>118</v>
      </c>
    </row>
    <row r="193" spans="1:65" s="2" customFormat="1" ht="14.45" customHeight="1">
      <c r="A193" s="34"/>
      <c r="B193" s="35"/>
      <c r="C193" s="186" t="s">
        <v>373</v>
      </c>
      <c r="D193" s="186" t="s">
        <v>121</v>
      </c>
      <c r="E193" s="187" t="s">
        <v>374</v>
      </c>
      <c r="F193" s="188" t="s">
        <v>375</v>
      </c>
      <c r="G193" s="189" t="s">
        <v>248</v>
      </c>
      <c r="H193" s="190">
        <v>49.774999999999999</v>
      </c>
      <c r="I193" s="191"/>
      <c r="J193" s="192">
        <f>ROUND(I193*H193,2)</f>
        <v>0</v>
      </c>
      <c r="K193" s="188" t="s">
        <v>157</v>
      </c>
      <c r="L193" s="39"/>
      <c r="M193" s="193" t="s">
        <v>1</v>
      </c>
      <c r="N193" s="194" t="s">
        <v>38</v>
      </c>
      <c r="O193" s="71"/>
      <c r="P193" s="195">
        <f>O193*H193</f>
        <v>0</v>
      </c>
      <c r="Q193" s="195">
        <v>4.1739999999999999E-2</v>
      </c>
      <c r="R193" s="195">
        <f>Q193*H193</f>
        <v>2.0776084999999997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160</v>
      </c>
      <c r="AT193" s="197" t="s">
        <v>121</v>
      </c>
      <c r="AU193" s="197" t="s">
        <v>83</v>
      </c>
      <c r="AY193" s="17" t="s">
        <v>118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7" t="s">
        <v>81</v>
      </c>
      <c r="BK193" s="198">
        <f>ROUND(I193*H193,2)</f>
        <v>0</v>
      </c>
      <c r="BL193" s="17" t="s">
        <v>160</v>
      </c>
      <c r="BM193" s="197" t="s">
        <v>376</v>
      </c>
    </row>
    <row r="194" spans="1:65" s="13" customFormat="1">
      <c r="B194" s="199"/>
      <c r="C194" s="200"/>
      <c r="D194" s="201" t="s">
        <v>127</v>
      </c>
      <c r="E194" s="202" t="s">
        <v>1</v>
      </c>
      <c r="F194" s="203" t="s">
        <v>377</v>
      </c>
      <c r="G194" s="200"/>
      <c r="H194" s="204">
        <v>49.774999999999999</v>
      </c>
      <c r="I194" s="205"/>
      <c r="J194" s="200"/>
      <c r="K194" s="200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127</v>
      </c>
      <c r="AU194" s="210" t="s">
        <v>83</v>
      </c>
      <c r="AV194" s="13" t="s">
        <v>83</v>
      </c>
      <c r="AW194" s="13" t="s">
        <v>30</v>
      </c>
      <c r="AX194" s="13" t="s">
        <v>81</v>
      </c>
      <c r="AY194" s="210" t="s">
        <v>118</v>
      </c>
    </row>
    <row r="195" spans="1:65" s="2" customFormat="1" ht="14.45" customHeight="1">
      <c r="A195" s="34"/>
      <c r="B195" s="35"/>
      <c r="C195" s="186" t="s">
        <v>378</v>
      </c>
      <c r="D195" s="186" t="s">
        <v>121</v>
      </c>
      <c r="E195" s="187" t="s">
        <v>379</v>
      </c>
      <c r="F195" s="188" t="s">
        <v>380</v>
      </c>
      <c r="G195" s="189" t="s">
        <v>248</v>
      </c>
      <c r="H195" s="190">
        <v>49.774999999999999</v>
      </c>
      <c r="I195" s="191"/>
      <c r="J195" s="192">
        <f>ROUND(I195*H195,2)</f>
        <v>0</v>
      </c>
      <c r="K195" s="188" t="s">
        <v>157</v>
      </c>
      <c r="L195" s="39"/>
      <c r="M195" s="193" t="s">
        <v>1</v>
      </c>
      <c r="N195" s="194" t="s">
        <v>38</v>
      </c>
      <c r="O195" s="71"/>
      <c r="P195" s="195">
        <f>O195*H195</f>
        <v>0</v>
      </c>
      <c r="Q195" s="195">
        <v>2.0000000000000002E-5</v>
      </c>
      <c r="R195" s="195">
        <f>Q195*H195</f>
        <v>9.9550000000000007E-4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160</v>
      </c>
      <c r="AT195" s="197" t="s">
        <v>121</v>
      </c>
      <c r="AU195" s="197" t="s">
        <v>83</v>
      </c>
      <c r="AY195" s="17" t="s">
        <v>118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81</v>
      </c>
      <c r="BK195" s="198">
        <f>ROUND(I195*H195,2)</f>
        <v>0</v>
      </c>
      <c r="BL195" s="17" t="s">
        <v>160</v>
      </c>
      <c r="BM195" s="197" t="s">
        <v>381</v>
      </c>
    </row>
    <row r="196" spans="1:65" s="13" customFormat="1">
      <c r="B196" s="199"/>
      <c r="C196" s="200"/>
      <c r="D196" s="201" t="s">
        <v>127</v>
      </c>
      <c r="E196" s="202" t="s">
        <v>1</v>
      </c>
      <c r="F196" s="203" t="s">
        <v>377</v>
      </c>
      <c r="G196" s="200"/>
      <c r="H196" s="204">
        <v>49.774999999999999</v>
      </c>
      <c r="I196" s="205"/>
      <c r="J196" s="200"/>
      <c r="K196" s="200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127</v>
      </c>
      <c r="AU196" s="210" t="s">
        <v>83</v>
      </c>
      <c r="AV196" s="13" t="s">
        <v>83</v>
      </c>
      <c r="AW196" s="13" t="s">
        <v>30</v>
      </c>
      <c r="AX196" s="13" t="s">
        <v>81</v>
      </c>
      <c r="AY196" s="210" t="s">
        <v>118</v>
      </c>
    </row>
    <row r="197" spans="1:65" s="2" customFormat="1" ht="24.2" customHeight="1">
      <c r="A197" s="34"/>
      <c r="B197" s="35"/>
      <c r="C197" s="186" t="s">
        <v>382</v>
      </c>
      <c r="D197" s="186" t="s">
        <v>121</v>
      </c>
      <c r="E197" s="187" t="s">
        <v>383</v>
      </c>
      <c r="F197" s="188" t="s">
        <v>384</v>
      </c>
      <c r="G197" s="189" t="s">
        <v>295</v>
      </c>
      <c r="H197" s="190">
        <v>1.214</v>
      </c>
      <c r="I197" s="191"/>
      <c r="J197" s="192">
        <f>ROUND(I197*H197,2)</f>
        <v>0</v>
      </c>
      <c r="K197" s="188" t="s">
        <v>157</v>
      </c>
      <c r="L197" s="39"/>
      <c r="M197" s="193" t="s">
        <v>1</v>
      </c>
      <c r="N197" s="194" t="s">
        <v>38</v>
      </c>
      <c r="O197" s="71"/>
      <c r="P197" s="195">
        <f>O197*H197</f>
        <v>0</v>
      </c>
      <c r="Q197" s="195">
        <v>1.04877</v>
      </c>
      <c r="R197" s="195">
        <f>Q197*H197</f>
        <v>1.27320678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160</v>
      </c>
      <c r="AT197" s="197" t="s">
        <v>121</v>
      </c>
      <c r="AU197" s="197" t="s">
        <v>83</v>
      </c>
      <c r="AY197" s="17" t="s">
        <v>118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7" t="s">
        <v>81</v>
      </c>
      <c r="BK197" s="198">
        <f>ROUND(I197*H197,2)</f>
        <v>0</v>
      </c>
      <c r="BL197" s="17" t="s">
        <v>160</v>
      </c>
      <c r="BM197" s="197" t="s">
        <v>385</v>
      </c>
    </row>
    <row r="198" spans="1:65" s="14" customFormat="1">
      <c r="B198" s="211"/>
      <c r="C198" s="212"/>
      <c r="D198" s="201" t="s">
        <v>127</v>
      </c>
      <c r="E198" s="213" t="s">
        <v>1</v>
      </c>
      <c r="F198" s="214" t="s">
        <v>386</v>
      </c>
      <c r="G198" s="212"/>
      <c r="H198" s="213" t="s">
        <v>1</v>
      </c>
      <c r="I198" s="215"/>
      <c r="J198" s="212"/>
      <c r="K198" s="212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127</v>
      </c>
      <c r="AU198" s="220" t="s">
        <v>83</v>
      </c>
      <c r="AV198" s="14" t="s">
        <v>81</v>
      </c>
      <c r="AW198" s="14" t="s">
        <v>30</v>
      </c>
      <c r="AX198" s="14" t="s">
        <v>73</v>
      </c>
      <c r="AY198" s="220" t="s">
        <v>118</v>
      </c>
    </row>
    <row r="199" spans="1:65" s="13" customFormat="1">
      <c r="B199" s="199"/>
      <c r="C199" s="200"/>
      <c r="D199" s="201" t="s">
        <v>127</v>
      </c>
      <c r="E199" s="202" t="s">
        <v>1</v>
      </c>
      <c r="F199" s="203" t="s">
        <v>387</v>
      </c>
      <c r="G199" s="200"/>
      <c r="H199" s="204">
        <v>1.214</v>
      </c>
      <c r="I199" s="205"/>
      <c r="J199" s="200"/>
      <c r="K199" s="200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127</v>
      </c>
      <c r="AU199" s="210" t="s">
        <v>83</v>
      </c>
      <c r="AV199" s="13" t="s">
        <v>83</v>
      </c>
      <c r="AW199" s="13" t="s">
        <v>30</v>
      </c>
      <c r="AX199" s="13" t="s">
        <v>81</v>
      </c>
      <c r="AY199" s="210" t="s">
        <v>118</v>
      </c>
    </row>
    <row r="200" spans="1:65" s="2" customFormat="1" ht="24.2" customHeight="1">
      <c r="A200" s="34"/>
      <c r="B200" s="35"/>
      <c r="C200" s="186" t="s">
        <v>388</v>
      </c>
      <c r="D200" s="186" t="s">
        <v>121</v>
      </c>
      <c r="E200" s="187" t="s">
        <v>389</v>
      </c>
      <c r="F200" s="188" t="s">
        <v>390</v>
      </c>
      <c r="G200" s="189" t="s">
        <v>253</v>
      </c>
      <c r="H200" s="190">
        <v>15.441000000000001</v>
      </c>
      <c r="I200" s="191"/>
      <c r="J200" s="192">
        <f>ROUND(I200*H200,2)</f>
        <v>0</v>
      </c>
      <c r="K200" s="188" t="s">
        <v>157</v>
      </c>
      <c r="L200" s="39"/>
      <c r="M200" s="193" t="s">
        <v>1</v>
      </c>
      <c r="N200" s="194" t="s">
        <v>38</v>
      </c>
      <c r="O200" s="71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160</v>
      </c>
      <c r="AT200" s="197" t="s">
        <v>121</v>
      </c>
      <c r="AU200" s="197" t="s">
        <v>83</v>
      </c>
      <c r="AY200" s="17" t="s">
        <v>118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81</v>
      </c>
      <c r="BK200" s="198">
        <f>ROUND(I200*H200,2)</f>
        <v>0</v>
      </c>
      <c r="BL200" s="17" t="s">
        <v>160</v>
      </c>
      <c r="BM200" s="197" t="s">
        <v>391</v>
      </c>
    </row>
    <row r="201" spans="1:65" s="14" customFormat="1">
      <c r="B201" s="211"/>
      <c r="C201" s="212"/>
      <c r="D201" s="201" t="s">
        <v>127</v>
      </c>
      <c r="E201" s="213" t="s">
        <v>1</v>
      </c>
      <c r="F201" s="214" t="s">
        <v>392</v>
      </c>
      <c r="G201" s="212"/>
      <c r="H201" s="213" t="s">
        <v>1</v>
      </c>
      <c r="I201" s="215"/>
      <c r="J201" s="212"/>
      <c r="K201" s="212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127</v>
      </c>
      <c r="AU201" s="220" t="s">
        <v>83</v>
      </c>
      <c r="AV201" s="14" t="s">
        <v>81</v>
      </c>
      <c r="AW201" s="14" t="s">
        <v>30</v>
      </c>
      <c r="AX201" s="14" t="s">
        <v>73</v>
      </c>
      <c r="AY201" s="220" t="s">
        <v>118</v>
      </c>
    </row>
    <row r="202" spans="1:65" s="13" customFormat="1" ht="22.5">
      <c r="B202" s="199"/>
      <c r="C202" s="200"/>
      <c r="D202" s="201" t="s">
        <v>127</v>
      </c>
      <c r="E202" s="202" t="s">
        <v>1</v>
      </c>
      <c r="F202" s="203" t="s">
        <v>393</v>
      </c>
      <c r="G202" s="200"/>
      <c r="H202" s="204">
        <v>11.021000000000001</v>
      </c>
      <c r="I202" s="205"/>
      <c r="J202" s="200"/>
      <c r="K202" s="200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127</v>
      </c>
      <c r="AU202" s="210" t="s">
        <v>83</v>
      </c>
      <c r="AV202" s="13" t="s">
        <v>83</v>
      </c>
      <c r="AW202" s="13" t="s">
        <v>30</v>
      </c>
      <c r="AX202" s="13" t="s">
        <v>73</v>
      </c>
      <c r="AY202" s="210" t="s">
        <v>118</v>
      </c>
    </row>
    <row r="203" spans="1:65" s="13" customFormat="1">
      <c r="B203" s="199"/>
      <c r="C203" s="200"/>
      <c r="D203" s="201" t="s">
        <v>127</v>
      </c>
      <c r="E203" s="202" t="s">
        <v>1</v>
      </c>
      <c r="F203" s="203" t="s">
        <v>394</v>
      </c>
      <c r="G203" s="200"/>
      <c r="H203" s="204">
        <v>1.9079999999999999</v>
      </c>
      <c r="I203" s="205"/>
      <c r="J203" s="200"/>
      <c r="K203" s="200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127</v>
      </c>
      <c r="AU203" s="210" t="s">
        <v>83</v>
      </c>
      <c r="AV203" s="13" t="s">
        <v>83</v>
      </c>
      <c r="AW203" s="13" t="s">
        <v>30</v>
      </c>
      <c r="AX203" s="13" t="s">
        <v>73</v>
      </c>
      <c r="AY203" s="210" t="s">
        <v>118</v>
      </c>
    </row>
    <row r="204" spans="1:65" s="13" customFormat="1">
      <c r="B204" s="199"/>
      <c r="C204" s="200"/>
      <c r="D204" s="201" t="s">
        <v>127</v>
      </c>
      <c r="E204" s="202" t="s">
        <v>1</v>
      </c>
      <c r="F204" s="203" t="s">
        <v>395</v>
      </c>
      <c r="G204" s="200"/>
      <c r="H204" s="204">
        <v>2.512</v>
      </c>
      <c r="I204" s="205"/>
      <c r="J204" s="200"/>
      <c r="K204" s="200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127</v>
      </c>
      <c r="AU204" s="210" t="s">
        <v>83</v>
      </c>
      <c r="AV204" s="13" t="s">
        <v>83</v>
      </c>
      <c r="AW204" s="13" t="s">
        <v>30</v>
      </c>
      <c r="AX204" s="13" t="s">
        <v>73</v>
      </c>
      <c r="AY204" s="210" t="s">
        <v>118</v>
      </c>
    </row>
    <row r="205" spans="1:65" s="15" customFormat="1">
      <c r="B205" s="224"/>
      <c r="C205" s="225"/>
      <c r="D205" s="201" t="s">
        <v>127</v>
      </c>
      <c r="E205" s="226" t="s">
        <v>1</v>
      </c>
      <c r="F205" s="227" t="s">
        <v>299</v>
      </c>
      <c r="G205" s="225"/>
      <c r="H205" s="228">
        <v>15.441000000000001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127</v>
      </c>
      <c r="AU205" s="234" t="s">
        <v>83</v>
      </c>
      <c r="AV205" s="15" t="s">
        <v>160</v>
      </c>
      <c r="AW205" s="15" t="s">
        <v>30</v>
      </c>
      <c r="AX205" s="15" t="s">
        <v>81</v>
      </c>
      <c r="AY205" s="234" t="s">
        <v>118</v>
      </c>
    </row>
    <row r="206" spans="1:65" s="2" customFormat="1" ht="24.2" customHeight="1">
      <c r="A206" s="34"/>
      <c r="B206" s="35"/>
      <c r="C206" s="186" t="s">
        <v>396</v>
      </c>
      <c r="D206" s="186" t="s">
        <v>121</v>
      </c>
      <c r="E206" s="187" t="s">
        <v>397</v>
      </c>
      <c r="F206" s="188" t="s">
        <v>398</v>
      </c>
      <c r="G206" s="189" t="s">
        <v>248</v>
      </c>
      <c r="H206" s="190">
        <v>69.165999999999997</v>
      </c>
      <c r="I206" s="191"/>
      <c r="J206" s="192">
        <f>ROUND(I206*H206,2)</f>
        <v>0</v>
      </c>
      <c r="K206" s="188" t="s">
        <v>157</v>
      </c>
      <c r="L206" s="39"/>
      <c r="M206" s="193" t="s">
        <v>1</v>
      </c>
      <c r="N206" s="194" t="s">
        <v>38</v>
      </c>
      <c r="O206" s="71"/>
      <c r="P206" s="195">
        <f>O206*H206</f>
        <v>0</v>
      </c>
      <c r="Q206" s="195">
        <v>1.32E-3</v>
      </c>
      <c r="R206" s="195">
        <f>Q206*H206</f>
        <v>9.1299119999999997E-2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160</v>
      </c>
      <c r="AT206" s="197" t="s">
        <v>121</v>
      </c>
      <c r="AU206" s="197" t="s">
        <v>83</v>
      </c>
      <c r="AY206" s="17" t="s">
        <v>118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81</v>
      </c>
      <c r="BK206" s="198">
        <f>ROUND(I206*H206,2)</f>
        <v>0</v>
      </c>
      <c r="BL206" s="17" t="s">
        <v>160</v>
      </c>
      <c r="BM206" s="197" t="s">
        <v>399</v>
      </c>
    </row>
    <row r="207" spans="1:65" s="13" customFormat="1">
      <c r="B207" s="199"/>
      <c r="C207" s="200"/>
      <c r="D207" s="201" t="s">
        <v>127</v>
      </c>
      <c r="E207" s="202" t="s">
        <v>1</v>
      </c>
      <c r="F207" s="203" t="s">
        <v>400</v>
      </c>
      <c r="G207" s="200"/>
      <c r="H207" s="204">
        <v>69.165999999999997</v>
      </c>
      <c r="I207" s="205"/>
      <c r="J207" s="200"/>
      <c r="K207" s="200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127</v>
      </c>
      <c r="AU207" s="210" t="s">
        <v>83</v>
      </c>
      <c r="AV207" s="13" t="s">
        <v>83</v>
      </c>
      <c r="AW207" s="13" t="s">
        <v>30</v>
      </c>
      <c r="AX207" s="13" t="s">
        <v>81</v>
      </c>
      <c r="AY207" s="210" t="s">
        <v>118</v>
      </c>
    </row>
    <row r="208" spans="1:65" s="2" customFormat="1" ht="24.2" customHeight="1">
      <c r="A208" s="34"/>
      <c r="B208" s="35"/>
      <c r="C208" s="186" t="s">
        <v>401</v>
      </c>
      <c r="D208" s="186" t="s">
        <v>121</v>
      </c>
      <c r="E208" s="187" t="s">
        <v>402</v>
      </c>
      <c r="F208" s="188" t="s">
        <v>403</v>
      </c>
      <c r="G208" s="189" t="s">
        <v>248</v>
      </c>
      <c r="H208" s="190">
        <v>69.165999999999997</v>
      </c>
      <c r="I208" s="191"/>
      <c r="J208" s="192">
        <f>ROUND(I208*H208,2)</f>
        <v>0</v>
      </c>
      <c r="K208" s="188" t="s">
        <v>157</v>
      </c>
      <c r="L208" s="39"/>
      <c r="M208" s="193" t="s">
        <v>1</v>
      </c>
      <c r="N208" s="194" t="s">
        <v>38</v>
      </c>
      <c r="O208" s="71"/>
      <c r="P208" s="195">
        <f>O208*H208</f>
        <v>0</v>
      </c>
      <c r="Q208" s="195">
        <v>4.0000000000000003E-5</v>
      </c>
      <c r="R208" s="195">
        <f>Q208*H208</f>
        <v>2.7666399999999999E-3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160</v>
      </c>
      <c r="AT208" s="197" t="s">
        <v>121</v>
      </c>
      <c r="AU208" s="197" t="s">
        <v>83</v>
      </c>
      <c r="AY208" s="17" t="s">
        <v>118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81</v>
      </c>
      <c r="BK208" s="198">
        <f>ROUND(I208*H208,2)</f>
        <v>0</v>
      </c>
      <c r="BL208" s="17" t="s">
        <v>160</v>
      </c>
      <c r="BM208" s="197" t="s">
        <v>404</v>
      </c>
    </row>
    <row r="209" spans="1:65" s="13" customFormat="1">
      <c r="B209" s="199"/>
      <c r="C209" s="200"/>
      <c r="D209" s="201" t="s">
        <v>127</v>
      </c>
      <c r="E209" s="202" t="s">
        <v>1</v>
      </c>
      <c r="F209" s="203" t="s">
        <v>400</v>
      </c>
      <c r="G209" s="200"/>
      <c r="H209" s="204">
        <v>69.165999999999997</v>
      </c>
      <c r="I209" s="205"/>
      <c r="J209" s="200"/>
      <c r="K209" s="200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127</v>
      </c>
      <c r="AU209" s="210" t="s">
        <v>83</v>
      </c>
      <c r="AV209" s="13" t="s">
        <v>83</v>
      </c>
      <c r="AW209" s="13" t="s">
        <v>30</v>
      </c>
      <c r="AX209" s="13" t="s">
        <v>81</v>
      </c>
      <c r="AY209" s="210" t="s">
        <v>118</v>
      </c>
    </row>
    <row r="210" spans="1:65" s="2" customFormat="1" ht="49.15" customHeight="1">
      <c r="A210" s="34"/>
      <c r="B210" s="35"/>
      <c r="C210" s="186" t="s">
        <v>405</v>
      </c>
      <c r="D210" s="186" t="s">
        <v>121</v>
      </c>
      <c r="E210" s="187" t="s">
        <v>406</v>
      </c>
      <c r="F210" s="188" t="s">
        <v>407</v>
      </c>
      <c r="G210" s="189" t="s">
        <v>295</v>
      </c>
      <c r="H210" s="190">
        <v>2.9449999999999998</v>
      </c>
      <c r="I210" s="191"/>
      <c r="J210" s="192">
        <f>ROUND(I210*H210,2)</f>
        <v>0</v>
      </c>
      <c r="K210" s="188" t="s">
        <v>157</v>
      </c>
      <c r="L210" s="39"/>
      <c r="M210" s="193" t="s">
        <v>1</v>
      </c>
      <c r="N210" s="194" t="s">
        <v>38</v>
      </c>
      <c r="O210" s="71"/>
      <c r="P210" s="195">
        <f>O210*H210</f>
        <v>0</v>
      </c>
      <c r="Q210" s="195">
        <v>1.07637</v>
      </c>
      <c r="R210" s="195">
        <f>Q210*H210</f>
        <v>3.1699096500000001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160</v>
      </c>
      <c r="AT210" s="197" t="s">
        <v>121</v>
      </c>
      <c r="AU210" s="197" t="s">
        <v>83</v>
      </c>
      <c r="AY210" s="17" t="s">
        <v>118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81</v>
      </c>
      <c r="BK210" s="198">
        <f>ROUND(I210*H210,2)</f>
        <v>0</v>
      </c>
      <c r="BL210" s="17" t="s">
        <v>160</v>
      </c>
      <c r="BM210" s="197" t="s">
        <v>408</v>
      </c>
    </row>
    <row r="211" spans="1:65" s="13" customFormat="1" ht="22.5">
      <c r="B211" s="199"/>
      <c r="C211" s="200"/>
      <c r="D211" s="201" t="s">
        <v>127</v>
      </c>
      <c r="E211" s="202" t="s">
        <v>1</v>
      </c>
      <c r="F211" s="203" t="s">
        <v>409</v>
      </c>
      <c r="G211" s="200"/>
      <c r="H211" s="204">
        <v>2.9449999999999998</v>
      </c>
      <c r="I211" s="205"/>
      <c r="J211" s="200"/>
      <c r="K211" s="200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127</v>
      </c>
      <c r="AU211" s="210" t="s">
        <v>83</v>
      </c>
      <c r="AV211" s="13" t="s">
        <v>83</v>
      </c>
      <c r="AW211" s="13" t="s">
        <v>30</v>
      </c>
      <c r="AX211" s="13" t="s">
        <v>81</v>
      </c>
      <c r="AY211" s="210" t="s">
        <v>118</v>
      </c>
    </row>
    <row r="212" spans="1:65" s="2" customFormat="1" ht="37.9" customHeight="1">
      <c r="A212" s="34"/>
      <c r="B212" s="35"/>
      <c r="C212" s="186" t="s">
        <v>410</v>
      </c>
      <c r="D212" s="186" t="s">
        <v>121</v>
      </c>
      <c r="E212" s="187" t="s">
        <v>411</v>
      </c>
      <c r="F212" s="188" t="s">
        <v>412</v>
      </c>
      <c r="G212" s="189" t="s">
        <v>295</v>
      </c>
      <c r="H212" s="190">
        <v>0.26100000000000001</v>
      </c>
      <c r="I212" s="191"/>
      <c r="J212" s="192">
        <f>ROUND(I212*H212,2)</f>
        <v>0</v>
      </c>
      <c r="K212" s="188" t="s">
        <v>157</v>
      </c>
      <c r="L212" s="39"/>
      <c r="M212" s="193" t="s">
        <v>1</v>
      </c>
      <c r="N212" s="194" t="s">
        <v>38</v>
      </c>
      <c r="O212" s="71"/>
      <c r="P212" s="195">
        <f>O212*H212</f>
        <v>0</v>
      </c>
      <c r="Q212" s="195">
        <v>1.0605599999999999</v>
      </c>
      <c r="R212" s="195">
        <f>Q212*H212</f>
        <v>0.27680616000000002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160</v>
      </c>
      <c r="AT212" s="197" t="s">
        <v>121</v>
      </c>
      <c r="AU212" s="197" t="s">
        <v>83</v>
      </c>
      <c r="AY212" s="17" t="s">
        <v>118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7" t="s">
        <v>81</v>
      </c>
      <c r="BK212" s="198">
        <f>ROUND(I212*H212,2)</f>
        <v>0</v>
      </c>
      <c r="BL212" s="17" t="s">
        <v>160</v>
      </c>
      <c r="BM212" s="197" t="s">
        <v>413</v>
      </c>
    </row>
    <row r="213" spans="1:65" s="14" customFormat="1">
      <c r="B213" s="211"/>
      <c r="C213" s="212"/>
      <c r="D213" s="201" t="s">
        <v>127</v>
      </c>
      <c r="E213" s="213" t="s">
        <v>1</v>
      </c>
      <c r="F213" s="214" t="s">
        <v>414</v>
      </c>
      <c r="G213" s="212"/>
      <c r="H213" s="213" t="s">
        <v>1</v>
      </c>
      <c r="I213" s="215"/>
      <c r="J213" s="212"/>
      <c r="K213" s="212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127</v>
      </c>
      <c r="AU213" s="220" t="s">
        <v>83</v>
      </c>
      <c r="AV213" s="14" t="s">
        <v>81</v>
      </c>
      <c r="AW213" s="14" t="s">
        <v>30</v>
      </c>
      <c r="AX213" s="14" t="s">
        <v>73</v>
      </c>
      <c r="AY213" s="220" t="s">
        <v>118</v>
      </c>
    </row>
    <row r="214" spans="1:65" s="13" customFormat="1">
      <c r="B214" s="199"/>
      <c r="C214" s="200"/>
      <c r="D214" s="201" t="s">
        <v>127</v>
      </c>
      <c r="E214" s="202" t="s">
        <v>1</v>
      </c>
      <c r="F214" s="203" t="s">
        <v>415</v>
      </c>
      <c r="G214" s="200"/>
      <c r="H214" s="204">
        <v>0.26100000000000001</v>
      </c>
      <c r="I214" s="205"/>
      <c r="J214" s="200"/>
      <c r="K214" s="200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127</v>
      </c>
      <c r="AU214" s="210" t="s">
        <v>83</v>
      </c>
      <c r="AV214" s="13" t="s">
        <v>83</v>
      </c>
      <c r="AW214" s="13" t="s">
        <v>30</v>
      </c>
      <c r="AX214" s="13" t="s">
        <v>81</v>
      </c>
      <c r="AY214" s="210" t="s">
        <v>118</v>
      </c>
    </row>
    <row r="215" spans="1:65" s="12" customFormat="1" ht="22.9" customHeight="1">
      <c r="B215" s="170"/>
      <c r="C215" s="171"/>
      <c r="D215" s="172" t="s">
        <v>72</v>
      </c>
      <c r="E215" s="184" t="s">
        <v>160</v>
      </c>
      <c r="F215" s="184" t="s">
        <v>416</v>
      </c>
      <c r="G215" s="171"/>
      <c r="H215" s="171"/>
      <c r="I215" s="174"/>
      <c r="J215" s="185">
        <f>BK215</f>
        <v>0</v>
      </c>
      <c r="K215" s="171"/>
      <c r="L215" s="176"/>
      <c r="M215" s="177"/>
      <c r="N215" s="178"/>
      <c r="O215" s="178"/>
      <c r="P215" s="179">
        <f>SUM(P216:P278)</f>
        <v>0</v>
      </c>
      <c r="Q215" s="178"/>
      <c r="R215" s="179">
        <f>SUM(R216:R278)</f>
        <v>134.92417829999999</v>
      </c>
      <c r="S215" s="178"/>
      <c r="T215" s="180">
        <f>SUM(T216:T278)</f>
        <v>0</v>
      </c>
      <c r="AR215" s="181" t="s">
        <v>81</v>
      </c>
      <c r="AT215" s="182" t="s">
        <v>72</v>
      </c>
      <c r="AU215" s="182" t="s">
        <v>81</v>
      </c>
      <c r="AY215" s="181" t="s">
        <v>118</v>
      </c>
      <c r="BK215" s="183">
        <f>SUM(BK216:BK278)</f>
        <v>0</v>
      </c>
    </row>
    <row r="216" spans="1:65" s="2" customFormat="1" ht="24.2" customHeight="1">
      <c r="A216" s="34"/>
      <c r="B216" s="35"/>
      <c r="C216" s="186" t="s">
        <v>417</v>
      </c>
      <c r="D216" s="186" t="s">
        <v>121</v>
      </c>
      <c r="E216" s="187" t="s">
        <v>418</v>
      </c>
      <c r="F216" s="188" t="s">
        <v>419</v>
      </c>
      <c r="G216" s="189" t="s">
        <v>253</v>
      </c>
      <c r="H216" s="190">
        <v>27.815999999999999</v>
      </c>
      <c r="I216" s="191"/>
      <c r="J216" s="192">
        <f>ROUND(I216*H216,2)</f>
        <v>0</v>
      </c>
      <c r="K216" s="188" t="s">
        <v>157</v>
      </c>
      <c r="L216" s="39"/>
      <c r="M216" s="193" t="s">
        <v>1</v>
      </c>
      <c r="N216" s="194" t="s">
        <v>38</v>
      </c>
      <c r="O216" s="71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160</v>
      </c>
      <c r="AT216" s="197" t="s">
        <v>121</v>
      </c>
      <c r="AU216" s="197" t="s">
        <v>83</v>
      </c>
      <c r="AY216" s="17" t="s">
        <v>118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81</v>
      </c>
      <c r="BK216" s="198">
        <f>ROUND(I216*H216,2)</f>
        <v>0</v>
      </c>
      <c r="BL216" s="17" t="s">
        <v>160</v>
      </c>
      <c r="BM216" s="197" t="s">
        <v>420</v>
      </c>
    </row>
    <row r="217" spans="1:65" s="13" customFormat="1" ht="33.75">
      <c r="B217" s="199"/>
      <c r="C217" s="200"/>
      <c r="D217" s="201" t="s">
        <v>127</v>
      </c>
      <c r="E217" s="202" t="s">
        <v>1</v>
      </c>
      <c r="F217" s="203" t="s">
        <v>421</v>
      </c>
      <c r="G217" s="200"/>
      <c r="H217" s="204">
        <v>27.815999999999999</v>
      </c>
      <c r="I217" s="205"/>
      <c r="J217" s="200"/>
      <c r="K217" s="200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127</v>
      </c>
      <c r="AU217" s="210" t="s">
        <v>83</v>
      </c>
      <c r="AV217" s="13" t="s">
        <v>83</v>
      </c>
      <c r="AW217" s="13" t="s">
        <v>30</v>
      </c>
      <c r="AX217" s="13" t="s">
        <v>81</v>
      </c>
      <c r="AY217" s="210" t="s">
        <v>118</v>
      </c>
    </row>
    <row r="218" spans="1:65" s="2" customFormat="1" ht="37.9" customHeight="1">
      <c r="A218" s="34"/>
      <c r="B218" s="35"/>
      <c r="C218" s="186" t="s">
        <v>422</v>
      </c>
      <c r="D218" s="186" t="s">
        <v>121</v>
      </c>
      <c r="E218" s="187" t="s">
        <v>423</v>
      </c>
      <c r="F218" s="188" t="s">
        <v>424</v>
      </c>
      <c r="G218" s="189" t="s">
        <v>248</v>
      </c>
      <c r="H218" s="190">
        <v>12.502000000000001</v>
      </c>
      <c r="I218" s="191"/>
      <c r="J218" s="192">
        <f>ROUND(I218*H218,2)</f>
        <v>0</v>
      </c>
      <c r="K218" s="188" t="s">
        <v>157</v>
      </c>
      <c r="L218" s="39"/>
      <c r="M218" s="193" t="s">
        <v>1</v>
      </c>
      <c r="N218" s="194" t="s">
        <v>38</v>
      </c>
      <c r="O218" s="71"/>
      <c r="P218" s="195">
        <f>O218*H218</f>
        <v>0</v>
      </c>
      <c r="Q218" s="195">
        <v>1.787E-2</v>
      </c>
      <c r="R218" s="195">
        <f>Q218*H218</f>
        <v>0.22341074000000002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160</v>
      </c>
      <c r="AT218" s="197" t="s">
        <v>121</v>
      </c>
      <c r="AU218" s="197" t="s">
        <v>83</v>
      </c>
      <c r="AY218" s="17" t="s">
        <v>118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7" t="s">
        <v>81</v>
      </c>
      <c r="BK218" s="198">
        <f>ROUND(I218*H218,2)</f>
        <v>0</v>
      </c>
      <c r="BL218" s="17" t="s">
        <v>160</v>
      </c>
      <c r="BM218" s="197" t="s">
        <v>425</v>
      </c>
    </row>
    <row r="219" spans="1:65" s="13" customFormat="1">
      <c r="B219" s="199"/>
      <c r="C219" s="200"/>
      <c r="D219" s="201" t="s">
        <v>127</v>
      </c>
      <c r="E219" s="202" t="s">
        <v>1</v>
      </c>
      <c r="F219" s="203" t="s">
        <v>426</v>
      </c>
      <c r="G219" s="200"/>
      <c r="H219" s="204">
        <v>12.502000000000001</v>
      </c>
      <c r="I219" s="205"/>
      <c r="J219" s="200"/>
      <c r="K219" s="200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127</v>
      </c>
      <c r="AU219" s="210" t="s">
        <v>83</v>
      </c>
      <c r="AV219" s="13" t="s">
        <v>83</v>
      </c>
      <c r="AW219" s="13" t="s">
        <v>30</v>
      </c>
      <c r="AX219" s="13" t="s">
        <v>81</v>
      </c>
      <c r="AY219" s="210" t="s">
        <v>118</v>
      </c>
    </row>
    <row r="220" spans="1:65" s="2" customFormat="1" ht="37.9" customHeight="1">
      <c r="A220" s="34"/>
      <c r="B220" s="35"/>
      <c r="C220" s="186" t="s">
        <v>427</v>
      </c>
      <c r="D220" s="186" t="s">
        <v>121</v>
      </c>
      <c r="E220" s="187" t="s">
        <v>428</v>
      </c>
      <c r="F220" s="188" t="s">
        <v>429</v>
      </c>
      <c r="G220" s="189" t="s">
        <v>248</v>
      </c>
      <c r="H220" s="190">
        <v>12.502000000000001</v>
      </c>
      <c r="I220" s="191"/>
      <c r="J220" s="192">
        <f>ROUND(I220*H220,2)</f>
        <v>0</v>
      </c>
      <c r="K220" s="188" t="s">
        <v>157</v>
      </c>
      <c r="L220" s="39"/>
      <c r="M220" s="193" t="s">
        <v>1</v>
      </c>
      <c r="N220" s="194" t="s">
        <v>38</v>
      </c>
      <c r="O220" s="71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160</v>
      </c>
      <c r="AT220" s="197" t="s">
        <v>121</v>
      </c>
      <c r="AU220" s="197" t="s">
        <v>83</v>
      </c>
      <c r="AY220" s="17" t="s">
        <v>118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7" t="s">
        <v>81</v>
      </c>
      <c r="BK220" s="198">
        <f>ROUND(I220*H220,2)</f>
        <v>0</v>
      </c>
      <c r="BL220" s="17" t="s">
        <v>160</v>
      </c>
      <c r="BM220" s="197" t="s">
        <v>430</v>
      </c>
    </row>
    <row r="221" spans="1:65" s="13" customFormat="1">
      <c r="B221" s="199"/>
      <c r="C221" s="200"/>
      <c r="D221" s="201" t="s">
        <v>127</v>
      </c>
      <c r="E221" s="202" t="s">
        <v>1</v>
      </c>
      <c r="F221" s="203" t="s">
        <v>426</v>
      </c>
      <c r="G221" s="200"/>
      <c r="H221" s="204">
        <v>12.502000000000001</v>
      </c>
      <c r="I221" s="205"/>
      <c r="J221" s="200"/>
      <c r="K221" s="200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127</v>
      </c>
      <c r="AU221" s="210" t="s">
        <v>83</v>
      </c>
      <c r="AV221" s="13" t="s">
        <v>83</v>
      </c>
      <c r="AW221" s="13" t="s">
        <v>30</v>
      </c>
      <c r="AX221" s="13" t="s">
        <v>81</v>
      </c>
      <c r="AY221" s="210" t="s">
        <v>118</v>
      </c>
    </row>
    <row r="222" spans="1:65" s="2" customFormat="1" ht="24.2" customHeight="1">
      <c r="A222" s="34"/>
      <c r="B222" s="35"/>
      <c r="C222" s="186" t="s">
        <v>431</v>
      </c>
      <c r="D222" s="186" t="s">
        <v>121</v>
      </c>
      <c r="E222" s="187" t="s">
        <v>432</v>
      </c>
      <c r="F222" s="188" t="s">
        <v>433</v>
      </c>
      <c r="G222" s="189" t="s">
        <v>295</v>
      </c>
      <c r="H222" s="190">
        <v>5.5629999999999997</v>
      </c>
      <c r="I222" s="191"/>
      <c r="J222" s="192">
        <f>ROUND(I222*H222,2)</f>
        <v>0</v>
      </c>
      <c r="K222" s="188" t="s">
        <v>157</v>
      </c>
      <c r="L222" s="39"/>
      <c r="M222" s="193" t="s">
        <v>1</v>
      </c>
      <c r="N222" s="194" t="s">
        <v>38</v>
      </c>
      <c r="O222" s="71"/>
      <c r="P222" s="195">
        <f>O222*H222</f>
        <v>0</v>
      </c>
      <c r="Q222" s="195">
        <v>1.0492699999999999</v>
      </c>
      <c r="R222" s="195">
        <f>Q222*H222</f>
        <v>5.8370890099999997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160</v>
      </c>
      <c r="AT222" s="197" t="s">
        <v>121</v>
      </c>
      <c r="AU222" s="197" t="s">
        <v>83</v>
      </c>
      <c r="AY222" s="17" t="s">
        <v>118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17" t="s">
        <v>81</v>
      </c>
      <c r="BK222" s="198">
        <f>ROUND(I222*H222,2)</f>
        <v>0</v>
      </c>
      <c r="BL222" s="17" t="s">
        <v>160</v>
      </c>
      <c r="BM222" s="197" t="s">
        <v>434</v>
      </c>
    </row>
    <row r="223" spans="1:65" s="13" customFormat="1">
      <c r="B223" s="199"/>
      <c r="C223" s="200"/>
      <c r="D223" s="201" t="s">
        <v>127</v>
      </c>
      <c r="E223" s="202" t="s">
        <v>1</v>
      </c>
      <c r="F223" s="203" t="s">
        <v>435</v>
      </c>
      <c r="G223" s="200"/>
      <c r="H223" s="204">
        <v>5.5629999999999997</v>
      </c>
      <c r="I223" s="205"/>
      <c r="J223" s="200"/>
      <c r="K223" s="200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127</v>
      </c>
      <c r="AU223" s="210" t="s">
        <v>83</v>
      </c>
      <c r="AV223" s="13" t="s">
        <v>83</v>
      </c>
      <c r="AW223" s="13" t="s">
        <v>30</v>
      </c>
      <c r="AX223" s="13" t="s">
        <v>81</v>
      </c>
      <c r="AY223" s="210" t="s">
        <v>118</v>
      </c>
    </row>
    <row r="224" spans="1:65" s="2" customFormat="1" ht="14.45" customHeight="1">
      <c r="A224" s="34"/>
      <c r="B224" s="35"/>
      <c r="C224" s="186" t="s">
        <v>436</v>
      </c>
      <c r="D224" s="186" t="s">
        <v>121</v>
      </c>
      <c r="E224" s="187" t="s">
        <v>437</v>
      </c>
      <c r="F224" s="188" t="s">
        <v>438</v>
      </c>
      <c r="G224" s="189" t="s">
        <v>248</v>
      </c>
      <c r="H224" s="190">
        <v>176.565</v>
      </c>
      <c r="I224" s="191"/>
      <c r="J224" s="192">
        <f>ROUND(I224*H224,2)</f>
        <v>0</v>
      </c>
      <c r="K224" s="188" t="s">
        <v>157</v>
      </c>
      <c r="L224" s="39"/>
      <c r="M224" s="193" t="s">
        <v>1</v>
      </c>
      <c r="N224" s="194" t="s">
        <v>38</v>
      </c>
      <c r="O224" s="71"/>
      <c r="P224" s="195">
        <f>O224*H224</f>
        <v>0</v>
      </c>
      <c r="Q224" s="195">
        <v>1.0869999999999999E-2</v>
      </c>
      <c r="R224" s="195">
        <f>Q224*H224</f>
        <v>1.9192615499999999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160</v>
      </c>
      <c r="AT224" s="197" t="s">
        <v>121</v>
      </c>
      <c r="AU224" s="197" t="s">
        <v>83</v>
      </c>
      <c r="AY224" s="17" t="s">
        <v>118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81</v>
      </c>
      <c r="BK224" s="198">
        <f>ROUND(I224*H224,2)</f>
        <v>0</v>
      </c>
      <c r="BL224" s="17" t="s">
        <v>160</v>
      </c>
      <c r="BM224" s="197" t="s">
        <v>439</v>
      </c>
    </row>
    <row r="225" spans="1:65" s="13" customFormat="1">
      <c r="B225" s="199"/>
      <c r="C225" s="200"/>
      <c r="D225" s="201" t="s">
        <v>127</v>
      </c>
      <c r="E225" s="202" t="s">
        <v>1</v>
      </c>
      <c r="F225" s="203" t="s">
        <v>440</v>
      </c>
      <c r="G225" s="200"/>
      <c r="H225" s="204">
        <v>176.565</v>
      </c>
      <c r="I225" s="205"/>
      <c r="J225" s="200"/>
      <c r="K225" s="200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127</v>
      </c>
      <c r="AU225" s="210" t="s">
        <v>83</v>
      </c>
      <c r="AV225" s="13" t="s">
        <v>83</v>
      </c>
      <c r="AW225" s="13" t="s">
        <v>30</v>
      </c>
      <c r="AX225" s="13" t="s">
        <v>81</v>
      </c>
      <c r="AY225" s="210" t="s">
        <v>118</v>
      </c>
    </row>
    <row r="226" spans="1:65" s="2" customFormat="1" ht="24.2" customHeight="1">
      <c r="A226" s="34"/>
      <c r="B226" s="35"/>
      <c r="C226" s="186" t="s">
        <v>441</v>
      </c>
      <c r="D226" s="186" t="s">
        <v>121</v>
      </c>
      <c r="E226" s="187" t="s">
        <v>442</v>
      </c>
      <c r="F226" s="188" t="s">
        <v>443</v>
      </c>
      <c r="G226" s="189" t="s">
        <v>248</v>
      </c>
      <c r="H226" s="190">
        <v>176.565</v>
      </c>
      <c r="I226" s="191"/>
      <c r="J226" s="192">
        <f>ROUND(I226*H226,2)</f>
        <v>0</v>
      </c>
      <c r="K226" s="188" t="s">
        <v>157</v>
      </c>
      <c r="L226" s="39"/>
      <c r="M226" s="193" t="s">
        <v>1</v>
      </c>
      <c r="N226" s="194" t="s">
        <v>38</v>
      </c>
      <c r="O226" s="71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160</v>
      </c>
      <c r="AT226" s="197" t="s">
        <v>121</v>
      </c>
      <c r="AU226" s="197" t="s">
        <v>83</v>
      </c>
      <c r="AY226" s="17" t="s">
        <v>118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7" t="s">
        <v>81</v>
      </c>
      <c r="BK226" s="198">
        <f>ROUND(I226*H226,2)</f>
        <v>0</v>
      </c>
      <c r="BL226" s="17" t="s">
        <v>160</v>
      </c>
      <c r="BM226" s="197" t="s">
        <v>444</v>
      </c>
    </row>
    <row r="227" spans="1:65" s="13" customFormat="1">
      <c r="B227" s="199"/>
      <c r="C227" s="200"/>
      <c r="D227" s="201" t="s">
        <v>127</v>
      </c>
      <c r="E227" s="202" t="s">
        <v>1</v>
      </c>
      <c r="F227" s="203" t="s">
        <v>440</v>
      </c>
      <c r="G227" s="200"/>
      <c r="H227" s="204">
        <v>176.565</v>
      </c>
      <c r="I227" s="205"/>
      <c r="J227" s="200"/>
      <c r="K227" s="200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127</v>
      </c>
      <c r="AU227" s="210" t="s">
        <v>83</v>
      </c>
      <c r="AV227" s="13" t="s">
        <v>83</v>
      </c>
      <c r="AW227" s="13" t="s">
        <v>30</v>
      </c>
      <c r="AX227" s="13" t="s">
        <v>81</v>
      </c>
      <c r="AY227" s="210" t="s">
        <v>118</v>
      </c>
    </row>
    <row r="228" spans="1:65" s="2" customFormat="1" ht="24.2" customHeight="1">
      <c r="A228" s="34"/>
      <c r="B228" s="35"/>
      <c r="C228" s="186" t="s">
        <v>445</v>
      </c>
      <c r="D228" s="186" t="s">
        <v>121</v>
      </c>
      <c r="E228" s="187" t="s">
        <v>446</v>
      </c>
      <c r="F228" s="188" t="s">
        <v>447</v>
      </c>
      <c r="G228" s="189" t="s">
        <v>186</v>
      </c>
      <c r="H228" s="190">
        <v>1</v>
      </c>
      <c r="I228" s="191"/>
      <c r="J228" s="192">
        <f>ROUND(I228*H228,2)</f>
        <v>0</v>
      </c>
      <c r="K228" s="188" t="s">
        <v>1</v>
      </c>
      <c r="L228" s="39"/>
      <c r="M228" s="193" t="s">
        <v>1</v>
      </c>
      <c r="N228" s="194" t="s">
        <v>38</v>
      </c>
      <c r="O228" s="71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160</v>
      </c>
      <c r="AT228" s="197" t="s">
        <v>121</v>
      </c>
      <c r="AU228" s="197" t="s">
        <v>83</v>
      </c>
      <c r="AY228" s="17" t="s">
        <v>118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81</v>
      </c>
      <c r="BK228" s="198">
        <f>ROUND(I228*H228,2)</f>
        <v>0</v>
      </c>
      <c r="BL228" s="17" t="s">
        <v>160</v>
      </c>
      <c r="BM228" s="197" t="s">
        <v>448</v>
      </c>
    </row>
    <row r="229" spans="1:65" s="14" customFormat="1">
      <c r="B229" s="211"/>
      <c r="C229" s="212"/>
      <c r="D229" s="201" t="s">
        <v>127</v>
      </c>
      <c r="E229" s="213" t="s">
        <v>1</v>
      </c>
      <c r="F229" s="214" t="s">
        <v>204</v>
      </c>
      <c r="G229" s="212"/>
      <c r="H229" s="213" t="s">
        <v>1</v>
      </c>
      <c r="I229" s="215"/>
      <c r="J229" s="212"/>
      <c r="K229" s="212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127</v>
      </c>
      <c r="AU229" s="220" t="s">
        <v>83</v>
      </c>
      <c r="AV229" s="14" t="s">
        <v>81</v>
      </c>
      <c r="AW229" s="14" t="s">
        <v>30</v>
      </c>
      <c r="AX229" s="14" t="s">
        <v>73</v>
      </c>
      <c r="AY229" s="220" t="s">
        <v>118</v>
      </c>
    </row>
    <row r="230" spans="1:65" s="13" customFormat="1">
      <c r="B230" s="199"/>
      <c r="C230" s="200"/>
      <c r="D230" s="201" t="s">
        <v>127</v>
      </c>
      <c r="E230" s="202" t="s">
        <v>1</v>
      </c>
      <c r="F230" s="203" t="s">
        <v>81</v>
      </c>
      <c r="G230" s="200"/>
      <c r="H230" s="204">
        <v>1</v>
      </c>
      <c r="I230" s="205"/>
      <c r="J230" s="200"/>
      <c r="K230" s="200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127</v>
      </c>
      <c r="AU230" s="210" t="s">
        <v>83</v>
      </c>
      <c r="AV230" s="13" t="s">
        <v>83</v>
      </c>
      <c r="AW230" s="13" t="s">
        <v>30</v>
      </c>
      <c r="AX230" s="13" t="s">
        <v>81</v>
      </c>
      <c r="AY230" s="210" t="s">
        <v>118</v>
      </c>
    </row>
    <row r="231" spans="1:65" s="2" customFormat="1" ht="14.45" customHeight="1">
      <c r="A231" s="34"/>
      <c r="B231" s="35"/>
      <c r="C231" s="186" t="s">
        <v>449</v>
      </c>
      <c r="D231" s="186" t="s">
        <v>121</v>
      </c>
      <c r="E231" s="187" t="s">
        <v>450</v>
      </c>
      <c r="F231" s="188" t="s">
        <v>451</v>
      </c>
      <c r="G231" s="189" t="s">
        <v>339</v>
      </c>
      <c r="H231" s="190">
        <v>4</v>
      </c>
      <c r="I231" s="191"/>
      <c r="J231" s="192">
        <f>ROUND(I231*H231,2)</f>
        <v>0</v>
      </c>
      <c r="K231" s="188" t="s">
        <v>1</v>
      </c>
      <c r="L231" s="39"/>
      <c r="M231" s="193" t="s">
        <v>1</v>
      </c>
      <c r="N231" s="194" t="s">
        <v>38</v>
      </c>
      <c r="O231" s="71"/>
      <c r="P231" s="195">
        <f>O231*H231</f>
        <v>0</v>
      </c>
      <c r="Q231" s="195">
        <v>0</v>
      </c>
      <c r="R231" s="195">
        <f>Q231*H231</f>
        <v>0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160</v>
      </c>
      <c r="AT231" s="197" t="s">
        <v>121</v>
      </c>
      <c r="AU231" s="197" t="s">
        <v>83</v>
      </c>
      <c r="AY231" s="17" t="s">
        <v>118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7" t="s">
        <v>81</v>
      </c>
      <c r="BK231" s="198">
        <f>ROUND(I231*H231,2)</f>
        <v>0</v>
      </c>
      <c r="BL231" s="17" t="s">
        <v>160</v>
      </c>
      <c r="BM231" s="197" t="s">
        <v>452</v>
      </c>
    </row>
    <row r="232" spans="1:65" s="13" customFormat="1" ht="22.5">
      <c r="B232" s="199"/>
      <c r="C232" s="200"/>
      <c r="D232" s="201" t="s">
        <v>127</v>
      </c>
      <c r="E232" s="202" t="s">
        <v>1</v>
      </c>
      <c r="F232" s="203" t="s">
        <v>453</v>
      </c>
      <c r="G232" s="200"/>
      <c r="H232" s="204">
        <v>4</v>
      </c>
      <c r="I232" s="205"/>
      <c r="J232" s="200"/>
      <c r="K232" s="200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127</v>
      </c>
      <c r="AU232" s="210" t="s">
        <v>83</v>
      </c>
      <c r="AV232" s="13" t="s">
        <v>83</v>
      </c>
      <c r="AW232" s="13" t="s">
        <v>30</v>
      </c>
      <c r="AX232" s="13" t="s">
        <v>81</v>
      </c>
      <c r="AY232" s="210" t="s">
        <v>118</v>
      </c>
    </row>
    <row r="233" spans="1:65" s="2" customFormat="1" ht="24.2" customHeight="1">
      <c r="A233" s="34"/>
      <c r="B233" s="35"/>
      <c r="C233" s="186" t="s">
        <v>454</v>
      </c>
      <c r="D233" s="186" t="s">
        <v>121</v>
      </c>
      <c r="E233" s="187" t="s">
        <v>455</v>
      </c>
      <c r="F233" s="188" t="s">
        <v>456</v>
      </c>
      <c r="G233" s="189" t="s">
        <v>248</v>
      </c>
      <c r="H233" s="190">
        <v>2.4</v>
      </c>
      <c r="I233" s="191"/>
      <c r="J233" s="192">
        <f>ROUND(I233*H233,2)</f>
        <v>0</v>
      </c>
      <c r="K233" s="188" t="s">
        <v>157</v>
      </c>
      <c r="L233" s="39"/>
      <c r="M233" s="193" t="s">
        <v>1</v>
      </c>
      <c r="N233" s="194" t="s">
        <v>38</v>
      </c>
      <c r="O233" s="71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160</v>
      </c>
      <c r="AT233" s="197" t="s">
        <v>121</v>
      </c>
      <c r="AU233" s="197" t="s">
        <v>83</v>
      </c>
      <c r="AY233" s="17" t="s">
        <v>118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81</v>
      </c>
      <c r="BK233" s="198">
        <f>ROUND(I233*H233,2)</f>
        <v>0</v>
      </c>
      <c r="BL233" s="17" t="s">
        <v>160</v>
      </c>
      <c r="BM233" s="197" t="s">
        <v>457</v>
      </c>
    </row>
    <row r="234" spans="1:65" s="13" customFormat="1" ht="22.5">
      <c r="B234" s="199"/>
      <c r="C234" s="200"/>
      <c r="D234" s="201" t="s">
        <v>127</v>
      </c>
      <c r="E234" s="202" t="s">
        <v>1</v>
      </c>
      <c r="F234" s="203" t="s">
        <v>458</v>
      </c>
      <c r="G234" s="200"/>
      <c r="H234" s="204">
        <v>2.4</v>
      </c>
      <c r="I234" s="205"/>
      <c r="J234" s="200"/>
      <c r="K234" s="200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127</v>
      </c>
      <c r="AU234" s="210" t="s">
        <v>83</v>
      </c>
      <c r="AV234" s="13" t="s">
        <v>83</v>
      </c>
      <c r="AW234" s="13" t="s">
        <v>30</v>
      </c>
      <c r="AX234" s="13" t="s">
        <v>81</v>
      </c>
      <c r="AY234" s="210" t="s">
        <v>118</v>
      </c>
    </row>
    <row r="235" spans="1:65" s="2" customFormat="1" ht="24.2" customHeight="1">
      <c r="A235" s="34"/>
      <c r="B235" s="35"/>
      <c r="C235" s="186" t="s">
        <v>459</v>
      </c>
      <c r="D235" s="186" t="s">
        <v>121</v>
      </c>
      <c r="E235" s="187" t="s">
        <v>460</v>
      </c>
      <c r="F235" s="188" t="s">
        <v>461</v>
      </c>
      <c r="G235" s="189" t="s">
        <v>248</v>
      </c>
      <c r="H235" s="190">
        <v>2.2000000000000002</v>
      </c>
      <c r="I235" s="191"/>
      <c r="J235" s="192">
        <f>ROUND(I235*H235,2)</f>
        <v>0</v>
      </c>
      <c r="K235" s="188" t="s">
        <v>157</v>
      </c>
      <c r="L235" s="39"/>
      <c r="M235" s="193" t="s">
        <v>1</v>
      </c>
      <c r="N235" s="194" t="s">
        <v>38</v>
      </c>
      <c r="O235" s="71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160</v>
      </c>
      <c r="AT235" s="197" t="s">
        <v>121</v>
      </c>
      <c r="AU235" s="197" t="s">
        <v>83</v>
      </c>
      <c r="AY235" s="17" t="s">
        <v>118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7" t="s">
        <v>81</v>
      </c>
      <c r="BK235" s="198">
        <f>ROUND(I235*H235,2)</f>
        <v>0</v>
      </c>
      <c r="BL235" s="17" t="s">
        <v>160</v>
      </c>
      <c r="BM235" s="197" t="s">
        <v>462</v>
      </c>
    </row>
    <row r="236" spans="1:65" s="13" customFormat="1">
      <c r="B236" s="199"/>
      <c r="C236" s="200"/>
      <c r="D236" s="201" t="s">
        <v>127</v>
      </c>
      <c r="E236" s="202" t="s">
        <v>1</v>
      </c>
      <c r="F236" s="203" t="s">
        <v>463</v>
      </c>
      <c r="G236" s="200"/>
      <c r="H236" s="204">
        <v>2.2000000000000002</v>
      </c>
      <c r="I236" s="205"/>
      <c r="J236" s="200"/>
      <c r="K236" s="200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127</v>
      </c>
      <c r="AU236" s="210" t="s">
        <v>83</v>
      </c>
      <c r="AV236" s="13" t="s">
        <v>83</v>
      </c>
      <c r="AW236" s="13" t="s">
        <v>30</v>
      </c>
      <c r="AX236" s="13" t="s">
        <v>81</v>
      </c>
      <c r="AY236" s="210" t="s">
        <v>118</v>
      </c>
    </row>
    <row r="237" spans="1:65" s="2" customFormat="1" ht="24.2" customHeight="1">
      <c r="A237" s="34"/>
      <c r="B237" s="35"/>
      <c r="C237" s="186" t="s">
        <v>464</v>
      </c>
      <c r="D237" s="186" t="s">
        <v>121</v>
      </c>
      <c r="E237" s="187" t="s">
        <v>465</v>
      </c>
      <c r="F237" s="188" t="s">
        <v>466</v>
      </c>
      <c r="G237" s="189" t="s">
        <v>248</v>
      </c>
      <c r="H237" s="190">
        <v>11.01</v>
      </c>
      <c r="I237" s="191"/>
      <c r="J237" s="192">
        <f>ROUND(I237*H237,2)</f>
        <v>0</v>
      </c>
      <c r="K237" s="188" t="s">
        <v>157</v>
      </c>
      <c r="L237" s="39"/>
      <c r="M237" s="193" t="s">
        <v>1</v>
      </c>
      <c r="N237" s="194" t="s">
        <v>38</v>
      </c>
      <c r="O237" s="71"/>
      <c r="P237" s="195">
        <f>O237*H237</f>
        <v>0</v>
      </c>
      <c r="Q237" s="195">
        <v>5.305E-2</v>
      </c>
      <c r="R237" s="195">
        <f>Q237*H237</f>
        <v>0.5840805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160</v>
      </c>
      <c r="AT237" s="197" t="s">
        <v>121</v>
      </c>
      <c r="AU237" s="197" t="s">
        <v>83</v>
      </c>
      <c r="AY237" s="17" t="s">
        <v>118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7" t="s">
        <v>81</v>
      </c>
      <c r="BK237" s="198">
        <f>ROUND(I237*H237,2)</f>
        <v>0</v>
      </c>
      <c r="BL237" s="17" t="s">
        <v>160</v>
      </c>
      <c r="BM237" s="197" t="s">
        <v>467</v>
      </c>
    </row>
    <row r="238" spans="1:65" s="14" customFormat="1">
      <c r="B238" s="211"/>
      <c r="C238" s="212"/>
      <c r="D238" s="201" t="s">
        <v>127</v>
      </c>
      <c r="E238" s="213" t="s">
        <v>1</v>
      </c>
      <c r="F238" s="214" t="s">
        <v>468</v>
      </c>
      <c r="G238" s="212"/>
      <c r="H238" s="213" t="s">
        <v>1</v>
      </c>
      <c r="I238" s="215"/>
      <c r="J238" s="212"/>
      <c r="K238" s="212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127</v>
      </c>
      <c r="AU238" s="220" t="s">
        <v>83</v>
      </c>
      <c r="AV238" s="14" t="s">
        <v>81</v>
      </c>
      <c r="AW238" s="14" t="s">
        <v>30</v>
      </c>
      <c r="AX238" s="14" t="s">
        <v>73</v>
      </c>
      <c r="AY238" s="220" t="s">
        <v>118</v>
      </c>
    </row>
    <row r="239" spans="1:65" s="14" customFormat="1">
      <c r="B239" s="211"/>
      <c r="C239" s="212"/>
      <c r="D239" s="201" t="s">
        <v>127</v>
      </c>
      <c r="E239" s="213" t="s">
        <v>1</v>
      </c>
      <c r="F239" s="214" t="s">
        <v>469</v>
      </c>
      <c r="G239" s="212"/>
      <c r="H239" s="213" t="s">
        <v>1</v>
      </c>
      <c r="I239" s="215"/>
      <c r="J239" s="212"/>
      <c r="K239" s="212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127</v>
      </c>
      <c r="AU239" s="220" t="s">
        <v>83</v>
      </c>
      <c r="AV239" s="14" t="s">
        <v>81</v>
      </c>
      <c r="AW239" s="14" t="s">
        <v>30</v>
      </c>
      <c r="AX239" s="14" t="s">
        <v>73</v>
      </c>
      <c r="AY239" s="220" t="s">
        <v>118</v>
      </c>
    </row>
    <row r="240" spans="1:65" s="13" customFormat="1">
      <c r="B240" s="199"/>
      <c r="C240" s="200"/>
      <c r="D240" s="201" t="s">
        <v>127</v>
      </c>
      <c r="E240" s="202" t="s">
        <v>1</v>
      </c>
      <c r="F240" s="203" t="s">
        <v>470</v>
      </c>
      <c r="G240" s="200"/>
      <c r="H240" s="204">
        <v>8.91</v>
      </c>
      <c r="I240" s="205"/>
      <c r="J240" s="200"/>
      <c r="K240" s="200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127</v>
      </c>
      <c r="AU240" s="210" t="s">
        <v>83</v>
      </c>
      <c r="AV240" s="13" t="s">
        <v>83</v>
      </c>
      <c r="AW240" s="13" t="s">
        <v>30</v>
      </c>
      <c r="AX240" s="13" t="s">
        <v>73</v>
      </c>
      <c r="AY240" s="210" t="s">
        <v>118</v>
      </c>
    </row>
    <row r="241" spans="1:65" s="14" customFormat="1">
      <c r="B241" s="211"/>
      <c r="C241" s="212"/>
      <c r="D241" s="201" t="s">
        <v>127</v>
      </c>
      <c r="E241" s="213" t="s">
        <v>1</v>
      </c>
      <c r="F241" s="214" t="s">
        <v>471</v>
      </c>
      <c r="G241" s="212"/>
      <c r="H241" s="213" t="s">
        <v>1</v>
      </c>
      <c r="I241" s="215"/>
      <c r="J241" s="212"/>
      <c r="K241" s="212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127</v>
      </c>
      <c r="AU241" s="220" t="s">
        <v>83</v>
      </c>
      <c r="AV241" s="14" t="s">
        <v>81</v>
      </c>
      <c r="AW241" s="14" t="s">
        <v>30</v>
      </c>
      <c r="AX241" s="14" t="s">
        <v>73</v>
      </c>
      <c r="AY241" s="220" t="s">
        <v>118</v>
      </c>
    </row>
    <row r="242" spans="1:65" s="13" customFormat="1">
      <c r="B242" s="199"/>
      <c r="C242" s="200"/>
      <c r="D242" s="201" t="s">
        <v>127</v>
      </c>
      <c r="E242" s="202" t="s">
        <v>1</v>
      </c>
      <c r="F242" s="203" t="s">
        <v>472</v>
      </c>
      <c r="G242" s="200"/>
      <c r="H242" s="204">
        <v>2.1</v>
      </c>
      <c r="I242" s="205"/>
      <c r="J242" s="200"/>
      <c r="K242" s="200"/>
      <c r="L242" s="206"/>
      <c r="M242" s="207"/>
      <c r="N242" s="208"/>
      <c r="O242" s="208"/>
      <c r="P242" s="208"/>
      <c r="Q242" s="208"/>
      <c r="R242" s="208"/>
      <c r="S242" s="208"/>
      <c r="T242" s="209"/>
      <c r="AT242" s="210" t="s">
        <v>127</v>
      </c>
      <c r="AU242" s="210" t="s">
        <v>83</v>
      </c>
      <c r="AV242" s="13" t="s">
        <v>83</v>
      </c>
      <c r="AW242" s="13" t="s">
        <v>30</v>
      </c>
      <c r="AX242" s="13" t="s">
        <v>73</v>
      </c>
      <c r="AY242" s="210" t="s">
        <v>118</v>
      </c>
    </row>
    <row r="243" spans="1:65" s="15" customFormat="1">
      <c r="B243" s="224"/>
      <c r="C243" s="225"/>
      <c r="D243" s="201" t="s">
        <v>127</v>
      </c>
      <c r="E243" s="226" t="s">
        <v>1</v>
      </c>
      <c r="F243" s="227" t="s">
        <v>299</v>
      </c>
      <c r="G243" s="225"/>
      <c r="H243" s="228">
        <v>11.01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127</v>
      </c>
      <c r="AU243" s="234" t="s">
        <v>83</v>
      </c>
      <c r="AV243" s="15" t="s">
        <v>160</v>
      </c>
      <c r="AW243" s="15" t="s">
        <v>30</v>
      </c>
      <c r="AX243" s="15" t="s">
        <v>81</v>
      </c>
      <c r="AY243" s="234" t="s">
        <v>118</v>
      </c>
    </row>
    <row r="244" spans="1:65" s="2" customFormat="1" ht="24.2" customHeight="1">
      <c r="A244" s="34"/>
      <c r="B244" s="35"/>
      <c r="C244" s="186" t="s">
        <v>473</v>
      </c>
      <c r="D244" s="186" t="s">
        <v>121</v>
      </c>
      <c r="E244" s="187" t="s">
        <v>474</v>
      </c>
      <c r="F244" s="188" t="s">
        <v>475</v>
      </c>
      <c r="G244" s="189" t="s">
        <v>248</v>
      </c>
      <c r="H244" s="190">
        <v>11.01</v>
      </c>
      <c r="I244" s="191"/>
      <c r="J244" s="192">
        <f>ROUND(I244*H244,2)</f>
        <v>0</v>
      </c>
      <c r="K244" s="188" t="s">
        <v>157</v>
      </c>
      <c r="L244" s="39"/>
      <c r="M244" s="193" t="s">
        <v>1</v>
      </c>
      <c r="N244" s="194" t="s">
        <v>38</v>
      </c>
      <c r="O244" s="71"/>
      <c r="P244" s="195">
        <f>O244*H244</f>
        <v>0</v>
      </c>
      <c r="Q244" s="195">
        <v>5.305E-2</v>
      </c>
      <c r="R244" s="195">
        <f>Q244*H244</f>
        <v>0.5840805</v>
      </c>
      <c r="S244" s="195">
        <v>0</v>
      </c>
      <c r="T244" s="19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160</v>
      </c>
      <c r="AT244" s="197" t="s">
        <v>121</v>
      </c>
      <c r="AU244" s="197" t="s">
        <v>83</v>
      </c>
      <c r="AY244" s="17" t="s">
        <v>118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7" t="s">
        <v>81</v>
      </c>
      <c r="BK244" s="198">
        <f>ROUND(I244*H244,2)</f>
        <v>0</v>
      </c>
      <c r="BL244" s="17" t="s">
        <v>160</v>
      </c>
      <c r="BM244" s="197" t="s">
        <v>476</v>
      </c>
    </row>
    <row r="245" spans="1:65" s="14" customFormat="1">
      <c r="B245" s="211"/>
      <c r="C245" s="212"/>
      <c r="D245" s="201" t="s">
        <v>127</v>
      </c>
      <c r="E245" s="213" t="s">
        <v>1</v>
      </c>
      <c r="F245" s="214" t="s">
        <v>469</v>
      </c>
      <c r="G245" s="212"/>
      <c r="H245" s="213" t="s">
        <v>1</v>
      </c>
      <c r="I245" s="215"/>
      <c r="J245" s="212"/>
      <c r="K245" s="212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127</v>
      </c>
      <c r="AU245" s="220" t="s">
        <v>83</v>
      </c>
      <c r="AV245" s="14" t="s">
        <v>81</v>
      </c>
      <c r="AW245" s="14" t="s">
        <v>30</v>
      </c>
      <c r="AX245" s="14" t="s">
        <v>73</v>
      </c>
      <c r="AY245" s="220" t="s">
        <v>118</v>
      </c>
    </row>
    <row r="246" spans="1:65" s="13" customFormat="1">
      <c r="B246" s="199"/>
      <c r="C246" s="200"/>
      <c r="D246" s="201" t="s">
        <v>127</v>
      </c>
      <c r="E246" s="202" t="s">
        <v>1</v>
      </c>
      <c r="F246" s="203" t="s">
        <v>470</v>
      </c>
      <c r="G246" s="200"/>
      <c r="H246" s="204">
        <v>8.91</v>
      </c>
      <c r="I246" s="205"/>
      <c r="J246" s="200"/>
      <c r="K246" s="200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127</v>
      </c>
      <c r="AU246" s="210" t="s">
        <v>83</v>
      </c>
      <c r="AV246" s="13" t="s">
        <v>83</v>
      </c>
      <c r="AW246" s="13" t="s">
        <v>30</v>
      </c>
      <c r="AX246" s="13" t="s">
        <v>73</v>
      </c>
      <c r="AY246" s="210" t="s">
        <v>118</v>
      </c>
    </row>
    <row r="247" spans="1:65" s="14" customFormat="1">
      <c r="B247" s="211"/>
      <c r="C247" s="212"/>
      <c r="D247" s="201" t="s">
        <v>127</v>
      </c>
      <c r="E247" s="213" t="s">
        <v>1</v>
      </c>
      <c r="F247" s="214" t="s">
        <v>471</v>
      </c>
      <c r="G247" s="212"/>
      <c r="H247" s="213" t="s">
        <v>1</v>
      </c>
      <c r="I247" s="215"/>
      <c r="J247" s="212"/>
      <c r="K247" s="212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127</v>
      </c>
      <c r="AU247" s="220" t="s">
        <v>83</v>
      </c>
      <c r="AV247" s="14" t="s">
        <v>81</v>
      </c>
      <c r="AW247" s="14" t="s">
        <v>30</v>
      </c>
      <c r="AX247" s="14" t="s">
        <v>73</v>
      </c>
      <c r="AY247" s="220" t="s">
        <v>118</v>
      </c>
    </row>
    <row r="248" spans="1:65" s="13" customFormat="1">
      <c r="B248" s="199"/>
      <c r="C248" s="200"/>
      <c r="D248" s="201" t="s">
        <v>127</v>
      </c>
      <c r="E248" s="202" t="s">
        <v>1</v>
      </c>
      <c r="F248" s="203" t="s">
        <v>472</v>
      </c>
      <c r="G248" s="200"/>
      <c r="H248" s="204">
        <v>2.1</v>
      </c>
      <c r="I248" s="205"/>
      <c r="J248" s="200"/>
      <c r="K248" s="200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127</v>
      </c>
      <c r="AU248" s="210" t="s">
        <v>83</v>
      </c>
      <c r="AV248" s="13" t="s">
        <v>83</v>
      </c>
      <c r="AW248" s="13" t="s">
        <v>30</v>
      </c>
      <c r="AX248" s="13" t="s">
        <v>73</v>
      </c>
      <c r="AY248" s="210" t="s">
        <v>118</v>
      </c>
    </row>
    <row r="249" spans="1:65" s="15" customFormat="1">
      <c r="B249" s="224"/>
      <c r="C249" s="225"/>
      <c r="D249" s="201" t="s">
        <v>127</v>
      </c>
      <c r="E249" s="226" t="s">
        <v>1</v>
      </c>
      <c r="F249" s="227" t="s">
        <v>299</v>
      </c>
      <c r="G249" s="225"/>
      <c r="H249" s="228">
        <v>11.01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127</v>
      </c>
      <c r="AU249" s="234" t="s">
        <v>83</v>
      </c>
      <c r="AV249" s="15" t="s">
        <v>160</v>
      </c>
      <c r="AW249" s="15" t="s">
        <v>30</v>
      </c>
      <c r="AX249" s="15" t="s">
        <v>81</v>
      </c>
      <c r="AY249" s="234" t="s">
        <v>118</v>
      </c>
    </row>
    <row r="250" spans="1:65" s="2" customFormat="1" ht="37.9" customHeight="1">
      <c r="A250" s="34"/>
      <c r="B250" s="35"/>
      <c r="C250" s="186" t="s">
        <v>477</v>
      </c>
      <c r="D250" s="186" t="s">
        <v>121</v>
      </c>
      <c r="E250" s="187" t="s">
        <v>478</v>
      </c>
      <c r="F250" s="188" t="s">
        <v>479</v>
      </c>
      <c r="G250" s="189" t="s">
        <v>253</v>
      </c>
      <c r="H250" s="190">
        <v>43.2</v>
      </c>
      <c r="I250" s="191"/>
      <c r="J250" s="192">
        <f>ROUND(I250*H250,2)</f>
        <v>0</v>
      </c>
      <c r="K250" s="188" t="s">
        <v>157</v>
      </c>
      <c r="L250" s="39"/>
      <c r="M250" s="193" t="s">
        <v>1</v>
      </c>
      <c r="N250" s="194" t="s">
        <v>38</v>
      </c>
      <c r="O250" s="71"/>
      <c r="P250" s="195">
        <f>O250*H250</f>
        <v>0</v>
      </c>
      <c r="Q250" s="195">
        <v>2.4340799999999998</v>
      </c>
      <c r="R250" s="195">
        <f>Q250*H250</f>
        <v>105.15225599999999</v>
      </c>
      <c r="S250" s="195">
        <v>0</v>
      </c>
      <c r="T250" s="196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7" t="s">
        <v>160</v>
      </c>
      <c r="AT250" s="197" t="s">
        <v>121</v>
      </c>
      <c r="AU250" s="197" t="s">
        <v>83</v>
      </c>
      <c r="AY250" s="17" t="s">
        <v>118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7" t="s">
        <v>81</v>
      </c>
      <c r="BK250" s="198">
        <f>ROUND(I250*H250,2)</f>
        <v>0</v>
      </c>
      <c r="BL250" s="17" t="s">
        <v>160</v>
      </c>
      <c r="BM250" s="197" t="s">
        <v>480</v>
      </c>
    </row>
    <row r="251" spans="1:65" s="13" customFormat="1" ht="22.5">
      <c r="B251" s="199"/>
      <c r="C251" s="200"/>
      <c r="D251" s="201" t="s">
        <v>127</v>
      </c>
      <c r="E251" s="202" t="s">
        <v>1</v>
      </c>
      <c r="F251" s="203" t="s">
        <v>481</v>
      </c>
      <c r="G251" s="200"/>
      <c r="H251" s="204">
        <v>43.2</v>
      </c>
      <c r="I251" s="205"/>
      <c r="J251" s="200"/>
      <c r="K251" s="200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127</v>
      </c>
      <c r="AU251" s="210" t="s">
        <v>83</v>
      </c>
      <c r="AV251" s="13" t="s">
        <v>83</v>
      </c>
      <c r="AW251" s="13" t="s">
        <v>30</v>
      </c>
      <c r="AX251" s="13" t="s">
        <v>81</v>
      </c>
      <c r="AY251" s="210" t="s">
        <v>118</v>
      </c>
    </row>
    <row r="252" spans="1:65" s="2" customFormat="1" ht="49.15" customHeight="1">
      <c r="A252" s="34"/>
      <c r="B252" s="35"/>
      <c r="C252" s="186" t="s">
        <v>482</v>
      </c>
      <c r="D252" s="186" t="s">
        <v>121</v>
      </c>
      <c r="E252" s="187" t="s">
        <v>483</v>
      </c>
      <c r="F252" s="188" t="s">
        <v>484</v>
      </c>
      <c r="G252" s="189" t="s">
        <v>248</v>
      </c>
      <c r="H252" s="190">
        <v>20</v>
      </c>
      <c r="I252" s="191"/>
      <c r="J252" s="192">
        <f>ROUND(I252*H252,2)</f>
        <v>0</v>
      </c>
      <c r="K252" s="188" t="s">
        <v>157</v>
      </c>
      <c r="L252" s="39"/>
      <c r="M252" s="193" t="s">
        <v>1</v>
      </c>
      <c r="N252" s="194" t="s">
        <v>38</v>
      </c>
      <c r="O252" s="71"/>
      <c r="P252" s="195">
        <f>O252*H252</f>
        <v>0</v>
      </c>
      <c r="Q252" s="195">
        <v>1.0311999999999999</v>
      </c>
      <c r="R252" s="195">
        <f>Q252*H252</f>
        <v>20.623999999999999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160</v>
      </c>
      <c r="AT252" s="197" t="s">
        <v>121</v>
      </c>
      <c r="AU252" s="197" t="s">
        <v>83</v>
      </c>
      <c r="AY252" s="17" t="s">
        <v>118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7" t="s">
        <v>81</v>
      </c>
      <c r="BK252" s="198">
        <f>ROUND(I252*H252,2)</f>
        <v>0</v>
      </c>
      <c r="BL252" s="17" t="s">
        <v>160</v>
      </c>
      <c r="BM252" s="197" t="s">
        <v>485</v>
      </c>
    </row>
    <row r="253" spans="1:65" s="13" customFormat="1">
      <c r="B253" s="199"/>
      <c r="C253" s="200"/>
      <c r="D253" s="201" t="s">
        <v>127</v>
      </c>
      <c r="E253" s="202" t="s">
        <v>1</v>
      </c>
      <c r="F253" s="203" t="s">
        <v>486</v>
      </c>
      <c r="G253" s="200"/>
      <c r="H253" s="204">
        <v>20</v>
      </c>
      <c r="I253" s="205"/>
      <c r="J253" s="200"/>
      <c r="K253" s="200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127</v>
      </c>
      <c r="AU253" s="210" t="s">
        <v>83</v>
      </c>
      <c r="AV253" s="13" t="s">
        <v>83</v>
      </c>
      <c r="AW253" s="13" t="s">
        <v>30</v>
      </c>
      <c r="AX253" s="13" t="s">
        <v>81</v>
      </c>
      <c r="AY253" s="210" t="s">
        <v>118</v>
      </c>
    </row>
    <row r="254" spans="1:65" s="2" customFormat="1" ht="14.45" customHeight="1">
      <c r="A254" s="34"/>
      <c r="B254" s="35"/>
      <c r="C254" s="186" t="s">
        <v>487</v>
      </c>
      <c r="D254" s="186" t="s">
        <v>121</v>
      </c>
      <c r="E254" s="187" t="s">
        <v>488</v>
      </c>
      <c r="F254" s="188" t="s">
        <v>489</v>
      </c>
      <c r="G254" s="189" t="s">
        <v>248</v>
      </c>
      <c r="H254" s="190">
        <v>64</v>
      </c>
      <c r="I254" s="191"/>
      <c r="J254" s="192">
        <f>ROUND(I254*H254,2)</f>
        <v>0</v>
      </c>
      <c r="K254" s="188" t="s">
        <v>1</v>
      </c>
      <c r="L254" s="39"/>
      <c r="M254" s="193" t="s">
        <v>1</v>
      </c>
      <c r="N254" s="194" t="s">
        <v>38</v>
      </c>
      <c r="O254" s="71"/>
      <c r="P254" s="195">
        <f>O254*H254</f>
        <v>0</v>
      </c>
      <c r="Q254" s="195">
        <v>0</v>
      </c>
      <c r="R254" s="195">
        <f>Q254*H254</f>
        <v>0</v>
      </c>
      <c r="S254" s="195">
        <v>0</v>
      </c>
      <c r="T254" s="19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7" t="s">
        <v>160</v>
      </c>
      <c r="AT254" s="197" t="s">
        <v>121</v>
      </c>
      <c r="AU254" s="197" t="s">
        <v>83</v>
      </c>
      <c r="AY254" s="17" t="s">
        <v>118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17" t="s">
        <v>81</v>
      </c>
      <c r="BK254" s="198">
        <f>ROUND(I254*H254,2)</f>
        <v>0</v>
      </c>
      <c r="BL254" s="17" t="s">
        <v>160</v>
      </c>
      <c r="BM254" s="197" t="s">
        <v>490</v>
      </c>
    </row>
    <row r="255" spans="1:65" s="13" customFormat="1">
      <c r="B255" s="199"/>
      <c r="C255" s="200"/>
      <c r="D255" s="201" t="s">
        <v>127</v>
      </c>
      <c r="E255" s="202" t="s">
        <v>1</v>
      </c>
      <c r="F255" s="203" t="s">
        <v>491</v>
      </c>
      <c r="G255" s="200"/>
      <c r="H255" s="204">
        <v>64</v>
      </c>
      <c r="I255" s="205"/>
      <c r="J255" s="200"/>
      <c r="K255" s="200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127</v>
      </c>
      <c r="AU255" s="210" t="s">
        <v>83</v>
      </c>
      <c r="AV255" s="13" t="s">
        <v>83</v>
      </c>
      <c r="AW255" s="13" t="s">
        <v>30</v>
      </c>
      <c r="AX255" s="13" t="s">
        <v>81</v>
      </c>
      <c r="AY255" s="210" t="s">
        <v>118</v>
      </c>
    </row>
    <row r="256" spans="1:65" s="2" customFormat="1" ht="14.45" customHeight="1">
      <c r="A256" s="34"/>
      <c r="B256" s="35"/>
      <c r="C256" s="186" t="s">
        <v>492</v>
      </c>
      <c r="D256" s="186" t="s">
        <v>121</v>
      </c>
      <c r="E256" s="187" t="s">
        <v>493</v>
      </c>
      <c r="F256" s="188" t="s">
        <v>494</v>
      </c>
      <c r="G256" s="189" t="s">
        <v>295</v>
      </c>
      <c r="H256" s="190">
        <v>15.867000000000001</v>
      </c>
      <c r="I256" s="191"/>
      <c r="J256" s="192">
        <f>ROUND(I256*H256,2)</f>
        <v>0</v>
      </c>
      <c r="K256" s="188" t="s">
        <v>1</v>
      </c>
      <c r="L256" s="39"/>
      <c r="M256" s="193" t="s">
        <v>1</v>
      </c>
      <c r="N256" s="194" t="s">
        <v>38</v>
      </c>
      <c r="O256" s="71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160</v>
      </c>
      <c r="AT256" s="197" t="s">
        <v>121</v>
      </c>
      <c r="AU256" s="197" t="s">
        <v>83</v>
      </c>
      <c r="AY256" s="17" t="s">
        <v>118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7" t="s">
        <v>81</v>
      </c>
      <c r="BK256" s="198">
        <f>ROUND(I256*H256,2)</f>
        <v>0</v>
      </c>
      <c r="BL256" s="17" t="s">
        <v>160</v>
      </c>
      <c r="BM256" s="197" t="s">
        <v>495</v>
      </c>
    </row>
    <row r="257" spans="2:51" s="14" customFormat="1" ht="22.5">
      <c r="B257" s="211"/>
      <c r="C257" s="212"/>
      <c r="D257" s="201" t="s">
        <v>127</v>
      </c>
      <c r="E257" s="213" t="s">
        <v>1</v>
      </c>
      <c r="F257" s="214" t="s">
        <v>496</v>
      </c>
      <c r="G257" s="212"/>
      <c r="H257" s="213" t="s">
        <v>1</v>
      </c>
      <c r="I257" s="215"/>
      <c r="J257" s="212"/>
      <c r="K257" s="212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127</v>
      </c>
      <c r="AU257" s="220" t="s">
        <v>83</v>
      </c>
      <c r="AV257" s="14" t="s">
        <v>81</v>
      </c>
      <c r="AW257" s="14" t="s">
        <v>30</v>
      </c>
      <c r="AX257" s="14" t="s">
        <v>73</v>
      </c>
      <c r="AY257" s="220" t="s">
        <v>118</v>
      </c>
    </row>
    <row r="258" spans="2:51" s="14" customFormat="1" ht="33.75">
      <c r="B258" s="211"/>
      <c r="C258" s="212"/>
      <c r="D258" s="201" t="s">
        <v>127</v>
      </c>
      <c r="E258" s="213" t="s">
        <v>1</v>
      </c>
      <c r="F258" s="214" t="s">
        <v>497</v>
      </c>
      <c r="G258" s="212"/>
      <c r="H258" s="213" t="s">
        <v>1</v>
      </c>
      <c r="I258" s="215"/>
      <c r="J258" s="212"/>
      <c r="K258" s="212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127</v>
      </c>
      <c r="AU258" s="220" t="s">
        <v>83</v>
      </c>
      <c r="AV258" s="14" t="s">
        <v>81</v>
      </c>
      <c r="AW258" s="14" t="s">
        <v>30</v>
      </c>
      <c r="AX258" s="14" t="s">
        <v>73</v>
      </c>
      <c r="AY258" s="220" t="s">
        <v>118</v>
      </c>
    </row>
    <row r="259" spans="2:51" s="14" customFormat="1">
      <c r="B259" s="211"/>
      <c r="C259" s="212"/>
      <c r="D259" s="201" t="s">
        <v>127</v>
      </c>
      <c r="E259" s="213" t="s">
        <v>1</v>
      </c>
      <c r="F259" s="214" t="s">
        <v>498</v>
      </c>
      <c r="G259" s="212"/>
      <c r="H259" s="213" t="s">
        <v>1</v>
      </c>
      <c r="I259" s="215"/>
      <c r="J259" s="212"/>
      <c r="K259" s="212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127</v>
      </c>
      <c r="AU259" s="220" t="s">
        <v>83</v>
      </c>
      <c r="AV259" s="14" t="s">
        <v>81</v>
      </c>
      <c r="AW259" s="14" t="s">
        <v>30</v>
      </c>
      <c r="AX259" s="14" t="s">
        <v>73</v>
      </c>
      <c r="AY259" s="220" t="s">
        <v>118</v>
      </c>
    </row>
    <row r="260" spans="2:51" s="14" customFormat="1" ht="22.5">
      <c r="B260" s="211"/>
      <c r="C260" s="212"/>
      <c r="D260" s="201" t="s">
        <v>127</v>
      </c>
      <c r="E260" s="213" t="s">
        <v>1</v>
      </c>
      <c r="F260" s="214" t="s">
        <v>499</v>
      </c>
      <c r="G260" s="212"/>
      <c r="H260" s="213" t="s">
        <v>1</v>
      </c>
      <c r="I260" s="215"/>
      <c r="J260" s="212"/>
      <c r="K260" s="212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127</v>
      </c>
      <c r="AU260" s="220" t="s">
        <v>83</v>
      </c>
      <c r="AV260" s="14" t="s">
        <v>81</v>
      </c>
      <c r="AW260" s="14" t="s">
        <v>30</v>
      </c>
      <c r="AX260" s="14" t="s">
        <v>73</v>
      </c>
      <c r="AY260" s="220" t="s">
        <v>118</v>
      </c>
    </row>
    <row r="261" spans="2:51" s="14" customFormat="1" ht="33.75">
      <c r="B261" s="211"/>
      <c r="C261" s="212"/>
      <c r="D261" s="201" t="s">
        <v>127</v>
      </c>
      <c r="E261" s="213" t="s">
        <v>1</v>
      </c>
      <c r="F261" s="214" t="s">
        <v>500</v>
      </c>
      <c r="G261" s="212"/>
      <c r="H261" s="213" t="s">
        <v>1</v>
      </c>
      <c r="I261" s="215"/>
      <c r="J261" s="212"/>
      <c r="K261" s="212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127</v>
      </c>
      <c r="AU261" s="220" t="s">
        <v>83</v>
      </c>
      <c r="AV261" s="14" t="s">
        <v>81</v>
      </c>
      <c r="AW261" s="14" t="s">
        <v>30</v>
      </c>
      <c r="AX261" s="14" t="s">
        <v>73</v>
      </c>
      <c r="AY261" s="220" t="s">
        <v>118</v>
      </c>
    </row>
    <row r="262" spans="2:51" s="14" customFormat="1" ht="22.5">
      <c r="B262" s="211"/>
      <c r="C262" s="212"/>
      <c r="D262" s="201" t="s">
        <v>127</v>
      </c>
      <c r="E262" s="213" t="s">
        <v>1</v>
      </c>
      <c r="F262" s="214" t="s">
        <v>501</v>
      </c>
      <c r="G262" s="212"/>
      <c r="H262" s="213" t="s">
        <v>1</v>
      </c>
      <c r="I262" s="215"/>
      <c r="J262" s="212"/>
      <c r="K262" s="212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127</v>
      </c>
      <c r="AU262" s="220" t="s">
        <v>83</v>
      </c>
      <c r="AV262" s="14" t="s">
        <v>81</v>
      </c>
      <c r="AW262" s="14" t="s">
        <v>30</v>
      </c>
      <c r="AX262" s="14" t="s">
        <v>73</v>
      </c>
      <c r="AY262" s="220" t="s">
        <v>118</v>
      </c>
    </row>
    <row r="263" spans="2:51" s="14" customFormat="1">
      <c r="B263" s="211"/>
      <c r="C263" s="212"/>
      <c r="D263" s="201" t="s">
        <v>127</v>
      </c>
      <c r="E263" s="213" t="s">
        <v>1</v>
      </c>
      <c r="F263" s="214" t="s">
        <v>502</v>
      </c>
      <c r="G263" s="212"/>
      <c r="H263" s="213" t="s">
        <v>1</v>
      </c>
      <c r="I263" s="215"/>
      <c r="J263" s="212"/>
      <c r="K263" s="212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127</v>
      </c>
      <c r="AU263" s="220" t="s">
        <v>83</v>
      </c>
      <c r="AV263" s="14" t="s">
        <v>81</v>
      </c>
      <c r="AW263" s="14" t="s">
        <v>30</v>
      </c>
      <c r="AX263" s="14" t="s">
        <v>73</v>
      </c>
      <c r="AY263" s="220" t="s">
        <v>118</v>
      </c>
    </row>
    <row r="264" spans="2:51" s="14" customFormat="1">
      <c r="B264" s="211"/>
      <c r="C264" s="212"/>
      <c r="D264" s="201" t="s">
        <v>127</v>
      </c>
      <c r="E264" s="213" t="s">
        <v>1</v>
      </c>
      <c r="F264" s="214" t="s">
        <v>503</v>
      </c>
      <c r="G264" s="212"/>
      <c r="H264" s="213" t="s">
        <v>1</v>
      </c>
      <c r="I264" s="215"/>
      <c r="J264" s="212"/>
      <c r="K264" s="212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127</v>
      </c>
      <c r="AU264" s="220" t="s">
        <v>83</v>
      </c>
      <c r="AV264" s="14" t="s">
        <v>81</v>
      </c>
      <c r="AW264" s="14" t="s">
        <v>30</v>
      </c>
      <c r="AX264" s="14" t="s">
        <v>73</v>
      </c>
      <c r="AY264" s="220" t="s">
        <v>118</v>
      </c>
    </row>
    <row r="265" spans="2:51" s="14" customFormat="1" ht="22.5">
      <c r="B265" s="211"/>
      <c r="C265" s="212"/>
      <c r="D265" s="201" t="s">
        <v>127</v>
      </c>
      <c r="E265" s="213" t="s">
        <v>1</v>
      </c>
      <c r="F265" s="214" t="s">
        <v>504</v>
      </c>
      <c r="G265" s="212"/>
      <c r="H265" s="213" t="s">
        <v>1</v>
      </c>
      <c r="I265" s="215"/>
      <c r="J265" s="212"/>
      <c r="K265" s="212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127</v>
      </c>
      <c r="AU265" s="220" t="s">
        <v>83</v>
      </c>
      <c r="AV265" s="14" t="s">
        <v>81</v>
      </c>
      <c r="AW265" s="14" t="s">
        <v>30</v>
      </c>
      <c r="AX265" s="14" t="s">
        <v>73</v>
      </c>
      <c r="AY265" s="220" t="s">
        <v>118</v>
      </c>
    </row>
    <row r="266" spans="2:51" s="14" customFormat="1" ht="22.5">
      <c r="B266" s="211"/>
      <c r="C266" s="212"/>
      <c r="D266" s="201" t="s">
        <v>127</v>
      </c>
      <c r="E266" s="213" t="s">
        <v>1</v>
      </c>
      <c r="F266" s="214" t="s">
        <v>505</v>
      </c>
      <c r="G266" s="212"/>
      <c r="H266" s="213" t="s">
        <v>1</v>
      </c>
      <c r="I266" s="215"/>
      <c r="J266" s="212"/>
      <c r="K266" s="212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127</v>
      </c>
      <c r="AU266" s="220" t="s">
        <v>83</v>
      </c>
      <c r="AV266" s="14" t="s">
        <v>81</v>
      </c>
      <c r="AW266" s="14" t="s">
        <v>30</v>
      </c>
      <c r="AX266" s="14" t="s">
        <v>73</v>
      </c>
      <c r="AY266" s="220" t="s">
        <v>118</v>
      </c>
    </row>
    <row r="267" spans="2:51" s="14" customFormat="1" ht="22.5">
      <c r="B267" s="211"/>
      <c r="C267" s="212"/>
      <c r="D267" s="201" t="s">
        <v>127</v>
      </c>
      <c r="E267" s="213" t="s">
        <v>1</v>
      </c>
      <c r="F267" s="214" t="s">
        <v>506</v>
      </c>
      <c r="G267" s="212"/>
      <c r="H267" s="213" t="s">
        <v>1</v>
      </c>
      <c r="I267" s="215"/>
      <c r="J267" s="212"/>
      <c r="K267" s="212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127</v>
      </c>
      <c r="AU267" s="220" t="s">
        <v>83</v>
      </c>
      <c r="AV267" s="14" t="s">
        <v>81</v>
      </c>
      <c r="AW267" s="14" t="s">
        <v>30</v>
      </c>
      <c r="AX267" s="14" t="s">
        <v>73</v>
      </c>
      <c r="AY267" s="220" t="s">
        <v>118</v>
      </c>
    </row>
    <row r="268" spans="2:51" s="14" customFormat="1" ht="33.75">
      <c r="B268" s="211"/>
      <c r="C268" s="212"/>
      <c r="D268" s="201" t="s">
        <v>127</v>
      </c>
      <c r="E268" s="213" t="s">
        <v>1</v>
      </c>
      <c r="F268" s="214" t="s">
        <v>507</v>
      </c>
      <c r="G268" s="212"/>
      <c r="H268" s="213" t="s">
        <v>1</v>
      </c>
      <c r="I268" s="215"/>
      <c r="J268" s="212"/>
      <c r="K268" s="212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127</v>
      </c>
      <c r="AU268" s="220" t="s">
        <v>83</v>
      </c>
      <c r="AV268" s="14" t="s">
        <v>81</v>
      </c>
      <c r="AW268" s="14" t="s">
        <v>30</v>
      </c>
      <c r="AX268" s="14" t="s">
        <v>73</v>
      </c>
      <c r="AY268" s="220" t="s">
        <v>118</v>
      </c>
    </row>
    <row r="269" spans="2:51" s="14" customFormat="1">
      <c r="B269" s="211"/>
      <c r="C269" s="212"/>
      <c r="D269" s="201" t="s">
        <v>127</v>
      </c>
      <c r="E269" s="213" t="s">
        <v>1</v>
      </c>
      <c r="F269" s="214" t="s">
        <v>508</v>
      </c>
      <c r="G269" s="212"/>
      <c r="H269" s="213" t="s">
        <v>1</v>
      </c>
      <c r="I269" s="215"/>
      <c r="J269" s="212"/>
      <c r="K269" s="212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127</v>
      </c>
      <c r="AU269" s="220" t="s">
        <v>83</v>
      </c>
      <c r="AV269" s="14" t="s">
        <v>81</v>
      </c>
      <c r="AW269" s="14" t="s">
        <v>30</v>
      </c>
      <c r="AX269" s="14" t="s">
        <v>73</v>
      </c>
      <c r="AY269" s="220" t="s">
        <v>118</v>
      </c>
    </row>
    <row r="270" spans="2:51" s="14" customFormat="1">
      <c r="B270" s="211"/>
      <c r="C270" s="212"/>
      <c r="D270" s="201" t="s">
        <v>127</v>
      </c>
      <c r="E270" s="213" t="s">
        <v>1</v>
      </c>
      <c r="F270" s="214" t="s">
        <v>509</v>
      </c>
      <c r="G270" s="212"/>
      <c r="H270" s="213" t="s">
        <v>1</v>
      </c>
      <c r="I270" s="215"/>
      <c r="J270" s="212"/>
      <c r="K270" s="212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127</v>
      </c>
      <c r="AU270" s="220" t="s">
        <v>83</v>
      </c>
      <c r="AV270" s="14" t="s">
        <v>81</v>
      </c>
      <c r="AW270" s="14" t="s">
        <v>30</v>
      </c>
      <c r="AX270" s="14" t="s">
        <v>73</v>
      </c>
      <c r="AY270" s="220" t="s">
        <v>118</v>
      </c>
    </row>
    <row r="271" spans="2:51" s="14" customFormat="1">
      <c r="B271" s="211"/>
      <c r="C271" s="212"/>
      <c r="D271" s="201" t="s">
        <v>127</v>
      </c>
      <c r="E271" s="213" t="s">
        <v>1</v>
      </c>
      <c r="F271" s="214" t="s">
        <v>510</v>
      </c>
      <c r="G271" s="212"/>
      <c r="H271" s="213" t="s">
        <v>1</v>
      </c>
      <c r="I271" s="215"/>
      <c r="J271" s="212"/>
      <c r="K271" s="212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127</v>
      </c>
      <c r="AU271" s="220" t="s">
        <v>83</v>
      </c>
      <c r="AV271" s="14" t="s">
        <v>81</v>
      </c>
      <c r="AW271" s="14" t="s">
        <v>30</v>
      </c>
      <c r="AX271" s="14" t="s">
        <v>73</v>
      </c>
      <c r="AY271" s="220" t="s">
        <v>118</v>
      </c>
    </row>
    <row r="272" spans="2:51" s="14" customFormat="1">
      <c r="B272" s="211"/>
      <c r="C272" s="212"/>
      <c r="D272" s="201" t="s">
        <v>127</v>
      </c>
      <c r="E272" s="213" t="s">
        <v>1</v>
      </c>
      <c r="F272" s="214" t="s">
        <v>511</v>
      </c>
      <c r="G272" s="212"/>
      <c r="H272" s="213" t="s">
        <v>1</v>
      </c>
      <c r="I272" s="215"/>
      <c r="J272" s="212"/>
      <c r="K272" s="212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127</v>
      </c>
      <c r="AU272" s="220" t="s">
        <v>83</v>
      </c>
      <c r="AV272" s="14" t="s">
        <v>81</v>
      </c>
      <c r="AW272" s="14" t="s">
        <v>30</v>
      </c>
      <c r="AX272" s="14" t="s">
        <v>73</v>
      </c>
      <c r="AY272" s="220" t="s">
        <v>118</v>
      </c>
    </row>
    <row r="273" spans="1:65" s="14" customFormat="1">
      <c r="B273" s="211"/>
      <c r="C273" s="212"/>
      <c r="D273" s="201" t="s">
        <v>127</v>
      </c>
      <c r="E273" s="213" t="s">
        <v>1</v>
      </c>
      <c r="F273" s="214" t="s">
        <v>512</v>
      </c>
      <c r="G273" s="212"/>
      <c r="H273" s="213" t="s">
        <v>1</v>
      </c>
      <c r="I273" s="215"/>
      <c r="J273" s="212"/>
      <c r="K273" s="212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127</v>
      </c>
      <c r="AU273" s="220" t="s">
        <v>83</v>
      </c>
      <c r="AV273" s="14" t="s">
        <v>81</v>
      </c>
      <c r="AW273" s="14" t="s">
        <v>30</v>
      </c>
      <c r="AX273" s="14" t="s">
        <v>73</v>
      </c>
      <c r="AY273" s="220" t="s">
        <v>118</v>
      </c>
    </row>
    <row r="274" spans="1:65" s="13" customFormat="1" ht="22.5">
      <c r="B274" s="199"/>
      <c r="C274" s="200"/>
      <c r="D274" s="201" t="s">
        <v>127</v>
      </c>
      <c r="E274" s="202" t="s">
        <v>1</v>
      </c>
      <c r="F274" s="203" t="s">
        <v>513</v>
      </c>
      <c r="G274" s="200"/>
      <c r="H274" s="204">
        <v>9.0020000000000007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127</v>
      </c>
      <c r="AU274" s="210" t="s">
        <v>83</v>
      </c>
      <c r="AV274" s="13" t="s">
        <v>83</v>
      </c>
      <c r="AW274" s="13" t="s">
        <v>30</v>
      </c>
      <c r="AX274" s="13" t="s">
        <v>73</v>
      </c>
      <c r="AY274" s="210" t="s">
        <v>118</v>
      </c>
    </row>
    <row r="275" spans="1:65" s="13" customFormat="1">
      <c r="B275" s="199"/>
      <c r="C275" s="200"/>
      <c r="D275" s="201" t="s">
        <v>127</v>
      </c>
      <c r="E275" s="202" t="s">
        <v>1</v>
      </c>
      <c r="F275" s="203" t="s">
        <v>514</v>
      </c>
      <c r="G275" s="200"/>
      <c r="H275" s="204">
        <v>2.58</v>
      </c>
      <c r="I275" s="205"/>
      <c r="J275" s="200"/>
      <c r="K275" s="200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127</v>
      </c>
      <c r="AU275" s="210" t="s">
        <v>83</v>
      </c>
      <c r="AV275" s="13" t="s">
        <v>83</v>
      </c>
      <c r="AW275" s="13" t="s">
        <v>30</v>
      </c>
      <c r="AX275" s="13" t="s">
        <v>73</v>
      </c>
      <c r="AY275" s="210" t="s">
        <v>118</v>
      </c>
    </row>
    <row r="276" spans="1:65" s="13" customFormat="1">
      <c r="B276" s="199"/>
      <c r="C276" s="200"/>
      <c r="D276" s="201" t="s">
        <v>127</v>
      </c>
      <c r="E276" s="202" t="s">
        <v>1</v>
      </c>
      <c r="F276" s="203" t="s">
        <v>515</v>
      </c>
      <c r="G276" s="200"/>
      <c r="H276" s="204">
        <v>1.6859999999999999</v>
      </c>
      <c r="I276" s="205"/>
      <c r="J276" s="200"/>
      <c r="K276" s="200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127</v>
      </c>
      <c r="AU276" s="210" t="s">
        <v>83</v>
      </c>
      <c r="AV276" s="13" t="s">
        <v>83</v>
      </c>
      <c r="AW276" s="13" t="s">
        <v>30</v>
      </c>
      <c r="AX276" s="13" t="s">
        <v>73</v>
      </c>
      <c r="AY276" s="210" t="s">
        <v>118</v>
      </c>
    </row>
    <row r="277" spans="1:65" s="13" customFormat="1">
      <c r="B277" s="199"/>
      <c r="C277" s="200"/>
      <c r="D277" s="201" t="s">
        <v>127</v>
      </c>
      <c r="E277" s="202" t="s">
        <v>1</v>
      </c>
      <c r="F277" s="203" t="s">
        <v>516</v>
      </c>
      <c r="G277" s="200"/>
      <c r="H277" s="204">
        <v>2.5990000000000002</v>
      </c>
      <c r="I277" s="205"/>
      <c r="J277" s="200"/>
      <c r="K277" s="200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127</v>
      </c>
      <c r="AU277" s="210" t="s">
        <v>83</v>
      </c>
      <c r="AV277" s="13" t="s">
        <v>83</v>
      </c>
      <c r="AW277" s="13" t="s">
        <v>30</v>
      </c>
      <c r="AX277" s="13" t="s">
        <v>73</v>
      </c>
      <c r="AY277" s="210" t="s">
        <v>118</v>
      </c>
    </row>
    <row r="278" spans="1:65" s="15" customFormat="1">
      <c r="B278" s="224"/>
      <c r="C278" s="225"/>
      <c r="D278" s="201" t="s">
        <v>127</v>
      </c>
      <c r="E278" s="226" t="s">
        <v>1</v>
      </c>
      <c r="F278" s="227" t="s">
        <v>299</v>
      </c>
      <c r="G278" s="225"/>
      <c r="H278" s="228">
        <v>15.867000000000001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AT278" s="234" t="s">
        <v>127</v>
      </c>
      <c r="AU278" s="234" t="s">
        <v>83</v>
      </c>
      <c r="AV278" s="15" t="s">
        <v>160</v>
      </c>
      <c r="AW278" s="15" t="s">
        <v>30</v>
      </c>
      <c r="AX278" s="15" t="s">
        <v>81</v>
      </c>
      <c r="AY278" s="234" t="s">
        <v>118</v>
      </c>
    </row>
    <row r="279" spans="1:65" s="12" customFormat="1" ht="22.9" customHeight="1">
      <c r="B279" s="170"/>
      <c r="C279" s="171"/>
      <c r="D279" s="172" t="s">
        <v>72</v>
      </c>
      <c r="E279" s="184" t="s">
        <v>117</v>
      </c>
      <c r="F279" s="184" t="s">
        <v>517</v>
      </c>
      <c r="G279" s="171"/>
      <c r="H279" s="171"/>
      <c r="I279" s="174"/>
      <c r="J279" s="185">
        <f>BK279</f>
        <v>0</v>
      </c>
      <c r="K279" s="171"/>
      <c r="L279" s="176"/>
      <c r="M279" s="177"/>
      <c r="N279" s="178"/>
      <c r="O279" s="178"/>
      <c r="P279" s="179">
        <f>SUM(P280:P295)</f>
        <v>0</v>
      </c>
      <c r="Q279" s="178"/>
      <c r="R279" s="179">
        <f>SUM(R280:R295)</f>
        <v>0</v>
      </c>
      <c r="S279" s="178"/>
      <c r="T279" s="180">
        <f>SUM(T280:T295)</f>
        <v>0</v>
      </c>
      <c r="AR279" s="181" t="s">
        <v>81</v>
      </c>
      <c r="AT279" s="182" t="s">
        <v>72</v>
      </c>
      <c r="AU279" s="182" t="s">
        <v>81</v>
      </c>
      <c r="AY279" s="181" t="s">
        <v>118</v>
      </c>
      <c r="BK279" s="183">
        <f>SUM(BK280:BK295)</f>
        <v>0</v>
      </c>
    </row>
    <row r="280" spans="1:65" s="2" customFormat="1" ht="49.15" customHeight="1">
      <c r="A280" s="34"/>
      <c r="B280" s="35"/>
      <c r="C280" s="186" t="s">
        <v>518</v>
      </c>
      <c r="D280" s="186" t="s">
        <v>121</v>
      </c>
      <c r="E280" s="187" t="s">
        <v>519</v>
      </c>
      <c r="F280" s="188" t="s">
        <v>520</v>
      </c>
      <c r="G280" s="189" t="s">
        <v>248</v>
      </c>
      <c r="H280" s="190">
        <v>48.96</v>
      </c>
      <c r="I280" s="191"/>
      <c r="J280" s="192">
        <f>ROUND(I280*H280,2)</f>
        <v>0</v>
      </c>
      <c r="K280" s="188" t="s">
        <v>157</v>
      </c>
      <c r="L280" s="39"/>
      <c r="M280" s="193" t="s">
        <v>1</v>
      </c>
      <c r="N280" s="194" t="s">
        <v>38</v>
      </c>
      <c r="O280" s="71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160</v>
      </c>
      <c r="AT280" s="197" t="s">
        <v>121</v>
      </c>
      <c r="AU280" s="197" t="s">
        <v>83</v>
      </c>
      <c r="AY280" s="17" t="s">
        <v>118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7" t="s">
        <v>81</v>
      </c>
      <c r="BK280" s="198">
        <f>ROUND(I280*H280,2)</f>
        <v>0</v>
      </c>
      <c r="BL280" s="17" t="s">
        <v>160</v>
      </c>
      <c r="BM280" s="197" t="s">
        <v>521</v>
      </c>
    </row>
    <row r="281" spans="1:65" s="13" customFormat="1">
      <c r="B281" s="199"/>
      <c r="C281" s="200"/>
      <c r="D281" s="201" t="s">
        <v>127</v>
      </c>
      <c r="E281" s="202" t="s">
        <v>1</v>
      </c>
      <c r="F281" s="203" t="s">
        <v>522</v>
      </c>
      <c r="G281" s="200"/>
      <c r="H281" s="204">
        <v>48.96</v>
      </c>
      <c r="I281" s="205"/>
      <c r="J281" s="200"/>
      <c r="K281" s="200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127</v>
      </c>
      <c r="AU281" s="210" t="s">
        <v>83</v>
      </c>
      <c r="AV281" s="13" t="s">
        <v>83</v>
      </c>
      <c r="AW281" s="13" t="s">
        <v>30</v>
      </c>
      <c r="AX281" s="13" t="s">
        <v>81</v>
      </c>
      <c r="AY281" s="210" t="s">
        <v>118</v>
      </c>
    </row>
    <row r="282" spans="1:65" s="2" customFormat="1" ht="24.2" customHeight="1">
      <c r="A282" s="34"/>
      <c r="B282" s="35"/>
      <c r="C282" s="186" t="s">
        <v>523</v>
      </c>
      <c r="D282" s="186" t="s">
        <v>121</v>
      </c>
      <c r="E282" s="187" t="s">
        <v>524</v>
      </c>
      <c r="F282" s="188" t="s">
        <v>525</v>
      </c>
      <c r="G282" s="189" t="s">
        <v>248</v>
      </c>
      <c r="H282" s="190">
        <v>48.96</v>
      </c>
      <c r="I282" s="191"/>
      <c r="J282" s="192">
        <f>ROUND(I282*H282,2)</f>
        <v>0</v>
      </c>
      <c r="K282" s="188" t="s">
        <v>157</v>
      </c>
      <c r="L282" s="39"/>
      <c r="M282" s="193" t="s">
        <v>1</v>
      </c>
      <c r="N282" s="194" t="s">
        <v>38</v>
      </c>
      <c r="O282" s="71"/>
      <c r="P282" s="195">
        <f>O282*H282</f>
        <v>0</v>
      </c>
      <c r="Q282" s="195">
        <v>0</v>
      </c>
      <c r="R282" s="195">
        <f>Q282*H282</f>
        <v>0</v>
      </c>
      <c r="S282" s="195">
        <v>0</v>
      </c>
      <c r="T282" s="196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7" t="s">
        <v>160</v>
      </c>
      <c r="AT282" s="197" t="s">
        <v>121</v>
      </c>
      <c r="AU282" s="197" t="s">
        <v>83</v>
      </c>
      <c r="AY282" s="17" t="s">
        <v>118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7" t="s">
        <v>81</v>
      </c>
      <c r="BK282" s="198">
        <f>ROUND(I282*H282,2)</f>
        <v>0</v>
      </c>
      <c r="BL282" s="17" t="s">
        <v>160</v>
      </c>
      <c r="BM282" s="197" t="s">
        <v>526</v>
      </c>
    </row>
    <row r="283" spans="1:65" s="13" customFormat="1">
      <c r="B283" s="199"/>
      <c r="C283" s="200"/>
      <c r="D283" s="201" t="s">
        <v>127</v>
      </c>
      <c r="E283" s="202" t="s">
        <v>1</v>
      </c>
      <c r="F283" s="203" t="s">
        <v>527</v>
      </c>
      <c r="G283" s="200"/>
      <c r="H283" s="204">
        <v>48.96</v>
      </c>
      <c r="I283" s="205"/>
      <c r="J283" s="200"/>
      <c r="K283" s="200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127</v>
      </c>
      <c r="AU283" s="210" t="s">
        <v>83</v>
      </c>
      <c r="AV283" s="13" t="s">
        <v>83</v>
      </c>
      <c r="AW283" s="13" t="s">
        <v>30</v>
      </c>
      <c r="AX283" s="13" t="s">
        <v>81</v>
      </c>
      <c r="AY283" s="210" t="s">
        <v>118</v>
      </c>
    </row>
    <row r="284" spans="1:65" s="2" customFormat="1" ht="24.2" customHeight="1">
      <c r="A284" s="34"/>
      <c r="B284" s="35"/>
      <c r="C284" s="186" t="s">
        <v>528</v>
      </c>
      <c r="D284" s="186" t="s">
        <v>121</v>
      </c>
      <c r="E284" s="187" t="s">
        <v>529</v>
      </c>
      <c r="F284" s="188" t="s">
        <v>530</v>
      </c>
      <c r="G284" s="189" t="s">
        <v>248</v>
      </c>
      <c r="H284" s="190">
        <v>259.03300000000002</v>
      </c>
      <c r="I284" s="191"/>
      <c r="J284" s="192">
        <f>ROUND(I284*H284,2)</f>
        <v>0</v>
      </c>
      <c r="K284" s="188" t="s">
        <v>157</v>
      </c>
      <c r="L284" s="39"/>
      <c r="M284" s="193" t="s">
        <v>1</v>
      </c>
      <c r="N284" s="194" t="s">
        <v>38</v>
      </c>
      <c r="O284" s="71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7" t="s">
        <v>160</v>
      </c>
      <c r="AT284" s="197" t="s">
        <v>121</v>
      </c>
      <c r="AU284" s="197" t="s">
        <v>83</v>
      </c>
      <c r="AY284" s="17" t="s">
        <v>118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7" t="s">
        <v>81</v>
      </c>
      <c r="BK284" s="198">
        <f>ROUND(I284*H284,2)</f>
        <v>0</v>
      </c>
      <c r="BL284" s="17" t="s">
        <v>160</v>
      </c>
      <c r="BM284" s="197" t="s">
        <v>531</v>
      </c>
    </row>
    <row r="285" spans="1:65" s="13" customFormat="1">
      <c r="B285" s="199"/>
      <c r="C285" s="200"/>
      <c r="D285" s="201" t="s">
        <v>127</v>
      </c>
      <c r="E285" s="202" t="s">
        <v>1</v>
      </c>
      <c r="F285" s="203" t="s">
        <v>532</v>
      </c>
      <c r="G285" s="200"/>
      <c r="H285" s="204">
        <v>202.19300000000001</v>
      </c>
      <c r="I285" s="205"/>
      <c r="J285" s="200"/>
      <c r="K285" s="200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127</v>
      </c>
      <c r="AU285" s="210" t="s">
        <v>83</v>
      </c>
      <c r="AV285" s="13" t="s">
        <v>83</v>
      </c>
      <c r="AW285" s="13" t="s">
        <v>30</v>
      </c>
      <c r="AX285" s="13" t="s">
        <v>73</v>
      </c>
      <c r="AY285" s="210" t="s">
        <v>118</v>
      </c>
    </row>
    <row r="286" spans="1:65" s="13" customFormat="1">
      <c r="B286" s="199"/>
      <c r="C286" s="200"/>
      <c r="D286" s="201" t="s">
        <v>127</v>
      </c>
      <c r="E286" s="202" t="s">
        <v>1</v>
      </c>
      <c r="F286" s="203" t="s">
        <v>533</v>
      </c>
      <c r="G286" s="200"/>
      <c r="H286" s="204">
        <v>56.84</v>
      </c>
      <c r="I286" s="205"/>
      <c r="J286" s="200"/>
      <c r="K286" s="200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127</v>
      </c>
      <c r="AU286" s="210" t="s">
        <v>83</v>
      </c>
      <c r="AV286" s="13" t="s">
        <v>83</v>
      </c>
      <c r="AW286" s="13" t="s">
        <v>30</v>
      </c>
      <c r="AX286" s="13" t="s">
        <v>73</v>
      </c>
      <c r="AY286" s="210" t="s">
        <v>118</v>
      </c>
    </row>
    <row r="287" spans="1:65" s="15" customFormat="1">
      <c r="B287" s="224"/>
      <c r="C287" s="225"/>
      <c r="D287" s="201" t="s">
        <v>127</v>
      </c>
      <c r="E287" s="226" t="s">
        <v>1</v>
      </c>
      <c r="F287" s="227" t="s">
        <v>299</v>
      </c>
      <c r="G287" s="225"/>
      <c r="H287" s="228">
        <v>259.03300000000002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AT287" s="234" t="s">
        <v>127</v>
      </c>
      <c r="AU287" s="234" t="s">
        <v>83</v>
      </c>
      <c r="AV287" s="15" t="s">
        <v>160</v>
      </c>
      <c r="AW287" s="15" t="s">
        <v>30</v>
      </c>
      <c r="AX287" s="15" t="s">
        <v>81</v>
      </c>
      <c r="AY287" s="234" t="s">
        <v>118</v>
      </c>
    </row>
    <row r="288" spans="1:65" s="2" customFormat="1" ht="37.9" customHeight="1">
      <c r="A288" s="34"/>
      <c r="B288" s="35"/>
      <c r="C288" s="186" t="s">
        <v>534</v>
      </c>
      <c r="D288" s="186" t="s">
        <v>121</v>
      </c>
      <c r="E288" s="187" t="s">
        <v>535</v>
      </c>
      <c r="F288" s="188" t="s">
        <v>536</v>
      </c>
      <c r="G288" s="189" t="s">
        <v>248</v>
      </c>
      <c r="H288" s="190">
        <v>202.19300000000001</v>
      </c>
      <c r="I288" s="191"/>
      <c r="J288" s="192">
        <f>ROUND(I288*H288,2)</f>
        <v>0</v>
      </c>
      <c r="K288" s="188" t="s">
        <v>157</v>
      </c>
      <c r="L288" s="39"/>
      <c r="M288" s="193" t="s">
        <v>1</v>
      </c>
      <c r="N288" s="194" t="s">
        <v>38</v>
      </c>
      <c r="O288" s="71"/>
      <c r="P288" s="195">
        <f>O288*H288</f>
        <v>0</v>
      </c>
      <c r="Q288" s="195">
        <v>0</v>
      </c>
      <c r="R288" s="195">
        <f>Q288*H288</f>
        <v>0</v>
      </c>
      <c r="S288" s="195">
        <v>0</v>
      </c>
      <c r="T288" s="196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7" t="s">
        <v>160</v>
      </c>
      <c r="AT288" s="197" t="s">
        <v>121</v>
      </c>
      <c r="AU288" s="197" t="s">
        <v>83</v>
      </c>
      <c r="AY288" s="17" t="s">
        <v>118</v>
      </c>
      <c r="BE288" s="198">
        <f>IF(N288="základní",J288,0)</f>
        <v>0</v>
      </c>
      <c r="BF288" s="198">
        <f>IF(N288="snížená",J288,0)</f>
        <v>0</v>
      </c>
      <c r="BG288" s="198">
        <f>IF(N288="zákl. přenesená",J288,0)</f>
        <v>0</v>
      </c>
      <c r="BH288" s="198">
        <f>IF(N288="sníž. přenesená",J288,0)</f>
        <v>0</v>
      </c>
      <c r="BI288" s="198">
        <f>IF(N288="nulová",J288,0)</f>
        <v>0</v>
      </c>
      <c r="BJ288" s="17" t="s">
        <v>81</v>
      </c>
      <c r="BK288" s="198">
        <f>ROUND(I288*H288,2)</f>
        <v>0</v>
      </c>
      <c r="BL288" s="17" t="s">
        <v>160</v>
      </c>
      <c r="BM288" s="197" t="s">
        <v>537</v>
      </c>
    </row>
    <row r="289" spans="1:65" s="13" customFormat="1">
      <c r="B289" s="199"/>
      <c r="C289" s="200"/>
      <c r="D289" s="201" t="s">
        <v>127</v>
      </c>
      <c r="E289" s="202" t="s">
        <v>1</v>
      </c>
      <c r="F289" s="203" t="s">
        <v>538</v>
      </c>
      <c r="G289" s="200"/>
      <c r="H289" s="204">
        <v>136.91300000000001</v>
      </c>
      <c r="I289" s="205"/>
      <c r="J289" s="200"/>
      <c r="K289" s="200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127</v>
      </c>
      <c r="AU289" s="210" t="s">
        <v>83</v>
      </c>
      <c r="AV289" s="13" t="s">
        <v>83</v>
      </c>
      <c r="AW289" s="13" t="s">
        <v>30</v>
      </c>
      <c r="AX289" s="13" t="s">
        <v>73</v>
      </c>
      <c r="AY289" s="210" t="s">
        <v>118</v>
      </c>
    </row>
    <row r="290" spans="1:65" s="13" customFormat="1">
      <c r="B290" s="199"/>
      <c r="C290" s="200"/>
      <c r="D290" s="201" t="s">
        <v>127</v>
      </c>
      <c r="E290" s="202" t="s">
        <v>1</v>
      </c>
      <c r="F290" s="203" t="s">
        <v>539</v>
      </c>
      <c r="G290" s="200"/>
      <c r="H290" s="204">
        <v>65.28</v>
      </c>
      <c r="I290" s="205"/>
      <c r="J290" s="200"/>
      <c r="K290" s="200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127</v>
      </c>
      <c r="AU290" s="210" t="s">
        <v>83</v>
      </c>
      <c r="AV290" s="13" t="s">
        <v>83</v>
      </c>
      <c r="AW290" s="13" t="s">
        <v>30</v>
      </c>
      <c r="AX290" s="13" t="s">
        <v>73</v>
      </c>
      <c r="AY290" s="210" t="s">
        <v>118</v>
      </c>
    </row>
    <row r="291" spans="1:65" s="15" customFormat="1">
      <c r="B291" s="224"/>
      <c r="C291" s="225"/>
      <c r="D291" s="201" t="s">
        <v>127</v>
      </c>
      <c r="E291" s="226" t="s">
        <v>1</v>
      </c>
      <c r="F291" s="227" t="s">
        <v>299</v>
      </c>
      <c r="G291" s="225"/>
      <c r="H291" s="228">
        <v>202.19300000000001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AT291" s="234" t="s">
        <v>127</v>
      </c>
      <c r="AU291" s="234" t="s">
        <v>83</v>
      </c>
      <c r="AV291" s="15" t="s">
        <v>160</v>
      </c>
      <c r="AW291" s="15" t="s">
        <v>30</v>
      </c>
      <c r="AX291" s="15" t="s">
        <v>81</v>
      </c>
      <c r="AY291" s="234" t="s">
        <v>118</v>
      </c>
    </row>
    <row r="292" spans="1:65" s="2" customFormat="1" ht="37.9" customHeight="1">
      <c r="A292" s="34"/>
      <c r="B292" s="35"/>
      <c r="C292" s="186" t="s">
        <v>540</v>
      </c>
      <c r="D292" s="186" t="s">
        <v>121</v>
      </c>
      <c r="E292" s="187" t="s">
        <v>541</v>
      </c>
      <c r="F292" s="188" t="s">
        <v>542</v>
      </c>
      <c r="G292" s="189" t="s">
        <v>248</v>
      </c>
      <c r="H292" s="190">
        <v>56.84</v>
      </c>
      <c r="I292" s="191"/>
      <c r="J292" s="192">
        <f>ROUND(I292*H292,2)</f>
        <v>0</v>
      </c>
      <c r="K292" s="188" t="s">
        <v>157</v>
      </c>
      <c r="L292" s="39"/>
      <c r="M292" s="193" t="s">
        <v>1</v>
      </c>
      <c r="N292" s="194" t="s">
        <v>38</v>
      </c>
      <c r="O292" s="71"/>
      <c r="P292" s="195">
        <f>O292*H292</f>
        <v>0</v>
      </c>
      <c r="Q292" s="195">
        <v>0</v>
      </c>
      <c r="R292" s="195">
        <f>Q292*H292</f>
        <v>0</v>
      </c>
      <c r="S292" s="195">
        <v>0</v>
      </c>
      <c r="T292" s="196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7" t="s">
        <v>160</v>
      </c>
      <c r="AT292" s="197" t="s">
        <v>121</v>
      </c>
      <c r="AU292" s="197" t="s">
        <v>83</v>
      </c>
      <c r="AY292" s="17" t="s">
        <v>118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7" t="s">
        <v>81</v>
      </c>
      <c r="BK292" s="198">
        <f>ROUND(I292*H292,2)</f>
        <v>0</v>
      </c>
      <c r="BL292" s="17" t="s">
        <v>160</v>
      </c>
      <c r="BM292" s="197" t="s">
        <v>543</v>
      </c>
    </row>
    <row r="293" spans="1:65" s="13" customFormat="1">
      <c r="B293" s="199"/>
      <c r="C293" s="200"/>
      <c r="D293" s="201" t="s">
        <v>127</v>
      </c>
      <c r="E293" s="202" t="s">
        <v>1</v>
      </c>
      <c r="F293" s="203" t="s">
        <v>544</v>
      </c>
      <c r="G293" s="200"/>
      <c r="H293" s="204">
        <v>56.84</v>
      </c>
      <c r="I293" s="205"/>
      <c r="J293" s="200"/>
      <c r="K293" s="200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127</v>
      </c>
      <c r="AU293" s="210" t="s">
        <v>83</v>
      </c>
      <c r="AV293" s="13" t="s">
        <v>83</v>
      </c>
      <c r="AW293" s="13" t="s">
        <v>30</v>
      </c>
      <c r="AX293" s="13" t="s">
        <v>81</v>
      </c>
      <c r="AY293" s="210" t="s">
        <v>118</v>
      </c>
    </row>
    <row r="294" spans="1:65" s="2" customFormat="1" ht="37.9" customHeight="1">
      <c r="A294" s="34"/>
      <c r="B294" s="35"/>
      <c r="C294" s="186" t="s">
        <v>545</v>
      </c>
      <c r="D294" s="186" t="s">
        <v>121</v>
      </c>
      <c r="E294" s="187" t="s">
        <v>546</v>
      </c>
      <c r="F294" s="188" t="s">
        <v>547</v>
      </c>
      <c r="G294" s="189" t="s">
        <v>248</v>
      </c>
      <c r="H294" s="190">
        <v>128.02500000000001</v>
      </c>
      <c r="I294" s="191"/>
      <c r="J294" s="192">
        <f>ROUND(I294*H294,2)</f>
        <v>0</v>
      </c>
      <c r="K294" s="188" t="s">
        <v>157</v>
      </c>
      <c r="L294" s="39"/>
      <c r="M294" s="193" t="s">
        <v>1</v>
      </c>
      <c r="N294" s="194" t="s">
        <v>38</v>
      </c>
      <c r="O294" s="71"/>
      <c r="P294" s="195">
        <f>O294*H294</f>
        <v>0</v>
      </c>
      <c r="Q294" s="195">
        <v>0</v>
      </c>
      <c r="R294" s="195">
        <f>Q294*H294</f>
        <v>0</v>
      </c>
      <c r="S294" s="195">
        <v>0</v>
      </c>
      <c r="T294" s="19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7" t="s">
        <v>160</v>
      </c>
      <c r="AT294" s="197" t="s">
        <v>121</v>
      </c>
      <c r="AU294" s="197" t="s">
        <v>83</v>
      </c>
      <c r="AY294" s="17" t="s">
        <v>118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7" t="s">
        <v>81</v>
      </c>
      <c r="BK294" s="198">
        <f>ROUND(I294*H294,2)</f>
        <v>0</v>
      </c>
      <c r="BL294" s="17" t="s">
        <v>160</v>
      </c>
      <c r="BM294" s="197" t="s">
        <v>548</v>
      </c>
    </row>
    <row r="295" spans="1:65" s="13" customFormat="1">
      <c r="B295" s="199"/>
      <c r="C295" s="200"/>
      <c r="D295" s="201" t="s">
        <v>127</v>
      </c>
      <c r="E295" s="202" t="s">
        <v>1</v>
      </c>
      <c r="F295" s="203" t="s">
        <v>549</v>
      </c>
      <c r="G295" s="200"/>
      <c r="H295" s="204">
        <v>128.02500000000001</v>
      </c>
      <c r="I295" s="205"/>
      <c r="J295" s="200"/>
      <c r="K295" s="200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127</v>
      </c>
      <c r="AU295" s="210" t="s">
        <v>83</v>
      </c>
      <c r="AV295" s="13" t="s">
        <v>83</v>
      </c>
      <c r="AW295" s="13" t="s">
        <v>30</v>
      </c>
      <c r="AX295" s="13" t="s">
        <v>81</v>
      </c>
      <c r="AY295" s="210" t="s">
        <v>118</v>
      </c>
    </row>
    <row r="296" spans="1:65" s="12" customFormat="1" ht="22.9" customHeight="1">
      <c r="B296" s="170"/>
      <c r="C296" s="171"/>
      <c r="D296" s="172" t="s">
        <v>72</v>
      </c>
      <c r="E296" s="184" t="s">
        <v>170</v>
      </c>
      <c r="F296" s="184" t="s">
        <v>550</v>
      </c>
      <c r="G296" s="171"/>
      <c r="H296" s="171"/>
      <c r="I296" s="174"/>
      <c r="J296" s="185">
        <f>BK296</f>
        <v>0</v>
      </c>
      <c r="K296" s="171"/>
      <c r="L296" s="176"/>
      <c r="M296" s="177"/>
      <c r="N296" s="178"/>
      <c r="O296" s="178"/>
      <c r="P296" s="179">
        <f>SUM(P297:P308)</f>
        <v>0</v>
      </c>
      <c r="Q296" s="178"/>
      <c r="R296" s="179">
        <f>SUM(R297:R308)</f>
        <v>0.33865763999999998</v>
      </c>
      <c r="S296" s="178"/>
      <c r="T296" s="180">
        <f>SUM(T297:T308)</f>
        <v>0</v>
      </c>
      <c r="AR296" s="181" t="s">
        <v>81</v>
      </c>
      <c r="AT296" s="182" t="s">
        <v>72</v>
      </c>
      <c r="AU296" s="182" t="s">
        <v>81</v>
      </c>
      <c r="AY296" s="181" t="s">
        <v>118</v>
      </c>
      <c r="BK296" s="183">
        <f>SUM(BK297:BK308)</f>
        <v>0</v>
      </c>
    </row>
    <row r="297" spans="1:65" s="2" customFormat="1" ht="24.2" customHeight="1">
      <c r="A297" s="34"/>
      <c r="B297" s="35"/>
      <c r="C297" s="186" t="s">
        <v>551</v>
      </c>
      <c r="D297" s="186" t="s">
        <v>121</v>
      </c>
      <c r="E297" s="187" t="s">
        <v>552</v>
      </c>
      <c r="F297" s="188" t="s">
        <v>553</v>
      </c>
      <c r="G297" s="189" t="s">
        <v>248</v>
      </c>
      <c r="H297" s="190">
        <v>19.556000000000001</v>
      </c>
      <c r="I297" s="191"/>
      <c r="J297" s="192">
        <f>ROUND(I297*H297,2)</f>
        <v>0</v>
      </c>
      <c r="K297" s="188" t="s">
        <v>157</v>
      </c>
      <c r="L297" s="39"/>
      <c r="M297" s="193" t="s">
        <v>1</v>
      </c>
      <c r="N297" s="194" t="s">
        <v>38</v>
      </c>
      <c r="O297" s="71"/>
      <c r="P297" s="195">
        <f>O297*H297</f>
        <v>0</v>
      </c>
      <c r="Q297" s="195">
        <v>8.1999999999999998E-4</v>
      </c>
      <c r="R297" s="195">
        <f>Q297*H297</f>
        <v>1.6035920000000002E-2</v>
      </c>
      <c r="S297" s="195">
        <v>0</v>
      </c>
      <c r="T297" s="196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7" t="s">
        <v>160</v>
      </c>
      <c r="AT297" s="197" t="s">
        <v>121</v>
      </c>
      <c r="AU297" s="197" t="s">
        <v>83</v>
      </c>
      <c r="AY297" s="17" t="s">
        <v>118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17" t="s">
        <v>81</v>
      </c>
      <c r="BK297" s="198">
        <f>ROUND(I297*H297,2)</f>
        <v>0</v>
      </c>
      <c r="BL297" s="17" t="s">
        <v>160</v>
      </c>
      <c r="BM297" s="197" t="s">
        <v>554</v>
      </c>
    </row>
    <row r="298" spans="1:65" s="13" customFormat="1">
      <c r="B298" s="199"/>
      <c r="C298" s="200"/>
      <c r="D298" s="201" t="s">
        <v>127</v>
      </c>
      <c r="E298" s="202" t="s">
        <v>1</v>
      </c>
      <c r="F298" s="203" t="s">
        <v>555</v>
      </c>
      <c r="G298" s="200"/>
      <c r="H298" s="204">
        <v>19.556000000000001</v>
      </c>
      <c r="I298" s="205"/>
      <c r="J298" s="200"/>
      <c r="K298" s="200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127</v>
      </c>
      <c r="AU298" s="210" t="s">
        <v>83</v>
      </c>
      <c r="AV298" s="13" t="s">
        <v>83</v>
      </c>
      <c r="AW298" s="13" t="s">
        <v>30</v>
      </c>
      <c r="AX298" s="13" t="s">
        <v>81</v>
      </c>
      <c r="AY298" s="210" t="s">
        <v>118</v>
      </c>
    </row>
    <row r="299" spans="1:65" s="2" customFormat="1" ht="37.9" customHeight="1">
      <c r="A299" s="34"/>
      <c r="B299" s="35"/>
      <c r="C299" s="186" t="s">
        <v>556</v>
      </c>
      <c r="D299" s="186" t="s">
        <v>121</v>
      </c>
      <c r="E299" s="187" t="s">
        <v>557</v>
      </c>
      <c r="F299" s="188" t="s">
        <v>558</v>
      </c>
      <c r="G299" s="189" t="s">
        <v>248</v>
      </c>
      <c r="H299" s="190">
        <v>18.434999999999999</v>
      </c>
      <c r="I299" s="191"/>
      <c r="J299" s="192">
        <f>ROUND(I299*H299,2)</f>
        <v>0</v>
      </c>
      <c r="K299" s="188" t="s">
        <v>157</v>
      </c>
      <c r="L299" s="39"/>
      <c r="M299" s="193" t="s">
        <v>1</v>
      </c>
      <c r="N299" s="194" t="s">
        <v>38</v>
      </c>
      <c r="O299" s="71"/>
      <c r="P299" s="195">
        <f>O299*H299</f>
        <v>0</v>
      </c>
      <c r="Q299" s="195">
        <v>5.1999999999999995E-4</v>
      </c>
      <c r="R299" s="195">
        <f>Q299*H299</f>
        <v>9.5861999999999978E-3</v>
      </c>
      <c r="S299" s="195">
        <v>0</v>
      </c>
      <c r="T299" s="196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7" t="s">
        <v>160</v>
      </c>
      <c r="AT299" s="197" t="s">
        <v>121</v>
      </c>
      <c r="AU299" s="197" t="s">
        <v>83</v>
      </c>
      <c r="AY299" s="17" t="s">
        <v>118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17" t="s">
        <v>81</v>
      </c>
      <c r="BK299" s="198">
        <f>ROUND(I299*H299,2)</f>
        <v>0</v>
      </c>
      <c r="BL299" s="17" t="s">
        <v>160</v>
      </c>
      <c r="BM299" s="197" t="s">
        <v>559</v>
      </c>
    </row>
    <row r="300" spans="1:65" s="13" customFormat="1" ht="22.5">
      <c r="B300" s="199"/>
      <c r="C300" s="200"/>
      <c r="D300" s="201" t="s">
        <v>127</v>
      </c>
      <c r="E300" s="202" t="s">
        <v>1</v>
      </c>
      <c r="F300" s="203" t="s">
        <v>560</v>
      </c>
      <c r="G300" s="200"/>
      <c r="H300" s="204">
        <v>18.434999999999999</v>
      </c>
      <c r="I300" s="205"/>
      <c r="J300" s="200"/>
      <c r="K300" s="200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127</v>
      </c>
      <c r="AU300" s="210" t="s">
        <v>83</v>
      </c>
      <c r="AV300" s="13" t="s">
        <v>83</v>
      </c>
      <c r="AW300" s="13" t="s">
        <v>30</v>
      </c>
      <c r="AX300" s="13" t="s">
        <v>81</v>
      </c>
      <c r="AY300" s="210" t="s">
        <v>118</v>
      </c>
    </row>
    <row r="301" spans="1:65" s="2" customFormat="1" ht="49.15" customHeight="1">
      <c r="A301" s="34"/>
      <c r="B301" s="35"/>
      <c r="C301" s="186" t="s">
        <v>561</v>
      </c>
      <c r="D301" s="186" t="s">
        <v>121</v>
      </c>
      <c r="E301" s="187" t="s">
        <v>562</v>
      </c>
      <c r="F301" s="188" t="s">
        <v>563</v>
      </c>
      <c r="G301" s="189" t="s">
        <v>248</v>
      </c>
      <c r="H301" s="190">
        <v>558.99199999999996</v>
      </c>
      <c r="I301" s="191"/>
      <c r="J301" s="192">
        <f>ROUND(I301*H301,2)</f>
        <v>0</v>
      </c>
      <c r="K301" s="188" t="s">
        <v>157</v>
      </c>
      <c r="L301" s="39"/>
      <c r="M301" s="193" t="s">
        <v>1</v>
      </c>
      <c r="N301" s="194" t="s">
        <v>38</v>
      </c>
      <c r="O301" s="71"/>
      <c r="P301" s="195">
        <f>O301*H301</f>
        <v>0</v>
      </c>
      <c r="Q301" s="195">
        <v>5.5999999999999995E-4</v>
      </c>
      <c r="R301" s="195">
        <f>Q301*H301</f>
        <v>0.31303551999999996</v>
      </c>
      <c r="S301" s="195">
        <v>0</v>
      </c>
      <c r="T301" s="196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7" t="s">
        <v>160</v>
      </c>
      <c r="AT301" s="197" t="s">
        <v>121</v>
      </c>
      <c r="AU301" s="197" t="s">
        <v>83</v>
      </c>
      <c r="AY301" s="17" t="s">
        <v>118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7" t="s">
        <v>81</v>
      </c>
      <c r="BK301" s="198">
        <f>ROUND(I301*H301,2)</f>
        <v>0</v>
      </c>
      <c r="BL301" s="17" t="s">
        <v>160</v>
      </c>
      <c r="BM301" s="197" t="s">
        <v>564</v>
      </c>
    </row>
    <row r="302" spans="1:65" s="13" customFormat="1" ht="22.5">
      <c r="B302" s="199"/>
      <c r="C302" s="200"/>
      <c r="D302" s="201" t="s">
        <v>127</v>
      </c>
      <c r="E302" s="202" t="s">
        <v>1</v>
      </c>
      <c r="F302" s="203" t="s">
        <v>565</v>
      </c>
      <c r="G302" s="200"/>
      <c r="H302" s="204">
        <v>107.85299999999999</v>
      </c>
      <c r="I302" s="205"/>
      <c r="J302" s="200"/>
      <c r="K302" s="200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127</v>
      </c>
      <c r="AU302" s="210" t="s">
        <v>83</v>
      </c>
      <c r="AV302" s="13" t="s">
        <v>83</v>
      </c>
      <c r="AW302" s="13" t="s">
        <v>30</v>
      </c>
      <c r="AX302" s="13" t="s">
        <v>73</v>
      </c>
      <c r="AY302" s="210" t="s">
        <v>118</v>
      </c>
    </row>
    <row r="303" spans="1:65" s="13" customFormat="1">
      <c r="B303" s="199"/>
      <c r="C303" s="200"/>
      <c r="D303" s="201" t="s">
        <v>127</v>
      </c>
      <c r="E303" s="202" t="s">
        <v>1</v>
      </c>
      <c r="F303" s="203" t="s">
        <v>566</v>
      </c>
      <c r="G303" s="200"/>
      <c r="H303" s="204">
        <v>59.488</v>
      </c>
      <c r="I303" s="205"/>
      <c r="J303" s="200"/>
      <c r="K303" s="200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127</v>
      </c>
      <c r="AU303" s="210" t="s">
        <v>83</v>
      </c>
      <c r="AV303" s="13" t="s">
        <v>83</v>
      </c>
      <c r="AW303" s="13" t="s">
        <v>30</v>
      </c>
      <c r="AX303" s="13" t="s">
        <v>73</v>
      </c>
      <c r="AY303" s="210" t="s">
        <v>118</v>
      </c>
    </row>
    <row r="304" spans="1:65" s="13" customFormat="1">
      <c r="B304" s="199"/>
      <c r="C304" s="200"/>
      <c r="D304" s="201" t="s">
        <v>127</v>
      </c>
      <c r="E304" s="202" t="s">
        <v>1</v>
      </c>
      <c r="F304" s="203" t="s">
        <v>567</v>
      </c>
      <c r="G304" s="200"/>
      <c r="H304" s="204">
        <v>197.6</v>
      </c>
      <c r="I304" s="205"/>
      <c r="J304" s="200"/>
      <c r="K304" s="200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127</v>
      </c>
      <c r="AU304" s="210" t="s">
        <v>83</v>
      </c>
      <c r="AV304" s="13" t="s">
        <v>83</v>
      </c>
      <c r="AW304" s="13" t="s">
        <v>30</v>
      </c>
      <c r="AX304" s="13" t="s">
        <v>73</v>
      </c>
      <c r="AY304" s="210" t="s">
        <v>118</v>
      </c>
    </row>
    <row r="305" spans="1:65" s="13" customFormat="1">
      <c r="B305" s="199"/>
      <c r="C305" s="200"/>
      <c r="D305" s="201" t="s">
        <v>127</v>
      </c>
      <c r="E305" s="202" t="s">
        <v>1</v>
      </c>
      <c r="F305" s="203" t="s">
        <v>568</v>
      </c>
      <c r="G305" s="200"/>
      <c r="H305" s="204">
        <v>194.05099999999999</v>
      </c>
      <c r="I305" s="205"/>
      <c r="J305" s="200"/>
      <c r="K305" s="200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127</v>
      </c>
      <c r="AU305" s="210" t="s">
        <v>83</v>
      </c>
      <c r="AV305" s="13" t="s">
        <v>83</v>
      </c>
      <c r="AW305" s="13" t="s">
        <v>30</v>
      </c>
      <c r="AX305" s="13" t="s">
        <v>73</v>
      </c>
      <c r="AY305" s="210" t="s">
        <v>118</v>
      </c>
    </row>
    <row r="306" spans="1:65" s="15" customFormat="1">
      <c r="B306" s="224"/>
      <c r="C306" s="225"/>
      <c r="D306" s="201" t="s">
        <v>127</v>
      </c>
      <c r="E306" s="226" t="s">
        <v>1</v>
      </c>
      <c r="F306" s="227" t="s">
        <v>299</v>
      </c>
      <c r="G306" s="225"/>
      <c r="H306" s="228">
        <v>558.99199999999996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AT306" s="234" t="s">
        <v>127</v>
      </c>
      <c r="AU306" s="234" t="s">
        <v>83</v>
      </c>
      <c r="AV306" s="15" t="s">
        <v>160</v>
      </c>
      <c r="AW306" s="15" t="s">
        <v>30</v>
      </c>
      <c r="AX306" s="15" t="s">
        <v>81</v>
      </c>
      <c r="AY306" s="234" t="s">
        <v>118</v>
      </c>
    </row>
    <row r="307" spans="1:65" s="2" customFormat="1" ht="14.45" customHeight="1">
      <c r="A307" s="34"/>
      <c r="B307" s="35"/>
      <c r="C307" s="186" t="s">
        <v>569</v>
      </c>
      <c r="D307" s="186" t="s">
        <v>121</v>
      </c>
      <c r="E307" s="187" t="s">
        <v>570</v>
      </c>
      <c r="F307" s="188" t="s">
        <v>571</v>
      </c>
      <c r="G307" s="189" t="s">
        <v>248</v>
      </c>
      <c r="H307" s="190">
        <v>96</v>
      </c>
      <c r="I307" s="191"/>
      <c r="J307" s="192">
        <f>ROUND(I307*H307,2)</f>
        <v>0</v>
      </c>
      <c r="K307" s="188" t="s">
        <v>1</v>
      </c>
      <c r="L307" s="39"/>
      <c r="M307" s="193" t="s">
        <v>1</v>
      </c>
      <c r="N307" s="194" t="s">
        <v>38</v>
      </c>
      <c r="O307" s="71"/>
      <c r="P307" s="195">
        <f>O307*H307</f>
        <v>0</v>
      </c>
      <c r="Q307" s="195">
        <v>0</v>
      </c>
      <c r="R307" s="195">
        <f>Q307*H307</f>
        <v>0</v>
      </c>
      <c r="S307" s="195">
        <v>0</v>
      </c>
      <c r="T307" s="196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7" t="s">
        <v>160</v>
      </c>
      <c r="AT307" s="197" t="s">
        <v>121</v>
      </c>
      <c r="AU307" s="197" t="s">
        <v>83</v>
      </c>
      <c r="AY307" s="17" t="s">
        <v>118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17" t="s">
        <v>81</v>
      </c>
      <c r="BK307" s="198">
        <f>ROUND(I307*H307,2)</f>
        <v>0</v>
      </c>
      <c r="BL307" s="17" t="s">
        <v>160</v>
      </c>
      <c r="BM307" s="197" t="s">
        <v>572</v>
      </c>
    </row>
    <row r="308" spans="1:65" s="13" customFormat="1">
      <c r="B308" s="199"/>
      <c r="C308" s="200"/>
      <c r="D308" s="201" t="s">
        <v>127</v>
      </c>
      <c r="E308" s="202" t="s">
        <v>1</v>
      </c>
      <c r="F308" s="203" t="s">
        <v>573</v>
      </c>
      <c r="G308" s="200"/>
      <c r="H308" s="204">
        <v>96</v>
      </c>
      <c r="I308" s="205"/>
      <c r="J308" s="200"/>
      <c r="K308" s="200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127</v>
      </c>
      <c r="AU308" s="210" t="s">
        <v>83</v>
      </c>
      <c r="AV308" s="13" t="s">
        <v>83</v>
      </c>
      <c r="AW308" s="13" t="s">
        <v>30</v>
      </c>
      <c r="AX308" s="13" t="s">
        <v>81</v>
      </c>
      <c r="AY308" s="210" t="s">
        <v>118</v>
      </c>
    </row>
    <row r="309" spans="1:65" s="12" customFormat="1" ht="22.9" customHeight="1">
      <c r="B309" s="170"/>
      <c r="C309" s="171"/>
      <c r="D309" s="172" t="s">
        <v>72</v>
      </c>
      <c r="E309" s="184" t="s">
        <v>183</v>
      </c>
      <c r="F309" s="184" t="s">
        <v>574</v>
      </c>
      <c r="G309" s="171"/>
      <c r="H309" s="171"/>
      <c r="I309" s="174"/>
      <c r="J309" s="185">
        <f>BK309</f>
        <v>0</v>
      </c>
      <c r="K309" s="171"/>
      <c r="L309" s="176"/>
      <c r="M309" s="177"/>
      <c r="N309" s="178"/>
      <c r="O309" s="178"/>
      <c r="P309" s="179">
        <f>SUM(P310:P414)</f>
        <v>0</v>
      </c>
      <c r="Q309" s="178"/>
      <c r="R309" s="179">
        <f>SUM(R310:R414)</f>
        <v>10.903603969999999</v>
      </c>
      <c r="S309" s="178"/>
      <c r="T309" s="180">
        <f>SUM(T310:T414)</f>
        <v>130.25288</v>
      </c>
      <c r="AR309" s="181" t="s">
        <v>81</v>
      </c>
      <c r="AT309" s="182" t="s">
        <v>72</v>
      </c>
      <c r="AU309" s="182" t="s">
        <v>81</v>
      </c>
      <c r="AY309" s="181" t="s">
        <v>118</v>
      </c>
      <c r="BK309" s="183">
        <f>SUM(BK310:BK414)</f>
        <v>0</v>
      </c>
    </row>
    <row r="310" spans="1:65" s="2" customFormat="1" ht="24.2" customHeight="1">
      <c r="A310" s="34"/>
      <c r="B310" s="35"/>
      <c r="C310" s="186" t="s">
        <v>575</v>
      </c>
      <c r="D310" s="186" t="s">
        <v>121</v>
      </c>
      <c r="E310" s="187" t="s">
        <v>576</v>
      </c>
      <c r="F310" s="188" t="s">
        <v>577</v>
      </c>
      <c r="G310" s="189" t="s">
        <v>350</v>
      </c>
      <c r="H310" s="190">
        <v>59.26</v>
      </c>
      <c r="I310" s="191"/>
      <c r="J310" s="192">
        <f>ROUND(I310*H310,2)</f>
        <v>0</v>
      </c>
      <c r="K310" s="188" t="s">
        <v>1</v>
      </c>
      <c r="L310" s="39"/>
      <c r="M310" s="193" t="s">
        <v>1</v>
      </c>
      <c r="N310" s="194" t="s">
        <v>38</v>
      </c>
      <c r="O310" s="71"/>
      <c r="P310" s="195">
        <f>O310*H310</f>
        <v>0</v>
      </c>
      <c r="Q310" s="195">
        <v>0</v>
      </c>
      <c r="R310" s="195">
        <f>Q310*H310</f>
        <v>0</v>
      </c>
      <c r="S310" s="195">
        <v>0</v>
      </c>
      <c r="T310" s="196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7" t="s">
        <v>214</v>
      </c>
      <c r="AT310" s="197" t="s">
        <v>121</v>
      </c>
      <c r="AU310" s="197" t="s">
        <v>83</v>
      </c>
      <c r="AY310" s="17" t="s">
        <v>118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7" t="s">
        <v>81</v>
      </c>
      <c r="BK310" s="198">
        <f>ROUND(I310*H310,2)</f>
        <v>0</v>
      </c>
      <c r="BL310" s="17" t="s">
        <v>214</v>
      </c>
      <c r="BM310" s="197" t="s">
        <v>578</v>
      </c>
    </row>
    <row r="311" spans="1:65" s="13" customFormat="1" ht="22.5">
      <c r="B311" s="199"/>
      <c r="C311" s="200"/>
      <c r="D311" s="201" t="s">
        <v>127</v>
      </c>
      <c r="E311" s="202" t="s">
        <v>1</v>
      </c>
      <c r="F311" s="203" t="s">
        <v>579</v>
      </c>
      <c r="G311" s="200"/>
      <c r="H311" s="204">
        <v>59.26</v>
      </c>
      <c r="I311" s="205"/>
      <c r="J311" s="200"/>
      <c r="K311" s="200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127</v>
      </c>
      <c r="AU311" s="210" t="s">
        <v>83</v>
      </c>
      <c r="AV311" s="13" t="s">
        <v>83</v>
      </c>
      <c r="AW311" s="13" t="s">
        <v>30</v>
      </c>
      <c r="AX311" s="13" t="s">
        <v>81</v>
      </c>
      <c r="AY311" s="210" t="s">
        <v>118</v>
      </c>
    </row>
    <row r="312" spans="1:65" s="2" customFormat="1" ht="37.9" customHeight="1">
      <c r="A312" s="34"/>
      <c r="B312" s="35"/>
      <c r="C312" s="186" t="s">
        <v>580</v>
      </c>
      <c r="D312" s="186" t="s">
        <v>121</v>
      </c>
      <c r="E312" s="187" t="s">
        <v>581</v>
      </c>
      <c r="F312" s="188" t="s">
        <v>582</v>
      </c>
      <c r="G312" s="189" t="s">
        <v>350</v>
      </c>
      <c r="H312" s="190">
        <v>160</v>
      </c>
      <c r="I312" s="191"/>
      <c r="J312" s="192">
        <f>ROUND(I312*H312,2)</f>
        <v>0</v>
      </c>
      <c r="K312" s="188" t="s">
        <v>157</v>
      </c>
      <c r="L312" s="39"/>
      <c r="M312" s="193" t="s">
        <v>1</v>
      </c>
      <c r="N312" s="194" t="s">
        <v>38</v>
      </c>
      <c r="O312" s="71"/>
      <c r="P312" s="195">
        <f>O312*H312</f>
        <v>0</v>
      </c>
      <c r="Q312" s="195">
        <v>2.8299999999999999E-2</v>
      </c>
      <c r="R312" s="195">
        <f>Q312*H312</f>
        <v>4.5279999999999996</v>
      </c>
      <c r="S312" s="195">
        <v>0</v>
      </c>
      <c r="T312" s="196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7" t="s">
        <v>160</v>
      </c>
      <c r="AT312" s="197" t="s">
        <v>121</v>
      </c>
      <c r="AU312" s="197" t="s">
        <v>83</v>
      </c>
      <c r="AY312" s="17" t="s">
        <v>118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17" t="s">
        <v>81</v>
      </c>
      <c r="BK312" s="198">
        <f>ROUND(I312*H312,2)</f>
        <v>0</v>
      </c>
      <c r="BL312" s="17" t="s">
        <v>160</v>
      </c>
      <c r="BM312" s="197" t="s">
        <v>583</v>
      </c>
    </row>
    <row r="313" spans="1:65" s="13" customFormat="1">
      <c r="B313" s="199"/>
      <c r="C313" s="200"/>
      <c r="D313" s="201" t="s">
        <v>127</v>
      </c>
      <c r="E313" s="202" t="s">
        <v>1</v>
      </c>
      <c r="F313" s="203" t="s">
        <v>584</v>
      </c>
      <c r="G313" s="200"/>
      <c r="H313" s="204">
        <v>160</v>
      </c>
      <c r="I313" s="205"/>
      <c r="J313" s="200"/>
      <c r="K313" s="200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127</v>
      </c>
      <c r="AU313" s="210" t="s">
        <v>83</v>
      </c>
      <c r="AV313" s="13" t="s">
        <v>83</v>
      </c>
      <c r="AW313" s="13" t="s">
        <v>30</v>
      </c>
      <c r="AX313" s="13" t="s">
        <v>81</v>
      </c>
      <c r="AY313" s="210" t="s">
        <v>118</v>
      </c>
    </row>
    <row r="314" spans="1:65" s="2" customFormat="1" ht="24.2" customHeight="1">
      <c r="A314" s="34"/>
      <c r="B314" s="35"/>
      <c r="C314" s="186" t="s">
        <v>585</v>
      </c>
      <c r="D314" s="186" t="s">
        <v>121</v>
      </c>
      <c r="E314" s="187" t="s">
        <v>586</v>
      </c>
      <c r="F314" s="188" t="s">
        <v>587</v>
      </c>
      <c r="G314" s="189" t="s">
        <v>339</v>
      </c>
      <c r="H314" s="190">
        <v>6</v>
      </c>
      <c r="I314" s="191"/>
      <c r="J314" s="192">
        <f>ROUND(I314*H314,2)</f>
        <v>0</v>
      </c>
      <c r="K314" s="188" t="s">
        <v>157</v>
      </c>
      <c r="L314" s="39"/>
      <c r="M314" s="193" t="s">
        <v>1</v>
      </c>
      <c r="N314" s="194" t="s">
        <v>38</v>
      </c>
      <c r="O314" s="71"/>
      <c r="P314" s="195">
        <f>O314*H314</f>
        <v>0</v>
      </c>
      <c r="Q314" s="195">
        <v>6.9999999999999999E-4</v>
      </c>
      <c r="R314" s="195">
        <f>Q314*H314</f>
        <v>4.1999999999999997E-3</v>
      </c>
      <c r="S314" s="195">
        <v>0</v>
      </c>
      <c r="T314" s="196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7" t="s">
        <v>160</v>
      </c>
      <c r="AT314" s="197" t="s">
        <v>121</v>
      </c>
      <c r="AU314" s="197" t="s">
        <v>83</v>
      </c>
      <c r="AY314" s="17" t="s">
        <v>118</v>
      </c>
      <c r="BE314" s="198">
        <f>IF(N314="základní",J314,0)</f>
        <v>0</v>
      </c>
      <c r="BF314" s="198">
        <f>IF(N314="snížená",J314,0)</f>
        <v>0</v>
      </c>
      <c r="BG314" s="198">
        <f>IF(N314="zákl. přenesená",J314,0)</f>
        <v>0</v>
      </c>
      <c r="BH314" s="198">
        <f>IF(N314="sníž. přenesená",J314,0)</f>
        <v>0</v>
      </c>
      <c r="BI314" s="198">
        <f>IF(N314="nulová",J314,0)</f>
        <v>0</v>
      </c>
      <c r="BJ314" s="17" t="s">
        <v>81</v>
      </c>
      <c r="BK314" s="198">
        <f>ROUND(I314*H314,2)</f>
        <v>0</v>
      </c>
      <c r="BL314" s="17" t="s">
        <v>160</v>
      </c>
      <c r="BM314" s="197" t="s">
        <v>588</v>
      </c>
    </row>
    <row r="315" spans="1:65" s="13" customFormat="1">
      <c r="B315" s="199"/>
      <c r="C315" s="200"/>
      <c r="D315" s="201" t="s">
        <v>127</v>
      </c>
      <c r="E315" s="202" t="s">
        <v>1</v>
      </c>
      <c r="F315" s="203" t="s">
        <v>589</v>
      </c>
      <c r="G315" s="200"/>
      <c r="H315" s="204">
        <v>6</v>
      </c>
      <c r="I315" s="205"/>
      <c r="J315" s="200"/>
      <c r="K315" s="200"/>
      <c r="L315" s="206"/>
      <c r="M315" s="207"/>
      <c r="N315" s="208"/>
      <c r="O315" s="208"/>
      <c r="P315" s="208"/>
      <c r="Q315" s="208"/>
      <c r="R315" s="208"/>
      <c r="S315" s="208"/>
      <c r="T315" s="209"/>
      <c r="AT315" s="210" t="s">
        <v>127</v>
      </c>
      <c r="AU315" s="210" t="s">
        <v>83</v>
      </c>
      <c r="AV315" s="13" t="s">
        <v>83</v>
      </c>
      <c r="AW315" s="13" t="s">
        <v>30</v>
      </c>
      <c r="AX315" s="13" t="s">
        <v>81</v>
      </c>
      <c r="AY315" s="210" t="s">
        <v>118</v>
      </c>
    </row>
    <row r="316" spans="1:65" s="2" customFormat="1" ht="24.2" customHeight="1">
      <c r="A316" s="34"/>
      <c r="B316" s="35"/>
      <c r="C316" s="235" t="s">
        <v>590</v>
      </c>
      <c r="D316" s="235" t="s">
        <v>321</v>
      </c>
      <c r="E316" s="236" t="s">
        <v>591</v>
      </c>
      <c r="F316" s="237" t="s">
        <v>592</v>
      </c>
      <c r="G316" s="238" t="s">
        <v>339</v>
      </c>
      <c r="H316" s="239">
        <v>4</v>
      </c>
      <c r="I316" s="240"/>
      <c r="J316" s="241">
        <f>ROUND(I316*H316,2)</f>
        <v>0</v>
      </c>
      <c r="K316" s="237" t="s">
        <v>157</v>
      </c>
      <c r="L316" s="242"/>
      <c r="M316" s="243" t="s">
        <v>1</v>
      </c>
      <c r="N316" s="244" t="s">
        <v>38</v>
      </c>
      <c r="O316" s="71"/>
      <c r="P316" s="195">
        <f>O316*H316</f>
        <v>0</v>
      </c>
      <c r="Q316" s="195">
        <v>4.0000000000000001E-3</v>
      </c>
      <c r="R316" s="195">
        <f>Q316*H316</f>
        <v>1.6E-2</v>
      </c>
      <c r="S316" s="195">
        <v>0</v>
      </c>
      <c r="T316" s="196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7" t="s">
        <v>179</v>
      </c>
      <c r="AT316" s="197" t="s">
        <v>321</v>
      </c>
      <c r="AU316" s="197" t="s">
        <v>83</v>
      </c>
      <c r="AY316" s="17" t="s">
        <v>118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17" t="s">
        <v>81</v>
      </c>
      <c r="BK316" s="198">
        <f>ROUND(I316*H316,2)</f>
        <v>0</v>
      </c>
      <c r="BL316" s="17" t="s">
        <v>160</v>
      </c>
      <c r="BM316" s="197" t="s">
        <v>593</v>
      </c>
    </row>
    <row r="317" spans="1:65" s="13" customFormat="1">
      <c r="B317" s="199"/>
      <c r="C317" s="200"/>
      <c r="D317" s="201" t="s">
        <v>127</v>
      </c>
      <c r="E317" s="202" t="s">
        <v>1</v>
      </c>
      <c r="F317" s="203" t="s">
        <v>160</v>
      </c>
      <c r="G317" s="200"/>
      <c r="H317" s="204">
        <v>4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127</v>
      </c>
      <c r="AU317" s="210" t="s">
        <v>83</v>
      </c>
      <c r="AV317" s="13" t="s">
        <v>83</v>
      </c>
      <c r="AW317" s="13" t="s">
        <v>30</v>
      </c>
      <c r="AX317" s="13" t="s">
        <v>81</v>
      </c>
      <c r="AY317" s="210" t="s">
        <v>118</v>
      </c>
    </row>
    <row r="318" spans="1:65" s="2" customFormat="1" ht="24.2" customHeight="1">
      <c r="A318" s="34"/>
      <c r="B318" s="35"/>
      <c r="C318" s="235" t="s">
        <v>594</v>
      </c>
      <c r="D318" s="235" t="s">
        <v>321</v>
      </c>
      <c r="E318" s="236" t="s">
        <v>595</v>
      </c>
      <c r="F318" s="237" t="s">
        <v>596</v>
      </c>
      <c r="G318" s="238" t="s">
        <v>339</v>
      </c>
      <c r="H318" s="239">
        <v>6</v>
      </c>
      <c r="I318" s="240"/>
      <c r="J318" s="241">
        <f>ROUND(I318*H318,2)</f>
        <v>0</v>
      </c>
      <c r="K318" s="237" t="s">
        <v>157</v>
      </c>
      <c r="L318" s="242"/>
      <c r="M318" s="243" t="s">
        <v>1</v>
      </c>
      <c r="N318" s="244" t="s">
        <v>38</v>
      </c>
      <c r="O318" s="71"/>
      <c r="P318" s="195">
        <f>O318*H318</f>
        <v>0</v>
      </c>
      <c r="Q318" s="195">
        <v>2.5000000000000001E-3</v>
      </c>
      <c r="R318" s="195">
        <f>Q318*H318</f>
        <v>1.4999999999999999E-2</v>
      </c>
      <c r="S318" s="195">
        <v>0</v>
      </c>
      <c r="T318" s="196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7" t="s">
        <v>179</v>
      </c>
      <c r="AT318" s="197" t="s">
        <v>321</v>
      </c>
      <c r="AU318" s="197" t="s">
        <v>83</v>
      </c>
      <c r="AY318" s="17" t="s">
        <v>118</v>
      </c>
      <c r="BE318" s="198">
        <f>IF(N318="základní",J318,0)</f>
        <v>0</v>
      </c>
      <c r="BF318" s="198">
        <f>IF(N318="snížená",J318,0)</f>
        <v>0</v>
      </c>
      <c r="BG318" s="198">
        <f>IF(N318="zákl. přenesená",J318,0)</f>
        <v>0</v>
      </c>
      <c r="BH318" s="198">
        <f>IF(N318="sníž. přenesená",J318,0)</f>
        <v>0</v>
      </c>
      <c r="BI318" s="198">
        <f>IF(N318="nulová",J318,0)</f>
        <v>0</v>
      </c>
      <c r="BJ318" s="17" t="s">
        <v>81</v>
      </c>
      <c r="BK318" s="198">
        <f>ROUND(I318*H318,2)</f>
        <v>0</v>
      </c>
      <c r="BL318" s="17" t="s">
        <v>160</v>
      </c>
      <c r="BM318" s="197" t="s">
        <v>597</v>
      </c>
    </row>
    <row r="319" spans="1:65" s="2" customFormat="1" ht="24.2" customHeight="1">
      <c r="A319" s="34"/>
      <c r="B319" s="35"/>
      <c r="C319" s="235" t="s">
        <v>598</v>
      </c>
      <c r="D319" s="235" t="s">
        <v>321</v>
      </c>
      <c r="E319" s="236" t="s">
        <v>599</v>
      </c>
      <c r="F319" s="237" t="s">
        <v>600</v>
      </c>
      <c r="G319" s="238" t="s">
        <v>339</v>
      </c>
      <c r="H319" s="239">
        <v>6</v>
      </c>
      <c r="I319" s="240"/>
      <c r="J319" s="241">
        <f>ROUND(I319*H319,2)</f>
        <v>0</v>
      </c>
      <c r="K319" s="237" t="s">
        <v>157</v>
      </c>
      <c r="L319" s="242"/>
      <c r="M319" s="243" t="s">
        <v>1</v>
      </c>
      <c r="N319" s="244" t="s">
        <v>38</v>
      </c>
      <c r="O319" s="71"/>
      <c r="P319" s="195">
        <f>O319*H319</f>
        <v>0</v>
      </c>
      <c r="Q319" s="195">
        <v>2.5000000000000001E-3</v>
      </c>
      <c r="R319" s="195">
        <f>Q319*H319</f>
        <v>1.4999999999999999E-2</v>
      </c>
      <c r="S319" s="195">
        <v>0</v>
      </c>
      <c r="T319" s="196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7" t="s">
        <v>179</v>
      </c>
      <c r="AT319" s="197" t="s">
        <v>321</v>
      </c>
      <c r="AU319" s="197" t="s">
        <v>83</v>
      </c>
      <c r="AY319" s="17" t="s">
        <v>118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17" t="s">
        <v>81</v>
      </c>
      <c r="BK319" s="198">
        <f>ROUND(I319*H319,2)</f>
        <v>0</v>
      </c>
      <c r="BL319" s="17" t="s">
        <v>160</v>
      </c>
      <c r="BM319" s="197" t="s">
        <v>601</v>
      </c>
    </row>
    <row r="320" spans="1:65" s="2" customFormat="1" ht="24.2" customHeight="1">
      <c r="A320" s="34"/>
      <c r="B320" s="35"/>
      <c r="C320" s="186" t="s">
        <v>602</v>
      </c>
      <c r="D320" s="186" t="s">
        <v>121</v>
      </c>
      <c r="E320" s="187" t="s">
        <v>603</v>
      </c>
      <c r="F320" s="188" t="s">
        <v>604</v>
      </c>
      <c r="G320" s="189" t="s">
        <v>339</v>
      </c>
      <c r="H320" s="190">
        <v>2</v>
      </c>
      <c r="I320" s="191"/>
      <c r="J320" s="192">
        <f>ROUND(I320*H320,2)</f>
        <v>0</v>
      </c>
      <c r="K320" s="188" t="s">
        <v>157</v>
      </c>
      <c r="L320" s="39"/>
      <c r="M320" s="193" t="s">
        <v>1</v>
      </c>
      <c r="N320" s="194" t="s">
        <v>38</v>
      </c>
      <c r="O320" s="71"/>
      <c r="P320" s="195">
        <f>O320*H320</f>
        <v>0</v>
      </c>
      <c r="Q320" s="195">
        <v>8.1119999999999998E-2</v>
      </c>
      <c r="R320" s="195">
        <f>Q320*H320</f>
        <v>0.16224</v>
      </c>
      <c r="S320" s="195">
        <v>0</v>
      </c>
      <c r="T320" s="196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7" t="s">
        <v>214</v>
      </c>
      <c r="AT320" s="197" t="s">
        <v>121</v>
      </c>
      <c r="AU320" s="197" t="s">
        <v>83</v>
      </c>
      <c r="AY320" s="17" t="s">
        <v>118</v>
      </c>
      <c r="BE320" s="198">
        <f>IF(N320="základní",J320,0)</f>
        <v>0</v>
      </c>
      <c r="BF320" s="198">
        <f>IF(N320="snížená",J320,0)</f>
        <v>0</v>
      </c>
      <c r="BG320" s="198">
        <f>IF(N320="zákl. přenesená",J320,0)</f>
        <v>0</v>
      </c>
      <c r="BH320" s="198">
        <f>IF(N320="sníž. přenesená",J320,0)</f>
        <v>0</v>
      </c>
      <c r="BI320" s="198">
        <f>IF(N320="nulová",J320,0)</f>
        <v>0</v>
      </c>
      <c r="BJ320" s="17" t="s">
        <v>81</v>
      </c>
      <c r="BK320" s="198">
        <f>ROUND(I320*H320,2)</f>
        <v>0</v>
      </c>
      <c r="BL320" s="17" t="s">
        <v>214</v>
      </c>
      <c r="BM320" s="197" t="s">
        <v>605</v>
      </c>
    </row>
    <row r="321" spans="1:65" s="13" customFormat="1">
      <c r="B321" s="199"/>
      <c r="C321" s="200"/>
      <c r="D321" s="201" t="s">
        <v>127</v>
      </c>
      <c r="E321" s="202" t="s">
        <v>1</v>
      </c>
      <c r="F321" s="203" t="s">
        <v>83</v>
      </c>
      <c r="G321" s="200"/>
      <c r="H321" s="204">
        <v>2</v>
      </c>
      <c r="I321" s="205"/>
      <c r="J321" s="200"/>
      <c r="K321" s="200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127</v>
      </c>
      <c r="AU321" s="210" t="s">
        <v>83</v>
      </c>
      <c r="AV321" s="13" t="s">
        <v>83</v>
      </c>
      <c r="AW321" s="13" t="s">
        <v>30</v>
      </c>
      <c r="AX321" s="13" t="s">
        <v>81</v>
      </c>
      <c r="AY321" s="210" t="s">
        <v>118</v>
      </c>
    </row>
    <row r="322" spans="1:65" s="2" customFormat="1" ht="24.2" customHeight="1">
      <c r="A322" s="34"/>
      <c r="B322" s="35"/>
      <c r="C322" s="186" t="s">
        <v>606</v>
      </c>
      <c r="D322" s="186" t="s">
        <v>121</v>
      </c>
      <c r="E322" s="187" t="s">
        <v>607</v>
      </c>
      <c r="F322" s="188" t="s">
        <v>608</v>
      </c>
      <c r="G322" s="189" t="s">
        <v>339</v>
      </c>
      <c r="H322" s="190">
        <v>4</v>
      </c>
      <c r="I322" s="191"/>
      <c r="J322" s="192">
        <f>ROUND(I322*H322,2)</f>
        <v>0</v>
      </c>
      <c r="K322" s="188" t="s">
        <v>157</v>
      </c>
      <c r="L322" s="39"/>
      <c r="M322" s="193" t="s">
        <v>1</v>
      </c>
      <c r="N322" s="194" t="s">
        <v>38</v>
      </c>
      <c r="O322" s="71"/>
      <c r="P322" s="195">
        <f>O322*H322</f>
        <v>0</v>
      </c>
      <c r="Q322" s="195">
        <v>0.10940999999999999</v>
      </c>
      <c r="R322" s="195">
        <f>Q322*H322</f>
        <v>0.43763999999999997</v>
      </c>
      <c r="S322" s="195">
        <v>0</v>
      </c>
      <c r="T322" s="196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7" t="s">
        <v>160</v>
      </c>
      <c r="AT322" s="197" t="s">
        <v>121</v>
      </c>
      <c r="AU322" s="197" t="s">
        <v>83</v>
      </c>
      <c r="AY322" s="17" t="s">
        <v>118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17" t="s">
        <v>81</v>
      </c>
      <c r="BK322" s="198">
        <f>ROUND(I322*H322,2)</f>
        <v>0</v>
      </c>
      <c r="BL322" s="17" t="s">
        <v>160</v>
      </c>
      <c r="BM322" s="197" t="s">
        <v>609</v>
      </c>
    </row>
    <row r="323" spans="1:65" s="13" customFormat="1">
      <c r="B323" s="199"/>
      <c r="C323" s="200"/>
      <c r="D323" s="201" t="s">
        <v>127</v>
      </c>
      <c r="E323" s="202" t="s">
        <v>1</v>
      </c>
      <c r="F323" s="203" t="s">
        <v>341</v>
      </c>
      <c r="G323" s="200"/>
      <c r="H323" s="204">
        <v>4</v>
      </c>
      <c r="I323" s="205"/>
      <c r="J323" s="200"/>
      <c r="K323" s="200"/>
      <c r="L323" s="206"/>
      <c r="M323" s="207"/>
      <c r="N323" s="208"/>
      <c r="O323" s="208"/>
      <c r="P323" s="208"/>
      <c r="Q323" s="208"/>
      <c r="R323" s="208"/>
      <c r="S323" s="208"/>
      <c r="T323" s="209"/>
      <c r="AT323" s="210" t="s">
        <v>127</v>
      </c>
      <c r="AU323" s="210" t="s">
        <v>83</v>
      </c>
      <c r="AV323" s="13" t="s">
        <v>83</v>
      </c>
      <c r="AW323" s="13" t="s">
        <v>30</v>
      </c>
      <c r="AX323" s="13" t="s">
        <v>81</v>
      </c>
      <c r="AY323" s="210" t="s">
        <v>118</v>
      </c>
    </row>
    <row r="324" spans="1:65" s="2" customFormat="1" ht="14.45" customHeight="1">
      <c r="A324" s="34"/>
      <c r="B324" s="35"/>
      <c r="C324" s="235" t="s">
        <v>610</v>
      </c>
      <c r="D324" s="235" t="s">
        <v>321</v>
      </c>
      <c r="E324" s="236" t="s">
        <v>611</v>
      </c>
      <c r="F324" s="237" t="s">
        <v>612</v>
      </c>
      <c r="G324" s="238" t="s">
        <v>339</v>
      </c>
      <c r="H324" s="239">
        <v>4</v>
      </c>
      <c r="I324" s="240"/>
      <c r="J324" s="241">
        <f>ROUND(I324*H324,2)</f>
        <v>0</v>
      </c>
      <c r="K324" s="237" t="s">
        <v>157</v>
      </c>
      <c r="L324" s="242"/>
      <c r="M324" s="243" t="s">
        <v>1</v>
      </c>
      <c r="N324" s="244" t="s">
        <v>38</v>
      </c>
      <c r="O324" s="71"/>
      <c r="P324" s="195">
        <f>O324*H324</f>
        <v>0</v>
      </c>
      <c r="Q324" s="195">
        <v>6.1000000000000004E-3</v>
      </c>
      <c r="R324" s="195">
        <f>Q324*H324</f>
        <v>2.4400000000000002E-2</v>
      </c>
      <c r="S324" s="195">
        <v>0</v>
      </c>
      <c r="T324" s="196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7" t="s">
        <v>179</v>
      </c>
      <c r="AT324" s="197" t="s">
        <v>321</v>
      </c>
      <c r="AU324" s="197" t="s">
        <v>83</v>
      </c>
      <c r="AY324" s="17" t="s">
        <v>118</v>
      </c>
      <c r="BE324" s="198">
        <f>IF(N324="základní",J324,0)</f>
        <v>0</v>
      </c>
      <c r="BF324" s="198">
        <f>IF(N324="snížená",J324,0)</f>
        <v>0</v>
      </c>
      <c r="BG324" s="198">
        <f>IF(N324="zákl. přenesená",J324,0)</f>
        <v>0</v>
      </c>
      <c r="BH324" s="198">
        <f>IF(N324="sníž. přenesená",J324,0)</f>
        <v>0</v>
      </c>
      <c r="BI324" s="198">
        <f>IF(N324="nulová",J324,0)</f>
        <v>0</v>
      </c>
      <c r="BJ324" s="17" t="s">
        <v>81</v>
      </c>
      <c r="BK324" s="198">
        <f>ROUND(I324*H324,2)</f>
        <v>0</v>
      </c>
      <c r="BL324" s="17" t="s">
        <v>160</v>
      </c>
      <c r="BM324" s="197" t="s">
        <v>613</v>
      </c>
    </row>
    <row r="325" spans="1:65" s="13" customFormat="1">
      <c r="B325" s="199"/>
      <c r="C325" s="200"/>
      <c r="D325" s="201" t="s">
        <v>127</v>
      </c>
      <c r="E325" s="202" t="s">
        <v>1</v>
      </c>
      <c r="F325" s="203" t="s">
        <v>341</v>
      </c>
      <c r="G325" s="200"/>
      <c r="H325" s="204">
        <v>4</v>
      </c>
      <c r="I325" s="205"/>
      <c r="J325" s="200"/>
      <c r="K325" s="200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127</v>
      </c>
      <c r="AU325" s="210" t="s">
        <v>83</v>
      </c>
      <c r="AV325" s="13" t="s">
        <v>83</v>
      </c>
      <c r="AW325" s="13" t="s">
        <v>30</v>
      </c>
      <c r="AX325" s="13" t="s">
        <v>81</v>
      </c>
      <c r="AY325" s="210" t="s">
        <v>118</v>
      </c>
    </row>
    <row r="326" spans="1:65" s="2" customFormat="1" ht="14.45" customHeight="1">
      <c r="A326" s="34"/>
      <c r="B326" s="35"/>
      <c r="C326" s="235" t="s">
        <v>614</v>
      </c>
      <c r="D326" s="235" t="s">
        <v>321</v>
      </c>
      <c r="E326" s="236" t="s">
        <v>615</v>
      </c>
      <c r="F326" s="237" t="s">
        <v>616</v>
      </c>
      <c r="G326" s="238" t="s">
        <v>339</v>
      </c>
      <c r="H326" s="239">
        <v>6</v>
      </c>
      <c r="I326" s="240"/>
      <c r="J326" s="241">
        <f>ROUND(I326*H326,2)</f>
        <v>0</v>
      </c>
      <c r="K326" s="237" t="s">
        <v>157</v>
      </c>
      <c r="L326" s="242"/>
      <c r="M326" s="243" t="s">
        <v>1</v>
      </c>
      <c r="N326" s="244" t="s">
        <v>38</v>
      </c>
      <c r="O326" s="71"/>
      <c r="P326" s="195">
        <f>O326*H326</f>
        <v>0</v>
      </c>
      <c r="Q326" s="195">
        <v>3.5E-4</v>
      </c>
      <c r="R326" s="195">
        <f>Q326*H326</f>
        <v>2.0999999999999999E-3</v>
      </c>
      <c r="S326" s="195">
        <v>0</v>
      </c>
      <c r="T326" s="196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7" t="s">
        <v>179</v>
      </c>
      <c r="AT326" s="197" t="s">
        <v>321</v>
      </c>
      <c r="AU326" s="197" t="s">
        <v>83</v>
      </c>
      <c r="AY326" s="17" t="s">
        <v>118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17" t="s">
        <v>81</v>
      </c>
      <c r="BK326" s="198">
        <f>ROUND(I326*H326,2)</f>
        <v>0</v>
      </c>
      <c r="BL326" s="17" t="s">
        <v>160</v>
      </c>
      <c r="BM326" s="197" t="s">
        <v>617</v>
      </c>
    </row>
    <row r="327" spans="1:65" s="2" customFormat="1" ht="14.45" customHeight="1">
      <c r="A327" s="34"/>
      <c r="B327" s="35"/>
      <c r="C327" s="235" t="s">
        <v>618</v>
      </c>
      <c r="D327" s="235" t="s">
        <v>321</v>
      </c>
      <c r="E327" s="236" t="s">
        <v>619</v>
      </c>
      <c r="F327" s="237" t="s">
        <v>620</v>
      </c>
      <c r="G327" s="238" t="s">
        <v>339</v>
      </c>
      <c r="H327" s="239">
        <v>4</v>
      </c>
      <c r="I327" s="240"/>
      <c r="J327" s="241">
        <f>ROUND(I327*H327,2)</f>
        <v>0</v>
      </c>
      <c r="K327" s="237" t="s">
        <v>157</v>
      </c>
      <c r="L327" s="242"/>
      <c r="M327" s="243" t="s">
        <v>1</v>
      </c>
      <c r="N327" s="244" t="s">
        <v>38</v>
      </c>
      <c r="O327" s="71"/>
      <c r="P327" s="195">
        <f>O327*H327</f>
        <v>0</v>
      </c>
      <c r="Q327" s="195">
        <v>1E-4</v>
      </c>
      <c r="R327" s="195">
        <f>Q327*H327</f>
        <v>4.0000000000000002E-4</v>
      </c>
      <c r="S327" s="195">
        <v>0</v>
      </c>
      <c r="T327" s="196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7" t="s">
        <v>179</v>
      </c>
      <c r="AT327" s="197" t="s">
        <v>321</v>
      </c>
      <c r="AU327" s="197" t="s">
        <v>83</v>
      </c>
      <c r="AY327" s="17" t="s">
        <v>118</v>
      </c>
      <c r="BE327" s="198">
        <f>IF(N327="základní",J327,0)</f>
        <v>0</v>
      </c>
      <c r="BF327" s="198">
        <f>IF(N327="snížená",J327,0)</f>
        <v>0</v>
      </c>
      <c r="BG327" s="198">
        <f>IF(N327="zákl. přenesená",J327,0)</f>
        <v>0</v>
      </c>
      <c r="BH327" s="198">
        <f>IF(N327="sníž. přenesená",J327,0)</f>
        <v>0</v>
      </c>
      <c r="BI327" s="198">
        <f>IF(N327="nulová",J327,0)</f>
        <v>0</v>
      </c>
      <c r="BJ327" s="17" t="s">
        <v>81</v>
      </c>
      <c r="BK327" s="198">
        <f>ROUND(I327*H327,2)</f>
        <v>0</v>
      </c>
      <c r="BL327" s="17" t="s">
        <v>160</v>
      </c>
      <c r="BM327" s="197" t="s">
        <v>621</v>
      </c>
    </row>
    <row r="328" spans="1:65" s="2" customFormat="1" ht="37.9" customHeight="1">
      <c r="A328" s="34"/>
      <c r="B328" s="35"/>
      <c r="C328" s="186" t="s">
        <v>622</v>
      </c>
      <c r="D328" s="186" t="s">
        <v>121</v>
      </c>
      <c r="E328" s="187" t="s">
        <v>623</v>
      </c>
      <c r="F328" s="188" t="s">
        <v>624</v>
      </c>
      <c r="G328" s="189" t="s">
        <v>350</v>
      </c>
      <c r="H328" s="190">
        <v>10</v>
      </c>
      <c r="I328" s="191"/>
      <c r="J328" s="192">
        <f>ROUND(I328*H328,2)</f>
        <v>0</v>
      </c>
      <c r="K328" s="188" t="s">
        <v>157</v>
      </c>
      <c r="L328" s="39"/>
      <c r="M328" s="193" t="s">
        <v>1</v>
      </c>
      <c r="N328" s="194" t="s">
        <v>38</v>
      </c>
      <c r="O328" s="71"/>
      <c r="P328" s="195">
        <f>O328*H328</f>
        <v>0</v>
      </c>
      <c r="Q328" s="195">
        <v>0</v>
      </c>
      <c r="R328" s="195">
        <f>Q328*H328</f>
        <v>0</v>
      </c>
      <c r="S328" s="195">
        <v>0</v>
      </c>
      <c r="T328" s="196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7" t="s">
        <v>160</v>
      </c>
      <c r="AT328" s="197" t="s">
        <v>121</v>
      </c>
      <c r="AU328" s="197" t="s">
        <v>83</v>
      </c>
      <c r="AY328" s="17" t="s">
        <v>118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17" t="s">
        <v>81</v>
      </c>
      <c r="BK328" s="198">
        <f>ROUND(I328*H328,2)</f>
        <v>0</v>
      </c>
      <c r="BL328" s="17" t="s">
        <v>160</v>
      </c>
      <c r="BM328" s="197" t="s">
        <v>625</v>
      </c>
    </row>
    <row r="329" spans="1:65" s="2" customFormat="1" ht="49.15" customHeight="1">
      <c r="A329" s="34"/>
      <c r="B329" s="35"/>
      <c r="C329" s="186" t="s">
        <v>626</v>
      </c>
      <c r="D329" s="186" t="s">
        <v>121</v>
      </c>
      <c r="E329" s="187" t="s">
        <v>627</v>
      </c>
      <c r="F329" s="188" t="s">
        <v>628</v>
      </c>
      <c r="G329" s="189" t="s">
        <v>350</v>
      </c>
      <c r="H329" s="190">
        <v>197.98</v>
      </c>
      <c r="I329" s="191"/>
      <c r="J329" s="192">
        <f>ROUND(I329*H329,2)</f>
        <v>0</v>
      </c>
      <c r="K329" s="188" t="s">
        <v>157</v>
      </c>
      <c r="L329" s="39"/>
      <c r="M329" s="193" t="s">
        <v>1</v>
      </c>
      <c r="N329" s="194" t="s">
        <v>38</v>
      </c>
      <c r="O329" s="71"/>
      <c r="P329" s="195">
        <f>O329*H329</f>
        <v>0</v>
      </c>
      <c r="Q329" s="195">
        <v>3.4000000000000002E-4</v>
      </c>
      <c r="R329" s="195">
        <f>Q329*H329</f>
        <v>6.7313200000000004E-2</v>
      </c>
      <c r="S329" s="195">
        <v>0</v>
      </c>
      <c r="T329" s="196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7" t="s">
        <v>160</v>
      </c>
      <c r="AT329" s="197" t="s">
        <v>121</v>
      </c>
      <c r="AU329" s="197" t="s">
        <v>83</v>
      </c>
      <c r="AY329" s="17" t="s">
        <v>118</v>
      </c>
      <c r="BE329" s="198">
        <f>IF(N329="základní",J329,0)</f>
        <v>0</v>
      </c>
      <c r="BF329" s="198">
        <f>IF(N329="snížená",J329,0)</f>
        <v>0</v>
      </c>
      <c r="BG329" s="198">
        <f>IF(N329="zákl. přenesená",J329,0)</f>
        <v>0</v>
      </c>
      <c r="BH329" s="198">
        <f>IF(N329="sníž. přenesená",J329,0)</f>
        <v>0</v>
      </c>
      <c r="BI329" s="198">
        <f>IF(N329="nulová",J329,0)</f>
        <v>0</v>
      </c>
      <c r="BJ329" s="17" t="s">
        <v>81</v>
      </c>
      <c r="BK329" s="198">
        <f>ROUND(I329*H329,2)</f>
        <v>0</v>
      </c>
      <c r="BL329" s="17" t="s">
        <v>160</v>
      </c>
      <c r="BM329" s="197" t="s">
        <v>629</v>
      </c>
    </row>
    <row r="330" spans="1:65" s="13" customFormat="1">
      <c r="B330" s="199"/>
      <c r="C330" s="200"/>
      <c r="D330" s="201" t="s">
        <v>127</v>
      </c>
      <c r="E330" s="202" t="s">
        <v>1</v>
      </c>
      <c r="F330" s="203" t="s">
        <v>630</v>
      </c>
      <c r="G330" s="200"/>
      <c r="H330" s="204">
        <v>118.52</v>
      </c>
      <c r="I330" s="205"/>
      <c r="J330" s="200"/>
      <c r="K330" s="200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127</v>
      </c>
      <c r="AU330" s="210" t="s">
        <v>83</v>
      </c>
      <c r="AV330" s="13" t="s">
        <v>83</v>
      </c>
      <c r="AW330" s="13" t="s">
        <v>30</v>
      </c>
      <c r="AX330" s="13" t="s">
        <v>73</v>
      </c>
      <c r="AY330" s="210" t="s">
        <v>118</v>
      </c>
    </row>
    <row r="331" spans="1:65" s="13" customFormat="1">
      <c r="B331" s="199"/>
      <c r="C331" s="200"/>
      <c r="D331" s="201" t="s">
        <v>127</v>
      </c>
      <c r="E331" s="202" t="s">
        <v>1</v>
      </c>
      <c r="F331" s="203" t="s">
        <v>631</v>
      </c>
      <c r="G331" s="200"/>
      <c r="H331" s="204">
        <v>61.46</v>
      </c>
      <c r="I331" s="205"/>
      <c r="J331" s="200"/>
      <c r="K331" s="200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127</v>
      </c>
      <c r="AU331" s="210" t="s">
        <v>83</v>
      </c>
      <c r="AV331" s="13" t="s">
        <v>83</v>
      </c>
      <c r="AW331" s="13" t="s">
        <v>30</v>
      </c>
      <c r="AX331" s="13" t="s">
        <v>73</v>
      </c>
      <c r="AY331" s="210" t="s">
        <v>118</v>
      </c>
    </row>
    <row r="332" spans="1:65" s="13" customFormat="1">
      <c r="B332" s="199"/>
      <c r="C332" s="200"/>
      <c r="D332" s="201" t="s">
        <v>127</v>
      </c>
      <c r="E332" s="202" t="s">
        <v>1</v>
      </c>
      <c r="F332" s="203" t="s">
        <v>632</v>
      </c>
      <c r="G332" s="200"/>
      <c r="H332" s="204">
        <v>18</v>
      </c>
      <c r="I332" s="205"/>
      <c r="J332" s="200"/>
      <c r="K332" s="200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127</v>
      </c>
      <c r="AU332" s="210" t="s">
        <v>83</v>
      </c>
      <c r="AV332" s="13" t="s">
        <v>83</v>
      </c>
      <c r="AW332" s="13" t="s">
        <v>30</v>
      </c>
      <c r="AX332" s="13" t="s">
        <v>73</v>
      </c>
      <c r="AY332" s="210" t="s">
        <v>118</v>
      </c>
    </row>
    <row r="333" spans="1:65" s="15" customFormat="1">
      <c r="B333" s="224"/>
      <c r="C333" s="225"/>
      <c r="D333" s="201" t="s">
        <v>127</v>
      </c>
      <c r="E333" s="226" t="s">
        <v>1</v>
      </c>
      <c r="F333" s="227" t="s">
        <v>299</v>
      </c>
      <c r="G333" s="225"/>
      <c r="H333" s="228">
        <v>197.98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AT333" s="234" t="s">
        <v>127</v>
      </c>
      <c r="AU333" s="234" t="s">
        <v>83</v>
      </c>
      <c r="AV333" s="15" t="s">
        <v>160</v>
      </c>
      <c r="AW333" s="15" t="s">
        <v>30</v>
      </c>
      <c r="AX333" s="15" t="s">
        <v>81</v>
      </c>
      <c r="AY333" s="234" t="s">
        <v>118</v>
      </c>
    </row>
    <row r="334" spans="1:65" s="2" customFormat="1" ht="49.15" customHeight="1">
      <c r="A334" s="34"/>
      <c r="B334" s="35"/>
      <c r="C334" s="186" t="s">
        <v>633</v>
      </c>
      <c r="D334" s="186" t="s">
        <v>121</v>
      </c>
      <c r="E334" s="187" t="s">
        <v>634</v>
      </c>
      <c r="F334" s="188" t="s">
        <v>635</v>
      </c>
      <c r="G334" s="189" t="s">
        <v>350</v>
      </c>
      <c r="H334" s="190">
        <v>10</v>
      </c>
      <c r="I334" s="191"/>
      <c r="J334" s="192">
        <f>ROUND(I334*H334,2)</f>
        <v>0</v>
      </c>
      <c r="K334" s="188" t="s">
        <v>157</v>
      </c>
      <c r="L334" s="39"/>
      <c r="M334" s="193" t="s">
        <v>1</v>
      </c>
      <c r="N334" s="194" t="s">
        <v>38</v>
      </c>
      <c r="O334" s="71"/>
      <c r="P334" s="195">
        <f>O334*H334</f>
        <v>0</v>
      </c>
      <c r="Q334" s="195">
        <v>5.0000000000000001E-4</v>
      </c>
      <c r="R334" s="195">
        <f>Q334*H334</f>
        <v>5.0000000000000001E-3</v>
      </c>
      <c r="S334" s="195">
        <v>0</v>
      </c>
      <c r="T334" s="196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7" t="s">
        <v>160</v>
      </c>
      <c r="AT334" s="197" t="s">
        <v>121</v>
      </c>
      <c r="AU334" s="197" t="s">
        <v>83</v>
      </c>
      <c r="AY334" s="17" t="s">
        <v>118</v>
      </c>
      <c r="BE334" s="198">
        <f>IF(N334="základní",J334,0)</f>
        <v>0</v>
      </c>
      <c r="BF334" s="198">
        <f>IF(N334="snížená",J334,0)</f>
        <v>0</v>
      </c>
      <c r="BG334" s="198">
        <f>IF(N334="zákl. přenesená",J334,0)</f>
        <v>0</v>
      </c>
      <c r="BH334" s="198">
        <f>IF(N334="sníž. přenesená",J334,0)</f>
        <v>0</v>
      </c>
      <c r="BI334" s="198">
        <f>IF(N334="nulová",J334,0)</f>
        <v>0</v>
      </c>
      <c r="BJ334" s="17" t="s">
        <v>81</v>
      </c>
      <c r="BK334" s="198">
        <f>ROUND(I334*H334,2)</f>
        <v>0</v>
      </c>
      <c r="BL334" s="17" t="s">
        <v>160</v>
      </c>
      <c r="BM334" s="197" t="s">
        <v>636</v>
      </c>
    </row>
    <row r="335" spans="1:65" s="13" customFormat="1">
      <c r="B335" s="199"/>
      <c r="C335" s="200"/>
      <c r="D335" s="201" t="s">
        <v>127</v>
      </c>
      <c r="E335" s="202" t="s">
        <v>1</v>
      </c>
      <c r="F335" s="203" t="s">
        <v>637</v>
      </c>
      <c r="G335" s="200"/>
      <c r="H335" s="204">
        <v>10</v>
      </c>
      <c r="I335" s="205"/>
      <c r="J335" s="200"/>
      <c r="K335" s="200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127</v>
      </c>
      <c r="AU335" s="210" t="s">
        <v>83</v>
      </c>
      <c r="AV335" s="13" t="s">
        <v>83</v>
      </c>
      <c r="AW335" s="13" t="s">
        <v>30</v>
      </c>
      <c r="AX335" s="13" t="s">
        <v>81</v>
      </c>
      <c r="AY335" s="210" t="s">
        <v>118</v>
      </c>
    </row>
    <row r="336" spans="1:65" s="2" customFormat="1" ht="24.2" customHeight="1">
      <c r="A336" s="34"/>
      <c r="B336" s="35"/>
      <c r="C336" s="186" t="s">
        <v>638</v>
      </c>
      <c r="D336" s="186" t="s">
        <v>121</v>
      </c>
      <c r="E336" s="187" t="s">
        <v>639</v>
      </c>
      <c r="F336" s="188" t="s">
        <v>640</v>
      </c>
      <c r="G336" s="189" t="s">
        <v>350</v>
      </c>
      <c r="H336" s="190">
        <v>10</v>
      </c>
      <c r="I336" s="191"/>
      <c r="J336" s="192">
        <f>ROUND(I336*H336,2)</f>
        <v>0</v>
      </c>
      <c r="K336" s="188" t="s">
        <v>157</v>
      </c>
      <c r="L336" s="39"/>
      <c r="M336" s="193" t="s">
        <v>1</v>
      </c>
      <c r="N336" s="194" t="s">
        <v>38</v>
      </c>
      <c r="O336" s="71"/>
      <c r="P336" s="195">
        <f>O336*H336</f>
        <v>0</v>
      </c>
      <c r="Q336" s="195">
        <v>0</v>
      </c>
      <c r="R336" s="195">
        <f>Q336*H336</f>
        <v>0</v>
      </c>
      <c r="S336" s="195">
        <v>0</v>
      </c>
      <c r="T336" s="196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7" t="s">
        <v>160</v>
      </c>
      <c r="AT336" s="197" t="s">
        <v>121</v>
      </c>
      <c r="AU336" s="197" t="s">
        <v>83</v>
      </c>
      <c r="AY336" s="17" t="s">
        <v>118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17" t="s">
        <v>81</v>
      </c>
      <c r="BK336" s="198">
        <f>ROUND(I336*H336,2)</f>
        <v>0</v>
      </c>
      <c r="BL336" s="17" t="s">
        <v>160</v>
      </c>
      <c r="BM336" s="197" t="s">
        <v>641</v>
      </c>
    </row>
    <row r="337" spans="1:65" s="13" customFormat="1">
      <c r="B337" s="199"/>
      <c r="C337" s="200"/>
      <c r="D337" s="201" t="s">
        <v>127</v>
      </c>
      <c r="E337" s="202" t="s">
        <v>1</v>
      </c>
      <c r="F337" s="203" t="s">
        <v>642</v>
      </c>
      <c r="G337" s="200"/>
      <c r="H337" s="204">
        <v>10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127</v>
      </c>
      <c r="AU337" s="210" t="s">
        <v>83</v>
      </c>
      <c r="AV337" s="13" t="s">
        <v>83</v>
      </c>
      <c r="AW337" s="13" t="s">
        <v>30</v>
      </c>
      <c r="AX337" s="13" t="s">
        <v>81</v>
      </c>
      <c r="AY337" s="210" t="s">
        <v>118</v>
      </c>
    </row>
    <row r="338" spans="1:65" s="2" customFormat="1" ht="24.2" customHeight="1">
      <c r="A338" s="34"/>
      <c r="B338" s="35"/>
      <c r="C338" s="186" t="s">
        <v>643</v>
      </c>
      <c r="D338" s="186" t="s">
        <v>121</v>
      </c>
      <c r="E338" s="187" t="s">
        <v>644</v>
      </c>
      <c r="F338" s="188" t="s">
        <v>645</v>
      </c>
      <c r="G338" s="189" t="s">
        <v>350</v>
      </c>
      <c r="H338" s="190">
        <v>11.5</v>
      </c>
      <c r="I338" s="191"/>
      <c r="J338" s="192">
        <f>ROUND(I338*H338,2)</f>
        <v>0</v>
      </c>
      <c r="K338" s="188" t="s">
        <v>157</v>
      </c>
      <c r="L338" s="39"/>
      <c r="M338" s="193" t="s">
        <v>1</v>
      </c>
      <c r="N338" s="194" t="s">
        <v>38</v>
      </c>
      <c r="O338" s="71"/>
      <c r="P338" s="195">
        <f>O338*H338</f>
        <v>0</v>
      </c>
      <c r="Q338" s="195">
        <v>0</v>
      </c>
      <c r="R338" s="195">
        <f>Q338*H338</f>
        <v>0</v>
      </c>
      <c r="S338" s="195">
        <v>1.0980000000000001</v>
      </c>
      <c r="T338" s="196">
        <f>S338*H338</f>
        <v>12.627000000000001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7" t="s">
        <v>160</v>
      </c>
      <c r="AT338" s="197" t="s">
        <v>121</v>
      </c>
      <c r="AU338" s="197" t="s">
        <v>83</v>
      </c>
      <c r="AY338" s="17" t="s">
        <v>118</v>
      </c>
      <c r="BE338" s="198">
        <f>IF(N338="základní",J338,0)</f>
        <v>0</v>
      </c>
      <c r="BF338" s="198">
        <f>IF(N338="snížená",J338,0)</f>
        <v>0</v>
      </c>
      <c r="BG338" s="198">
        <f>IF(N338="zákl. přenesená",J338,0)</f>
        <v>0</v>
      </c>
      <c r="BH338" s="198">
        <f>IF(N338="sníž. přenesená",J338,0)</f>
        <v>0</v>
      </c>
      <c r="BI338" s="198">
        <f>IF(N338="nulová",J338,0)</f>
        <v>0</v>
      </c>
      <c r="BJ338" s="17" t="s">
        <v>81</v>
      </c>
      <c r="BK338" s="198">
        <f>ROUND(I338*H338,2)</f>
        <v>0</v>
      </c>
      <c r="BL338" s="17" t="s">
        <v>160</v>
      </c>
      <c r="BM338" s="197" t="s">
        <v>646</v>
      </c>
    </row>
    <row r="339" spans="1:65" s="13" customFormat="1">
      <c r="B339" s="199"/>
      <c r="C339" s="200"/>
      <c r="D339" s="201" t="s">
        <v>127</v>
      </c>
      <c r="E339" s="202" t="s">
        <v>1</v>
      </c>
      <c r="F339" s="203" t="s">
        <v>647</v>
      </c>
      <c r="G339" s="200"/>
      <c r="H339" s="204">
        <v>11.5</v>
      </c>
      <c r="I339" s="205"/>
      <c r="J339" s="200"/>
      <c r="K339" s="200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127</v>
      </c>
      <c r="AU339" s="210" t="s">
        <v>83</v>
      </c>
      <c r="AV339" s="13" t="s">
        <v>83</v>
      </c>
      <c r="AW339" s="13" t="s">
        <v>30</v>
      </c>
      <c r="AX339" s="13" t="s">
        <v>81</v>
      </c>
      <c r="AY339" s="210" t="s">
        <v>118</v>
      </c>
    </row>
    <row r="340" spans="1:65" s="2" customFormat="1" ht="24.2" customHeight="1">
      <c r="A340" s="34"/>
      <c r="B340" s="35"/>
      <c r="C340" s="186" t="s">
        <v>648</v>
      </c>
      <c r="D340" s="186" t="s">
        <v>121</v>
      </c>
      <c r="E340" s="187" t="s">
        <v>649</v>
      </c>
      <c r="F340" s="188" t="s">
        <v>650</v>
      </c>
      <c r="G340" s="189" t="s">
        <v>350</v>
      </c>
      <c r="H340" s="190">
        <v>7.5</v>
      </c>
      <c r="I340" s="191"/>
      <c r="J340" s="192">
        <f>ROUND(I340*H340,2)</f>
        <v>0</v>
      </c>
      <c r="K340" s="188" t="s">
        <v>157</v>
      </c>
      <c r="L340" s="39"/>
      <c r="M340" s="193" t="s">
        <v>1</v>
      </c>
      <c r="N340" s="194" t="s">
        <v>38</v>
      </c>
      <c r="O340" s="71"/>
      <c r="P340" s="195">
        <f>O340*H340</f>
        <v>0</v>
      </c>
      <c r="Q340" s="195">
        <v>3.0000000000000001E-5</v>
      </c>
      <c r="R340" s="195">
        <f>Q340*H340</f>
        <v>2.2499999999999999E-4</v>
      </c>
      <c r="S340" s="195">
        <v>0</v>
      </c>
      <c r="T340" s="196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7" t="s">
        <v>160</v>
      </c>
      <c r="AT340" s="197" t="s">
        <v>121</v>
      </c>
      <c r="AU340" s="197" t="s">
        <v>83</v>
      </c>
      <c r="AY340" s="17" t="s">
        <v>118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17" t="s">
        <v>81</v>
      </c>
      <c r="BK340" s="198">
        <f>ROUND(I340*H340,2)</f>
        <v>0</v>
      </c>
      <c r="BL340" s="17" t="s">
        <v>160</v>
      </c>
      <c r="BM340" s="197" t="s">
        <v>651</v>
      </c>
    </row>
    <row r="341" spans="1:65" s="13" customFormat="1">
      <c r="B341" s="199"/>
      <c r="C341" s="200"/>
      <c r="D341" s="201" t="s">
        <v>127</v>
      </c>
      <c r="E341" s="202" t="s">
        <v>1</v>
      </c>
      <c r="F341" s="203" t="s">
        <v>652</v>
      </c>
      <c r="G341" s="200"/>
      <c r="H341" s="204">
        <v>7.5</v>
      </c>
      <c r="I341" s="205"/>
      <c r="J341" s="200"/>
      <c r="K341" s="200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127</v>
      </c>
      <c r="AU341" s="210" t="s">
        <v>83</v>
      </c>
      <c r="AV341" s="13" t="s">
        <v>83</v>
      </c>
      <c r="AW341" s="13" t="s">
        <v>30</v>
      </c>
      <c r="AX341" s="13" t="s">
        <v>81</v>
      </c>
      <c r="AY341" s="210" t="s">
        <v>118</v>
      </c>
    </row>
    <row r="342" spans="1:65" s="2" customFormat="1" ht="14.45" customHeight="1">
      <c r="A342" s="34"/>
      <c r="B342" s="35"/>
      <c r="C342" s="186" t="s">
        <v>653</v>
      </c>
      <c r="D342" s="186" t="s">
        <v>121</v>
      </c>
      <c r="E342" s="187" t="s">
        <v>654</v>
      </c>
      <c r="F342" s="188" t="s">
        <v>655</v>
      </c>
      <c r="G342" s="189" t="s">
        <v>248</v>
      </c>
      <c r="H342" s="190">
        <v>1</v>
      </c>
      <c r="I342" s="191"/>
      <c r="J342" s="192">
        <f>ROUND(I342*H342,2)</f>
        <v>0</v>
      </c>
      <c r="K342" s="188" t="s">
        <v>157</v>
      </c>
      <c r="L342" s="39"/>
      <c r="M342" s="193" t="s">
        <v>1</v>
      </c>
      <c r="N342" s="194" t="s">
        <v>38</v>
      </c>
      <c r="O342" s="71"/>
      <c r="P342" s="195">
        <f>O342*H342</f>
        <v>0</v>
      </c>
      <c r="Q342" s="195">
        <v>4.2000000000000002E-4</v>
      </c>
      <c r="R342" s="195">
        <f>Q342*H342</f>
        <v>4.2000000000000002E-4</v>
      </c>
      <c r="S342" s="195">
        <v>0</v>
      </c>
      <c r="T342" s="196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7" t="s">
        <v>160</v>
      </c>
      <c r="AT342" s="197" t="s">
        <v>121</v>
      </c>
      <c r="AU342" s="197" t="s">
        <v>83</v>
      </c>
      <c r="AY342" s="17" t="s">
        <v>118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17" t="s">
        <v>81</v>
      </c>
      <c r="BK342" s="198">
        <f>ROUND(I342*H342,2)</f>
        <v>0</v>
      </c>
      <c r="BL342" s="17" t="s">
        <v>160</v>
      </c>
      <c r="BM342" s="197" t="s">
        <v>656</v>
      </c>
    </row>
    <row r="343" spans="1:65" s="13" customFormat="1">
      <c r="B343" s="199"/>
      <c r="C343" s="200"/>
      <c r="D343" s="201" t="s">
        <v>127</v>
      </c>
      <c r="E343" s="202" t="s">
        <v>1</v>
      </c>
      <c r="F343" s="203" t="s">
        <v>81</v>
      </c>
      <c r="G343" s="200"/>
      <c r="H343" s="204">
        <v>1</v>
      </c>
      <c r="I343" s="205"/>
      <c r="J343" s="200"/>
      <c r="K343" s="200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127</v>
      </c>
      <c r="AU343" s="210" t="s">
        <v>83</v>
      </c>
      <c r="AV343" s="13" t="s">
        <v>83</v>
      </c>
      <c r="AW343" s="13" t="s">
        <v>30</v>
      </c>
      <c r="AX343" s="13" t="s">
        <v>81</v>
      </c>
      <c r="AY343" s="210" t="s">
        <v>118</v>
      </c>
    </row>
    <row r="344" spans="1:65" s="2" customFormat="1" ht="24.2" customHeight="1">
      <c r="A344" s="34"/>
      <c r="B344" s="35"/>
      <c r="C344" s="186" t="s">
        <v>657</v>
      </c>
      <c r="D344" s="186" t="s">
        <v>121</v>
      </c>
      <c r="E344" s="187" t="s">
        <v>658</v>
      </c>
      <c r="F344" s="188" t="s">
        <v>659</v>
      </c>
      <c r="G344" s="189" t="s">
        <v>339</v>
      </c>
      <c r="H344" s="190">
        <v>60</v>
      </c>
      <c r="I344" s="191"/>
      <c r="J344" s="192">
        <f>ROUND(I344*H344,2)</f>
        <v>0</v>
      </c>
      <c r="K344" s="188" t="s">
        <v>157</v>
      </c>
      <c r="L344" s="39"/>
      <c r="M344" s="193" t="s">
        <v>1</v>
      </c>
      <c r="N344" s="194" t="s">
        <v>38</v>
      </c>
      <c r="O344" s="71"/>
      <c r="P344" s="195">
        <f>O344*H344</f>
        <v>0</v>
      </c>
      <c r="Q344" s="195">
        <v>1.7000000000000001E-4</v>
      </c>
      <c r="R344" s="195">
        <f>Q344*H344</f>
        <v>1.0200000000000001E-2</v>
      </c>
      <c r="S344" s="195">
        <v>0</v>
      </c>
      <c r="T344" s="196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7" t="s">
        <v>160</v>
      </c>
      <c r="AT344" s="197" t="s">
        <v>121</v>
      </c>
      <c r="AU344" s="197" t="s">
        <v>83</v>
      </c>
      <c r="AY344" s="17" t="s">
        <v>118</v>
      </c>
      <c r="BE344" s="198">
        <f>IF(N344="základní",J344,0)</f>
        <v>0</v>
      </c>
      <c r="BF344" s="198">
        <f>IF(N344="snížená",J344,0)</f>
        <v>0</v>
      </c>
      <c r="BG344" s="198">
        <f>IF(N344="zákl. přenesená",J344,0)</f>
        <v>0</v>
      </c>
      <c r="BH344" s="198">
        <f>IF(N344="sníž. přenesená",J344,0)</f>
        <v>0</v>
      </c>
      <c r="BI344" s="198">
        <f>IF(N344="nulová",J344,0)</f>
        <v>0</v>
      </c>
      <c r="BJ344" s="17" t="s">
        <v>81</v>
      </c>
      <c r="BK344" s="198">
        <f>ROUND(I344*H344,2)</f>
        <v>0</v>
      </c>
      <c r="BL344" s="17" t="s">
        <v>160</v>
      </c>
      <c r="BM344" s="197" t="s">
        <v>660</v>
      </c>
    </row>
    <row r="345" spans="1:65" s="13" customFormat="1">
      <c r="B345" s="199"/>
      <c r="C345" s="200"/>
      <c r="D345" s="201" t="s">
        <v>127</v>
      </c>
      <c r="E345" s="202" t="s">
        <v>1</v>
      </c>
      <c r="F345" s="203" t="s">
        <v>661</v>
      </c>
      <c r="G345" s="200"/>
      <c r="H345" s="204">
        <v>60</v>
      </c>
      <c r="I345" s="205"/>
      <c r="J345" s="200"/>
      <c r="K345" s="200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127</v>
      </c>
      <c r="AU345" s="210" t="s">
        <v>83</v>
      </c>
      <c r="AV345" s="13" t="s">
        <v>83</v>
      </c>
      <c r="AW345" s="13" t="s">
        <v>30</v>
      </c>
      <c r="AX345" s="13" t="s">
        <v>81</v>
      </c>
      <c r="AY345" s="210" t="s">
        <v>118</v>
      </c>
    </row>
    <row r="346" spans="1:65" s="2" customFormat="1" ht="24.2" customHeight="1">
      <c r="A346" s="34"/>
      <c r="B346" s="35"/>
      <c r="C346" s="186" t="s">
        <v>662</v>
      </c>
      <c r="D346" s="186" t="s">
        <v>121</v>
      </c>
      <c r="E346" s="187" t="s">
        <v>663</v>
      </c>
      <c r="F346" s="188" t="s">
        <v>664</v>
      </c>
      <c r="G346" s="189" t="s">
        <v>339</v>
      </c>
      <c r="H346" s="190">
        <v>12</v>
      </c>
      <c r="I346" s="191"/>
      <c r="J346" s="192">
        <f>ROUND(I346*H346,2)</f>
        <v>0</v>
      </c>
      <c r="K346" s="188" t="s">
        <v>157</v>
      </c>
      <c r="L346" s="39"/>
      <c r="M346" s="193" t="s">
        <v>1</v>
      </c>
      <c r="N346" s="194" t="s">
        <v>38</v>
      </c>
      <c r="O346" s="71"/>
      <c r="P346" s="195">
        <f>O346*H346</f>
        <v>0</v>
      </c>
      <c r="Q346" s="195">
        <v>2.4000000000000001E-4</v>
      </c>
      <c r="R346" s="195">
        <f>Q346*H346</f>
        <v>2.8800000000000002E-3</v>
      </c>
      <c r="S346" s="195">
        <v>0</v>
      </c>
      <c r="T346" s="196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7" t="s">
        <v>160</v>
      </c>
      <c r="AT346" s="197" t="s">
        <v>121</v>
      </c>
      <c r="AU346" s="197" t="s">
        <v>83</v>
      </c>
      <c r="AY346" s="17" t="s">
        <v>118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17" t="s">
        <v>81</v>
      </c>
      <c r="BK346" s="198">
        <f>ROUND(I346*H346,2)</f>
        <v>0</v>
      </c>
      <c r="BL346" s="17" t="s">
        <v>160</v>
      </c>
      <c r="BM346" s="197" t="s">
        <v>665</v>
      </c>
    </row>
    <row r="347" spans="1:65" s="13" customFormat="1">
      <c r="B347" s="199"/>
      <c r="C347" s="200"/>
      <c r="D347" s="201" t="s">
        <v>127</v>
      </c>
      <c r="E347" s="202" t="s">
        <v>1</v>
      </c>
      <c r="F347" s="203" t="s">
        <v>196</v>
      </c>
      <c r="G347" s="200"/>
      <c r="H347" s="204">
        <v>12</v>
      </c>
      <c r="I347" s="205"/>
      <c r="J347" s="200"/>
      <c r="K347" s="200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127</v>
      </c>
      <c r="AU347" s="210" t="s">
        <v>83</v>
      </c>
      <c r="AV347" s="13" t="s">
        <v>83</v>
      </c>
      <c r="AW347" s="13" t="s">
        <v>30</v>
      </c>
      <c r="AX347" s="13" t="s">
        <v>81</v>
      </c>
      <c r="AY347" s="210" t="s">
        <v>118</v>
      </c>
    </row>
    <row r="348" spans="1:65" s="2" customFormat="1" ht="14.45" customHeight="1">
      <c r="A348" s="34"/>
      <c r="B348" s="35"/>
      <c r="C348" s="186" t="s">
        <v>666</v>
      </c>
      <c r="D348" s="186" t="s">
        <v>121</v>
      </c>
      <c r="E348" s="187" t="s">
        <v>667</v>
      </c>
      <c r="F348" s="188" t="s">
        <v>668</v>
      </c>
      <c r="G348" s="189" t="s">
        <v>324</v>
      </c>
      <c r="H348" s="190">
        <v>3500</v>
      </c>
      <c r="I348" s="191"/>
      <c r="J348" s="192">
        <f>ROUND(I348*H348,2)</f>
        <v>0</v>
      </c>
      <c r="K348" s="188" t="s">
        <v>1</v>
      </c>
      <c r="L348" s="39"/>
      <c r="M348" s="193" t="s">
        <v>1</v>
      </c>
      <c r="N348" s="194" t="s">
        <v>38</v>
      </c>
      <c r="O348" s="71"/>
      <c r="P348" s="195">
        <f>O348*H348</f>
        <v>0</v>
      </c>
      <c r="Q348" s="195">
        <v>0</v>
      </c>
      <c r="R348" s="195">
        <f>Q348*H348</f>
        <v>0</v>
      </c>
      <c r="S348" s="195">
        <v>0</v>
      </c>
      <c r="T348" s="196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7" t="s">
        <v>160</v>
      </c>
      <c r="AT348" s="197" t="s">
        <v>121</v>
      </c>
      <c r="AU348" s="197" t="s">
        <v>83</v>
      </c>
      <c r="AY348" s="17" t="s">
        <v>118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17" t="s">
        <v>81</v>
      </c>
      <c r="BK348" s="198">
        <f>ROUND(I348*H348,2)</f>
        <v>0</v>
      </c>
      <c r="BL348" s="17" t="s">
        <v>160</v>
      </c>
      <c r="BM348" s="197" t="s">
        <v>669</v>
      </c>
    </row>
    <row r="349" spans="1:65" s="13" customFormat="1" ht="22.5">
      <c r="B349" s="199"/>
      <c r="C349" s="200"/>
      <c r="D349" s="201" t="s">
        <v>127</v>
      </c>
      <c r="E349" s="202" t="s">
        <v>1</v>
      </c>
      <c r="F349" s="203" t="s">
        <v>670</v>
      </c>
      <c r="G349" s="200"/>
      <c r="H349" s="204">
        <v>3500</v>
      </c>
      <c r="I349" s="205"/>
      <c r="J349" s="200"/>
      <c r="K349" s="200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127</v>
      </c>
      <c r="AU349" s="210" t="s">
        <v>83</v>
      </c>
      <c r="AV349" s="13" t="s">
        <v>83</v>
      </c>
      <c r="AW349" s="13" t="s">
        <v>30</v>
      </c>
      <c r="AX349" s="13" t="s">
        <v>81</v>
      </c>
      <c r="AY349" s="210" t="s">
        <v>118</v>
      </c>
    </row>
    <row r="350" spans="1:65" s="2" customFormat="1" ht="14.45" customHeight="1">
      <c r="A350" s="34"/>
      <c r="B350" s="35"/>
      <c r="C350" s="186" t="s">
        <v>671</v>
      </c>
      <c r="D350" s="186" t="s">
        <v>121</v>
      </c>
      <c r="E350" s="187" t="s">
        <v>672</v>
      </c>
      <c r="F350" s="188" t="s">
        <v>673</v>
      </c>
      <c r="G350" s="189" t="s">
        <v>324</v>
      </c>
      <c r="H350" s="190">
        <v>1175.04</v>
      </c>
      <c r="I350" s="191"/>
      <c r="J350" s="192">
        <f>ROUND(I350*H350,2)</f>
        <v>0</v>
      </c>
      <c r="K350" s="188" t="s">
        <v>1</v>
      </c>
      <c r="L350" s="39"/>
      <c r="M350" s="193" t="s">
        <v>1</v>
      </c>
      <c r="N350" s="194" t="s">
        <v>38</v>
      </c>
      <c r="O350" s="71"/>
      <c r="P350" s="195">
        <f>O350*H350</f>
        <v>0</v>
      </c>
      <c r="Q350" s="195">
        <v>0</v>
      </c>
      <c r="R350" s="195">
        <f>Q350*H350</f>
        <v>0</v>
      </c>
      <c r="S350" s="195">
        <v>0</v>
      </c>
      <c r="T350" s="196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7" t="s">
        <v>160</v>
      </c>
      <c r="AT350" s="197" t="s">
        <v>121</v>
      </c>
      <c r="AU350" s="197" t="s">
        <v>83</v>
      </c>
      <c r="AY350" s="17" t="s">
        <v>118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17" t="s">
        <v>81</v>
      </c>
      <c r="BK350" s="198">
        <f>ROUND(I350*H350,2)</f>
        <v>0</v>
      </c>
      <c r="BL350" s="17" t="s">
        <v>160</v>
      </c>
      <c r="BM350" s="197" t="s">
        <v>674</v>
      </c>
    </row>
    <row r="351" spans="1:65" s="13" customFormat="1">
      <c r="B351" s="199"/>
      <c r="C351" s="200"/>
      <c r="D351" s="201" t="s">
        <v>127</v>
      </c>
      <c r="E351" s="202" t="s">
        <v>1</v>
      </c>
      <c r="F351" s="203" t="s">
        <v>675</v>
      </c>
      <c r="G351" s="200"/>
      <c r="H351" s="204">
        <v>639.54</v>
      </c>
      <c r="I351" s="205"/>
      <c r="J351" s="200"/>
      <c r="K351" s="200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127</v>
      </c>
      <c r="AU351" s="210" t="s">
        <v>83</v>
      </c>
      <c r="AV351" s="13" t="s">
        <v>83</v>
      </c>
      <c r="AW351" s="13" t="s">
        <v>30</v>
      </c>
      <c r="AX351" s="13" t="s">
        <v>73</v>
      </c>
      <c r="AY351" s="210" t="s">
        <v>118</v>
      </c>
    </row>
    <row r="352" spans="1:65" s="13" customFormat="1">
      <c r="B352" s="199"/>
      <c r="C352" s="200"/>
      <c r="D352" s="201" t="s">
        <v>127</v>
      </c>
      <c r="E352" s="202" t="s">
        <v>1</v>
      </c>
      <c r="F352" s="203" t="s">
        <v>676</v>
      </c>
      <c r="G352" s="200"/>
      <c r="H352" s="204">
        <v>535.5</v>
      </c>
      <c r="I352" s="205"/>
      <c r="J352" s="200"/>
      <c r="K352" s="200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127</v>
      </c>
      <c r="AU352" s="210" t="s">
        <v>83</v>
      </c>
      <c r="AV352" s="13" t="s">
        <v>83</v>
      </c>
      <c r="AW352" s="13" t="s">
        <v>30</v>
      </c>
      <c r="AX352" s="13" t="s">
        <v>73</v>
      </c>
      <c r="AY352" s="210" t="s">
        <v>118</v>
      </c>
    </row>
    <row r="353" spans="1:65" s="15" customFormat="1">
      <c r="B353" s="224"/>
      <c r="C353" s="225"/>
      <c r="D353" s="201" t="s">
        <v>127</v>
      </c>
      <c r="E353" s="226" t="s">
        <v>1</v>
      </c>
      <c r="F353" s="227" t="s">
        <v>299</v>
      </c>
      <c r="G353" s="225"/>
      <c r="H353" s="228">
        <v>1175.04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AT353" s="234" t="s">
        <v>127</v>
      </c>
      <c r="AU353" s="234" t="s">
        <v>83</v>
      </c>
      <c r="AV353" s="15" t="s">
        <v>160</v>
      </c>
      <c r="AW353" s="15" t="s">
        <v>30</v>
      </c>
      <c r="AX353" s="15" t="s">
        <v>81</v>
      </c>
      <c r="AY353" s="234" t="s">
        <v>118</v>
      </c>
    </row>
    <row r="354" spans="1:65" s="2" customFormat="1" ht="24.2" customHeight="1">
      <c r="A354" s="34"/>
      <c r="B354" s="35"/>
      <c r="C354" s="186" t="s">
        <v>677</v>
      </c>
      <c r="D354" s="186" t="s">
        <v>121</v>
      </c>
      <c r="E354" s="187" t="s">
        <v>678</v>
      </c>
      <c r="F354" s="188" t="s">
        <v>679</v>
      </c>
      <c r="G354" s="189" t="s">
        <v>339</v>
      </c>
      <c r="H354" s="190">
        <v>12</v>
      </c>
      <c r="I354" s="191"/>
      <c r="J354" s="192">
        <f>ROUND(I354*H354,2)</f>
        <v>0</v>
      </c>
      <c r="K354" s="188" t="s">
        <v>1</v>
      </c>
      <c r="L354" s="39"/>
      <c r="M354" s="193" t="s">
        <v>1</v>
      </c>
      <c r="N354" s="194" t="s">
        <v>38</v>
      </c>
      <c r="O354" s="71"/>
      <c r="P354" s="195">
        <f>O354*H354</f>
        <v>0</v>
      </c>
      <c r="Q354" s="195">
        <v>1.8699999999999999E-3</v>
      </c>
      <c r="R354" s="195">
        <f>Q354*H354</f>
        <v>2.2439999999999998E-2</v>
      </c>
      <c r="S354" s="195">
        <v>0</v>
      </c>
      <c r="T354" s="196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7" t="s">
        <v>160</v>
      </c>
      <c r="AT354" s="197" t="s">
        <v>121</v>
      </c>
      <c r="AU354" s="197" t="s">
        <v>83</v>
      </c>
      <c r="AY354" s="17" t="s">
        <v>118</v>
      </c>
      <c r="BE354" s="198">
        <f>IF(N354="základní",J354,0)</f>
        <v>0</v>
      </c>
      <c r="BF354" s="198">
        <f>IF(N354="snížená",J354,0)</f>
        <v>0</v>
      </c>
      <c r="BG354" s="198">
        <f>IF(N354="zákl. přenesená",J354,0)</f>
        <v>0</v>
      </c>
      <c r="BH354" s="198">
        <f>IF(N354="sníž. přenesená",J354,0)</f>
        <v>0</v>
      </c>
      <c r="BI354" s="198">
        <f>IF(N354="nulová",J354,0)</f>
        <v>0</v>
      </c>
      <c r="BJ354" s="17" t="s">
        <v>81</v>
      </c>
      <c r="BK354" s="198">
        <f>ROUND(I354*H354,2)</f>
        <v>0</v>
      </c>
      <c r="BL354" s="17" t="s">
        <v>160</v>
      </c>
      <c r="BM354" s="197" t="s">
        <v>680</v>
      </c>
    </row>
    <row r="355" spans="1:65" s="14" customFormat="1">
      <c r="B355" s="211"/>
      <c r="C355" s="212"/>
      <c r="D355" s="201" t="s">
        <v>127</v>
      </c>
      <c r="E355" s="213" t="s">
        <v>1</v>
      </c>
      <c r="F355" s="214" t="s">
        <v>681</v>
      </c>
      <c r="G355" s="212"/>
      <c r="H355" s="213" t="s">
        <v>1</v>
      </c>
      <c r="I355" s="215"/>
      <c r="J355" s="212"/>
      <c r="K355" s="212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127</v>
      </c>
      <c r="AU355" s="220" t="s">
        <v>83</v>
      </c>
      <c r="AV355" s="14" t="s">
        <v>81</v>
      </c>
      <c r="AW355" s="14" t="s">
        <v>30</v>
      </c>
      <c r="AX355" s="14" t="s">
        <v>73</v>
      </c>
      <c r="AY355" s="220" t="s">
        <v>118</v>
      </c>
    </row>
    <row r="356" spans="1:65" s="14" customFormat="1">
      <c r="B356" s="211"/>
      <c r="C356" s="212"/>
      <c r="D356" s="201" t="s">
        <v>127</v>
      </c>
      <c r="E356" s="213" t="s">
        <v>1</v>
      </c>
      <c r="F356" s="214" t="s">
        <v>682</v>
      </c>
      <c r="G356" s="212"/>
      <c r="H356" s="213" t="s">
        <v>1</v>
      </c>
      <c r="I356" s="215"/>
      <c r="J356" s="212"/>
      <c r="K356" s="212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127</v>
      </c>
      <c r="AU356" s="220" t="s">
        <v>83</v>
      </c>
      <c r="AV356" s="14" t="s">
        <v>81</v>
      </c>
      <c r="AW356" s="14" t="s">
        <v>30</v>
      </c>
      <c r="AX356" s="14" t="s">
        <v>73</v>
      </c>
      <c r="AY356" s="220" t="s">
        <v>118</v>
      </c>
    </row>
    <row r="357" spans="1:65" s="14" customFormat="1" ht="33.75">
      <c r="B357" s="211"/>
      <c r="C357" s="212"/>
      <c r="D357" s="201" t="s">
        <v>127</v>
      </c>
      <c r="E357" s="213" t="s">
        <v>1</v>
      </c>
      <c r="F357" s="214" t="s">
        <v>683</v>
      </c>
      <c r="G357" s="212"/>
      <c r="H357" s="213" t="s">
        <v>1</v>
      </c>
      <c r="I357" s="215"/>
      <c r="J357" s="212"/>
      <c r="K357" s="212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127</v>
      </c>
      <c r="AU357" s="220" t="s">
        <v>83</v>
      </c>
      <c r="AV357" s="14" t="s">
        <v>81</v>
      </c>
      <c r="AW357" s="14" t="s">
        <v>30</v>
      </c>
      <c r="AX357" s="14" t="s">
        <v>73</v>
      </c>
      <c r="AY357" s="220" t="s">
        <v>118</v>
      </c>
    </row>
    <row r="358" spans="1:65" s="14" customFormat="1">
      <c r="B358" s="211"/>
      <c r="C358" s="212"/>
      <c r="D358" s="201" t="s">
        <v>127</v>
      </c>
      <c r="E358" s="213" t="s">
        <v>1</v>
      </c>
      <c r="F358" s="214" t="s">
        <v>684</v>
      </c>
      <c r="G358" s="212"/>
      <c r="H358" s="213" t="s">
        <v>1</v>
      </c>
      <c r="I358" s="215"/>
      <c r="J358" s="212"/>
      <c r="K358" s="212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127</v>
      </c>
      <c r="AU358" s="220" t="s">
        <v>83</v>
      </c>
      <c r="AV358" s="14" t="s">
        <v>81</v>
      </c>
      <c r="AW358" s="14" t="s">
        <v>30</v>
      </c>
      <c r="AX358" s="14" t="s">
        <v>73</v>
      </c>
      <c r="AY358" s="220" t="s">
        <v>118</v>
      </c>
    </row>
    <row r="359" spans="1:65" s="14" customFormat="1" ht="22.5">
      <c r="B359" s="211"/>
      <c r="C359" s="212"/>
      <c r="D359" s="201" t="s">
        <v>127</v>
      </c>
      <c r="E359" s="213" t="s">
        <v>1</v>
      </c>
      <c r="F359" s="214" t="s">
        <v>685</v>
      </c>
      <c r="G359" s="212"/>
      <c r="H359" s="213" t="s">
        <v>1</v>
      </c>
      <c r="I359" s="215"/>
      <c r="J359" s="212"/>
      <c r="K359" s="212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127</v>
      </c>
      <c r="AU359" s="220" t="s">
        <v>83</v>
      </c>
      <c r="AV359" s="14" t="s">
        <v>81</v>
      </c>
      <c r="AW359" s="14" t="s">
        <v>30</v>
      </c>
      <c r="AX359" s="14" t="s">
        <v>73</v>
      </c>
      <c r="AY359" s="220" t="s">
        <v>118</v>
      </c>
    </row>
    <row r="360" spans="1:65" s="14" customFormat="1" ht="33.75">
      <c r="B360" s="211"/>
      <c r="C360" s="212"/>
      <c r="D360" s="201" t="s">
        <v>127</v>
      </c>
      <c r="E360" s="213" t="s">
        <v>1</v>
      </c>
      <c r="F360" s="214" t="s">
        <v>686</v>
      </c>
      <c r="G360" s="212"/>
      <c r="H360" s="213" t="s">
        <v>1</v>
      </c>
      <c r="I360" s="215"/>
      <c r="J360" s="212"/>
      <c r="K360" s="212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127</v>
      </c>
      <c r="AU360" s="220" t="s">
        <v>83</v>
      </c>
      <c r="AV360" s="14" t="s">
        <v>81</v>
      </c>
      <c r="AW360" s="14" t="s">
        <v>30</v>
      </c>
      <c r="AX360" s="14" t="s">
        <v>73</v>
      </c>
      <c r="AY360" s="220" t="s">
        <v>118</v>
      </c>
    </row>
    <row r="361" spans="1:65" s="14" customFormat="1" ht="22.5">
      <c r="B361" s="211"/>
      <c r="C361" s="212"/>
      <c r="D361" s="201" t="s">
        <v>127</v>
      </c>
      <c r="E361" s="213" t="s">
        <v>1</v>
      </c>
      <c r="F361" s="214" t="s">
        <v>687</v>
      </c>
      <c r="G361" s="212"/>
      <c r="H361" s="213" t="s">
        <v>1</v>
      </c>
      <c r="I361" s="215"/>
      <c r="J361" s="212"/>
      <c r="K361" s="212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127</v>
      </c>
      <c r="AU361" s="220" t="s">
        <v>83</v>
      </c>
      <c r="AV361" s="14" t="s">
        <v>81</v>
      </c>
      <c r="AW361" s="14" t="s">
        <v>30</v>
      </c>
      <c r="AX361" s="14" t="s">
        <v>73</v>
      </c>
      <c r="AY361" s="220" t="s">
        <v>118</v>
      </c>
    </row>
    <row r="362" spans="1:65" s="14" customFormat="1" ht="33.75">
      <c r="B362" s="211"/>
      <c r="C362" s="212"/>
      <c r="D362" s="201" t="s">
        <v>127</v>
      </c>
      <c r="E362" s="213" t="s">
        <v>1</v>
      </c>
      <c r="F362" s="214" t="s">
        <v>688</v>
      </c>
      <c r="G362" s="212"/>
      <c r="H362" s="213" t="s">
        <v>1</v>
      </c>
      <c r="I362" s="215"/>
      <c r="J362" s="212"/>
      <c r="K362" s="212"/>
      <c r="L362" s="216"/>
      <c r="M362" s="217"/>
      <c r="N362" s="218"/>
      <c r="O362" s="218"/>
      <c r="P362" s="218"/>
      <c r="Q362" s="218"/>
      <c r="R362" s="218"/>
      <c r="S362" s="218"/>
      <c r="T362" s="219"/>
      <c r="AT362" s="220" t="s">
        <v>127</v>
      </c>
      <c r="AU362" s="220" t="s">
        <v>83</v>
      </c>
      <c r="AV362" s="14" t="s">
        <v>81</v>
      </c>
      <c r="AW362" s="14" t="s">
        <v>30</v>
      </c>
      <c r="AX362" s="14" t="s">
        <v>73</v>
      </c>
      <c r="AY362" s="220" t="s">
        <v>118</v>
      </c>
    </row>
    <row r="363" spans="1:65" s="14" customFormat="1" ht="33.75">
      <c r="B363" s="211"/>
      <c r="C363" s="212"/>
      <c r="D363" s="201" t="s">
        <v>127</v>
      </c>
      <c r="E363" s="213" t="s">
        <v>1</v>
      </c>
      <c r="F363" s="214" t="s">
        <v>689</v>
      </c>
      <c r="G363" s="212"/>
      <c r="H363" s="213" t="s">
        <v>1</v>
      </c>
      <c r="I363" s="215"/>
      <c r="J363" s="212"/>
      <c r="K363" s="212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127</v>
      </c>
      <c r="AU363" s="220" t="s">
        <v>83</v>
      </c>
      <c r="AV363" s="14" t="s">
        <v>81</v>
      </c>
      <c r="AW363" s="14" t="s">
        <v>30</v>
      </c>
      <c r="AX363" s="14" t="s">
        <v>73</v>
      </c>
      <c r="AY363" s="220" t="s">
        <v>118</v>
      </c>
    </row>
    <row r="364" spans="1:65" s="14" customFormat="1" ht="22.5">
      <c r="B364" s="211"/>
      <c r="C364" s="212"/>
      <c r="D364" s="201" t="s">
        <v>127</v>
      </c>
      <c r="E364" s="213" t="s">
        <v>1</v>
      </c>
      <c r="F364" s="214" t="s">
        <v>690</v>
      </c>
      <c r="G364" s="212"/>
      <c r="H364" s="213" t="s">
        <v>1</v>
      </c>
      <c r="I364" s="215"/>
      <c r="J364" s="212"/>
      <c r="K364" s="212"/>
      <c r="L364" s="216"/>
      <c r="M364" s="217"/>
      <c r="N364" s="218"/>
      <c r="O364" s="218"/>
      <c r="P364" s="218"/>
      <c r="Q364" s="218"/>
      <c r="R364" s="218"/>
      <c r="S364" s="218"/>
      <c r="T364" s="219"/>
      <c r="AT364" s="220" t="s">
        <v>127</v>
      </c>
      <c r="AU364" s="220" t="s">
        <v>83</v>
      </c>
      <c r="AV364" s="14" t="s">
        <v>81</v>
      </c>
      <c r="AW364" s="14" t="s">
        <v>30</v>
      </c>
      <c r="AX364" s="14" t="s">
        <v>73</v>
      </c>
      <c r="AY364" s="220" t="s">
        <v>118</v>
      </c>
    </row>
    <row r="365" spans="1:65" s="14" customFormat="1" ht="33.75">
      <c r="B365" s="211"/>
      <c r="C365" s="212"/>
      <c r="D365" s="201" t="s">
        <v>127</v>
      </c>
      <c r="E365" s="213" t="s">
        <v>1</v>
      </c>
      <c r="F365" s="214" t="s">
        <v>691</v>
      </c>
      <c r="G365" s="212"/>
      <c r="H365" s="213" t="s">
        <v>1</v>
      </c>
      <c r="I365" s="215"/>
      <c r="J365" s="212"/>
      <c r="K365" s="212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127</v>
      </c>
      <c r="AU365" s="220" t="s">
        <v>83</v>
      </c>
      <c r="AV365" s="14" t="s">
        <v>81</v>
      </c>
      <c r="AW365" s="14" t="s">
        <v>30</v>
      </c>
      <c r="AX365" s="14" t="s">
        <v>73</v>
      </c>
      <c r="AY365" s="220" t="s">
        <v>118</v>
      </c>
    </row>
    <row r="366" spans="1:65" s="14" customFormat="1" ht="22.5">
      <c r="B366" s="211"/>
      <c r="C366" s="212"/>
      <c r="D366" s="201" t="s">
        <v>127</v>
      </c>
      <c r="E366" s="213" t="s">
        <v>1</v>
      </c>
      <c r="F366" s="214" t="s">
        <v>692</v>
      </c>
      <c r="G366" s="212"/>
      <c r="H366" s="213" t="s">
        <v>1</v>
      </c>
      <c r="I366" s="215"/>
      <c r="J366" s="212"/>
      <c r="K366" s="212"/>
      <c r="L366" s="216"/>
      <c r="M366" s="217"/>
      <c r="N366" s="218"/>
      <c r="O366" s="218"/>
      <c r="P366" s="218"/>
      <c r="Q366" s="218"/>
      <c r="R366" s="218"/>
      <c r="S366" s="218"/>
      <c r="T366" s="219"/>
      <c r="AT366" s="220" t="s">
        <v>127</v>
      </c>
      <c r="AU366" s="220" t="s">
        <v>83</v>
      </c>
      <c r="AV366" s="14" t="s">
        <v>81</v>
      </c>
      <c r="AW366" s="14" t="s">
        <v>30</v>
      </c>
      <c r="AX366" s="14" t="s">
        <v>73</v>
      </c>
      <c r="AY366" s="220" t="s">
        <v>118</v>
      </c>
    </row>
    <row r="367" spans="1:65" s="14" customFormat="1">
      <c r="B367" s="211"/>
      <c r="C367" s="212"/>
      <c r="D367" s="201" t="s">
        <v>127</v>
      </c>
      <c r="E367" s="213" t="s">
        <v>1</v>
      </c>
      <c r="F367" s="214" t="s">
        <v>693</v>
      </c>
      <c r="G367" s="212"/>
      <c r="H367" s="213" t="s">
        <v>1</v>
      </c>
      <c r="I367" s="215"/>
      <c r="J367" s="212"/>
      <c r="K367" s="212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127</v>
      </c>
      <c r="AU367" s="220" t="s">
        <v>83</v>
      </c>
      <c r="AV367" s="14" t="s">
        <v>81</v>
      </c>
      <c r="AW367" s="14" t="s">
        <v>30</v>
      </c>
      <c r="AX367" s="14" t="s">
        <v>73</v>
      </c>
      <c r="AY367" s="220" t="s">
        <v>118</v>
      </c>
    </row>
    <row r="368" spans="1:65" s="14" customFormat="1">
      <c r="B368" s="211"/>
      <c r="C368" s="212"/>
      <c r="D368" s="201" t="s">
        <v>127</v>
      </c>
      <c r="E368" s="213" t="s">
        <v>1</v>
      </c>
      <c r="F368" s="214" t="s">
        <v>694</v>
      </c>
      <c r="G368" s="212"/>
      <c r="H368" s="213" t="s">
        <v>1</v>
      </c>
      <c r="I368" s="215"/>
      <c r="J368" s="212"/>
      <c r="K368" s="212"/>
      <c r="L368" s="216"/>
      <c r="M368" s="217"/>
      <c r="N368" s="218"/>
      <c r="O368" s="218"/>
      <c r="P368" s="218"/>
      <c r="Q368" s="218"/>
      <c r="R368" s="218"/>
      <c r="S368" s="218"/>
      <c r="T368" s="219"/>
      <c r="AT368" s="220" t="s">
        <v>127</v>
      </c>
      <c r="AU368" s="220" t="s">
        <v>83</v>
      </c>
      <c r="AV368" s="14" t="s">
        <v>81</v>
      </c>
      <c r="AW368" s="14" t="s">
        <v>30</v>
      </c>
      <c r="AX368" s="14" t="s">
        <v>73</v>
      </c>
      <c r="AY368" s="220" t="s">
        <v>118</v>
      </c>
    </row>
    <row r="369" spans="1:65" s="13" customFormat="1">
      <c r="B369" s="199"/>
      <c r="C369" s="200"/>
      <c r="D369" s="201" t="s">
        <v>127</v>
      </c>
      <c r="E369" s="202" t="s">
        <v>1</v>
      </c>
      <c r="F369" s="203" t="s">
        <v>695</v>
      </c>
      <c r="G369" s="200"/>
      <c r="H369" s="204">
        <v>12</v>
      </c>
      <c r="I369" s="205"/>
      <c r="J369" s="200"/>
      <c r="K369" s="200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127</v>
      </c>
      <c r="AU369" s="210" t="s">
        <v>83</v>
      </c>
      <c r="AV369" s="13" t="s">
        <v>83</v>
      </c>
      <c r="AW369" s="13" t="s">
        <v>30</v>
      </c>
      <c r="AX369" s="13" t="s">
        <v>81</v>
      </c>
      <c r="AY369" s="210" t="s">
        <v>118</v>
      </c>
    </row>
    <row r="370" spans="1:65" s="2" customFormat="1" ht="24.2" customHeight="1">
      <c r="A370" s="34"/>
      <c r="B370" s="35"/>
      <c r="C370" s="186" t="s">
        <v>696</v>
      </c>
      <c r="D370" s="186" t="s">
        <v>121</v>
      </c>
      <c r="E370" s="187" t="s">
        <v>697</v>
      </c>
      <c r="F370" s="188" t="s">
        <v>698</v>
      </c>
      <c r="G370" s="189" t="s">
        <v>248</v>
      </c>
      <c r="H370" s="190">
        <v>558.99199999999996</v>
      </c>
      <c r="I370" s="191"/>
      <c r="J370" s="192">
        <f>ROUND(I370*H370,2)</f>
        <v>0</v>
      </c>
      <c r="K370" s="188" t="s">
        <v>1</v>
      </c>
      <c r="L370" s="39"/>
      <c r="M370" s="193" t="s">
        <v>1</v>
      </c>
      <c r="N370" s="194" t="s">
        <v>38</v>
      </c>
      <c r="O370" s="71"/>
      <c r="P370" s="195">
        <f>O370*H370</f>
        <v>0</v>
      </c>
      <c r="Q370" s="195">
        <v>0</v>
      </c>
      <c r="R370" s="195">
        <f>Q370*H370</f>
        <v>0</v>
      </c>
      <c r="S370" s="195">
        <v>0</v>
      </c>
      <c r="T370" s="196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7" t="s">
        <v>160</v>
      </c>
      <c r="AT370" s="197" t="s">
        <v>121</v>
      </c>
      <c r="AU370" s="197" t="s">
        <v>83</v>
      </c>
      <c r="AY370" s="17" t="s">
        <v>118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17" t="s">
        <v>81</v>
      </c>
      <c r="BK370" s="198">
        <f>ROUND(I370*H370,2)</f>
        <v>0</v>
      </c>
      <c r="BL370" s="17" t="s">
        <v>160</v>
      </c>
      <c r="BM370" s="197" t="s">
        <v>699</v>
      </c>
    </row>
    <row r="371" spans="1:65" s="14" customFormat="1">
      <c r="B371" s="211"/>
      <c r="C371" s="212"/>
      <c r="D371" s="201" t="s">
        <v>127</v>
      </c>
      <c r="E371" s="213" t="s">
        <v>1</v>
      </c>
      <c r="F371" s="214" t="s">
        <v>700</v>
      </c>
      <c r="G371" s="212"/>
      <c r="H371" s="213" t="s">
        <v>1</v>
      </c>
      <c r="I371" s="215"/>
      <c r="J371" s="212"/>
      <c r="K371" s="212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127</v>
      </c>
      <c r="AU371" s="220" t="s">
        <v>83</v>
      </c>
      <c r="AV371" s="14" t="s">
        <v>81</v>
      </c>
      <c r="AW371" s="14" t="s">
        <v>30</v>
      </c>
      <c r="AX371" s="14" t="s">
        <v>73</v>
      </c>
      <c r="AY371" s="220" t="s">
        <v>118</v>
      </c>
    </row>
    <row r="372" spans="1:65" s="14" customFormat="1">
      <c r="B372" s="211"/>
      <c r="C372" s="212"/>
      <c r="D372" s="201" t="s">
        <v>127</v>
      </c>
      <c r="E372" s="213" t="s">
        <v>1</v>
      </c>
      <c r="F372" s="214" t="s">
        <v>701</v>
      </c>
      <c r="G372" s="212"/>
      <c r="H372" s="213" t="s">
        <v>1</v>
      </c>
      <c r="I372" s="215"/>
      <c r="J372" s="212"/>
      <c r="K372" s="212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127</v>
      </c>
      <c r="AU372" s="220" t="s">
        <v>83</v>
      </c>
      <c r="AV372" s="14" t="s">
        <v>81</v>
      </c>
      <c r="AW372" s="14" t="s">
        <v>30</v>
      </c>
      <c r="AX372" s="14" t="s">
        <v>73</v>
      </c>
      <c r="AY372" s="220" t="s">
        <v>118</v>
      </c>
    </row>
    <row r="373" spans="1:65" s="13" customFormat="1">
      <c r="B373" s="199"/>
      <c r="C373" s="200"/>
      <c r="D373" s="201" t="s">
        <v>127</v>
      </c>
      <c r="E373" s="202" t="s">
        <v>1</v>
      </c>
      <c r="F373" s="203" t="s">
        <v>702</v>
      </c>
      <c r="G373" s="200"/>
      <c r="H373" s="204">
        <v>558.99199999999996</v>
      </c>
      <c r="I373" s="205"/>
      <c r="J373" s="200"/>
      <c r="K373" s="200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127</v>
      </c>
      <c r="AU373" s="210" t="s">
        <v>83</v>
      </c>
      <c r="AV373" s="13" t="s">
        <v>83</v>
      </c>
      <c r="AW373" s="13" t="s">
        <v>30</v>
      </c>
      <c r="AX373" s="13" t="s">
        <v>81</v>
      </c>
      <c r="AY373" s="210" t="s">
        <v>118</v>
      </c>
    </row>
    <row r="374" spans="1:65" s="2" customFormat="1" ht="24.2" customHeight="1">
      <c r="A374" s="34"/>
      <c r="B374" s="35"/>
      <c r="C374" s="186" t="s">
        <v>703</v>
      </c>
      <c r="D374" s="186" t="s">
        <v>121</v>
      </c>
      <c r="E374" s="187" t="s">
        <v>704</v>
      </c>
      <c r="F374" s="188" t="s">
        <v>705</v>
      </c>
      <c r="G374" s="189" t="s">
        <v>253</v>
      </c>
      <c r="H374" s="190">
        <v>77.52</v>
      </c>
      <c r="I374" s="191"/>
      <c r="J374" s="192">
        <f>ROUND(I374*H374,2)</f>
        <v>0</v>
      </c>
      <c r="K374" s="188" t="s">
        <v>157</v>
      </c>
      <c r="L374" s="39"/>
      <c r="M374" s="193" t="s">
        <v>1</v>
      </c>
      <c r="N374" s="194" t="s">
        <v>38</v>
      </c>
      <c r="O374" s="71"/>
      <c r="P374" s="195">
        <f>O374*H374</f>
        <v>0</v>
      </c>
      <c r="Q374" s="195">
        <v>8.8000000000000003E-4</v>
      </c>
      <c r="R374" s="195">
        <f>Q374*H374</f>
        <v>6.8217600000000003E-2</v>
      </c>
      <c r="S374" s="195">
        <v>0</v>
      </c>
      <c r="T374" s="196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97" t="s">
        <v>160</v>
      </c>
      <c r="AT374" s="197" t="s">
        <v>121</v>
      </c>
      <c r="AU374" s="197" t="s">
        <v>83</v>
      </c>
      <c r="AY374" s="17" t="s">
        <v>118</v>
      </c>
      <c r="BE374" s="198">
        <f>IF(N374="základní",J374,0)</f>
        <v>0</v>
      </c>
      <c r="BF374" s="198">
        <f>IF(N374="snížená",J374,0)</f>
        <v>0</v>
      </c>
      <c r="BG374" s="198">
        <f>IF(N374="zákl. přenesená",J374,0)</f>
        <v>0</v>
      </c>
      <c r="BH374" s="198">
        <f>IF(N374="sníž. přenesená",J374,0)</f>
        <v>0</v>
      </c>
      <c r="BI374" s="198">
        <f>IF(N374="nulová",J374,0)</f>
        <v>0</v>
      </c>
      <c r="BJ374" s="17" t="s">
        <v>81</v>
      </c>
      <c r="BK374" s="198">
        <f>ROUND(I374*H374,2)</f>
        <v>0</v>
      </c>
      <c r="BL374" s="17" t="s">
        <v>160</v>
      </c>
      <c r="BM374" s="197" t="s">
        <v>706</v>
      </c>
    </row>
    <row r="375" spans="1:65" s="14" customFormat="1">
      <c r="B375" s="211"/>
      <c r="C375" s="212"/>
      <c r="D375" s="201" t="s">
        <v>127</v>
      </c>
      <c r="E375" s="213" t="s">
        <v>1</v>
      </c>
      <c r="F375" s="214" t="s">
        <v>707</v>
      </c>
      <c r="G375" s="212"/>
      <c r="H375" s="213" t="s">
        <v>1</v>
      </c>
      <c r="I375" s="215"/>
      <c r="J375" s="212"/>
      <c r="K375" s="212"/>
      <c r="L375" s="216"/>
      <c r="M375" s="217"/>
      <c r="N375" s="218"/>
      <c r="O375" s="218"/>
      <c r="P375" s="218"/>
      <c r="Q375" s="218"/>
      <c r="R375" s="218"/>
      <c r="S375" s="218"/>
      <c r="T375" s="219"/>
      <c r="AT375" s="220" t="s">
        <v>127</v>
      </c>
      <c r="AU375" s="220" t="s">
        <v>83</v>
      </c>
      <c r="AV375" s="14" t="s">
        <v>81</v>
      </c>
      <c r="AW375" s="14" t="s">
        <v>30</v>
      </c>
      <c r="AX375" s="14" t="s">
        <v>73</v>
      </c>
      <c r="AY375" s="220" t="s">
        <v>118</v>
      </c>
    </row>
    <row r="376" spans="1:65" s="13" customFormat="1">
      <c r="B376" s="199"/>
      <c r="C376" s="200"/>
      <c r="D376" s="201" t="s">
        <v>127</v>
      </c>
      <c r="E376" s="202" t="s">
        <v>1</v>
      </c>
      <c r="F376" s="203" t="s">
        <v>708</v>
      </c>
      <c r="G376" s="200"/>
      <c r="H376" s="204">
        <v>77.52</v>
      </c>
      <c r="I376" s="205"/>
      <c r="J376" s="200"/>
      <c r="K376" s="200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127</v>
      </c>
      <c r="AU376" s="210" t="s">
        <v>83</v>
      </c>
      <c r="AV376" s="13" t="s">
        <v>83</v>
      </c>
      <c r="AW376" s="13" t="s">
        <v>30</v>
      </c>
      <c r="AX376" s="13" t="s">
        <v>81</v>
      </c>
      <c r="AY376" s="210" t="s">
        <v>118</v>
      </c>
    </row>
    <row r="377" spans="1:65" s="2" customFormat="1" ht="24.2" customHeight="1">
      <c r="A377" s="34"/>
      <c r="B377" s="35"/>
      <c r="C377" s="186" t="s">
        <v>709</v>
      </c>
      <c r="D377" s="186" t="s">
        <v>121</v>
      </c>
      <c r="E377" s="187" t="s">
        <v>710</v>
      </c>
      <c r="F377" s="188" t="s">
        <v>711</v>
      </c>
      <c r="G377" s="189" t="s">
        <v>253</v>
      </c>
      <c r="H377" s="190">
        <v>77.52</v>
      </c>
      <c r="I377" s="191"/>
      <c r="J377" s="192">
        <f>ROUND(I377*H377,2)</f>
        <v>0</v>
      </c>
      <c r="K377" s="188" t="s">
        <v>157</v>
      </c>
      <c r="L377" s="39"/>
      <c r="M377" s="193" t="s">
        <v>1</v>
      </c>
      <c r="N377" s="194" t="s">
        <v>38</v>
      </c>
      <c r="O377" s="71"/>
      <c r="P377" s="195">
        <f>O377*H377</f>
        <v>0</v>
      </c>
      <c r="Q377" s="195">
        <v>0</v>
      </c>
      <c r="R377" s="195">
        <f>Q377*H377</f>
        <v>0</v>
      </c>
      <c r="S377" s="195">
        <v>0</v>
      </c>
      <c r="T377" s="196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7" t="s">
        <v>160</v>
      </c>
      <c r="AT377" s="197" t="s">
        <v>121</v>
      </c>
      <c r="AU377" s="197" t="s">
        <v>83</v>
      </c>
      <c r="AY377" s="17" t="s">
        <v>118</v>
      </c>
      <c r="BE377" s="198">
        <f>IF(N377="základní",J377,0)</f>
        <v>0</v>
      </c>
      <c r="BF377" s="198">
        <f>IF(N377="snížená",J377,0)</f>
        <v>0</v>
      </c>
      <c r="BG377" s="198">
        <f>IF(N377="zákl. přenesená",J377,0)</f>
        <v>0</v>
      </c>
      <c r="BH377" s="198">
        <f>IF(N377="sníž. přenesená",J377,0)</f>
        <v>0</v>
      </c>
      <c r="BI377" s="198">
        <f>IF(N377="nulová",J377,0)</f>
        <v>0</v>
      </c>
      <c r="BJ377" s="17" t="s">
        <v>81</v>
      </c>
      <c r="BK377" s="198">
        <f>ROUND(I377*H377,2)</f>
        <v>0</v>
      </c>
      <c r="BL377" s="17" t="s">
        <v>160</v>
      </c>
      <c r="BM377" s="197" t="s">
        <v>712</v>
      </c>
    </row>
    <row r="378" spans="1:65" s="13" customFormat="1">
      <c r="B378" s="199"/>
      <c r="C378" s="200"/>
      <c r="D378" s="201" t="s">
        <v>127</v>
      </c>
      <c r="E378" s="202" t="s">
        <v>1</v>
      </c>
      <c r="F378" s="203" t="s">
        <v>708</v>
      </c>
      <c r="G378" s="200"/>
      <c r="H378" s="204">
        <v>77.52</v>
      </c>
      <c r="I378" s="205"/>
      <c r="J378" s="200"/>
      <c r="K378" s="200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127</v>
      </c>
      <c r="AU378" s="210" t="s">
        <v>83</v>
      </c>
      <c r="AV378" s="13" t="s">
        <v>83</v>
      </c>
      <c r="AW378" s="13" t="s">
        <v>30</v>
      </c>
      <c r="AX378" s="13" t="s">
        <v>81</v>
      </c>
      <c r="AY378" s="210" t="s">
        <v>118</v>
      </c>
    </row>
    <row r="379" spans="1:65" s="2" customFormat="1" ht="24.2" customHeight="1">
      <c r="A379" s="34"/>
      <c r="B379" s="35"/>
      <c r="C379" s="186" t="s">
        <v>713</v>
      </c>
      <c r="D379" s="186" t="s">
        <v>121</v>
      </c>
      <c r="E379" s="187" t="s">
        <v>714</v>
      </c>
      <c r="F379" s="188" t="s">
        <v>715</v>
      </c>
      <c r="G379" s="189" t="s">
        <v>253</v>
      </c>
      <c r="H379" s="190">
        <v>232.56</v>
      </c>
      <c r="I379" s="191"/>
      <c r="J379" s="192">
        <f>ROUND(I379*H379,2)</f>
        <v>0</v>
      </c>
      <c r="K379" s="188" t="s">
        <v>157</v>
      </c>
      <c r="L379" s="39"/>
      <c r="M379" s="193" t="s">
        <v>1</v>
      </c>
      <c r="N379" s="194" t="s">
        <v>38</v>
      </c>
      <c r="O379" s="71"/>
      <c r="P379" s="195">
        <f>O379*H379</f>
        <v>0</v>
      </c>
      <c r="Q379" s="195">
        <v>0</v>
      </c>
      <c r="R379" s="195">
        <f>Q379*H379</f>
        <v>0</v>
      </c>
      <c r="S379" s="195">
        <v>0</v>
      </c>
      <c r="T379" s="196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7" t="s">
        <v>160</v>
      </c>
      <c r="AT379" s="197" t="s">
        <v>121</v>
      </c>
      <c r="AU379" s="197" t="s">
        <v>83</v>
      </c>
      <c r="AY379" s="17" t="s">
        <v>118</v>
      </c>
      <c r="BE379" s="198">
        <f>IF(N379="základní",J379,0)</f>
        <v>0</v>
      </c>
      <c r="BF379" s="198">
        <f>IF(N379="snížená",J379,0)</f>
        <v>0</v>
      </c>
      <c r="BG379" s="198">
        <f>IF(N379="zákl. přenesená",J379,0)</f>
        <v>0</v>
      </c>
      <c r="BH379" s="198">
        <f>IF(N379="sníž. přenesená",J379,0)</f>
        <v>0</v>
      </c>
      <c r="BI379" s="198">
        <f>IF(N379="nulová",J379,0)</f>
        <v>0</v>
      </c>
      <c r="BJ379" s="17" t="s">
        <v>81</v>
      </c>
      <c r="BK379" s="198">
        <f>ROUND(I379*H379,2)</f>
        <v>0</v>
      </c>
      <c r="BL379" s="17" t="s">
        <v>160</v>
      </c>
      <c r="BM379" s="197" t="s">
        <v>716</v>
      </c>
    </row>
    <row r="380" spans="1:65" s="13" customFormat="1">
      <c r="B380" s="199"/>
      <c r="C380" s="200"/>
      <c r="D380" s="201" t="s">
        <v>127</v>
      </c>
      <c r="E380" s="202" t="s">
        <v>1</v>
      </c>
      <c r="F380" s="203" t="s">
        <v>717</v>
      </c>
      <c r="G380" s="200"/>
      <c r="H380" s="204">
        <v>232.56</v>
      </c>
      <c r="I380" s="205"/>
      <c r="J380" s="200"/>
      <c r="K380" s="200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127</v>
      </c>
      <c r="AU380" s="210" t="s">
        <v>83</v>
      </c>
      <c r="AV380" s="13" t="s">
        <v>83</v>
      </c>
      <c r="AW380" s="13" t="s">
        <v>30</v>
      </c>
      <c r="AX380" s="13" t="s">
        <v>81</v>
      </c>
      <c r="AY380" s="210" t="s">
        <v>118</v>
      </c>
    </row>
    <row r="381" spans="1:65" s="2" customFormat="1" ht="24.2" customHeight="1">
      <c r="A381" s="34"/>
      <c r="B381" s="35"/>
      <c r="C381" s="186" t="s">
        <v>718</v>
      </c>
      <c r="D381" s="186" t="s">
        <v>121</v>
      </c>
      <c r="E381" s="187" t="s">
        <v>719</v>
      </c>
      <c r="F381" s="188" t="s">
        <v>720</v>
      </c>
      <c r="G381" s="189" t="s">
        <v>253</v>
      </c>
      <c r="H381" s="190">
        <v>3</v>
      </c>
      <c r="I381" s="191"/>
      <c r="J381" s="192">
        <f>ROUND(I381*H381,2)</f>
        <v>0</v>
      </c>
      <c r="K381" s="188" t="s">
        <v>157</v>
      </c>
      <c r="L381" s="39"/>
      <c r="M381" s="193" t="s">
        <v>1</v>
      </c>
      <c r="N381" s="194" t="s">
        <v>38</v>
      </c>
      <c r="O381" s="71"/>
      <c r="P381" s="195">
        <f>O381*H381</f>
        <v>0</v>
      </c>
      <c r="Q381" s="195">
        <v>0.12</v>
      </c>
      <c r="R381" s="195">
        <f>Q381*H381</f>
        <v>0.36</v>
      </c>
      <c r="S381" s="195">
        <v>2.2000000000000002</v>
      </c>
      <c r="T381" s="196">
        <f>S381*H381</f>
        <v>6.6000000000000005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7" t="s">
        <v>160</v>
      </c>
      <c r="AT381" s="197" t="s">
        <v>121</v>
      </c>
      <c r="AU381" s="197" t="s">
        <v>83</v>
      </c>
      <c r="AY381" s="17" t="s">
        <v>118</v>
      </c>
      <c r="BE381" s="198">
        <f>IF(N381="základní",J381,0)</f>
        <v>0</v>
      </c>
      <c r="BF381" s="198">
        <f>IF(N381="snížená",J381,0)</f>
        <v>0</v>
      </c>
      <c r="BG381" s="198">
        <f>IF(N381="zákl. přenesená",J381,0)</f>
        <v>0</v>
      </c>
      <c r="BH381" s="198">
        <f>IF(N381="sníž. přenesená",J381,0)</f>
        <v>0</v>
      </c>
      <c r="BI381" s="198">
        <f>IF(N381="nulová",J381,0)</f>
        <v>0</v>
      </c>
      <c r="BJ381" s="17" t="s">
        <v>81</v>
      </c>
      <c r="BK381" s="198">
        <f>ROUND(I381*H381,2)</f>
        <v>0</v>
      </c>
      <c r="BL381" s="17" t="s">
        <v>160</v>
      </c>
      <c r="BM381" s="197" t="s">
        <v>721</v>
      </c>
    </row>
    <row r="382" spans="1:65" s="13" customFormat="1">
      <c r="B382" s="199"/>
      <c r="C382" s="200"/>
      <c r="D382" s="201" t="s">
        <v>127</v>
      </c>
      <c r="E382" s="202" t="s">
        <v>1</v>
      </c>
      <c r="F382" s="203" t="s">
        <v>722</v>
      </c>
      <c r="G382" s="200"/>
      <c r="H382" s="204">
        <v>3</v>
      </c>
      <c r="I382" s="205"/>
      <c r="J382" s="200"/>
      <c r="K382" s="200"/>
      <c r="L382" s="206"/>
      <c r="M382" s="207"/>
      <c r="N382" s="208"/>
      <c r="O382" s="208"/>
      <c r="P382" s="208"/>
      <c r="Q382" s="208"/>
      <c r="R382" s="208"/>
      <c r="S382" s="208"/>
      <c r="T382" s="209"/>
      <c r="AT382" s="210" t="s">
        <v>127</v>
      </c>
      <c r="AU382" s="210" t="s">
        <v>83</v>
      </c>
      <c r="AV382" s="13" t="s">
        <v>83</v>
      </c>
      <c r="AW382" s="13" t="s">
        <v>30</v>
      </c>
      <c r="AX382" s="13" t="s">
        <v>81</v>
      </c>
      <c r="AY382" s="210" t="s">
        <v>118</v>
      </c>
    </row>
    <row r="383" spans="1:65" s="2" customFormat="1" ht="24.2" customHeight="1">
      <c r="A383" s="34"/>
      <c r="B383" s="35"/>
      <c r="C383" s="186" t="s">
        <v>723</v>
      </c>
      <c r="D383" s="186" t="s">
        <v>121</v>
      </c>
      <c r="E383" s="187" t="s">
        <v>724</v>
      </c>
      <c r="F383" s="188" t="s">
        <v>725</v>
      </c>
      <c r="G383" s="189" t="s">
        <v>253</v>
      </c>
      <c r="H383" s="190">
        <v>41.146999999999998</v>
      </c>
      <c r="I383" s="191"/>
      <c r="J383" s="192">
        <f>ROUND(I383*H383,2)</f>
        <v>0</v>
      </c>
      <c r="K383" s="188" t="s">
        <v>157</v>
      </c>
      <c r="L383" s="39"/>
      <c r="M383" s="193" t="s">
        <v>1</v>
      </c>
      <c r="N383" s="194" t="s">
        <v>38</v>
      </c>
      <c r="O383" s="71"/>
      <c r="P383" s="195">
        <f>O383*H383</f>
        <v>0</v>
      </c>
      <c r="Q383" s="195">
        <v>0.12171</v>
      </c>
      <c r="R383" s="195">
        <f>Q383*H383</f>
        <v>5.0080013699999997</v>
      </c>
      <c r="S383" s="195">
        <v>2.4</v>
      </c>
      <c r="T383" s="196">
        <f>S383*H383</f>
        <v>98.752799999999993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97" t="s">
        <v>160</v>
      </c>
      <c r="AT383" s="197" t="s">
        <v>121</v>
      </c>
      <c r="AU383" s="197" t="s">
        <v>83</v>
      </c>
      <c r="AY383" s="17" t="s">
        <v>118</v>
      </c>
      <c r="BE383" s="198">
        <f>IF(N383="základní",J383,0)</f>
        <v>0</v>
      </c>
      <c r="BF383" s="198">
        <f>IF(N383="snížená",J383,0)</f>
        <v>0</v>
      </c>
      <c r="BG383" s="198">
        <f>IF(N383="zákl. přenesená",J383,0)</f>
        <v>0</v>
      </c>
      <c r="BH383" s="198">
        <f>IF(N383="sníž. přenesená",J383,0)</f>
        <v>0</v>
      </c>
      <c r="BI383" s="198">
        <f>IF(N383="nulová",J383,0)</f>
        <v>0</v>
      </c>
      <c r="BJ383" s="17" t="s">
        <v>81</v>
      </c>
      <c r="BK383" s="198">
        <f>ROUND(I383*H383,2)</f>
        <v>0</v>
      </c>
      <c r="BL383" s="17" t="s">
        <v>160</v>
      </c>
      <c r="BM383" s="197" t="s">
        <v>726</v>
      </c>
    </row>
    <row r="384" spans="1:65" s="13" customFormat="1">
      <c r="B384" s="199"/>
      <c r="C384" s="200"/>
      <c r="D384" s="201" t="s">
        <v>127</v>
      </c>
      <c r="E384" s="202" t="s">
        <v>1</v>
      </c>
      <c r="F384" s="203" t="s">
        <v>727</v>
      </c>
      <c r="G384" s="200"/>
      <c r="H384" s="204">
        <v>0.13200000000000001</v>
      </c>
      <c r="I384" s="205"/>
      <c r="J384" s="200"/>
      <c r="K384" s="200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127</v>
      </c>
      <c r="AU384" s="210" t="s">
        <v>83</v>
      </c>
      <c r="AV384" s="13" t="s">
        <v>83</v>
      </c>
      <c r="AW384" s="13" t="s">
        <v>30</v>
      </c>
      <c r="AX384" s="13" t="s">
        <v>73</v>
      </c>
      <c r="AY384" s="210" t="s">
        <v>118</v>
      </c>
    </row>
    <row r="385" spans="1:65" s="13" customFormat="1" ht="22.5">
      <c r="B385" s="199"/>
      <c r="C385" s="200"/>
      <c r="D385" s="201" t="s">
        <v>127</v>
      </c>
      <c r="E385" s="202" t="s">
        <v>1</v>
      </c>
      <c r="F385" s="203" t="s">
        <v>728</v>
      </c>
      <c r="G385" s="200"/>
      <c r="H385" s="204">
        <v>7.99</v>
      </c>
      <c r="I385" s="205"/>
      <c r="J385" s="200"/>
      <c r="K385" s="200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127</v>
      </c>
      <c r="AU385" s="210" t="s">
        <v>83</v>
      </c>
      <c r="AV385" s="13" t="s">
        <v>83</v>
      </c>
      <c r="AW385" s="13" t="s">
        <v>30</v>
      </c>
      <c r="AX385" s="13" t="s">
        <v>73</v>
      </c>
      <c r="AY385" s="210" t="s">
        <v>118</v>
      </c>
    </row>
    <row r="386" spans="1:65" s="13" customFormat="1">
      <c r="B386" s="199"/>
      <c r="C386" s="200"/>
      <c r="D386" s="201" t="s">
        <v>127</v>
      </c>
      <c r="E386" s="202" t="s">
        <v>1</v>
      </c>
      <c r="F386" s="203" t="s">
        <v>729</v>
      </c>
      <c r="G386" s="200"/>
      <c r="H386" s="204">
        <v>5.226</v>
      </c>
      <c r="I386" s="205"/>
      <c r="J386" s="200"/>
      <c r="K386" s="200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127</v>
      </c>
      <c r="AU386" s="210" t="s">
        <v>83</v>
      </c>
      <c r="AV386" s="13" t="s">
        <v>83</v>
      </c>
      <c r="AW386" s="13" t="s">
        <v>30</v>
      </c>
      <c r="AX386" s="13" t="s">
        <v>73</v>
      </c>
      <c r="AY386" s="210" t="s">
        <v>118</v>
      </c>
    </row>
    <row r="387" spans="1:65" s="13" customFormat="1">
      <c r="B387" s="199"/>
      <c r="C387" s="200"/>
      <c r="D387" s="201" t="s">
        <v>127</v>
      </c>
      <c r="E387" s="202" t="s">
        <v>1</v>
      </c>
      <c r="F387" s="203" t="s">
        <v>730</v>
      </c>
      <c r="G387" s="200"/>
      <c r="H387" s="204">
        <v>27.798999999999999</v>
      </c>
      <c r="I387" s="205"/>
      <c r="J387" s="200"/>
      <c r="K387" s="200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127</v>
      </c>
      <c r="AU387" s="210" t="s">
        <v>83</v>
      </c>
      <c r="AV387" s="13" t="s">
        <v>83</v>
      </c>
      <c r="AW387" s="13" t="s">
        <v>30</v>
      </c>
      <c r="AX387" s="13" t="s">
        <v>73</v>
      </c>
      <c r="AY387" s="210" t="s">
        <v>118</v>
      </c>
    </row>
    <row r="388" spans="1:65" s="15" customFormat="1">
      <c r="B388" s="224"/>
      <c r="C388" s="225"/>
      <c r="D388" s="201" t="s">
        <v>127</v>
      </c>
      <c r="E388" s="226" t="s">
        <v>1</v>
      </c>
      <c r="F388" s="227" t="s">
        <v>299</v>
      </c>
      <c r="G388" s="225"/>
      <c r="H388" s="228">
        <v>41.146999999999998</v>
      </c>
      <c r="I388" s="229"/>
      <c r="J388" s="225"/>
      <c r="K388" s="225"/>
      <c r="L388" s="230"/>
      <c r="M388" s="231"/>
      <c r="N388" s="232"/>
      <c r="O388" s="232"/>
      <c r="P388" s="232"/>
      <c r="Q388" s="232"/>
      <c r="R388" s="232"/>
      <c r="S388" s="232"/>
      <c r="T388" s="233"/>
      <c r="AT388" s="234" t="s">
        <v>127</v>
      </c>
      <c r="AU388" s="234" t="s">
        <v>83</v>
      </c>
      <c r="AV388" s="15" t="s">
        <v>160</v>
      </c>
      <c r="AW388" s="15" t="s">
        <v>30</v>
      </c>
      <c r="AX388" s="15" t="s">
        <v>81</v>
      </c>
      <c r="AY388" s="234" t="s">
        <v>118</v>
      </c>
    </row>
    <row r="389" spans="1:65" s="2" customFormat="1" ht="24.2" customHeight="1">
      <c r="A389" s="34"/>
      <c r="B389" s="35"/>
      <c r="C389" s="186" t="s">
        <v>731</v>
      </c>
      <c r="D389" s="186" t="s">
        <v>121</v>
      </c>
      <c r="E389" s="187" t="s">
        <v>732</v>
      </c>
      <c r="F389" s="188" t="s">
        <v>733</v>
      </c>
      <c r="G389" s="189" t="s">
        <v>350</v>
      </c>
      <c r="H389" s="190">
        <v>59.26</v>
      </c>
      <c r="I389" s="191"/>
      <c r="J389" s="192">
        <f>ROUND(I389*H389,2)</f>
        <v>0</v>
      </c>
      <c r="K389" s="188" t="s">
        <v>157</v>
      </c>
      <c r="L389" s="39"/>
      <c r="M389" s="193" t="s">
        <v>1</v>
      </c>
      <c r="N389" s="194" t="s">
        <v>38</v>
      </c>
      <c r="O389" s="71"/>
      <c r="P389" s="195">
        <f>O389*H389</f>
        <v>0</v>
      </c>
      <c r="Q389" s="195">
        <v>8.0000000000000007E-5</v>
      </c>
      <c r="R389" s="195">
        <f>Q389*H389</f>
        <v>4.7407999999999999E-3</v>
      </c>
      <c r="S389" s="195">
        <v>1.7999999999999999E-2</v>
      </c>
      <c r="T389" s="196">
        <f>S389*H389</f>
        <v>1.0666799999999999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7" t="s">
        <v>160</v>
      </c>
      <c r="AT389" s="197" t="s">
        <v>121</v>
      </c>
      <c r="AU389" s="197" t="s">
        <v>83</v>
      </c>
      <c r="AY389" s="17" t="s">
        <v>118</v>
      </c>
      <c r="BE389" s="198">
        <f>IF(N389="základní",J389,0)</f>
        <v>0</v>
      </c>
      <c r="BF389" s="198">
        <f>IF(N389="snížená",J389,0)</f>
        <v>0</v>
      </c>
      <c r="BG389" s="198">
        <f>IF(N389="zákl. přenesená",J389,0)</f>
        <v>0</v>
      </c>
      <c r="BH389" s="198">
        <f>IF(N389="sníž. přenesená",J389,0)</f>
        <v>0</v>
      </c>
      <c r="BI389" s="198">
        <f>IF(N389="nulová",J389,0)</f>
        <v>0</v>
      </c>
      <c r="BJ389" s="17" t="s">
        <v>81</v>
      </c>
      <c r="BK389" s="198">
        <f>ROUND(I389*H389,2)</f>
        <v>0</v>
      </c>
      <c r="BL389" s="17" t="s">
        <v>160</v>
      </c>
      <c r="BM389" s="197" t="s">
        <v>734</v>
      </c>
    </row>
    <row r="390" spans="1:65" s="13" customFormat="1">
      <c r="B390" s="199"/>
      <c r="C390" s="200"/>
      <c r="D390" s="201" t="s">
        <v>127</v>
      </c>
      <c r="E390" s="202" t="s">
        <v>1</v>
      </c>
      <c r="F390" s="203" t="s">
        <v>735</v>
      </c>
      <c r="G390" s="200"/>
      <c r="H390" s="204">
        <v>59.26</v>
      </c>
      <c r="I390" s="205"/>
      <c r="J390" s="200"/>
      <c r="K390" s="200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127</v>
      </c>
      <c r="AU390" s="210" t="s">
        <v>83</v>
      </c>
      <c r="AV390" s="13" t="s">
        <v>83</v>
      </c>
      <c r="AW390" s="13" t="s">
        <v>30</v>
      </c>
      <c r="AX390" s="13" t="s">
        <v>81</v>
      </c>
      <c r="AY390" s="210" t="s">
        <v>118</v>
      </c>
    </row>
    <row r="391" spans="1:65" s="2" customFormat="1" ht="37.9" customHeight="1">
      <c r="A391" s="34"/>
      <c r="B391" s="35"/>
      <c r="C391" s="186" t="s">
        <v>736</v>
      </c>
      <c r="D391" s="186" t="s">
        <v>121</v>
      </c>
      <c r="E391" s="187" t="s">
        <v>737</v>
      </c>
      <c r="F391" s="188" t="s">
        <v>738</v>
      </c>
      <c r="G391" s="189" t="s">
        <v>350</v>
      </c>
      <c r="H391" s="190">
        <v>160</v>
      </c>
      <c r="I391" s="191"/>
      <c r="J391" s="192">
        <f>ROUND(I391*H391,2)</f>
        <v>0</v>
      </c>
      <c r="K391" s="188" t="s">
        <v>157</v>
      </c>
      <c r="L391" s="39"/>
      <c r="M391" s="193" t="s">
        <v>1</v>
      </c>
      <c r="N391" s="194" t="s">
        <v>38</v>
      </c>
      <c r="O391" s="71"/>
      <c r="P391" s="195">
        <f>O391*H391</f>
        <v>0</v>
      </c>
      <c r="Q391" s="195">
        <v>2.9E-4</v>
      </c>
      <c r="R391" s="195">
        <f>Q391*H391</f>
        <v>4.6399999999999997E-2</v>
      </c>
      <c r="S391" s="195">
        <v>5.3999999999999999E-2</v>
      </c>
      <c r="T391" s="196">
        <f>S391*H391</f>
        <v>8.64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97" t="s">
        <v>160</v>
      </c>
      <c r="AT391" s="197" t="s">
        <v>121</v>
      </c>
      <c r="AU391" s="197" t="s">
        <v>83</v>
      </c>
      <c r="AY391" s="17" t="s">
        <v>118</v>
      </c>
      <c r="BE391" s="198">
        <f>IF(N391="základní",J391,0)</f>
        <v>0</v>
      </c>
      <c r="BF391" s="198">
        <f>IF(N391="snížená",J391,0)</f>
        <v>0</v>
      </c>
      <c r="BG391" s="198">
        <f>IF(N391="zákl. přenesená",J391,0)</f>
        <v>0</v>
      </c>
      <c r="BH391" s="198">
        <f>IF(N391="sníž. přenesená",J391,0)</f>
        <v>0</v>
      </c>
      <c r="BI391" s="198">
        <f>IF(N391="nulová",J391,0)</f>
        <v>0</v>
      </c>
      <c r="BJ391" s="17" t="s">
        <v>81</v>
      </c>
      <c r="BK391" s="198">
        <f>ROUND(I391*H391,2)</f>
        <v>0</v>
      </c>
      <c r="BL391" s="17" t="s">
        <v>160</v>
      </c>
      <c r="BM391" s="197" t="s">
        <v>739</v>
      </c>
    </row>
    <row r="392" spans="1:65" s="13" customFormat="1" ht="22.5">
      <c r="B392" s="199"/>
      <c r="C392" s="200"/>
      <c r="D392" s="201" t="s">
        <v>127</v>
      </c>
      <c r="E392" s="202" t="s">
        <v>1</v>
      </c>
      <c r="F392" s="203" t="s">
        <v>740</v>
      </c>
      <c r="G392" s="200"/>
      <c r="H392" s="204">
        <v>160</v>
      </c>
      <c r="I392" s="205"/>
      <c r="J392" s="200"/>
      <c r="K392" s="200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127</v>
      </c>
      <c r="AU392" s="210" t="s">
        <v>83</v>
      </c>
      <c r="AV392" s="13" t="s">
        <v>83</v>
      </c>
      <c r="AW392" s="13" t="s">
        <v>30</v>
      </c>
      <c r="AX392" s="13" t="s">
        <v>81</v>
      </c>
      <c r="AY392" s="210" t="s">
        <v>118</v>
      </c>
    </row>
    <row r="393" spans="1:65" s="2" customFormat="1" ht="14.45" customHeight="1">
      <c r="A393" s="34"/>
      <c r="B393" s="35"/>
      <c r="C393" s="186" t="s">
        <v>741</v>
      </c>
      <c r="D393" s="186" t="s">
        <v>121</v>
      </c>
      <c r="E393" s="187" t="s">
        <v>742</v>
      </c>
      <c r="F393" s="188" t="s">
        <v>743</v>
      </c>
      <c r="G393" s="189" t="s">
        <v>744</v>
      </c>
      <c r="H393" s="190">
        <v>17.042999999999999</v>
      </c>
      <c r="I393" s="191"/>
      <c r="J393" s="192">
        <f>ROUND(I393*H393,2)</f>
        <v>0</v>
      </c>
      <c r="K393" s="188" t="s">
        <v>1</v>
      </c>
      <c r="L393" s="39"/>
      <c r="M393" s="193" t="s">
        <v>1</v>
      </c>
      <c r="N393" s="194" t="s">
        <v>38</v>
      </c>
      <c r="O393" s="71"/>
      <c r="P393" s="195">
        <f>O393*H393</f>
        <v>0</v>
      </c>
      <c r="Q393" s="195">
        <v>0</v>
      </c>
      <c r="R393" s="195">
        <f>Q393*H393</f>
        <v>0</v>
      </c>
      <c r="S393" s="195">
        <v>0</v>
      </c>
      <c r="T393" s="196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7" t="s">
        <v>160</v>
      </c>
      <c r="AT393" s="197" t="s">
        <v>121</v>
      </c>
      <c r="AU393" s="197" t="s">
        <v>83</v>
      </c>
      <c r="AY393" s="17" t="s">
        <v>118</v>
      </c>
      <c r="BE393" s="198">
        <f>IF(N393="základní",J393,0)</f>
        <v>0</v>
      </c>
      <c r="BF393" s="198">
        <f>IF(N393="snížená",J393,0)</f>
        <v>0</v>
      </c>
      <c r="BG393" s="198">
        <f>IF(N393="zákl. přenesená",J393,0)</f>
        <v>0</v>
      </c>
      <c r="BH393" s="198">
        <f>IF(N393="sníž. přenesená",J393,0)</f>
        <v>0</v>
      </c>
      <c r="BI393" s="198">
        <f>IF(N393="nulová",J393,0)</f>
        <v>0</v>
      </c>
      <c r="BJ393" s="17" t="s">
        <v>81</v>
      </c>
      <c r="BK393" s="198">
        <f>ROUND(I393*H393,2)</f>
        <v>0</v>
      </c>
      <c r="BL393" s="17" t="s">
        <v>160</v>
      </c>
      <c r="BM393" s="197" t="s">
        <v>745</v>
      </c>
    </row>
    <row r="394" spans="1:65" s="13" customFormat="1">
      <c r="B394" s="199"/>
      <c r="C394" s="200"/>
      <c r="D394" s="201" t="s">
        <v>127</v>
      </c>
      <c r="E394" s="202" t="s">
        <v>1</v>
      </c>
      <c r="F394" s="203" t="s">
        <v>746</v>
      </c>
      <c r="G394" s="200"/>
      <c r="H394" s="204">
        <v>15.867000000000001</v>
      </c>
      <c r="I394" s="205"/>
      <c r="J394" s="200"/>
      <c r="K394" s="200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127</v>
      </c>
      <c r="AU394" s="210" t="s">
        <v>83</v>
      </c>
      <c r="AV394" s="13" t="s">
        <v>83</v>
      </c>
      <c r="AW394" s="13" t="s">
        <v>30</v>
      </c>
      <c r="AX394" s="13" t="s">
        <v>73</v>
      </c>
      <c r="AY394" s="210" t="s">
        <v>118</v>
      </c>
    </row>
    <row r="395" spans="1:65" s="14" customFormat="1">
      <c r="B395" s="211"/>
      <c r="C395" s="212"/>
      <c r="D395" s="201" t="s">
        <v>127</v>
      </c>
      <c r="E395" s="213" t="s">
        <v>1</v>
      </c>
      <c r="F395" s="214" t="s">
        <v>747</v>
      </c>
      <c r="G395" s="212"/>
      <c r="H395" s="213" t="s">
        <v>1</v>
      </c>
      <c r="I395" s="215"/>
      <c r="J395" s="212"/>
      <c r="K395" s="212"/>
      <c r="L395" s="216"/>
      <c r="M395" s="217"/>
      <c r="N395" s="218"/>
      <c r="O395" s="218"/>
      <c r="P395" s="218"/>
      <c r="Q395" s="218"/>
      <c r="R395" s="218"/>
      <c r="S395" s="218"/>
      <c r="T395" s="219"/>
      <c r="AT395" s="220" t="s">
        <v>127</v>
      </c>
      <c r="AU395" s="220" t="s">
        <v>83</v>
      </c>
      <c r="AV395" s="14" t="s">
        <v>81</v>
      </c>
      <c r="AW395" s="14" t="s">
        <v>30</v>
      </c>
      <c r="AX395" s="14" t="s">
        <v>73</v>
      </c>
      <c r="AY395" s="220" t="s">
        <v>118</v>
      </c>
    </row>
    <row r="396" spans="1:65" s="13" customFormat="1">
      <c r="B396" s="199"/>
      <c r="C396" s="200"/>
      <c r="D396" s="201" t="s">
        <v>127</v>
      </c>
      <c r="E396" s="202" t="s">
        <v>1</v>
      </c>
      <c r="F396" s="203" t="s">
        <v>748</v>
      </c>
      <c r="G396" s="200"/>
      <c r="H396" s="204">
        <v>0.64</v>
      </c>
      <c r="I396" s="205"/>
      <c r="J396" s="200"/>
      <c r="K396" s="200"/>
      <c r="L396" s="206"/>
      <c r="M396" s="207"/>
      <c r="N396" s="208"/>
      <c r="O396" s="208"/>
      <c r="P396" s="208"/>
      <c r="Q396" s="208"/>
      <c r="R396" s="208"/>
      <c r="S396" s="208"/>
      <c r="T396" s="209"/>
      <c r="AT396" s="210" t="s">
        <v>127</v>
      </c>
      <c r="AU396" s="210" t="s">
        <v>83</v>
      </c>
      <c r="AV396" s="13" t="s">
        <v>83</v>
      </c>
      <c r="AW396" s="13" t="s">
        <v>30</v>
      </c>
      <c r="AX396" s="13" t="s">
        <v>73</v>
      </c>
      <c r="AY396" s="210" t="s">
        <v>118</v>
      </c>
    </row>
    <row r="397" spans="1:65" s="13" customFormat="1">
      <c r="B397" s="199"/>
      <c r="C397" s="200"/>
      <c r="D397" s="201" t="s">
        <v>127</v>
      </c>
      <c r="E397" s="202" t="s">
        <v>1</v>
      </c>
      <c r="F397" s="203" t="s">
        <v>749</v>
      </c>
      <c r="G397" s="200"/>
      <c r="H397" s="204">
        <v>0.53600000000000003</v>
      </c>
      <c r="I397" s="205"/>
      <c r="J397" s="200"/>
      <c r="K397" s="200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127</v>
      </c>
      <c r="AU397" s="210" t="s">
        <v>83</v>
      </c>
      <c r="AV397" s="13" t="s">
        <v>83</v>
      </c>
      <c r="AW397" s="13" t="s">
        <v>30</v>
      </c>
      <c r="AX397" s="13" t="s">
        <v>73</v>
      </c>
      <c r="AY397" s="210" t="s">
        <v>118</v>
      </c>
    </row>
    <row r="398" spans="1:65" s="15" customFormat="1">
      <c r="B398" s="224"/>
      <c r="C398" s="225"/>
      <c r="D398" s="201" t="s">
        <v>127</v>
      </c>
      <c r="E398" s="226" t="s">
        <v>1</v>
      </c>
      <c r="F398" s="227" t="s">
        <v>299</v>
      </c>
      <c r="G398" s="225"/>
      <c r="H398" s="228">
        <v>17.042999999999999</v>
      </c>
      <c r="I398" s="229"/>
      <c r="J398" s="225"/>
      <c r="K398" s="225"/>
      <c r="L398" s="230"/>
      <c r="M398" s="231"/>
      <c r="N398" s="232"/>
      <c r="O398" s="232"/>
      <c r="P398" s="232"/>
      <c r="Q398" s="232"/>
      <c r="R398" s="232"/>
      <c r="S398" s="232"/>
      <c r="T398" s="233"/>
      <c r="AT398" s="234" t="s">
        <v>127</v>
      </c>
      <c r="AU398" s="234" t="s">
        <v>83</v>
      </c>
      <c r="AV398" s="15" t="s">
        <v>160</v>
      </c>
      <c r="AW398" s="15" t="s">
        <v>30</v>
      </c>
      <c r="AX398" s="15" t="s">
        <v>81</v>
      </c>
      <c r="AY398" s="234" t="s">
        <v>118</v>
      </c>
    </row>
    <row r="399" spans="1:65" s="2" customFormat="1" ht="24.2" customHeight="1">
      <c r="A399" s="34"/>
      <c r="B399" s="35"/>
      <c r="C399" s="186" t="s">
        <v>750</v>
      </c>
      <c r="D399" s="186" t="s">
        <v>121</v>
      </c>
      <c r="E399" s="187" t="s">
        <v>751</v>
      </c>
      <c r="F399" s="188" t="s">
        <v>752</v>
      </c>
      <c r="G399" s="189" t="s">
        <v>744</v>
      </c>
      <c r="H399" s="190">
        <v>3.5</v>
      </c>
      <c r="I399" s="191"/>
      <c r="J399" s="192">
        <f>ROUND(I399*H399,2)</f>
        <v>0</v>
      </c>
      <c r="K399" s="188" t="s">
        <v>1</v>
      </c>
      <c r="L399" s="39"/>
      <c r="M399" s="193" t="s">
        <v>1</v>
      </c>
      <c r="N399" s="194" t="s">
        <v>38</v>
      </c>
      <c r="O399" s="71"/>
      <c r="P399" s="195">
        <f>O399*H399</f>
        <v>0</v>
      </c>
      <c r="Q399" s="195">
        <v>0</v>
      </c>
      <c r="R399" s="195">
        <f>Q399*H399</f>
        <v>0</v>
      </c>
      <c r="S399" s="195">
        <v>0</v>
      </c>
      <c r="T399" s="196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97" t="s">
        <v>160</v>
      </c>
      <c r="AT399" s="197" t="s">
        <v>121</v>
      </c>
      <c r="AU399" s="197" t="s">
        <v>83</v>
      </c>
      <c r="AY399" s="17" t="s">
        <v>118</v>
      </c>
      <c r="BE399" s="198">
        <f>IF(N399="základní",J399,0)</f>
        <v>0</v>
      </c>
      <c r="BF399" s="198">
        <f>IF(N399="snížená",J399,0)</f>
        <v>0</v>
      </c>
      <c r="BG399" s="198">
        <f>IF(N399="zákl. přenesená",J399,0)</f>
        <v>0</v>
      </c>
      <c r="BH399" s="198">
        <f>IF(N399="sníž. přenesená",J399,0)</f>
        <v>0</v>
      </c>
      <c r="BI399" s="198">
        <f>IF(N399="nulová",J399,0)</f>
        <v>0</v>
      </c>
      <c r="BJ399" s="17" t="s">
        <v>81</v>
      </c>
      <c r="BK399" s="198">
        <f>ROUND(I399*H399,2)</f>
        <v>0</v>
      </c>
      <c r="BL399" s="17" t="s">
        <v>160</v>
      </c>
      <c r="BM399" s="197" t="s">
        <v>753</v>
      </c>
    </row>
    <row r="400" spans="1:65" s="14" customFormat="1" ht="22.5">
      <c r="B400" s="211"/>
      <c r="C400" s="212"/>
      <c r="D400" s="201" t="s">
        <v>127</v>
      </c>
      <c r="E400" s="213" t="s">
        <v>1</v>
      </c>
      <c r="F400" s="214" t="s">
        <v>754</v>
      </c>
      <c r="G400" s="212"/>
      <c r="H400" s="213" t="s">
        <v>1</v>
      </c>
      <c r="I400" s="215"/>
      <c r="J400" s="212"/>
      <c r="K400" s="212"/>
      <c r="L400" s="216"/>
      <c r="M400" s="217"/>
      <c r="N400" s="218"/>
      <c r="O400" s="218"/>
      <c r="P400" s="218"/>
      <c r="Q400" s="218"/>
      <c r="R400" s="218"/>
      <c r="S400" s="218"/>
      <c r="T400" s="219"/>
      <c r="AT400" s="220" t="s">
        <v>127</v>
      </c>
      <c r="AU400" s="220" t="s">
        <v>83</v>
      </c>
      <c r="AV400" s="14" t="s">
        <v>81</v>
      </c>
      <c r="AW400" s="14" t="s">
        <v>30</v>
      </c>
      <c r="AX400" s="14" t="s">
        <v>73</v>
      </c>
      <c r="AY400" s="220" t="s">
        <v>118</v>
      </c>
    </row>
    <row r="401" spans="1:65" s="13" customFormat="1">
      <c r="B401" s="199"/>
      <c r="C401" s="200"/>
      <c r="D401" s="201" t="s">
        <v>127</v>
      </c>
      <c r="E401" s="202" t="s">
        <v>1</v>
      </c>
      <c r="F401" s="203" t="s">
        <v>755</v>
      </c>
      <c r="G401" s="200"/>
      <c r="H401" s="204">
        <v>3.5</v>
      </c>
      <c r="I401" s="205"/>
      <c r="J401" s="200"/>
      <c r="K401" s="200"/>
      <c r="L401" s="206"/>
      <c r="M401" s="207"/>
      <c r="N401" s="208"/>
      <c r="O401" s="208"/>
      <c r="P401" s="208"/>
      <c r="Q401" s="208"/>
      <c r="R401" s="208"/>
      <c r="S401" s="208"/>
      <c r="T401" s="209"/>
      <c r="AT401" s="210" t="s">
        <v>127</v>
      </c>
      <c r="AU401" s="210" t="s">
        <v>83</v>
      </c>
      <c r="AV401" s="13" t="s">
        <v>83</v>
      </c>
      <c r="AW401" s="13" t="s">
        <v>30</v>
      </c>
      <c r="AX401" s="13" t="s">
        <v>81</v>
      </c>
      <c r="AY401" s="210" t="s">
        <v>118</v>
      </c>
    </row>
    <row r="402" spans="1:65" s="2" customFormat="1" ht="24.2" customHeight="1">
      <c r="A402" s="34"/>
      <c r="B402" s="35"/>
      <c r="C402" s="186" t="s">
        <v>756</v>
      </c>
      <c r="D402" s="186" t="s">
        <v>121</v>
      </c>
      <c r="E402" s="187" t="s">
        <v>757</v>
      </c>
      <c r="F402" s="188" t="s">
        <v>758</v>
      </c>
      <c r="G402" s="189" t="s">
        <v>248</v>
      </c>
      <c r="H402" s="190">
        <v>35.520000000000003</v>
      </c>
      <c r="I402" s="191"/>
      <c r="J402" s="192">
        <f>ROUND(I402*H402,2)</f>
        <v>0</v>
      </c>
      <c r="K402" s="188" t="s">
        <v>157</v>
      </c>
      <c r="L402" s="39"/>
      <c r="M402" s="193" t="s">
        <v>1</v>
      </c>
      <c r="N402" s="194" t="s">
        <v>38</v>
      </c>
      <c r="O402" s="71"/>
      <c r="P402" s="195">
        <f>O402*H402</f>
        <v>0</v>
      </c>
      <c r="Q402" s="195">
        <v>0</v>
      </c>
      <c r="R402" s="195">
        <f>Q402*H402</f>
        <v>0</v>
      </c>
      <c r="S402" s="195">
        <v>7.0000000000000007E-2</v>
      </c>
      <c r="T402" s="196">
        <f>S402*H402</f>
        <v>2.4864000000000006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97" t="s">
        <v>160</v>
      </c>
      <c r="AT402" s="197" t="s">
        <v>121</v>
      </c>
      <c r="AU402" s="197" t="s">
        <v>83</v>
      </c>
      <c r="AY402" s="17" t="s">
        <v>118</v>
      </c>
      <c r="BE402" s="198">
        <f>IF(N402="základní",J402,0)</f>
        <v>0</v>
      </c>
      <c r="BF402" s="198">
        <f>IF(N402="snížená",J402,0)</f>
        <v>0</v>
      </c>
      <c r="BG402" s="198">
        <f>IF(N402="zákl. přenesená",J402,0)</f>
        <v>0</v>
      </c>
      <c r="BH402" s="198">
        <f>IF(N402="sníž. přenesená",J402,0)</f>
        <v>0</v>
      </c>
      <c r="BI402" s="198">
        <f>IF(N402="nulová",J402,0)</f>
        <v>0</v>
      </c>
      <c r="BJ402" s="17" t="s">
        <v>81</v>
      </c>
      <c r="BK402" s="198">
        <f>ROUND(I402*H402,2)</f>
        <v>0</v>
      </c>
      <c r="BL402" s="17" t="s">
        <v>160</v>
      </c>
      <c r="BM402" s="197" t="s">
        <v>759</v>
      </c>
    </row>
    <row r="403" spans="1:65" s="14" customFormat="1">
      <c r="B403" s="211"/>
      <c r="C403" s="212"/>
      <c r="D403" s="201" t="s">
        <v>127</v>
      </c>
      <c r="E403" s="213" t="s">
        <v>1</v>
      </c>
      <c r="F403" s="214" t="s">
        <v>760</v>
      </c>
      <c r="G403" s="212"/>
      <c r="H403" s="213" t="s">
        <v>1</v>
      </c>
      <c r="I403" s="215"/>
      <c r="J403" s="212"/>
      <c r="K403" s="212"/>
      <c r="L403" s="216"/>
      <c r="M403" s="217"/>
      <c r="N403" s="218"/>
      <c r="O403" s="218"/>
      <c r="P403" s="218"/>
      <c r="Q403" s="218"/>
      <c r="R403" s="218"/>
      <c r="S403" s="218"/>
      <c r="T403" s="219"/>
      <c r="AT403" s="220" t="s">
        <v>127</v>
      </c>
      <c r="AU403" s="220" t="s">
        <v>83</v>
      </c>
      <c r="AV403" s="14" t="s">
        <v>81</v>
      </c>
      <c r="AW403" s="14" t="s">
        <v>30</v>
      </c>
      <c r="AX403" s="14" t="s">
        <v>73</v>
      </c>
      <c r="AY403" s="220" t="s">
        <v>118</v>
      </c>
    </row>
    <row r="404" spans="1:65" s="13" customFormat="1">
      <c r="B404" s="199"/>
      <c r="C404" s="200"/>
      <c r="D404" s="201" t="s">
        <v>127</v>
      </c>
      <c r="E404" s="202" t="s">
        <v>1</v>
      </c>
      <c r="F404" s="203" t="s">
        <v>761</v>
      </c>
      <c r="G404" s="200"/>
      <c r="H404" s="204">
        <v>24.96</v>
      </c>
      <c r="I404" s="205"/>
      <c r="J404" s="200"/>
      <c r="K404" s="200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127</v>
      </c>
      <c r="AU404" s="210" t="s">
        <v>83</v>
      </c>
      <c r="AV404" s="13" t="s">
        <v>83</v>
      </c>
      <c r="AW404" s="13" t="s">
        <v>30</v>
      </c>
      <c r="AX404" s="13" t="s">
        <v>73</v>
      </c>
      <c r="AY404" s="210" t="s">
        <v>118</v>
      </c>
    </row>
    <row r="405" spans="1:65" s="13" customFormat="1">
      <c r="B405" s="199"/>
      <c r="C405" s="200"/>
      <c r="D405" s="201" t="s">
        <v>127</v>
      </c>
      <c r="E405" s="202" t="s">
        <v>1</v>
      </c>
      <c r="F405" s="203" t="s">
        <v>762</v>
      </c>
      <c r="G405" s="200"/>
      <c r="H405" s="204">
        <v>10.56</v>
      </c>
      <c r="I405" s="205"/>
      <c r="J405" s="200"/>
      <c r="K405" s="200"/>
      <c r="L405" s="206"/>
      <c r="M405" s="207"/>
      <c r="N405" s="208"/>
      <c r="O405" s="208"/>
      <c r="P405" s="208"/>
      <c r="Q405" s="208"/>
      <c r="R405" s="208"/>
      <c r="S405" s="208"/>
      <c r="T405" s="209"/>
      <c r="AT405" s="210" t="s">
        <v>127</v>
      </c>
      <c r="AU405" s="210" t="s">
        <v>83</v>
      </c>
      <c r="AV405" s="13" t="s">
        <v>83</v>
      </c>
      <c r="AW405" s="13" t="s">
        <v>30</v>
      </c>
      <c r="AX405" s="13" t="s">
        <v>73</v>
      </c>
      <c r="AY405" s="210" t="s">
        <v>118</v>
      </c>
    </row>
    <row r="406" spans="1:65" s="15" customFormat="1">
      <c r="B406" s="224"/>
      <c r="C406" s="225"/>
      <c r="D406" s="201" t="s">
        <v>127</v>
      </c>
      <c r="E406" s="226" t="s">
        <v>1</v>
      </c>
      <c r="F406" s="227" t="s">
        <v>299</v>
      </c>
      <c r="G406" s="225"/>
      <c r="H406" s="228">
        <v>35.520000000000003</v>
      </c>
      <c r="I406" s="229"/>
      <c r="J406" s="225"/>
      <c r="K406" s="225"/>
      <c r="L406" s="230"/>
      <c r="M406" s="231"/>
      <c r="N406" s="232"/>
      <c r="O406" s="232"/>
      <c r="P406" s="232"/>
      <c r="Q406" s="232"/>
      <c r="R406" s="232"/>
      <c r="S406" s="232"/>
      <c r="T406" s="233"/>
      <c r="AT406" s="234" t="s">
        <v>127</v>
      </c>
      <c r="AU406" s="234" t="s">
        <v>83</v>
      </c>
      <c r="AV406" s="15" t="s">
        <v>160</v>
      </c>
      <c r="AW406" s="15" t="s">
        <v>30</v>
      </c>
      <c r="AX406" s="15" t="s">
        <v>81</v>
      </c>
      <c r="AY406" s="234" t="s">
        <v>118</v>
      </c>
    </row>
    <row r="407" spans="1:65" s="2" customFormat="1" ht="14.45" customHeight="1">
      <c r="A407" s="34"/>
      <c r="B407" s="35"/>
      <c r="C407" s="186" t="s">
        <v>763</v>
      </c>
      <c r="D407" s="186" t="s">
        <v>121</v>
      </c>
      <c r="E407" s="187" t="s">
        <v>764</v>
      </c>
      <c r="F407" s="188" t="s">
        <v>765</v>
      </c>
      <c r="G407" s="189" t="s">
        <v>350</v>
      </c>
      <c r="H407" s="190">
        <v>9</v>
      </c>
      <c r="I407" s="191"/>
      <c r="J407" s="192">
        <f>ROUND(I407*H407,2)</f>
        <v>0</v>
      </c>
      <c r="K407" s="188" t="s">
        <v>1</v>
      </c>
      <c r="L407" s="39"/>
      <c r="M407" s="193" t="s">
        <v>1</v>
      </c>
      <c r="N407" s="194" t="s">
        <v>38</v>
      </c>
      <c r="O407" s="71"/>
      <c r="P407" s="195">
        <f>O407*H407</f>
        <v>0</v>
      </c>
      <c r="Q407" s="195">
        <v>0</v>
      </c>
      <c r="R407" s="195">
        <f>Q407*H407</f>
        <v>0</v>
      </c>
      <c r="S407" s="195">
        <v>0</v>
      </c>
      <c r="T407" s="196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7" t="s">
        <v>214</v>
      </c>
      <c r="AT407" s="197" t="s">
        <v>121</v>
      </c>
      <c r="AU407" s="197" t="s">
        <v>83</v>
      </c>
      <c r="AY407" s="17" t="s">
        <v>118</v>
      </c>
      <c r="BE407" s="198">
        <f>IF(N407="základní",J407,0)</f>
        <v>0</v>
      </c>
      <c r="BF407" s="198">
        <f>IF(N407="snížená",J407,0)</f>
        <v>0</v>
      </c>
      <c r="BG407" s="198">
        <f>IF(N407="zákl. přenesená",J407,0)</f>
        <v>0</v>
      </c>
      <c r="BH407" s="198">
        <f>IF(N407="sníž. přenesená",J407,0)</f>
        <v>0</v>
      </c>
      <c r="BI407" s="198">
        <f>IF(N407="nulová",J407,0)</f>
        <v>0</v>
      </c>
      <c r="BJ407" s="17" t="s">
        <v>81</v>
      </c>
      <c r="BK407" s="198">
        <f>ROUND(I407*H407,2)</f>
        <v>0</v>
      </c>
      <c r="BL407" s="17" t="s">
        <v>214</v>
      </c>
      <c r="BM407" s="197" t="s">
        <v>766</v>
      </c>
    </row>
    <row r="408" spans="1:65" s="13" customFormat="1" ht="22.5">
      <c r="B408" s="199"/>
      <c r="C408" s="200"/>
      <c r="D408" s="201" t="s">
        <v>127</v>
      </c>
      <c r="E408" s="202" t="s">
        <v>1</v>
      </c>
      <c r="F408" s="203" t="s">
        <v>767</v>
      </c>
      <c r="G408" s="200"/>
      <c r="H408" s="204">
        <v>9</v>
      </c>
      <c r="I408" s="205"/>
      <c r="J408" s="200"/>
      <c r="K408" s="200"/>
      <c r="L408" s="206"/>
      <c r="M408" s="207"/>
      <c r="N408" s="208"/>
      <c r="O408" s="208"/>
      <c r="P408" s="208"/>
      <c r="Q408" s="208"/>
      <c r="R408" s="208"/>
      <c r="S408" s="208"/>
      <c r="T408" s="209"/>
      <c r="AT408" s="210" t="s">
        <v>127</v>
      </c>
      <c r="AU408" s="210" t="s">
        <v>83</v>
      </c>
      <c r="AV408" s="13" t="s">
        <v>83</v>
      </c>
      <c r="AW408" s="13" t="s">
        <v>30</v>
      </c>
      <c r="AX408" s="13" t="s">
        <v>81</v>
      </c>
      <c r="AY408" s="210" t="s">
        <v>118</v>
      </c>
    </row>
    <row r="409" spans="1:65" s="2" customFormat="1" ht="37.9" customHeight="1">
      <c r="A409" s="34"/>
      <c r="B409" s="35"/>
      <c r="C409" s="186" t="s">
        <v>768</v>
      </c>
      <c r="D409" s="186" t="s">
        <v>121</v>
      </c>
      <c r="E409" s="187" t="s">
        <v>769</v>
      </c>
      <c r="F409" s="188" t="s">
        <v>770</v>
      </c>
      <c r="G409" s="189" t="s">
        <v>350</v>
      </c>
      <c r="H409" s="190">
        <v>63.05</v>
      </c>
      <c r="I409" s="191"/>
      <c r="J409" s="192">
        <f>ROUND(I409*H409,2)</f>
        <v>0</v>
      </c>
      <c r="K409" s="188" t="s">
        <v>157</v>
      </c>
      <c r="L409" s="39"/>
      <c r="M409" s="193" t="s">
        <v>1</v>
      </c>
      <c r="N409" s="194" t="s">
        <v>38</v>
      </c>
      <c r="O409" s="71"/>
      <c r="P409" s="195">
        <f>O409*H409</f>
        <v>0</v>
      </c>
      <c r="Q409" s="195">
        <v>5.1999999999999995E-4</v>
      </c>
      <c r="R409" s="195">
        <f>Q409*H409</f>
        <v>3.2785999999999996E-2</v>
      </c>
      <c r="S409" s="195">
        <v>0</v>
      </c>
      <c r="T409" s="196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7" t="s">
        <v>160</v>
      </c>
      <c r="AT409" s="197" t="s">
        <v>121</v>
      </c>
      <c r="AU409" s="197" t="s">
        <v>83</v>
      </c>
      <c r="AY409" s="17" t="s">
        <v>118</v>
      </c>
      <c r="BE409" s="198">
        <f>IF(N409="základní",J409,0)</f>
        <v>0</v>
      </c>
      <c r="BF409" s="198">
        <f>IF(N409="snížená",J409,0)</f>
        <v>0</v>
      </c>
      <c r="BG409" s="198">
        <f>IF(N409="zákl. přenesená",J409,0)</f>
        <v>0</v>
      </c>
      <c r="BH409" s="198">
        <f>IF(N409="sníž. přenesená",J409,0)</f>
        <v>0</v>
      </c>
      <c r="BI409" s="198">
        <f>IF(N409="nulová",J409,0)</f>
        <v>0</v>
      </c>
      <c r="BJ409" s="17" t="s">
        <v>81</v>
      </c>
      <c r="BK409" s="198">
        <f>ROUND(I409*H409,2)</f>
        <v>0</v>
      </c>
      <c r="BL409" s="17" t="s">
        <v>160</v>
      </c>
      <c r="BM409" s="197" t="s">
        <v>771</v>
      </c>
    </row>
    <row r="410" spans="1:65" s="13" customFormat="1" ht="22.5">
      <c r="B410" s="199"/>
      <c r="C410" s="200"/>
      <c r="D410" s="201" t="s">
        <v>127</v>
      </c>
      <c r="E410" s="202" t="s">
        <v>1</v>
      </c>
      <c r="F410" s="203" t="s">
        <v>772</v>
      </c>
      <c r="G410" s="200"/>
      <c r="H410" s="204">
        <v>63.05</v>
      </c>
      <c r="I410" s="205"/>
      <c r="J410" s="200"/>
      <c r="K410" s="200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127</v>
      </c>
      <c r="AU410" s="210" t="s">
        <v>83</v>
      </c>
      <c r="AV410" s="13" t="s">
        <v>83</v>
      </c>
      <c r="AW410" s="13" t="s">
        <v>30</v>
      </c>
      <c r="AX410" s="13" t="s">
        <v>81</v>
      </c>
      <c r="AY410" s="210" t="s">
        <v>118</v>
      </c>
    </row>
    <row r="411" spans="1:65" s="2" customFormat="1" ht="37.9" customHeight="1">
      <c r="A411" s="34"/>
      <c r="B411" s="35"/>
      <c r="C411" s="186" t="s">
        <v>773</v>
      </c>
      <c r="D411" s="186" t="s">
        <v>121</v>
      </c>
      <c r="E411" s="187" t="s">
        <v>774</v>
      </c>
      <c r="F411" s="188" t="s">
        <v>775</v>
      </c>
      <c r="G411" s="189" t="s">
        <v>350</v>
      </c>
      <c r="H411" s="190">
        <v>40</v>
      </c>
      <c r="I411" s="191"/>
      <c r="J411" s="192">
        <f>ROUND(I411*H411,2)</f>
        <v>0</v>
      </c>
      <c r="K411" s="188" t="s">
        <v>157</v>
      </c>
      <c r="L411" s="39"/>
      <c r="M411" s="193" t="s">
        <v>1</v>
      </c>
      <c r="N411" s="194" t="s">
        <v>38</v>
      </c>
      <c r="O411" s="71"/>
      <c r="P411" s="195">
        <f>O411*H411</f>
        <v>0</v>
      </c>
      <c r="Q411" s="195">
        <v>1.75E-3</v>
      </c>
      <c r="R411" s="195">
        <f>Q411*H411</f>
        <v>7.0000000000000007E-2</v>
      </c>
      <c r="S411" s="195">
        <v>2E-3</v>
      </c>
      <c r="T411" s="196">
        <f>S411*H411</f>
        <v>0.08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7" t="s">
        <v>160</v>
      </c>
      <c r="AT411" s="197" t="s">
        <v>121</v>
      </c>
      <c r="AU411" s="197" t="s">
        <v>83</v>
      </c>
      <c r="AY411" s="17" t="s">
        <v>118</v>
      </c>
      <c r="BE411" s="198">
        <f>IF(N411="základní",J411,0)</f>
        <v>0</v>
      </c>
      <c r="BF411" s="198">
        <f>IF(N411="snížená",J411,0)</f>
        <v>0</v>
      </c>
      <c r="BG411" s="198">
        <f>IF(N411="zákl. přenesená",J411,0)</f>
        <v>0</v>
      </c>
      <c r="BH411" s="198">
        <f>IF(N411="sníž. přenesená",J411,0)</f>
        <v>0</v>
      </c>
      <c r="BI411" s="198">
        <f>IF(N411="nulová",J411,0)</f>
        <v>0</v>
      </c>
      <c r="BJ411" s="17" t="s">
        <v>81</v>
      </c>
      <c r="BK411" s="198">
        <f>ROUND(I411*H411,2)</f>
        <v>0</v>
      </c>
      <c r="BL411" s="17" t="s">
        <v>160</v>
      </c>
      <c r="BM411" s="197" t="s">
        <v>776</v>
      </c>
    </row>
    <row r="412" spans="1:65" s="13" customFormat="1" ht="22.5">
      <c r="B412" s="199"/>
      <c r="C412" s="200"/>
      <c r="D412" s="201" t="s">
        <v>127</v>
      </c>
      <c r="E412" s="202" t="s">
        <v>1</v>
      </c>
      <c r="F412" s="203" t="s">
        <v>777</v>
      </c>
      <c r="G412" s="200"/>
      <c r="H412" s="204">
        <v>40</v>
      </c>
      <c r="I412" s="205"/>
      <c r="J412" s="200"/>
      <c r="K412" s="200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127</v>
      </c>
      <c r="AU412" s="210" t="s">
        <v>83</v>
      </c>
      <c r="AV412" s="13" t="s">
        <v>83</v>
      </c>
      <c r="AW412" s="13" t="s">
        <v>30</v>
      </c>
      <c r="AX412" s="13" t="s">
        <v>81</v>
      </c>
      <c r="AY412" s="210" t="s">
        <v>118</v>
      </c>
    </row>
    <row r="413" spans="1:65" s="2" customFormat="1" ht="14.45" customHeight="1">
      <c r="A413" s="34"/>
      <c r="B413" s="35"/>
      <c r="C413" s="186" t="s">
        <v>778</v>
      </c>
      <c r="D413" s="186" t="s">
        <v>121</v>
      </c>
      <c r="E413" s="187" t="s">
        <v>779</v>
      </c>
      <c r="F413" s="188" t="s">
        <v>780</v>
      </c>
      <c r="G413" s="189" t="s">
        <v>248</v>
      </c>
      <c r="H413" s="190">
        <v>146.95500000000001</v>
      </c>
      <c r="I413" s="191"/>
      <c r="J413" s="192">
        <f>ROUND(I413*H413,2)</f>
        <v>0</v>
      </c>
      <c r="K413" s="188" t="s">
        <v>1</v>
      </c>
      <c r="L413" s="39"/>
      <c r="M413" s="193" t="s">
        <v>1</v>
      </c>
      <c r="N413" s="194" t="s">
        <v>38</v>
      </c>
      <c r="O413" s="71"/>
      <c r="P413" s="195">
        <f>O413*H413</f>
        <v>0</v>
      </c>
      <c r="Q413" s="195">
        <v>0</v>
      </c>
      <c r="R413" s="195">
        <f>Q413*H413</f>
        <v>0</v>
      </c>
      <c r="S413" s="195">
        <v>0</v>
      </c>
      <c r="T413" s="196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7" t="s">
        <v>160</v>
      </c>
      <c r="AT413" s="197" t="s">
        <v>121</v>
      </c>
      <c r="AU413" s="197" t="s">
        <v>83</v>
      </c>
      <c r="AY413" s="17" t="s">
        <v>118</v>
      </c>
      <c r="BE413" s="198">
        <f>IF(N413="základní",J413,0)</f>
        <v>0</v>
      </c>
      <c r="BF413" s="198">
        <f>IF(N413="snížená",J413,0)</f>
        <v>0</v>
      </c>
      <c r="BG413" s="198">
        <f>IF(N413="zákl. přenesená",J413,0)</f>
        <v>0</v>
      </c>
      <c r="BH413" s="198">
        <f>IF(N413="sníž. přenesená",J413,0)</f>
        <v>0</v>
      </c>
      <c r="BI413" s="198">
        <f>IF(N413="nulová",J413,0)</f>
        <v>0</v>
      </c>
      <c r="BJ413" s="17" t="s">
        <v>81</v>
      </c>
      <c r="BK413" s="198">
        <f>ROUND(I413*H413,2)</f>
        <v>0</v>
      </c>
      <c r="BL413" s="17" t="s">
        <v>160</v>
      </c>
      <c r="BM413" s="197" t="s">
        <v>781</v>
      </c>
    </row>
    <row r="414" spans="1:65" s="13" customFormat="1">
      <c r="B414" s="199"/>
      <c r="C414" s="200"/>
      <c r="D414" s="201" t="s">
        <v>127</v>
      </c>
      <c r="E414" s="202" t="s">
        <v>1</v>
      </c>
      <c r="F414" s="203" t="s">
        <v>782</v>
      </c>
      <c r="G414" s="200"/>
      <c r="H414" s="204">
        <v>146.95500000000001</v>
      </c>
      <c r="I414" s="205"/>
      <c r="J414" s="200"/>
      <c r="K414" s="200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127</v>
      </c>
      <c r="AU414" s="210" t="s">
        <v>83</v>
      </c>
      <c r="AV414" s="13" t="s">
        <v>83</v>
      </c>
      <c r="AW414" s="13" t="s">
        <v>30</v>
      </c>
      <c r="AX414" s="13" t="s">
        <v>81</v>
      </c>
      <c r="AY414" s="210" t="s">
        <v>118</v>
      </c>
    </row>
    <row r="415" spans="1:65" s="12" customFormat="1" ht="22.9" customHeight="1">
      <c r="B415" s="170"/>
      <c r="C415" s="171"/>
      <c r="D415" s="172" t="s">
        <v>72</v>
      </c>
      <c r="E415" s="184" t="s">
        <v>783</v>
      </c>
      <c r="F415" s="184" t="s">
        <v>784</v>
      </c>
      <c r="G415" s="171"/>
      <c r="H415" s="171"/>
      <c r="I415" s="174"/>
      <c r="J415" s="185">
        <f>BK415</f>
        <v>0</v>
      </c>
      <c r="K415" s="171"/>
      <c r="L415" s="176"/>
      <c r="M415" s="177"/>
      <c r="N415" s="178"/>
      <c r="O415" s="178"/>
      <c r="P415" s="179">
        <f>SUM(P416:P450)</f>
        <v>0</v>
      </c>
      <c r="Q415" s="178"/>
      <c r="R415" s="179">
        <f>SUM(R416:R450)</f>
        <v>0</v>
      </c>
      <c r="S415" s="178"/>
      <c r="T415" s="180">
        <f>SUM(T416:T450)</f>
        <v>0</v>
      </c>
      <c r="AR415" s="181" t="s">
        <v>81</v>
      </c>
      <c r="AT415" s="182" t="s">
        <v>72</v>
      </c>
      <c r="AU415" s="182" t="s">
        <v>81</v>
      </c>
      <c r="AY415" s="181" t="s">
        <v>118</v>
      </c>
      <c r="BK415" s="183">
        <f>SUM(BK416:BK450)</f>
        <v>0</v>
      </c>
    </row>
    <row r="416" spans="1:65" s="2" customFormat="1" ht="37.9" customHeight="1">
      <c r="A416" s="34"/>
      <c r="B416" s="35"/>
      <c r="C416" s="186" t="s">
        <v>785</v>
      </c>
      <c r="D416" s="186" t="s">
        <v>121</v>
      </c>
      <c r="E416" s="187" t="s">
        <v>786</v>
      </c>
      <c r="F416" s="188" t="s">
        <v>787</v>
      </c>
      <c r="G416" s="189" t="s">
        <v>295</v>
      </c>
      <c r="H416" s="190">
        <v>3.5270000000000001</v>
      </c>
      <c r="I416" s="191"/>
      <c r="J416" s="192">
        <f>ROUND(I416*H416,2)</f>
        <v>0</v>
      </c>
      <c r="K416" s="188" t="s">
        <v>157</v>
      </c>
      <c r="L416" s="39"/>
      <c r="M416" s="193" t="s">
        <v>1</v>
      </c>
      <c r="N416" s="194" t="s">
        <v>38</v>
      </c>
      <c r="O416" s="71"/>
      <c r="P416" s="195">
        <f>O416*H416</f>
        <v>0</v>
      </c>
      <c r="Q416" s="195">
        <v>0</v>
      </c>
      <c r="R416" s="195">
        <f>Q416*H416</f>
        <v>0</v>
      </c>
      <c r="S416" s="195">
        <v>0</v>
      </c>
      <c r="T416" s="196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97" t="s">
        <v>160</v>
      </c>
      <c r="AT416" s="197" t="s">
        <v>121</v>
      </c>
      <c r="AU416" s="197" t="s">
        <v>83</v>
      </c>
      <c r="AY416" s="17" t="s">
        <v>118</v>
      </c>
      <c r="BE416" s="198">
        <f>IF(N416="základní",J416,0)</f>
        <v>0</v>
      </c>
      <c r="BF416" s="198">
        <f>IF(N416="snížená",J416,0)</f>
        <v>0</v>
      </c>
      <c r="BG416" s="198">
        <f>IF(N416="zákl. přenesená",J416,0)</f>
        <v>0</v>
      </c>
      <c r="BH416" s="198">
        <f>IF(N416="sníž. přenesená",J416,0)</f>
        <v>0</v>
      </c>
      <c r="BI416" s="198">
        <f>IF(N416="nulová",J416,0)</f>
        <v>0</v>
      </c>
      <c r="BJ416" s="17" t="s">
        <v>81</v>
      </c>
      <c r="BK416" s="198">
        <f>ROUND(I416*H416,2)</f>
        <v>0</v>
      </c>
      <c r="BL416" s="17" t="s">
        <v>160</v>
      </c>
      <c r="BM416" s="197" t="s">
        <v>788</v>
      </c>
    </row>
    <row r="417" spans="1:65" s="13" customFormat="1">
      <c r="B417" s="199"/>
      <c r="C417" s="200"/>
      <c r="D417" s="201" t="s">
        <v>127</v>
      </c>
      <c r="E417" s="202" t="s">
        <v>1</v>
      </c>
      <c r="F417" s="203" t="s">
        <v>789</v>
      </c>
      <c r="G417" s="200"/>
      <c r="H417" s="204">
        <v>3.5270000000000001</v>
      </c>
      <c r="I417" s="205"/>
      <c r="J417" s="200"/>
      <c r="K417" s="200"/>
      <c r="L417" s="206"/>
      <c r="M417" s="207"/>
      <c r="N417" s="208"/>
      <c r="O417" s="208"/>
      <c r="P417" s="208"/>
      <c r="Q417" s="208"/>
      <c r="R417" s="208"/>
      <c r="S417" s="208"/>
      <c r="T417" s="209"/>
      <c r="AT417" s="210" t="s">
        <v>127</v>
      </c>
      <c r="AU417" s="210" t="s">
        <v>83</v>
      </c>
      <c r="AV417" s="13" t="s">
        <v>83</v>
      </c>
      <c r="AW417" s="13" t="s">
        <v>30</v>
      </c>
      <c r="AX417" s="13" t="s">
        <v>81</v>
      </c>
      <c r="AY417" s="210" t="s">
        <v>118</v>
      </c>
    </row>
    <row r="418" spans="1:65" s="2" customFormat="1" ht="37.9" customHeight="1">
      <c r="A418" s="34"/>
      <c r="B418" s="35"/>
      <c r="C418" s="186" t="s">
        <v>790</v>
      </c>
      <c r="D418" s="186" t="s">
        <v>121</v>
      </c>
      <c r="E418" s="187" t="s">
        <v>791</v>
      </c>
      <c r="F418" s="188" t="s">
        <v>792</v>
      </c>
      <c r="G418" s="189" t="s">
        <v>295</v>
      </c>
      <c r="H418" s="190">
        <v>190.446</v>
      </c>
      <c r="I418" s="191"/>
      <c r="J418" s="192">
        <f>ROUND(I418*H418,2)</f>
        <v>0</v>
      </c>
      <c r="K418" s="188" t="s">
        <v>157</v>
      </c>
      <c r="L418" s="39"/>
      <c r="M418" s="193" t="s">
        <v>1</v>
      </c>
      <c r="N418" s="194" t="s">
        <v>38</v>
      </c>
      <c r="O418" s="71"/>
      <c r="P418" s="195">
        <f>O418*H418</f>
        <v>0</v>
      </c>
      <c r="Q418" s="195">
        <v>0</v>
      </c>
      <c r="R418" s="195">
        <f>Q418*H418</f>
        <v>0</v>
      </c>
      <c r="S418" s="195">
        <v>0</v>
      </c>
      <c r="T418" s="196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7" t="s">
        <v>160</v>
      </c>
      <c r="AT418" s="197" t="s">
        <v>121</v>
      </c>
      <c r="AU418" s="197" t="s">
        <v>83</v>
      </c>
      <c r="AY418" s="17" t="s">
        <v>118</v>
      </c>
      <c r="BE418" s="198">
        <f>IF(N418="základní",J418,0)</f>
        <v>0</v>
      </c>
      <c r="BF418" s="198">
        <f>IF(N418="snížená",J418,0)</f>
        <v>0</v>
      </c>
      <c r="BG418" s="198">
        <f>IF(N418="zákl. přenesená",J418,0)</f>
        <v>0</v>
      </c>
      <c r="BH418" s="198">
        <f>IF(N418="sníž. přenesená",J418,0)</f>
        <v>0</v>
      </c>
      <c r="BI418" s="198">
        <f>IF(N418="nulová",J418,0)</f>
        <v>0</v>
      </c>
      <c r="BJ418" s="17" t="s">
        <v>81</v>
      </c>
      <c r="BK418" s="198">
        <f>ROUND(I418*H418,2)</f>
        <v>0</v>
      </c>
      <c r="BL418" s="17" t="s">
        <v>160</v>
      </c>
      <c r="BM418" s="197" t="s">
        <v>793</v>
      </c>
    </row>
    <row r="419" spans="1:65" s="13" customFormat="1">
      <c r="B419" s="199"/>
      <c r="C419" s="200"/>
      <c r="D419" s="201" t="s">
        <v>127</v>
      </c>
      <c r="E419" s="202" t="s">
        <v>1</v>
      </c>
      <c r="F419" s="203" t="s">
        <v>794</v>
      </c>
      <c r="G419" s="200"/>
      <c r="H419" s="204">
        <v>47.124000000000002</v>
      </c>
      <c r="I419" s="205"/>
      <c r="J419" s="200"/>
      <c r="K419" s="200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127</v>
      </c>
      <c r="AU419" s="210" t="s">
        <v>83</v>
      </c>
      <c r="AV419" s="13" t="s">
        <v>83</v>
      </c>
      <c r="AW419" s="13" t="s">
        <v>30</v>
      </c>
      <c r="AX419" s="13" t="s">
        <v>73</v>
      </c>
      <c r="AY419" s="210" t="s">
        <v>118</v>
      </c>
    </row>
    <row r="420" spans="1:65" s="13" customFormat="1">
      <c r="B420" s="199"/>
      <c r="C420" s="200"/>
      <c r="D420" s="201" t="s">
        <v>127</v>
      </c>
      <c r="E420" s="202" t="s">
        <v>1</v>
      </c>
      <c r="F420" s="203" t="s">
        <v>795</v>
      </c>
      <c r="G420" s="200"/>
      <c r="H420" s="204">
        <v>9.35</v>
      </c>
      <c r="I420" s="205"/>
      <c r="J420" s="200"/>
      <c r="K420" s="200"/>
      <c r="L420" s="206"/>
      <c r="M420" s="207"/>
      <c r="N420" s="208"/>
      <c r="O420" s="208"/>
      <c r="P420" s="208"/>
      <c r="Q420" s="208"/>
      <c r="R420" s="208"/>
      <c r="S420" s="208"/>
      <c r="T420" s="209"/>
      <c r="AT420" s="210" t="s">
        <v>127</v>
      </c>
      <c r="AU420" s="210" t="s">
        <v>83</v>
      </c>
      <c r="AV420" s="13" t="s">
        <v>83</v>
      </c>
      <c r="AW420" s="13" t="s">
        <v>30</v>
      </c>
      <c r="AX420" s="13" t="s">
        <v>73</v>
      </c>
      <c r="AY420" s="210" t="s">
        <v>118</v>
      </c>
    </row>
    <row r="421" spans="1:65" s="13" customFormat="1">
      <c r="B421" s="199"/>
      <c r="C421" s="200"/>
      <c r="D421" s="201" t="s">
        <v>127</v>
      </c>
      <c r="E421" s="202" t="s">
        <v>1</v>
      </c>
      <c r="F421" s="203" t="s">
        <v>796</v>
      </c>
      <c r="G421" s="200"/>
      <c r="H421" s="204">
        <v>9.9789999999999992</v>
      </c>
      <c r="I421" s="205"/>
      <c r="J421" s="200"/>
      <c r="K421" s="200"/>
      <c r="L421" s="206"/>
      <c r="M421" s="207"/>
      <c r="N421" s="208"/>
      <c r="O421" s="208"/>
      <c r="P421" s="208"/>
      <c r="Q421" s="208"/>
      <c r="R421" s="208"/>
      <c r="S421" s="208"/>
      <c r="T421" s="209"/>
      <c r="AT421" s="210" t="s">
        <v>127</v>
      </c>
      <c r="AU421" s="210" t="s">
        <v>83</v>
      </c>
      <c r="AV421" s="13" t="s">
        <v>83</v>
      </c>
      <c r="AW421" s="13" t="s">
        <v>30</v>
      </c>
      <c r="AX421" s="13" t="s">
        <v>73</v>
      </c>
      <c r="AY421" s="210" t="s">
        <v>118</v>
      </c>
    </row>
    <row r="422" spans="1:65" s="13" customFormat="1">
      <c r="B422" s="199"/>
      <c r="C422" s="200"/>
      <c r="D422" s="201" t="s">
        <v>127</v>
      </c>
      <c r="E422" s="202" t="s">
        <v>1</v>
      </c>
      <c r="F422" s="203" t="s">
        <v>797</v>
      </c>
      <c r="G422" s="200"/>
      <c r="H422" s="204">
        <v>12.627000000000001</v>
      </c>
      <c r="I422" s="205"/>
      <c r="J422" s="200"/>
      <c r="K422" s="200"/>
      <c r="L422" s="206"/>
      <c r="M422" s="207"/>
      <c r="N422" s="208"/>
      <c r="O422" s="208"/>
      <c r="P422" s="208"/>
      <c r="Q422" s="208"/>
      <c r="R422" s="208"/>
      <c r="S422" s="208"/>
      <c r="T422" s="209"/>
      <c r="AT422" s="210" t="s">
        <v>127</v>
      </c>
      <c r="AU422" s="210" t="s">
        <v>83</v>
      </c>
      <c r="AV422" s="13" t="s">
        <v>83</v>
      </c>
      <c r="AW422" s="13" t="s">
        <v>30</v>
      </c>
      <c r="AX422" s="13" t="s">
        <v>73</v>
      </c>
      <c r="AY422" s="210" t="s">
        <v>118</v>
      </c>
    </row>
    <row r="423" spans="1:65" s="13" customFormat="1">
      <c r="B423" s="199"/>
      <c r="C423" s="200"/>
      <c r="D423" s="201" t="s">
        <v>127</v>
      </c>
      <c r="E423" s="202" t="s">
        <v>1</v>
      </c>
      <c r="F423" s="203" t="s">
        <v>798</v>
      </c>
      <c r="G423" s="200"/>
      <c r="H423" s="204">
        <v>6.6</v>
      </c>
      <c r="I423" s="205"/>
      <c r="J423" s="200"/>
      <c r="K423" s="200"/>
      <c r="L423" s="206"/>
      <c r="M423" s="207"/>
      <c r="N423" s="208"/>
      <c r="O423" s="208"/>
      <c r="P423" s="208"/>
      <c r="Q423" s="208"/>
      <c r="R423" s="208"/>
      <c r="S423" s="208"/>
      <c r="T423" s="209"/>
      <c r="AT423" s="210" t="s">
        <v>127</v>
      </c>
      <c r="AU423" s="210" t="s">
        <v>83</v>
      </c>
      <c r="AV423" s="13" t="s">
        <v>83</v>
      </c>
      <c r="AW423" s="13" t="s">
        <v>30</v>
      </c>
      <c r="AX423" s="13" t="s">
        <v>73</v>
      </c>
      <c r="AY423" s="210" t="s">
        <v>118</v>
      </c>
    </row>
    <row r="424" spans="1:65" s="13" customFormat="1">
      <c r="B424" s="199"/>
      <c r="C424" s="200"/>
      <c r="D424" s="201" t="s">
        <v>127</v>
      </c>
      <c r="E424" s="202" t="s">
        <v>1</v>
      </c>
      <c r="F424" s="203" t="s">
        <v>799</v>
      </c>
      <c r="G424" s="200"/>
      <c r="H424" s="204">
        <v>98.753</v>
      </c>
      <c r="I424" s="205"/>
      <c r="J424" s="200"/>
      <c r="K424" s="200"/>
      <c r="L424" s="206"/>
      <c r="M424" s="207"/>
      <c r="N424" s="208"/>
      <c r="O424" s="208"/>
      <c r="P424" s="208"/>
      <c r="Q424" s="208"/>
      <c r="R424" s="208"/>
      <c r="S424" s="208"/>
      <c r="T424" s="209"/>
      <c r="AT424" s="210" t="s">
        <v>127</v>
      </c>
      <c r="AU424" s="210" t="s">
        <v>83</v>
      </c>
      <c r="AV424" s="13" t="s">
        <v>83</v>
      </c>
      <c r="AW424" s="13" t="s">
        <v>30</v>
      </c>
      <c r="AX424" s="13" t="s">
        <v>73</v>
      </c>
      <c r="AY424" s="210" t="s">
        <v>118</v>
      </c>
    </row>
    <row r="425" spans="1:65" s="13" customFormat="1">
      <c r="B425" s="199"/>
      <c r="C425" s="200"/>
      <c r="D425" s="201" t="s">
        <v>127</v>
      </c>
      <c r="E425" s="202" t="s">
        <v>1</v>
      </c>
      <c r="F425" s="203" t="s">
        <v>800</v>
      </c>
      <c r="G425" s="200"/>
      <c r="H425" s="204">
        <v>2.4860000000000002</v>
      </c>
      <c r="I425" s="205"/>
      <c r="J425" s="200"/>
      <c r="K425" s="200"/>
      <c r="L425" s="206"/>
      <c r="M425" s="207"/>
      <c r="N425" s="208"/>
      <c r="O425" s="208"/>
      <c r="P425" s="208"/>
      <c r="Q425" s="208"/>
      <c r="R425" s="208"/>
      <c r="S425" s="208"/>
      <c r="T425" s="209"/>
      <c r="AT425" s="210" t="s">
        <v>127</v>
      </c>
      <c r="AU425" s="210" t="s">
        <v>83</v>
      </c>
      <c r="AV425" s="13" t="s">
        <v>83</v>
      </c>
      <c r="AW425" s="13" t="s">
        <v>30</v>
      </c>
      <c r="AX425" s="13" t="s">
        <v>73</v>
      </c>
      <c r="AY425" s="210" t="s">
        <v>118</v>
      </c>
    </row>
    <row r="426" spans="1:65" s="13" customFormat="1">
      <c r="B426" s="199"/>
      <c r="C426" s="200"/>
      <c r="D426" s="201" t="s">
        <v>127</v>
      </c>
      <c r="E426" s="202" t="s">
        <v>1</v>
      </c>
      <c r="F426" s="203" t="s">
        <v>801</v>
      </c>
      <c r="G426" s="200"/>
      <c r="H426" s="204">
        <v>3.5270000000000001</v>
      </c>
      <c r="I426" s="205"/>
      <c r="J426" s="200"/>
      <c r="K426" s="200"/>
      <c r="L426" s="206"/>
      <c r="M426" s="207"/>
      <c r="N426" s="208"/>
      <c r="O426" s="208"/>
      <c r="P426" s="208"/>
      <c r="Q426" s="208"/>
      <c r="R426" s="208"/>
      <c r="S426" s="208"/>
      <c r="T426" s="209"/>
      <c r="AT426" s="210" t="s">
        <v>127</v>
      </c>
      <c r="AU426" s="210" t="s">
        <v>83</v>
      </c>
      <c r="AV426" s="13" t="s">
        <v>83</v>
      </c>
      <c r="AW426" s="13" t="s">
        <v>30</v>
      </c>
      <c r="AX426" s="13" t="s">
        <v>73</v>
      </c>
      <c r="AY426" s="210" t="s">
        <v>118</v>
      </c>
    </row>
    <row r="427" spans="1:65" s="15" customFormat="1">
      <c r="B427" s="224"/>
      <c r="C427" s="225"/>
      <c r="D427" s="201" t="s">
        <v>127</v>
      </c>
      <c r="E427" s="226" t="s">
        <v>1</v>
      </c>
      <c r="F427" s="227" t="s">
        <v>299</v>
      </c>
      <c r="G427" s="225"/>
      <c r="H427" s="228">
        <v>190.44599999999997</v>
      </c>
      <c r="I427" s="229"/>
      <c r="J427" s="225"/>
      <c r="K427" s="225"/>
      <c r="L427" s="230"/>
      <c r="M427" s="231"/>
      <c r="N427" s="232"/>
      <c r="O427" s="232"/>
      <c r="P427" s="232"/>
      <c r="Q427" s="232"/>
      <c r="R427" s="232"/>
      <c r="S427" s="232"/>
      <c r="T427" s="233"/>
      <c r="AT427" s="234" t="s">
        <v>127</v>
      </c>
      <c r="AU427" s="234" t="s">
        <v>83</v>
      </c>
      <c r="AV427" s="15" t="s">
        <v>160</v>
      </c>
      <c r="AW427" s="15" t="s">
        <v>30</v>
      </c>
      <c r="AX427" s="15" t="s">
        <v>81</v>
      </c>
      <c r="AY427" s="234" t="s">
        <v>118</v>
      </c>
    </row>
    <row r="428" spans="1:65" s="2" customFormat="1" ht="49.15" customHeight="1">
      <c r="A428" s="34"/>
      <c r="B428" s="35"/>
      <c r="C428" s="186" t="s">
        <v>802</v>
      </c>
      <c r="D428" s="186" t="s">
        <v>121</v>
      </c>
      <c r="E428" s="187" t="s">
        <v>803</v>
      </c>
      <c r="F428" s="188" t="s">
        <v>804</v>
      </c>
      <c r="G428" s="189" t="s">
        <v>295</v>
      </c>
      <c r="H428" s="190">
        <v>3618.4740000000002</v>
      </c>
      <c r="I428" s="191"/>
      <c r="J428" s="192">
        <f>ROUND(I428*H428,2)</f>
        <v>0</v>
      </c>
      <c r="K428" s="188" t="s">
        <v>157</v>
      </c>
      <c r="L428" s="39"/>
      <c r="M428" s="193" t="s">
        <v>1</v>
      </c>
      <c r="N428" s="194" t="s">
        <v>38</v>
      </c>
      <c r="O428" s="71"/>
      <c r="P428" s="195">
        <f>O428*H428</f>
        <v>0</v>
      </c>
      <c r="Q428" s="195">
        <v>0</v>
      </c>
      <c r="R428" s="195">
        <f>Q428*H428</f>
        <v>0</v>
      </c>
      <c r="S428" s="195">
        <v>0</v>
      </c>
      <c r="T428" s="196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7" t="s">
        <v>160</v>
      </c>
      <c r="AT428" s="197" t="s">
        <v>121</v>
      </c>
      <c r="AU428" s="197" t="s">
        <v>83</v>
      </c>
      <c r="AY428" s="17" t="s">
        <v>118</v>
      </c>
      <c r="BE428" s="198">
        <f>IF(N428="základní",J428,0)</f>
        <v>0</v>
      </c>
      <c r="BF428" s="198">
        <f>IF(N428="snížená",J428,0)</f>
        <v>0</v>
      </c>
      <c r="BG428" s="198">
        <f>IF(N428="zákl. přenesená",J428,0)</f>
        <v>0</v>
      </c>
      <c r="BH428" s="198">
        <f>IF(N428="sníž. přenesená",J428,0)</f>
        <v>0</v>
      </c>
      <c r="BI428" s="198">
        <f>IF(N428="nulová",J428,0)</f>
        <v>0</v>
      </c>
      <c r="BJ428" s="17" t="s">
        <v>81</v>
      </c>
      <c r="BK428" s="198">
        <f>ROUND(I428*H428,2)</f>
        <v>0</v>
      </c>
      <c r="BL428" s="17" t="s">
        <v>160</v>
      </c>
      <c r="BM428" s="197" t="s">
        <v>805</v>
      </c>
    </row>
    <row r="429" spans="1:65" s="13" customFormat="1">
      <c r="B429" s="199"/>
      <c r="C429" s="200"/>
      <c r="D429" s="201" t="s">
        <v>127</v>
      </c>
      <c r="E429" s="202" t="s">
        <v>1</v>
      </c>
      <c r="F429" s="203" t="s">
        <v>806</v>
      </c>
      <c r="G429" s="200"/>
      <c r="H429" s="204">
        <v>3618.4740000000002</v>
      </c>
      <c r="I429" s="205"/>
      <c r="J429" s="200"/>
      <c r="K429" s="200"/>
      <c r="L429" s="206"/>
      <c r="M429" s="207"/>
      <c r="N429" s="208"/>
      <c r="O429" s="208"/>
      <c r="P429" s="208"/>
      <c r="Q429" s="208"/>
      <c r="R429" s="208"/>
      <c r="S429" s="208"/>
      <c r="T429" s="209"/>
      <c r="AT429" s="210" t="s">
        <v>127</v>
      </c>
      <c r="AU429" s="210" t="s">
        <v>83</v>
      </c>
      <c r="AV429" s="13" t="s">
        <v>83</v>
      </c>
      <c r="AW429" s="13" t="s">
        <v>30</v>
      </c>
      <c r="AX429" s="13" t="s">
        <v>73</v>
      </c>
      <c r="AY429" s="210" t="s">
        <v>118</v>
      </c>
    </row>
    <row r="430" spans="1:65" s="15" customFormat="1">
      <c r="B430" s="224"/>
      <c r="C430" s="225"/>
      <c r="D430" s="201" t="s">
        <v>127</v>
      </c>
      <c r="E430" s="226" t="s">
        <v>1</v>
      </c>
      <c r="F430" s="227" t="s">
        <v>299</v>
      </c>
      <c r="G430" s="225"/>
      <c r="H430" s="228">
        <v>3618.4740000000002</v>
      </c>
      <c r="I430" s="229"/>
      <c r="J430" s="225"/>
      <c r="K430" s="225"/>
      <c r="L430" s="230"/>
      <c r="M430" s="231"/>
      <c r="N430" s="232"/>
      <c r="O430" s="232"/>
      <c r="P430" s="232"/>
      <c r="Q430" s="232"/>
      <c r="R430" s="232"/>
      <c r="S430" s="232"/>
      <c r="T430" s="233"/>
      <c r="AT430" s="234" t="s">
        <v>127</v>
      </c>
      <c r="AU430" s="234" t="s">
        <v>83</v>
      </c>
      <c r="AV430" s="15" t="s">
        <v>160</v>
      </c>
      <c r="AW430" s="15" t="s">
        <v>30</v>
      </c>
      <c r="AX430" s="15" t="s">
        <v>81</v>
      </c>
      <c r="AY430" s="234" t="s">
        <v>118</v>
      </c>
    </row>
    <row r="431" spans="1:65" s="2" customFormat="1" ht="49.15" customHeight="1">
      <c r="A431" s="34"/>
      <c r="B431" s="35"/>
      <c r="C431" s="186" t="s">
        <v>807</v>
      </c>
      <c r="D431" s="186" t="s">
        <v>121</v>
      </c>
      <c r="E431" s="187" t="s">
        <v>808</v>
      </c>
      <c r="F431" s="188" t="s">
        <v>809</v>
      </c>
      <c r="G431" s="189" t="s">
        <v>295</v>
      </c>
      <c r="H431" s="190">
        <v>22.334</v>
      </c>
      <c r="I431" s="191"/>
      <c r="J431" s="192">
        <f>ROUND(I431*H431,2)</f>
        <v>0</v>
      </c>
      <c r="K431" s="188" t="s">
        <v>157</v>
      </c>
      <c r="L431" s="39"/>
      <c r="M431" s="193" t="s">
        <v>1</v>
      </c>
      <c r="N431" s="194" t="s">
        <v>38</v>
      </c>
      <c r="O431" s="71"/>
      <c r="P431" s="195">
        <f>O431*H431</f>
        <v>0</v>
      </c>
      <c r="Q431" s="195">
        <v>0</v>
      </c>
      <c r="R431" s="195">
        <f>Q431*H431</f>
        <v>0</v>
      </c>
      <c r="S431" s="195">
        <v>0</v>
      </c>
      <c r="T431" s="196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97" t="s">
        <v>160</v>
      </c>
      <c r="AT431" s="197" t="s">
        <v>121</v>
      </c>
      <c r="AU431" s="197" t="s">
        <v>83</v>
      </c>
      <c r="AY431" s="17" t="s">
        <v>118</v>
      </c>
      <c r="BE431" s="198">
        <f>IF(N431="základní",J431,0)</f>
        <v>0</v>
      </c>
      <c r="BF431" s="198">
        <f>IF(N431="snížená",J431,0)</f>
        <v>0</v>
      </c>
      <c r="BG431" s="198">
        <f>IF(N431="zákl. přenesená",J431,0)</f>
        <v>0</v>
      </c>
      <c r="BH431" s="198">
        <f>IF(N431="sníž. přenesená",J431,0)</f>
        <v>0</v>
      </c>
      <c r="BI431" s="198">
        <f>IF(N431="nulová",J431,0)</f>
        <v>0</v>
      </c>
      <c r="BJ431" s="17" t="s">
        <v>81</v>
      </c>
      <c r="BK431" s="198">
        <f>ROUND(I431*H431,2)</f>
        <v>0</v>
      </c>
      <c r="BL431" s="17" t="s">
        <v>160</v>
      </c>
      <c r="BM431" s="197" t="s">
        <v>810</v>
      </c>
    </row>
    <row r="432" spans="1:65" s="13" customFormat="1">
      <c r="B432" s="199"/>
      <c r="C432" s="200"/>
      <c r="D432" s="201" t="s">
        <v>127</v>
      </c>
      <c r="E432" s="202" t="s">
        <v>1</v>
      </c>
      <c r="F432" s="203" t="s">
        <v>811</v>
      </c>
      <c r="G432" s="200"/>
      <c r="H432" s="204">
        <v>12.627000000000001</v>
      </c>
      <c r="I432" s="205"/>
      <c r="J432" s="200"/>
      <c r="K432" s="200"/>
      <c r="L432" s="206"/>
      <c r="M432" s="207"/>
      <c r="N432" s="208"/>
      <c r="O432" s="208"/>
      <c r="P432" s="208"/>
      <c r="Q432" s="208"/>
      <c r="R432" s="208"/>
      <c r="S432" s="208"/>
      <c r="T432" s="209"/>
      <c r="AT432" s="210" t="s">
        <v>127</v>
      </c>
      <c r="AU432" s="210" t="s">
        <v>83</v>
      </c>
      <c r="AV432" s="13" t="s">
        <v>83</v>
      </c>
      <c r="AW432" s="13" t="s">
        <v>30</v>
      </c>
      <c r="AX432" s="13" t="s">
        <v>73</v>
      </c>
      <c r="AY432" s="210" t="s">
        <v>118</v>
      </c>
    </row>
    <row r="433" spans="1:65" s="13" customFormat="1">
      <c r="B433" s="199"/>
      <c r="C433" s="200"/>
      <c r="D433" s="201" t="s">
        <v>127</v>
      </c>
      <c r="E433" s="202" t="s">
        <v>1</v>
      </c>
      <c r="F433" s="203" t="s">
        <v>812</v>
      </c>
      <c r="G433" s="200"/>
      <c r="H433" s="204">
        <v>1.0669999999999999</v>
      </c>
      <c r="I433" s="205"/>
      <c r="J433" s="200"/>
      <c r="K433" s="200"/>
      <c r="L433" s="206"/>
      <c r="M433" s="207"/>
      <c r="N433" s="208"/>
      <c r="O433" s="208"/>
      <c r="P433" s="208"/>
      <c r="Q433" s="208"/>
      <c r="R433" s="208"/>
      <c r="S433" s="208"/>
      <c r="T433" s="209"/>
      <c r="AT433" s="210" t="s">
        <v>127</v>
      </c>
      <c r="AU433" s="210" t="s">
        <v>83</v>
      </c>
      <c r="AV433" s="13" t="s">
        <v>83</v>
      </c>
      <c r="AW433" s="13" t="s">
        <v>30</v>
      </c>
      <c r="AX433" s="13" t="s">
        <v>73</v>
      </c>
      <c r="AY433" s="210" t="s">
        <v>118</v>
      </c>
    </row>
    <row r="434" spans="1:65" s="13" customFormat="1">
      <c r="B434" s="199"/>
      <c r="C434" s="200"/>
      <c r="D434" s="201" t="s">
        <v>127</v>
      </c>
      <c r="E434" s="202" t="s">
        <v>1</v>
      </c>
      <c r="F434" s="203" t="s">
        <v>813</v>
      </c>
      <c r="G434" s="200"/>
      <c r="H434" s="204">
        <v>8.64</v>
      </c>
      <c r="I434" s="205"/>
      <c r="J434" s="200"/>
      <c r="K434" s="200"/>
      <c r="L434" s="206"/>
      <c r="M434" s="207"/>
      <c r="N434" s="208"/>
      <c r="O434" s="208"/>
      <c r="P434" s="208"/>
      <c r="Q434" s="208"/>
      <c r="R434" s="208"/>
      <c r="S434" s="208"/>
      <c r="T434" s="209"/>
      <c r="AT434" s="210" t="s">
        <v>127</v>
      </c>
      <c r="AU434" s="210" t="s">
        <v>83</v>
      </c>
      <c r="AV434" s="13" t="s">
        <v>83</v>
      </c>
      <c r="AW434" s="13" t="s">
        <v>30</v>
      </c>
      <c r="AX434" s="13" t="s">
        <v>73</v>
      </c>
      <c r="AY434" s="210" t="s">
        <v>118</v>
      </c>
    </row>
    <row r="435" spans="1:65" s="15" customFormat="1">
      <c r="B435" s="224"/>
      <c r="C435" s="225"/>
      <c r="D435" s="201" t="s">
        <v>127</v>
      </c>
      <c r="E435" s="226" t="s">
        <v>1</v>
      </c>
      <c r="F435" s="227" t="s">
        <v>299</v>
      </c>
      <c r="G435" s="225"/>
      <c r="H435" s="228">
        <v>22.334</v>
      </c>
      <c r="I435" s="229"/>
      <c r="J435" s="225"/>
      <c r="K435" s="225"/>
      <c r="L435" s="230"/>
      <c r="M435" s="231"/>
      <c r="N435" s="232"/>
      <c r="O435" s="232"/>
      <c r="P435" s="232"/>
      <c r="Q435" s="232"/>
      <c r="R435" s="232"/>
      <c r="S435" s="232"/>
      <c r="T435" s="233"/>
      <c r="AT435" s="234" t="s">
        <v>127</v>
      </c>
      <c r="AU435" s="234" t="s">
        <v>83</v>
      </c>
      <c r="AV435" s="15" t="s">
        <v>160</v>
      </c>
      <c r="AW435" s="15" t="s">
        <v>30</v>
      </c>
      <c r="AX435" s="15" t="s">
        <v>81</v>
      </c>
      <c r="AY435" s="234" t="s">
        <v>118</v>
      </c>
    </row>
    <row r="436" spans="1:65" s="2" customFormat="1" ht="62.65" customHeight="1">
      <c r="A436" s="34"/>
      <c r="B436" s="35"/>
      <c r="C436" s="186" t="s">
        <v>814</v>
      </c>
      <c r="D436" s="186" t="s">
        <v>121</v>
      </c>
      <c r="E436" s="187" t="s">
        <v>815</v>
      </c>
      <c r="F436" s="188" t="s">
        <v>816</v>
      </c>
      <c r="G436" s="189" t="s">
        <v>295</v>
      </c>
      <c r="H436" s="190">
        <v>424.346</v>
      </c>
      <c r="I436" s="191"/>
      <c r="J436" s="192">
        <f>ROUND(I436*H436,2)</f>
        <v>0</v>
      </c>
      <c r="K436" s="188" t="s">
        <v>157</v>
      </c>
      <c r="L436" s="39"/>
      <c r="M436" s="193" t="s">
        <v>1</v>
      </c>
      <c r="N436" s="194" t="s">
        <v>38</v>
      </c>
      <c r="O436" s="71"/>
      <c r="P436" s="195">
        <f>O436*H436</f>
        <v>0</v>
      </c>
      <c r="Q436" s="195">
        <v>0</v>
      </c>
      <c r="R436" s="195">
        <f>Q436*H436</f>
        <v>0</v>
      </c>
      <c r="S436" s="195">
        <v>0</v>
      </c>
      <c r="T436" s="196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97" t="s">
        <v>160</v>
      </c>
      <c r="AT436" s="197" t="s">
        <v>121</v>
      </c>
      <c r="AU436" s="197" t="s">
        <v>83</v>
      </c>
      <c r="AY436" s="17" t="s">
        <v>118</v>
      </c>
      <c r="BE436" s="198">
        <f>IF(N436="základní",J436,0)</f>
        <v>0</v>
      </c>
      <c r="BF436" s="198">
        <f>IF(N436="snížená",J436,0)</f>
        <v>0</v>
      </c>
      <c r="BG436" s="198">
        <f>IF(N436="zákl. přenesená",J436,0)</f>
        <v>0</v>
      </c>
      <c r="BH436" s="198">
        <f>IF(N436="sníž. přenesená",J436,0)</f>
        <v>0</v>
      </c>
      <c r="BI436" s="198">
        <f>IF(N436="nulová",J436,0)</f>
        <v>0</v>
      </c>
      <c r="BJ436" s="17" t="s">
        <v>81</v>
      </c>
      <c r="BK436" s="198">
        <f>ROUND(I436*H436,2)</f>
        <v>0</v>
      </c>
      <c r="BL436" s="17" t="s">
        <v>160</v>
      </c>
      <c r="BM436" s="197" t="s">
        <v>817</v>
      </c>
    </row>
    <row r="437" spans="1:65" s="13" customFormat="1">
      <c r="B437" s="199"/>
      <c r="C437" s="200"/>
      <c r="D437" s="201" t="s">
        <v>127</v>
      </c>
      <c r="E437" s="202" t="s">
        <v>1</v>
      </c>
      <c r="F437" s="203" t="s">
        <v>818</v>
      </c>
      <c r="G437" s="200"/>
      <c r="H437" s="204">
        <v>424.346</v>
      </c>
      <c r="I437" s="205"/>
      <c r="J437" s="200"/>
      <c r="K437" s="200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127</v>
      </c>
      <c r="AU437" s="210" t="s">
        <v>83</v>
      </c>
      <c r="AV437" s="13" t="s">
        <v>83</v>
      </c>
      <c r="AW437" s="13" t="s">
        <v>30</v>
      </c>
      <c r="AX437" s="13" t="s">
        <v>73</v>
      </c>
      <c r="AY437" s="210" t="s">
        <v>118</v>
      </c>
    </row>
    <row r="438" spans="1:65" s="15" customFormat="1">
      <c r="B438" s="224"/>
      <c r="C438" s="225"/>
      <c r="D438" s="201" t="s">
        <v>127</v>
      </c>
      <c r="E438" s="226" t="s">
        <v>1</v>
      </c>
      <c r="F438" s="227" t="s">
        <v>299</v>
      </c>
      <c r="G438" s="225"/>
      <c r="H438" s="228">
        <v>424.346</v>
      </c>
      <c r="I438" s="229"/>
      <c r="J438" s="225"/>
      <c r="K438" s="225"/>
      <c r="L438" s="230"/>
      <c r="M438" s="231"/>
      <c r="N438" s="232"/>
      <c r="O438" s="232"/>
      <c r="P438" s="232"/>
      <c r="Q438" s="232"/>
      <c r="R438" s="232"/>
      <c r="S438" s="232"/>
      <c r="T438" s="233"/>
      <c r="AT438" s="234" t="s">
        <v>127</v>
      </c>
      <c r="AU438" s="234" t="s">
        <v>83</v>
      </c>
      <c r="AV438" s="15" t="s">
        <v>160</v>
      </c>
      <c r="AW438" s="15" t="s">
        <v>30</v>
      </c>
      <c r="AX438" s="15" t="s">
        <v>81</v>
      </c>
      <c r="AY438" s="234" t="s">
        <v>118</v>
      </c>
    </row>
    <row r="439" spans="1:65" s="2" customFormat="1" ht="37.9" customHeight="1">
      <c r="A439" s="34"/>
      <c r="B439" s="35"/>
      <c r="C439" s="186" t="s">
        <v>819</v>
      </c>
      <c r="D439" s="186" t="s">
        <v>121</v>
      </c>
      <c r="E439" s="187" t="s">
        <v>820</v>
      </c>
      <c r="F439" s="188" t="s">
        <v>821</v>
      </c>
      <c r="G439" s="189" t="s">
        <v>295</v>
      </c>
      <c r="H439" s="190">
        <v>9.0860000000000003</v>
      </c>
      <c r="I439" s="191"/>
      <c r="J439" s="192">
        <f>ROUND(I439*H439,2)</f>
        <v>0</v>
      </c>
      <c r="K439" s="188" t="s">
        <v>157</v>
      </c>
      <c r="L439" s="39"/>
      <c r="M439" s="193" t="s">
        <v>1</v>
      </c>
      <c r="N439" s="194" t="s">
        <v>38</v>
      </c>
      <c r="O439" s="71"/>
      <c r="P439" s="195">
        <f>O439*H439</f>
        <v>0</v>
      </c>
      <c r="Q439" s="195">
        <v>0</v>
      </c>
      <c r="R439" s="195">
        <f>Q439*H439</f>
        <v>0</v>
      </c>
      <c r="S439" s="195">
        <v>0</v>
      </c>
      <c r="T439" s="196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7" t="s">
        <v>160</v>
      </c>
      <c r="AT439" s="197" t="s">
        <v>121</v>
      </c>
      <c r="AU439" s="197" t="s">
        <v>83</v>
      </c>
      <c r="AY439" s="17" t="s">
        <v>118</v>
      </c>
      <c r="BE439" s="198">
        <f>IF(N439="základní",J439,0)</f>
        <v>0</v>
      </c>
      <c r="BF439" s="198">
        <f>IF(N439="snížená",J439,0)</f>
        <v>0</v>
      </c>
      <c r="BG439" s="198">
        <f>IF(N439="zákl. přenesená",J439,0)</f>
        <v>0</v>
      </c>
      <c r="BH439" s="198">
        <f>IF(N439="sníž. přenesená",J439,0)</f>
        <v>0</v>
      </c>
      <c r="BI439" s="198">
        <f>IF(N439="nulová",J439,0)</f>
        <v>0</v>
      </c>
      <c r="BJ439" s="17" t="s">
        <v>81</v>
      </c>
      <c r="BK439" s="198">
        <f>ROUND(I439*H439,2)</f>
        <v>0</v>
      </c>
      <c r="BL439" s="17" t="s">
        <v>160</v>
      </c>
      <c r="BM439" s="197" t="s">
        <v>822</v>
      </c>
    </row>
    <row r="440" spans="1:65" s="13" customFormat="1">
      <c r="B440" s="199"/>
      <c r="C440" s="200"/>
      <c r="D440" s="201" t="s">
        <v>127</v>
      </c>
      <c r="E440" s="202" t="s">
        <v>1</v>
      </c>
      <c r="F440" s="203" t="s">
        <v>798</v>
      </c>
      <c r="G440" s="200"/>
      <c r="H440" s="204">
        <v>6.6</v>
      </c>
      <c r="I440" s="205"/>
      <c r="J440" s="200"/>
      <c r="K440" s="200"/>
      <c r="L440" s="206"/>
      <c r="M440" s="207"/>
      <c r="N440" s="208"/>
      <c r="O440" s="208"/>
      <c r="P440" s="208"/>
      <c r="Q440" s="208"/>
      <c r="R440" s="208"/>
      <c r="S440" s="208"/>
      <c r="T440" s="209"/>
      <c r="AT440" s="210" t="s">
        <v>127</v>
      </c>
      <c r="AU440" s="210" t="s">
        <v>83</v>
      </c>
      <c r="AV440" s="13" t="s">
        <v>83</v>
      </c>
      <c r="AW440" s="13" t="s">
        <v>30</v>
      </c>
      <c r="AX440" s="13" t="s">
        <v>73</v>
      </c>
      <c r="AY440" s="210" t="s">
        <v>118</v>
      </c>
    </row>
    <row r="441" spans="1:65" s="13" customFormat="1">
      <c r="B441" s="199"/>
      <c r="C441" s="200"/>
      <c r="D441" s="201" t="s">
        <v>127</v>
      </c>
      <c r="E441" s="202" t="s">
        <v>1</v>
      </c>
      <c r="F441" s="203" t="s">
        <v>823</v>
      </c>
      <c r="G441" s="200"/>
      <c r="H441" s="204">
        <v>2.4860000000000002</v>
      </c>
      <c r="I441" s="205"/>
      <c r="J441" s="200"/>
      <c r="K441" s="200"/>
      <c r="L441" s="206"/>
      <c r="M441" s="207"/>
      <c r="N441" s="208"/>
      <c r="O441" s="208"/>
      <c r="P441" s="208"/>
      <c r="Q441" s="208"/>
      <c r="R441" s="208"/>
      <c r="S441" s="208"/>
      <c r="T441" s="209"/>
      <c r="AT441" s="210" t="s">
        <v>127</v>
      </c>
      <c r="AU441" s="210" t="s">
        <v>83</v>
      </c>
      <c r="AV441" s="13" t="s">
        <v>83</v>
      </c>
      <c r="AW441" s="13" t="s">
        <v>30</v>
      </c>
      <c r="AX441" s="13" t="s">
        <v>73</v>
      </c>
      <c r="AY441" s="210" t="s">
        <v>118</v>
      </c>
    </row>
    <row r="442" spans="1:65" s="15" customFormat="1">
      <c r="B442" s="224"/>
      <c r="C442" s="225"/>
      <c r="D442" s="201" t="s">
        <v>127</v>
      </c>
      <c r="E442" s="226" t="s">
        <v>1</v>
      </c>
      <c r="F442" s="227" t="s">
        <v>299</v>
      </c>
      <c r="G442" s="225"/>
      <c r="H442" s="228">
        <v>9.0860000000000003</v>
      </c>
      <c r="I442" s="229"/>
      <c r="J442" s="225"/>
      <c r="K442" s="225"/>
      <c r="L442" s="230"/>
      <c r="M442" s="231"/>
      <c r="N442" s="232"/>
      <c r="O442" s="232"/>
      <c r="P442" s="232"/>
      <c r="Q442" s="232"/>
      <c r="R442" s="232"/>
      <c r="S442" s="232"/>
      <c r="T442" s="233"/>
      <c r="AT442" s="234" t="s">
        <v>127</v>
      </c>
      <c r="AU442" s="234" t="s">
        <v>83</v>
      </c>
      <c r="AV442" s="15" t="s">
        <v>160</v>
      </c>
      <c r="AW442" s="15" t="s">
        <v>30</v>
      </c>
      <c r="AX442" s="15" t="s">
        <v>81</v>
      </c>
      <c r="AY442" s="234" t="s">
        <v>118</v>
      </c>
    </row>
    <row r="443" spans="1:65" s="2" customFormat="1" ht="37.9" customHeight="1">
      <c r="A443" s="34"/>
      <c r="B443" s="35"/>
      <c r="C443" s="186" t="s">
        <v>824</v>
      </c>
      <c r="D443" s="186" t="s">
        <v>121</v>
      </c>
      <c r="E443" s="187" t="s">
        <v>825</v>
      </c>
      <c r="F443" s="188" t="s">
        <v>826</v>
      </c>
      <c r="G443" s="189" t="s">
        <v>295</v>
      </c>
      <c r="H443" s="190">
        <v>98.753</v>
      </c>
      <c r="I443" s="191"/>
      <c r="J443" s="192">
        <f>ROUND(I443*H443,2)</f>
        <v>0</v>
      </c>
      <c r="K443" s="188" t="s">
        <v>157</v>
      </c>
      <c r="L443" s="39"/>
      <c r="M443" s="193" t="s">
        <v>1</v>
      </c>
      <c r="N443" s="194" t="s">
        <v>38</v>
      </c>
      <c r="O443" s="71"/>
      <c r="P443" s="195">
        <f>O443*H443</f>
        <v>0</v>
      </c>
      <c r="Q443" s="195">
        <v>0</v>
      </c>
      <c r="R443" s="195">
        <f>Q443*H443</f>
        <v>0</v>
      </c>
      <c r="S443" s="195">
        <v>0</v>
      </c>
      <c r="T443" s="196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7" t="s">
        <v>160</v>
      </c>
      <c r="AT443" s="197" t="s">
        <v>121</v>
      </c>
      <c r="AU443" s="197" t="s">
        <v>83</v>
      </c>
      <c r="AY443" s="17" t="s">
        <v>118</v>
      </c>
      <c r="BE443" s="198">
        <f>IF(N443="základní",J443,0)</f>
        <v>0</v>
      </c>
      <c r="BF443" s="198">
        <f>IF(N443="snížená",J443,0)</f>
        <v>0</v>
      </c>
      <c r="BG443" s="198">
        <f>IF(N443="zákl. přenesená",J443,0)</f>
        <v>0</v>
      </c>
      <c r="BH443" s="198">
        <f>IF(N443="sníž. přenesená",J443,0)</f>
        <v>0</v>
      </c>
      <c r="BI443" s="198">
        <f>IF(N443="nulová",J443,0)</f>
        <v>0</v>
      </c>
      <c r="BJ443" s="17" t="s">
        <v>81</v>
      </c>
      <c r="BK443" s="198">
        <f>ROUND(I443*H443,2)</f>
        <v>0</v>
      </c>
      <c r="BL443" s="17" t="s">
        <v>160</v>
      </c>
      <c r="BM443" s="197" t="s">
        <v>827</v>
      </c>
    </row>
    <row r="444" spans="1:65" s="13" customFormat="1">
      <c r="B444" s="199"/>
      <c r="C444" s="200"/>
      <c r="D444" s="201" t="s">
        <v>127</v>
      </c>
      <c r="E444" s="202" t="s">
        <v>1</v>
      </c>
      <c r="F444" s="203" t="s">
        <v>828</v>
      </c>
      <c r="G444" s="200"/>
      <c r="H444" s="204">
        <v>98.753</v>
      </c>
      <c r="I444" s="205"/>
      <c r="J444" s="200"/>
      <c r="K444" s="200"/>
      <c r="L444" s="206"/>
      <c r="M444" s="207"/>
      <c r="N444" s="208"/>
      <c r="O444" s="208"/>
      <c r="P444" s="208"/>
      <c r="Q444" s="208"/>
      <c r="R444" s="208"/>
      <c r="S444" s="208"/>
      <c r="T444" s="209"/>
      <c r="AT444" s="210" t="s">
        <v>127</v>
      </c>
      <c r="AU444" s="210" t="s">
        <v>83</v>
      </c>
      <c r="AV444" s="13" t="s">
        <v>83</v>
      </c>
      <c r="AW444" s="13" t="s">
        <v>30</v>
      </c>
      <c r="AX444" s="13" t="s">
        <v>81</v>
      </c>
      <c r="AY444" s="210" t="s">
        <v>118</v>
      </c>
    </row>
    <row r="445" spans="1:65" s="2" customFormat="1" ht="37.9" customHeight="1">
      <c r="A445" s="34"/>
      <c r="B445" s="35"/>
      <c r="C445" s="186" t="s">
        <v>829</v>
      </c>
      <c r="D445" s="186" t="s">
        <v>121</v>
      </c>
      <c r="E445" s="187" t="s">
        <v>830</v>
      </c>
      <c r="F445" s="188" t="s">
        <v>294</v>
      </c>
      <c r="G445" s="189" t="s">
        <v>295</v>
      </c>
      <c r="H445" s="190">
        <v>19.329000000000001</v>
      </c>
      <c r="I445" s="191"/>
      <c r="J445" s="192">
        <f>ROUND(I445*H445,2)</f>
        <v>0</v>
      </c>
      <c r="K445" s="188" t="s">
        <v>157</v>
      </c>
      <c r="L445" s="39"/>
      <c r="M445" s="193" t="s">
        <v>1</v>
      </c>
      <c r="N445" s="194" t="s">
        <v>38</v>
      </c>
      <c r="O445" s="71"/>
      <c r="P445" s="195">
        <f>O445*H445</f>
        <v>0</v>
      </c>
      <c r="Q445" s="195">
        <v>0</v>
      </c>
      <c r="R445" s="195">
        <f>Q445*H445</f>
        <v>0</v>
      </c>
      <c r="S445" s="195">
        <v>0</v>
      </c>
      <c r="T445" s="196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97" t="s">
        <v>160</v>
      </c>
      <c r="AT445" s="197" t="s">
        <v>121</v>
      </c>
      <c r="AU445" s="197" t="s">
        <v>83</v>
      </c>
      <c r="AY445" s="17" t="s">
        <v>118</v>
      </c>
      <c r="BE445" s="198">
        <f>IF(N445="základní",J445,0)</f>
        <v>0</v>
      </c>
      <c r="BF445" s="198">
        <f>IF(N445="snížená",J445,0)</f>
        <v>0</v>
      </c>
      <c r="BG445" s="198">
        <f>IF(N445="zákl. přenesená",J445,0)</f>
        <v>0</v>
      </c>
      <c r="BH445" s="198">
        <f>IF(N445="sníž. přenesená",J445,0)</f>
        <v>0</v>
      </c>
      <c r="BI445" s="198">
        <f>IF(N445="nulová",J445,0)</f>
        <v>0</v>
      </c>
      <c r="BJ445" s="17" t="s">
        <v>81</v>
      </c>
      <c r="BK445" s="198">
        <f>ROUND(I445*H445,2)</f>
        <v>0</v>
      </c>
      <c r="BL445" s="17" t="s">
        <v>160</v>
      </c>
      <c r="BM445" s="197" t="s">
        <v>831</v>
      </c>
    </row>
    <row r="446" spans="1:65" s="13" customFormat="1">
      <c r="B446" s="199"/>
      <c r="C446" s="200"/>
      <c r="D446" s="201" t="s">
        <v>127</v>
      </c>
      <c r="E446" s="202" t="s">
        <v>1</v>
      </c>
      <c r="F446" s="203" t="s">
        <v>832</v>
      </c>
      <c r="G446" s="200"/>
      <c r="H446" s="204">
        <v>9.35</v>
      </c>
      <c r="I446" s="205"/>
      <c r="J446" s="200"/>
      <c r="K446" s="200"/>
      <c r="L446" s="206"/>
      <c r="M446" s="207"/>
      <c r="N446" s="208"/>
      <c r="O446" s="208"/>
      <c r="P446" s="208"/>
      <c r="Q446" s="208"/>
      <c r="R446" s="208"/>
      <c r="S446" s="208"/>
      <c r="T446" s="209"/>
      <c r="AT446" s="210" t="s">
        <v>127</v>
      </c>
      <c r="AU446" s="210" t="s">
        <v>83</v>
      </c>
      <c r="AV446" s="13" t="s">
        <v>83</v>
      </c>
      <c r="AW446" s="13" t="s">
        <v>30</v>
      </c>
      <c r="AX446" s="13" t="s">
        <v>73</v>
      </c>
      <c r="AY446" s="210" t="s">
        <v>118</v>
      </c>
    </row>
    <row r="447" spans="1:65" s="13" customFormat="1">
      <c r="B447" s="199"/>
      <c r="C447" s="200"/>
      <c r="D447" s="201" t="s">
        <v>127</v>
      </c>
      <c r="E447" s="202" t="s">
        <v>1</v>
      </c>
      <c r="F447" s="203" t="s">
        <v>796</v>
      </c>
      <c r="G447" s="200"/>
      <c r="H447" s="204">
        <v>9.9789999999999992</v>
      </c>
      <c r="I447" s="205"/>
      <c r="J447" s="200"/>
      <c r="K447" s="200"/>
      <c r="L447" s="206"/>
      <c r="M447" s="207"/>
      <c r="N447" s="208"/>
      <c r="O447" s="208"/>
      <c r="P447" s="208"/>
      <c r="Q447" s="208"/>
      <c r="R447" s="208"/>
      <c r="S447" s="208"/>
      <c r="T447" s="209"/>
      <c r="AT447" s="210" t="s">
        <v>127</v>
      </c>
      <c r="AU447" s="210" t="s">
        <v>83</v>
      </c>
      <c r="AV447" s="13" t="s">
        <v>83</v>
      </c>
      <c r="AW447" s="13" t="s">
        <v>30</v>
      </c>
      <c r="AX447" s="13" t="s">
        <v>73</v>
      </c>
      <c r="AY447" s="210" t="s">
        <v>118</v>
      </c>
    </row>
    <row r="448" spans="1:65" s="15" customFormat="1">
      <c r="B448" s="224"/>
      <c r="C448" s="225"/>
      <c r="D448" s="201" t="s">
        <v>127</v>
      </c>
      <c r="E448" s="226" t="s">
        <v>1</v>
      </c>
      <c r="F448" s="227" t="s">
        <v>299</v>
      </c>
      <c r="G448" s="225"/>
      <c r="H448" s="228">
        <v>19.329000000000001</v>
      </c>
      <c r="I448" s="229"/>
      <c r="J448" s="225"/>
      <c r="K448" s="225"/>
      <c r="L448" s="230"/>
      <c r="M448" s="231"/>
      <c r="N448" s="232"/>
      <c r="O448" s="232"/>
      <c r="P448" s="232"/>
      <c r="Q448" s="232"/>
      <c r="R448" s="232"/>
      <c r="S448" s="232"/>
      <c r="T448" s="233"/>
      <c r="AT448" s="234" t="s">
        <v>127</v>
      </c>
      <c r="AU448" s="234" t="s">
        <v>83</v>
      </c>
      <c r="AV448" s="15" t="s">
        <v>160</v>
      </c>
      <c r="AW448" s="15" t="s">
        <v>30</v>
      </c>
      <c r="AX448" s="15" t="s">
        <v>81</v>
      </c>
      <c r="AY448" s="234" t="s">
        <v>118</v>
      </c>
    </row>
    <row r="449" spans="1:65" s="2" customFormat="1" ht="37.9" customHeight="1">
      <c r="A449" s="34"/>
      <c r="B449" s="35"/>
      <c r="C449" s="186" t="s">
        <v>833</v>
      </c>
      <c r="D449" s="186" t="s">
        <v>121</v>
      </c>
      <c r="E449" s="187" t="s">
        <v>834</v>
      </c>
      <c r="F449" s="188" t="s">
        <v>835</v>
      </c>
      <c r="G449" s="189" t="s">
        <v>295</v>
      </c>
      <c r="H449" s="190">
        <v>47.124000000000002</v>
      </c>
      <c r="I449" s="191"/>
      <c r="J449" s="192">
        <f>ROUND(I449*H449,2)</f>
        <v>0</v>
      </c>
      <c r="K449" s="188" t="s">
        <v>157</v>
      </c>
      <c r="L449" s="39"/>
      <c r="M449" s="193" t="s">
        <v>1</v>
      </c>
      <c r="N449" s="194" t="s">
        <v>38</v>
      </c>
      <c r="O449" s="71"/>
      <c r="P449" s="195">
        <f>O449*H449</f>
        <v>0</v>
      </c>
      <c r="Q449" s="195">
        <v>0</v>
      </c>
      <c r="R449" s="195">
        <f>Q449*H449</f>
        <v>0</v>
      </c>
      <c r="S449" s="195">
        <v>0</v>
      </c>
      <c r="T449" s="196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7" t="s">
        <v>160</v>
      </c>
      <c r="AT449" s="197" t="s">
        <v>121</v>
      </c>
      <c r="AU449" s="197" t="s">
        <v>83</v>
      </c>
      <c r="AY449" s="17" t="s">
        <v>118</v>
      </c>
      <c r="BE449" s="198">
        <f>IF(N449="základní",J449,0)</f>
        <v>0</v>
      </c>
      <c r="BF449" s="198">
        <f>IF(N449="snížená",J449,0)</f>
        <v>0</v>
      </c>
      <c r="BG449" s="198">
        <f>IF(N449="zákl. přenesená",J449,0)</f>
        <v>0</v>
      </c>
      <c r="BH449" s="198">
        <f>IF(N449="sníž. přenesená",J449,0)</f>
        <v>0</v>
      </c>
      <c r="BI449" s="198">
        <f>IF(N449="nulová",J449,0)</f>
        <v>0</v>
      </c>
      <c r="BJ449" s="17" t="s">
        <v>81</v>
      </c>
      <c r="BK449" s="198">
        <f>ROUND(I449*H449,2)</f>
        <v>0</v>
      </c>
      <c r="BL449" s="17" t="s">
        <v>160</v>
      </c>
      <c r="BM449" s="197" t="s">
        <v>836</v>
      </c>
    </row>
    <row r="450" spans="1:65" s="13" customFormat="1">
      <c r="B450" s="199"/>
      <c r="C450" s="200"/>
      <c r="D450" s="201" t="s">
        <v>127</v>
      </c>
      <c r="E450" s="202" t="s">
        <v>1</v>
      </c>
      <c r="F450" s="203" t="s">
        <v>837</v>
      </c>
      <c r="G450" s="200"/>
      <c r="H450" s="204">
        <v>47.124000000000002</v>
      </c>
      <c r="I450" s="205"/>
      <c r="J450" s="200"/>
      <c r="K450" s="200"/>
      <c r="L450" s="206"/>
      <c r="M450" s="207"/>
      <c r="N450" s="208"/>
      <c r="O450" s="208"/>
      <c r="P450" s="208"/>
      <c r="Q450" s="208"/>
      <c r="R450" s="208"/>
      <c r="S450" s="208"/>
      <c r="T450" s="209"/>
      <c r="AT450" s="210" t="s">
        <v>127</v>
      </c>
      <c r="AU450" s="210" t="s">
        <v>83</v>
      </c>
      <c r="AV450" s="13" t="s">
        <v>83</v>
      </c>
      <c r="AW450" s="13" t="s">
        <v>30</v>
      </c>
      <c r="AX450" s="13" t="s">
        <v>81</v>
      </c>
      <c r="AY450" s="210" t="s">
        <v>118</v>
      </c>
    </row>
    <row r="451" spans="1:65" s="12" customFormat="1" ht="22.9" customHeight="1">
      <c r="B451" s="170"/>
      <c r="C451" s="171"/>
      <c r="D451" s="172" t="s">
        <v>72</v>
      </c>
      <c r="E451" s="184" t="s">
        <v>838</v>
      </c>
      <c r="F451" s="184" t="s">
        <v>839</v>
      </c>
      <c r="G451" s="171"/>
      <c r="H451" s="171"/>
      <c r="I451" s="174"/>
      <c r="J451" s="185">
        <f>BK451</f>
        <v>0</v>
      </c>
      <c r="K451" s="171"/>
      <c r="L451" s="176"/>
      <c r="M451" s="177"/>
      <c r="N451" s="178"/>
      <c r="O451" s="178"/>
      <c r="P451" s="179">
        <f>P452</f>
        <v>0</v>
      </c>
      <c r="Q451" s="178"/>
      <c r="R451" s="179">
        <f>R452</f>
        <v>0</v>
      </c>
      <c r="S451" s="178"/>
      <c r="T451" s="180">
        <f>T452</f>
        <v>0</v>
      </c>
      <c r="AR451" s="181" t="s">
        <v>81</v>
      </c>
      <c r="AT451" s="182" t="s">
        <v>72</v>
      </c>
      <c r="AU451" s="182" t="s">
        <v>81</v>
      </c>
      <c r="AY451" s="181" t="s">
        <v>118</v>
      </c>
      <c r="BK451" s="183">
        <f>BK452</f>
        <v>0</v>
      </c>
    </row>
    <row r="452" spans="1:65" s="2" customFormat="1" ht="24.2" customHeight="1">
      <c r="A452" s="34"/>
      <c r="B452" s="35"/>
      <c r="C452" s="186" t="s">
        <v>840</v>
      </c>
      <c r="D452" s="186" t="s">
        <v>121</v>
      </c>
      <c r="E452" s="187" t="s">
        <v>841</v>
      </c>
      <c r="F452" s="188" t="s">
        <v>842</v>
      </c>
      <c r="G452" s="189" t="s">
        <v>295</v>
      </c>
      <c r="H452" s="190">
        <v>154.19499999999999</v>
      </c>
      <c r="I452" s="191"/>
      <c r="J452" s="192">
        <f>ROUND(I452*H452,2)</f>
        <v>0</v>
      </c>
      <c r="K452" s="188" t="s">
        <v>1</v>
      </c>
      <c r="L452" s="39"/>
      <c r="M452" s="193" t="s">
        <v>1</v>
      </c>
      <c r="N452" s="194" t="s">
        <v>38</v>
      </c>
      <c r="O452" s="71"/>
      <c r="P452" s="195">
        <f>O452*H452</f>
        <v>0</v>
      </c>
      <c r="Q452" s="195">
        <v>0</v>
      </c>
      <c r="R452" s="195">
        <f>Q452*H452</f>
        <v>0</v>
      </c>
      <c r="S452" s="195">
        <v>0</v>
      </c>
      <c r="T452" s="196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7" t="s">
        <v>160</v>
      </c>
      <c r="AT452" s="197" t="s">
        <v>121</v>
      </c>
      <c r="AU452" s="197" t="s">
        <v>83</v>
      </c>
      <c r="AY452" s="17" t="s">
        <v>118</v>
      </c>
      <c r="BE452" s="198">
        <f>IF(N452="základní",J452,0)</f>
        <v>0</v>
      </c>
      <c r="BF452" s="198">
        <f>IF(N452="snížená",J452,0)</f>
        <v>0</v>
      </c>
      <c r="BG452" s="198">
        <f>IF(N452="zákl. přenesená",J452,0)</f>
        <v>0</v>
      </c>
      <c r="BH452" s="198">
        <f>IF(N452="sníž. přenesená",J452,0)</f>
        <v>0</v>
      </c>
      <c r="BI452" s="198">
        <f>IF(N452="nulová",J452,0)</f>
        <v>0</v>
      </c>
      <c r="BJ452" s="17" t="s">
        <v>81</v>
      </c>
      <c r="BK452" s="198">
        <f>ROUND(I452*H452,2)</f>
        <v>0</v>
      </c>
      <c r="BL452" s="17" t="s">
        <v>160</v>
      </c>
      <c r="BM452" s="197" t="s">
        <v>843</v>
      </c>
    </row>
    <row r="453" spans="1:65" s="12" customFormat="1" ht="25.9" customHeight="1">
      <c r="B453" s="170"/>
      <c r="C453" s="171"/>
      <c r="D453" s="172" t="s">
        <v>72</v>
      </c>
      <c r="E453" s="173" t="s">
        <v>844</v>
      </c>
      <c r="F453" s="173" t="s">
        <v>845</v>
      </c>
      <c r="G453" s="171"/>
      <c r="H453" s="171"/>
      <c r="I453" s="174"/>
      <c r="J453" s="175">
        <f>BK453</f>
        <v>0</v>
      </c>
      <c r="K453" s="171"/>
      <c r="L453" s="176"/>
      <c r="M453" s="177"/>
      <c r="N453" s="178"/>
      <c r="O453" s="178"/>
      <c r="P453" s="179">
        <f>P454</f>
        <v>0</v>
      </c>
      <c r="Q453" s="178"/>
      <c r="R453" s="179">
        <f>R454</f>
        <v>0.12433080000000001</v>
      </c>
      <c r="S453" s="178"/>
      <c r="T453" s="180">
        <f>T454</f>
        <v>0</v>
      </c>
      <c r="AR453" s="181" t="s">
        <v>83</v>
      </c>
      <c r="AT453" s="182" t="s">
        <v>72</v>
      </c>
      <c r="AU453" s="182" t="s">
        <v>73</v>
      </c>
      <c r="AY453" s="181" t="s">
        <v>118</v>
      </c>
      <c r="BK453" s="183">
        <f>BK454</f>
        <v>0</v>
      </c>
    </row>
    <row r="454" spans="1:65" s="12" customFormat="1" ht="22.9" customHeight="1">
      <c r="B454" s="170"/>
      <c r="C454" s="171"/>
      <c r="D454" s="172" t="s">
        <v>72</v>
      </c>
      <c r="E454" s="184" t="s">
        <v>846</v>
      </c>
      <c r="F454" s="184" t="s">
        <v>847</v>
      </c>
      <c r="G454" s="171"/>
      <c r="H454" s="171"/>
      <c r="I454" s="174"/>
      <c r="J454" s="185">
        <f>BK454</f>
        <v>0</v>
      </c>
      <c r="K454" s="171"/>
      <c r="L454" s="176"/>
      <c r="M454" s="177"/>
      <c r="N454" s="178"/>
      <c r="O454" s="178"/>
      <c r="P454" s="179">
        <f>SUM(P455:P499)</f>
        <v>0</v>
      </c>
      <c r="Q454" s="178"/>
      <c r="R454" s="179">
        <f>SUM(R455:R499)</f>
        <v>0.12433080000000001</v>
      </c>
      <c r="S454" s="178"/>
      <c r="T454" s="180">
        <f>SUM(T455:T499)</f>
        <v>0</v>
      </c>
      <c r="AR454" s="181" t="s">
        <v>83</v>
      </c>
      <c r="AT454" s="182" t="s">
        <v>72</v>
      </c>
      <c r="AU454" s="182" t="s">
        <v>81</v>
      </c>
      <c r="AY454" s="181" t="s">
        <v>118</v>
      </c>
      <c r="BK454" s="183">
        <f>SUM(BK455:BK499)</f>
        <v>0</v>
      </c>
    </row>
    <row r="455" spans="1:65" s="2" customFormat="1" ht="24.2" customHeight="1">
      <c r="A455" s="34"/>
      <c r="B455" s="35"/>
      <c r="C455" s="186" t="s">
        <v>848</v>
      </c>
      <c r="D455" s="186" t="s">
        <v>121</v>
      </c>
      <c r="E455" s="187" t="s">
        <v>849</v>
      </c>
      <c r="F455" s="188" t="s">
        <v>850</v>
      </c>
      <c r="G455" s="189" t="s">
        <v>248</v>
      </c>
      <c r="H455" s="190">
        <v>27.797999999999998</v>
      </c>
      <c r="I455" s="191"/>
      <c r="J455" s="192">
        <f>ROUND(I455*H455,2)</f>
        <v>0</v>
      </c>
      <c r="K455" s="188" t="s">
        <v>157</v>
      </c>
      <c r="L455" s="39"/>
      <c r="M455" s="193" t="s">
        <v>1</v>
      </c>
      <c r="N455" s="194" t="s">
        <v>38</v>
      </c>
      <c r="O455" s="71"/>
      <c r="P455" s="195">
        <f>O455*H455</f>
        <v>0</v>
      </c>
      <c r="Q455" s="195">
        <v>0</v>
      </c>
      <c r="R455" s="195">
        <f>Q455*H455</f>
        <v>0</v>
      </c>
      <c r="S455" s="195">
        <v>0</v>
      </c>
      <c r="T455" s="196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97" t="s">
        <v>214</v>
      </c>
      <c r="AT455" s="197" t="s">
        <v>121</v>
      </c>
      <c r="AU455" s="197" t="s">
        <v>83</v>
      </c>
      <c r="AY455" s="17" t="s">
        <v>118</v>
      </c>
      <c r="BE455" s="198">
        <f>IF(N455="základní",J455,0)</f>
        <v>0</v>
      </c>
      <c r="BF455" s="198">
        <f>IF(N455="snížená",J455,0)</f>
        <v>0</v>
      </c>
      <c r="BG455" s="198">
        <f>IF(N455="zákl. přenesená",J455,0)</f>
        <v>0</v>
      </c>
      <c r="BH455" s="198">
        <f>IF(N455="sníž. přenesená",J455,0)</f>
        <v>0</v>
      </c>
      <c r="BI455" s="198">
        <f>IF(N455="nulová",J455,0)</f>
        <v>0</v>
      </c>
      <c r="BJ455" s="17" t="s">
        <v>81</v>
      </c>
      <c r="BK455" s="198">
        <f>ROUND(I455*H455,2)</f>
        <v>0</v>
      </c>
      <c r="BL455" s="17" t="s">
        <v>214</v>
      </c>
      <c r="BM455" s="197" t="s">
        <v>851</v>
      </c>
    </row>
    <row r="456" spans="1:65" s="13" customFormat="1">
      <c r="B456" s="199"/>
      <c r="C456" s="200"/>
      <c r="D456" s="201" t="s">
        <v>127</v>
      </c>
      <c r="E456" s="202" t="s">
        <v>1</v>
      </c>
      <c r="F456" s="203" t="s">
        <v>852</v>
      </c>
      <c r="G456" s="200"/>
      <c r="H456" s="204">
        <v>27.797999999999998</v>
      </c>
      <c r="I456" s="205"/>
      <c r="J456" s="200"/>
      <c r="K456" s="200"/>
      <c r="L456" s="206"/>
      <c r="M456" s="207"/>
      <c r="N456" s="208"/>
      <c r="O456" s="208"/>
      <c r="P456" s="208"/>
      <c r="Q456" s="208"/>
      <c r="R456" s="208"/>
      <c r="S456" s="208"/>
      <c r="T456" s="209"/>
      <c r="AT456" s="210" t="s">
        <v>127</v>
      </c>
      <c r="AU456" s="210" t="s">
        <v>83</v>
      </c>
      <c r="AV456" s="13" t="s">
        <v>83</v>
      </c>
      <c r="AW456" s="13" t="s">
        <v>30</v>
      </c>
      <c r="AX456" s="13" t="s">
        <v>81</v>
      </c>
      <c r="AY456" s="210" t="s">
        <v>118</v>
      </c>
    </row>
    <row r="457" spans="1:65" s="2" customFormat="1" ht="37.9" customHeight="1">
      <c r="A457" s="34"/>
      <c r="B457" s="35"/>
      <c r="C457" s="186" t="s">
        <v>853</v>
      </c>
      <c r="D457" s="186" t="s">
        <v>121</v>
      </c>
      <c r="E457" s="187" t="s">
        <v>854</v>
      </c>
      <c r="F457" s="188" t="s">
        <v>855</v>
      </c>
      <c r="G457" s="189" t="s">
        <v>248</v>
      </c>
      <c r="H457" s="190">
        <v>55.595999999999997</v>
      </c>
      <c r="I457" s="191"/>
      <c r="J457" s="192">
        <f>ROUND(I457*H457,2)</f>
        <v>0</v>
      </c>
      <c r="K457" s="188" t="s">
        <v>157</v>
      </c>
      <c r="L457" s="39"/>
      <c r="M457" s="193" t="s">
        <v>1</v>
      </c>
      <c r="N457" s="194" t="s">
        <v>38</v>
      </c>
      <c r="O457" s="71"/>
      <c r="P457" s="195">
        <f>O457*H457</f>
        <v>0</v>
      </c>
      <c r="Q457" s="195">
        <v>0</v>
      </c>
      <c r="R457" s="195">
        <f>Q457*H457</f>
        <v>0</v>
      </c>
      <c r="S457" s="195">
        <v>0</v>
      </c>
      <c r="T457" s="196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97" t="s">
        <v>214</v>
      </c>
      <c r="AT457" s="197" t="s">
        <v>121</v>
      </c>
      <c r="AU457" s="197" t="s">
        <v>83</v>
      </c>
      <c r="AY457" s="17" t="s">
        <v>118</v>
      </c>
      <c r="BE457" s="198">
        <f>IF(N457="základní",J457,0)</f>
        <v>0</v>
      </c>
      <c r="BF457" s="198">
        <f>IF(N457="snížená",J457,0)</f>
        <v>0</v>
      </c>
      <c r="BG457" s="198">
        <f>IF(N457="zákl. přenesená",J457,0)</f>
        <v>0</v>
      </c>
      <c r="BH457" s="198">
        <f>IF(N457="sníž. přenesená",J457,0)</f>
        <v>0</v>
      </c>
      <c r="BI457" s="198">
        <f>IF(N457="nulová",J457,0)</f>
        <v>0</v>
      </c>
      <c r="BJ457" s="17" t="s">
        <v>81</v>
      </c>
      <c r="BK457" s="198">
        <f>ROUND(I457*H457,2)</f>
        <v>0</v>
      </c>
      <c r="BL457" s="17" t="s">
        <v>214</v>
      </c>
      <c r="BM457" s="197" t="s">
        <v>856</v>
      </c>
    </row>
    <row r="458" spans="1:65" s="13" customFormat="1">
      <c r="B458" s="199"/>
      <c r="C458" s="200"/>
      <c r="D458" s="201" t="s">
        <v>127</v>
      </c>
      <c r="E458" s="202" t="s">
        <v>1</v>
      </c>
      <c r="F458" s="203" t="s">
        <v>857</v>
      </c>
      <c r="G458" s="200"/>
      <c r="H458" s="204">
        <v>55.595999999999997</v>
      </c>
      <c r="I458" s="205"/>
      <c r="J458" s="200"/>
      <c r="K458" s="200"/>
      <c r="L458" s="206"/>
      <c r="M458" s="207"/>
      <c r="N458" s="208"/>
      <c r="O458" s="208"/>
      <c r="P458" s="208"/>
      <c r="Q458" s="208"/>
      <c r="R458" s="208"/>
      <c r="S458" s="208"/>
      <c r="T458" s="209"/>
      <c r="AT458" s="210" t="s">
        <v>127</v>
      </c>
      <c r="AU458" s="210" t="s">
        <v>83</v>
      </c>
      <c r="AV458" s="13" t="s">
        <v>83</v>
      </c>
      <c r="AW458" s="13" t="s">
        <v>30</v>
      </c>
      <c r="AX458" s="13" t="s">
        <v>81</v>
      </c>
      <c r="AY458" s="210" t="s">
        <v>118</v>
      </c>
    </row>
    <row r="459" spans="1:65" s="2" customFormat="1" ht="14.45" customHeight="1">
      <c r="A459" s="34"/>
      <c r="B459" s="35"/>
      <c r="C459" s="235" t="s">
        <v>858</v>
      </c>
      <c r="D459" s="235" t="s">
        <v>321</v>
      </c>
      <c r="E459" s="236" t="s">
        <v>859</v>
      </c>
      <c r="F459" s="237" t="s">
        <v>860</v>
      </c>
      <c r="G459" s="238" t="s">
        <v>295</v>
      </c>
      <c r="H459" s="239">
        <v>0.01</v>
      </c>
      <c r="I459" s="240"/>
      <c r="J459" s="241">
        <f>ROUND(I459*H459,2)</f>
        <v>0</v>
      </c>
      <c r="K459" s="237" t="s">
        <v>157</v>
      </c>
      <c r="L459" s="242"/>
      <c r="M459" s="243" t="s">
        <v>1</v>
      </c>
      <c r="N459" s="244" t="s">
        <v>38</v>
      </c>
      <c r="O459" s="71"/>
      <c r="P459" s="195">
        <f>O459*H459</f>
        <v>0</v>
      </c>
      <c r="Q459" s="195">
        <v>1</v>
      </c>
      <c r="R459" s="195">
        <f>Q459*H459</f>
        <v>0.01</v>
      </c>
      <c r="S459" s="195">
        <v>0</v>
      </c>
      <c r="T459" s="196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7" t="s">
        <v>396</v>
      </c>
      <c r="AT459" s="197" t="s">
        <v>321</v>
      </c>
      <c r="AU459" s="197" t="s">
        <v>83</v>
      </c>
      <c r="AY459" s="17" t="s">
        <v>118</v>
      </c>
      <c r="BE459" s="198">
        <f>IF(N459="základní",J459,0)</f>
        <v>0</v>
      </c>
      <c r="BF459" s="198">
        <f>IF(N459="snížená",J459,0)</f>
        <v>0</v>
      </c>
      <c r="BG459" s="198">
        <f>IF(N459="zákl. přenesená",J459,0)</f>
        <v>0</v>
      </c>
      <c r="BH459" s="198">
        <f>IF(N459="sníž. přenesená",J459,0)</f>
        <v>0</v>
      </c>
      <c r="BI459" s="198">
        <f>IF(N459="nulová",J459,0)</f>
        <v>0</v>
      </c>
      <c r="BJ459" s="17" t="s">
        <v>81</v>
      </c>
      <c r="BK459" s="198">
        <f>ROUND(I459*H459,2)</f>
        <v>0</v>
      </c>
      <c r="BL459" s="17" t="s">
        <v>214</v>
      </c>
      <c r="BM459" s="197" t="s">
        <v>861</v>
      </c>
    </row>
    <row r="460" spans="1:65" s="13" customFormat="1">
      <c r="B460" s="199"/>
      <c r="C460" s="200"/>
      <c r="D460" s="201" t="s">
        <v>127</v>
      </c>
      <c r="E460" s="202" t="s">
        <v>1</v>
      </c>
      <c r="F460" s="203" t="s">
        <v>862</v>
      </c>
      <c r="G460" s="200"/>
      <c r="H460" s="204">
        <v>0.01</v>
      </c>
      <c r="I460" s="205"/>
      <c r="J460" s="200"/>
      <c r="K460" s="200"/>
      <c r="L460" s="206"/>
      <c r="M460" s="207"/>
      <c r="N460" s="208"/>
      <c r="O460" s="208"/>
      <c r="P460" s="208"/>
      <c r="Q460" s="208"/>
      <c r="R460" s="208"/>
      <c r="S460" s="208"/>
      <c r="T460" s="209"/>
      <c r="AT460" s="210" t="s">
        <v>127</v>
      </c>
      <c r="AU460" s="210" t="s">
        <v>83</v>
      </c>
      <c r="AV460" s="13" t="s">
        <v>83</v>
      </c>
      <c r="AW460" s="13" t="s">
        <v>30</v>
      </c>
      <c r="AX460" s="13" t="s">
        <v>81</v>
      </c>
      <c r="AY460" s="210" t="s">
        <v>118</v>
      </c>
    </row>
    <row r="461" spans="1:65" s="2" customFormat="1" ht="14.45" customHeight="1">
      <c r="A461" s="34"/>
      <c r="B461" s="35"/>
      <c r="C461" s="235" t="s">
        <v>863</v>
      </c>
      <c r="D461" s="235" t="s">
        <v>321</v>
      </c>
      <c r="E461" s="236" t="s">
        <v>864</v>
      </c>
      <c r="F461" s="237" t="s">
        <v>865</v>
      </c>
      <c r="G461" s="238" t="s">
        <v>295</v>
      </c>
      <c r="H461" s="239">
        <v>2.5000000000000001E-2</v>
      </c>
      <c r="I461" s="240"/>
      <c r="J461" s="241">
        <f>ROUND(I461*H461,2)</f>
        <v>0</v>
      </c>
      <c r="K461" s="237" t="s">
        <v>157</v>
      </c>
      <c r="L461" s="242"/>
      <c r="M461" s="243" t="s">
        <v>1</v>
      </c>
      <c r="N461" s="244" t="s">
        <v>38</v>
      </c>
      <c r="O461" s="71"/>
      <c r="P461" s="195">
        <f>O461*H461</f>
        <v>0</v>
      </c>
      <c r="Q461" s="195">
        <v>1</v>
      </c>
      <c r="R461" s="195">
        <f>Q461*H461</f>
        <v>2.5000000000000001E-2</v>
      </c>
      <c r="S461" s="195">
        <v>0</v>
      </c>
      <c r="T461" s="196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97" t="s">
        <v>396</v>
      </c>
      <c r="AT461" s="197" t="s">
        <v>321</v>
      </c>
      <c r="AU461" s="197" t="s">
        <v>83</v>
      </c>
      <c r="AY461" s="17" t="s">
        <v>118</v>
      </c>
      <c r="BE461" s="198">
        <f>IF(N461="základní",J461,0)</f>
        <v>0</v>
      </c>
      <c r="BF461" s="198">
        <f>IF(N461="snížená",J461,0)</f>
        <v>0</v>
      </c>
      <c r="BG461" s="198">
        <f>IF(N461="zákl. přenesená",J461,0)</f>
        <v>0</v>
      </c>
      <c r="BH461" s="198">
        <f>IF(N461="sníž. přenesená",J461,0)</f>
        <v>0</v>
      </c>
      <c r="BI461" s="198">
        <f>IF(N461="nulová",J461,0)</f>
        <v>0</v>
      </c>
      <c r="BJ461" s="17" t="s">
        <v>81</v>
      </c>
      <c r="BK461" s="198">
        <f>ROUND(I461*H461,2)</f>
        <v>0</v>
      </c>
      <c r="BL461" s="17" t="s">
        <v>214</v>
      </c>
      <c r="BM461" s="197" t="s">
        <v>866</v>
      </c>
    </row>
    <row r="462" spans="1:65" s="13" customFormat="1">
      <c r="B462" s="199"/>
      <c r="C462" s="200"/>
      <c r="D462" s="201" t="s">
        <v>127</v>
      </c>
      <c r="E462" s="202" t="s">
        <v>1</v>
      </c>
      <c r="F462" s="203" t="s">
        <v>867</v>
      </c>
      <c r="G462" s="200"/>
      <c r="H462" s="204">
        <v>2.5000000000000001E-2</v>
      </c>
      <c r="I462" s="205"/>
      <c r="J462" s="200"/>
      <c r="K462" s="200"/>
      <c r="L462" s="206"/>
      <c r="M462" s="207"/>
      <c r="N462" s="208"/>
      <c r="O462" s="208"/>
      <c r="P462" s="208"/>
      <c r="Q462" s="208"/>
      <c r="R462" s="208"/>
      <c r="S462" s="208"/>
      <c r="T462" s="209"/>
      <c r="AT462" s="210" t="s">
        <v>127</v>
      </c>
      <c r="AU462" s="210" t="s">
        <v>83</v>
      </c>
      <c r="AV462" s="13" t="s">
        <v>83</v>
      </c>
      <c r="AW462" s="13" t="s">
        <v>30</v>
      </c>
      <c r="AX462" s="13" t="s">
        <v>81</v>
      </c>
      <c r="AY462" s="210" t="s">
        <v>118</v>
      </c>
    </row>
    <row r="463" spans="1:65" s="2" customFormat="1" ht="24.2" customHeight="1">
      <c r="A463" s="34"/>
      <c r="B463" s="35"/>
      <c r="C463" s="186" t="s">
        <v>868</v>
      </c>
      <c r="D463" s="186" t="s">
        <v>121</v>
      </c>
      <c r="E463" s="187" t="s">
        <v>869</v>
      </c>
      <c r="F463" s="188" t="s">
        <v>870</v>
      </c>
      <c r="G463" s="189" t="s">
        <v>248</v>
      </c>
      <c r="H463" s="190">
        <v>44.445</v>
      </c>
      <c r="I463" s="191"/>
      <c r="J463" s="192">
        <f>ROUND(I463*H463,2)</f>
        <v>0</v>
      </c>
      <c r="K463" s="188" t="s">
        <v>1</v>
      </c>
      <c r="L463" s="39"/>
      <c r="M463" s="193" t="s">
        <v>1</v>
      </c>
      <c r="N463" s="194" t="s">
        <v>38</v>
      </c>
      <c r="O463" s="71"/>
      <c r="P463" s="195">
        <f>O463*H463</f>
        <v>0</v>
      </c>
      <c r="Q463" s="195">
        <v>0</v>
      </c>
      <c r="R463" s="195">
        <f>Q463*H463</f>
        <v>0</v>
      </c>
      <c r="S463" s="195">
        <v>0</v>
      </c>
      <c r="T463" s="196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97" t="s">
        <v>214</v>
      </c>
      <c r="AT463" s="197" t="s">
        <v>121</v>
      </c>
      <c r="AU463" s="197" t="s">
        <v>83</v>
      </c>
      <c r="AY463" s="17" t="s">
        <v>118</v>
      </c>
      <c r="BE463" s="198">
        <f>IF(N463="základní",J463,0)</f>
        <v>0</v>
      </c>
      <c r="BF463" s="198">
        <f>IF(N463="snížená",J463,0)</f>
        <v>0</v>
      </c>
      <c r="BG463" s="198">
        <f>IF(N463="zákl. přenesená",J463,0)</f>
        <v>0</v>
      </c>
      <c r="BH463" s="198">
        <f>IF(N463="sníž. přenesená",J463,0)</f>
        <v>0</v>
      </c>
      <c r="BI463" s="198">
        <f>IF(N463="nulová",J463,0)</f>
        <v>0</v>
      </c>
      <c r="BJ463" s="17" t="s">
        <v>81</v>
      </c>
      <c r="BK463" s="198">
        <f>ROUND(I463*H463,2)</f>
        <v>0</v>
      </c>
      <c r="BL463" s="17" t="s">
        <v>214</v>
      </c>
      <c r="BM463" s="197" t="s">
        <v>871</v>
      </c>
    </row>
    <row r="464" spans="1:65" s="14" customFormat="1">
      <c r="B464" s="211"/>
      <c r="C464" s="212"/>
      <c r="D464" s="201" t="s">
        <v>127</v>
      </c>
      <c r="E464" s="213" t="s">
        <v>1</v>
      </c>
      <c r="F464" s="214" t="s">
        <v>872</v>
      </c>
      <c r="G464" s="212"/>
      <c r="H464" s="213" t="s">
        <v>1</v>
      </c>
      <c r="I464" s="215"/>
      <c r="J464" s="212"/>
      <c r="K464" s="212"/>
      <c r="L464" s="216"/>
      <c r="M464" s="217"/>
      <c r="N464" s="218"/>
      <c r="O464" s="218"/>
      <c r="P464" s="218"/>
      <c r="Q464" s="218"/>
      <c r="R464" s="218"/>
      <c r="S464" s="218"/>
      <c r="T464" s="219"/>
      <c r="AT464" s="220" t="s">
        <v>127</v>
      </c>
      <c r="AU464" s="220" t="s">
        <v>83</v>
      </c>
      <c r="AV464" s="14" t="s">
        <v>81</v>
      </c>
      <c r="AW464" s="14" t="s">
        <v>30</v>
      </c>
      <c r="AX464" s="14" t="s">
        <v>73</v>
      </c>
      <c r="AY464" s="220" t="s">
        <v>118</v>
      </c>
    </row>
    <row r="465" spans="1:65" s="14" customFormat="1">
      <c r="B465" s="211"/>
      <c r="C465" s="212"/>
      <c r="D465" s="201" t="s">
        <v>127</v>
      </c>
      <c r="E465" s="213" t="s">
        <v>1</v>
      </c>
      <c r="F465" s="214" t="s">
        <v>873</v>
      </c>
      <c r="G465" s="212"/>
      <c r="H465" s="213" t="s">
        <v>1</v>
      </c>
      <c r="I465" s="215"/>
      <c r="J465" s="212"/>
      <c r="K465" s="212"/>
      <c r="L465" s="216"/>
      <c r="M465" s="217"/>
      <c r="N465" s="218"/>
      <c r="O465" s="218"/>
      <c r="P465" s="218"/>
      <c r="Q465" s="218"/>
      <c r="R465" s="218"/>
      <c r="S465" s="218"/>
      <c r="T465" s="219"/>
      <c r="AT465" s="220" t="s">
        <v>127</v>
      </c>
      <c r="AU465" s="220" t="s">
        <v>83</v>
      </c>
      <c r="AV465" s="14" t="s">
        <v>81</v>
      </c>
      <c r="AW465" s="14" t="s">
        <v>30</v>
      </c>
      <c r="AX465" s="14" t="s">
        <v>73</v>
      </c>
      <c r="AY465" s="220" t="s">
        <v>118</v>
      </c>
    </row>
    <row r="466" spans="1:65" s="14" customFormat="1" ht="22.5">
      <c r="B466" s="211"/>
      <c r="C466" s="212"/>
      <c r="D466" s="201" t="s">
        <v>127</v>
      </c>
      <c r="E466" s="213" t="s">
        <v>1</v>
      </c>
      <c r="F466" s="214" t="s">
        <v>874</v>
      </c>
      <c r="G466" s="212"/>
      <c r="H466" s="213" t="s">
        <v>1</v>
      </c>
      <c r="I466" s="215"/>
      <c r="J466" s="212"/>
      <c r="K466" s="212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127</v>
      </c>
      <c r="AU466" s="220" t="s">
        <v>83</v>
      </c>
      <c r="AV466" s="14" t="s">
        <v>81</v>
      </c>
      <c r="AW466" s="14" t="s">
        <v>30</v>
      </c>
      <c r="AX466" s="14" t="s">
        <v>73</v>
      </c>
      <c r="AY466" s="220" t="s">
        <v>118</v>
      </c>
    </row>
    <row r="467" spans="1:65" s="14" customFormat="1" ht="33.75">
      <c r="B467" s="211"/>
      <c r="C467" s="212"/>
      <c r="D467" s="201" t="s">
        <v>127</v>
      </c>
      <c r="E467" s="213" t="s">
        <v>1</v>
      </c>
      <c r="F467" s="214" t="s">
        <v>875</v>
      </c>
      <c r="G467" s="212"/>
      <c r="H467" s="213" t="s">
        <v>1</v>
      </c>
      <c r="I467" s="215"/>
      <c r="J467" s="212"/>
      <c r="K467" s="212"/>
      <c r="L467" s="216"/>
      <c r="M467" s="217"/>
      <c r="N467" s="218"/>
      <c r="O467" s="218"/>
      <c r="P467" s="218"/>
      <c r="Q467" s="218"/>
      <c r="R467" s="218"/>
      <c r="S467" s="218"/>
      <c r="T467" s="219"/>
      <c r="AT467" s="220" t="s">
        <v>127</v>
      </c>
      <c r="AU467" s="220" t="s">
        <v>83</v>
      </c>
      <c r="AV467" s="14" t="s">
        <v>81</v>
      </c>
      <c r="AW467" s="14" t="s">
        <v>30</v>
      </c>
      <c r="AX467" s="14" t="s">
        <v>73</v>
      </c>
      <c r="AY467" s="220" t="s">
        <v>118</v>
      </c>
    </row>
    <row r="468" spans="1:65" s="14" customFormat="1" ht="22.5">
      <c r="B468" s="211"/>
      <c r="C468" s="212"/>
      <c r="D468" s="201" t="s">
        <v>127</v>
      </c>
      <c r="E468" s="213" t="s">
        <v>1</v>
      </c>
      <c r="F468" s="214" t="s">
        <v>876</v>
      </c>
      <c r="G468" s="212"/>
      <c r="H468" s="213" t="s">
        <v>1</v>
      </c>
      <c r="I468" s="215"/>
      <c r="J468" s="212"/>
      <c r="K468" s="212"/>
      <c r="L468" s="216"/>
      <c r="M468" s="217"/>
      <c r="N468" s="218"/>
      <c r="O468" s="218"/>
      <c r="P468" s="218"/>
      <c r="Q468" s="218"/>
      <c r="R468" s="218"/>
      <c r="S468" s="218"/>
      <c r="T468" s="219"/>
      <c r="AT468" s="220" t="s">
        <v>127</v>
      </c>
      <c r="AU468" s="220" t="s">
        <v>83</v>
      </c>
      <c r="AV468" s="14" t="s">
        <v>81</v>
      </c>
      <c r="AW468" s="14" t="s">
        <v>30</v>
      </c>
      <c r="AX468" s="14" t="s">
        <v>73</v>
      </c>
      <c r="AY468" s="220" t="s">
        <v>118</v>
      </c>
    </row>
    <row r="469" spans="1:65" s="14" customFormat="1" ht="33.75">
      <c r="B469" s="211"/>
      <c r="C469" s="212"/>
      <c r="D469" s="201" t="s">
        <v>127</v>
      </c>
      <c r="E469" s="213" t="s">
        <v>1</v>
      </c>
      <c r="F469" s="214" t="s">
        <v>877</v>
      </c>
      <c r="G469" s="212"/>
      <c r="H469" s="213" t="s">
        <v>1</v>
      </c>
      <c r="I469" s="215"/>
      <c r="J469" s="212"/>
      <c r="K469" s="212"/>
      <c r="L469" s="216"/>
      <c r="M469" s="217"/>
      <c r="N469" s="218"/>
      <c r="O469" s="218"/>
      <c r="P469" s="218"/>
      <c r="Q469" s="218"/>
      <c r="R469" s="218"/>
      <c r="S469" s="218"/>
      <c r="T469" s="219"/>
      <c r="AT469" s="220" t="s">
        <v>127</v>
      </c>
      <c r="AU469" s="220" t="s">
        <v>83</v>
      </c>
      <c r="AV469" s="14" t="s">
        <v>81</v>
      </c>
      <c r="AW469" s="14" t="s">
        <v>30</v>
      </c>
      <c r="AX469" s="14" t="s">
        <v>73</v>
      </c>
      <c r="AY469" s="220" t="s">
        <v>118</v>
      </c>
    </row>
    <row r="470" spans="1:65" s="14" customFormat="1" ht="33.75">
      <c r="B470" s="211"/>
      <c r="C470" s="212"/>
      <c r="D470" s="201" t="s">
        <v>127</v>
      </c>
      <c r="E470" s="213" t="s">
        <v>1</v>
      </c>
      <c r="F470" s="214" t="s">
        <v>878</v>
      </c>
      <c r="G470" s="212"/>
      <c r="H470" s="213" t="s">
        <v>1</v>
      </c>
      <c r="I470" s="215"/>
      <c r="J470" s="212"/>
      <c r="K470" s="212"/>
      <c r="L470" s="216"/>
      <c r="M470" s="217"/>
      <c r="N470" s="218"/>
      <c r="O470" s="218"/>
      <c r="P470" s="218"/>
      <c r="Q470" s="218"/>
      <c r="R470" s="218"/>
      <c r="S470" s="218"/>
      <c r="T470" s="219"/>
      <c r="AT470" s="220" t="s">
        <v>127</v>
      </c>
      <c r="AU470" s="220" t="s">
        <v>83</v>
      </c>
      <c r="AV470" s="14" t="s">
        <v>81</v>
      </c>
      <c r="AW470" s="14" t="s">
        <v>30</v>
      </c>
      <c r="AX470" s="14" t="s">
        <v>73</v>
      </c>
      <c r="AY470" s="220" t="s">
        <v>118</v>
      </c>
    </row>
    <row r="471" spans="1:65" s="14" customFormat="1" ht="22.5">
      <c r="B471" s="211"/>
      <c r="C471" s="212"/>
      <c r="D471" s="201" t="s">
        <v>127</v>
      </c>
      <c r="E471" s="213" t="s">
        <v>1</v>
      </c>
      <c r="F471" s="214" t="s">
        <v>879</v>
      </c>
      <c r="G471" s="212"/>
      <c r="H471" s="213" t="s">
        <v>1</v>
      </c>
      <c r="I471" s="215"/>
      <c r="J471" s="212"/>
      <c r="K471" s="212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127</v>
      </c>
      <c r="AU471" s="220" t="s">
        <v>83</v>
      </c>
      <c r="AV471" s="14" t="s">
        <v>81</v>
      </c>
      <c r="AW471" s="14" t="s">
        <v>30</v>
      </c>
      <c r="AX471" s="14" t="s">
        <v>73</v>
      </c>
      <c r="AY471" s="220" t="s">
        <v>118</v>
      </c>
    </row>
    <row r="472" spans="1:65" s="14" customFormat="1">
      <c r="B472" s="211"/>
      <c r="C472" s="212"/>
      <c r="D472" s="201" t="s">
        <v>127</v>
      </c>
      <c r="E472" s="213" t="s">
        <v>1</v>
      </c>
      <c r="F472" s="214" t="s">
        <v>880</v>
      </c>
      <c r="G472" s="212"/>
      <c r="H472" s="213" t="s">
        <v>1</v>
      </c>
      <c r="I472" s="215"/>
      <c r="J472" s="212"/>
      <c r="K472" s="212"/>
      <c r="L472" s="216"/>
      <c r="M472" s="217"/>
      <c r="N472" s="218"/>
      <c r="O472" s="218"/>
      <c r="P472" s="218"/>
      <c r="Q472" s="218"/>
      <c r="R472" s="218"/>
      <c r="S472" s="218"/>
      <c r="T472" s="219"/>
      <c r="AT472" s="220" t="s">
        <v>127</v>
      </c>
      <c r="AU472" s="220" t="s">
        <v>83</v>
      </c>
      <c r="AV472" s="14" t="s">
        <v>81</v>
      </c>
      <c r="AW472" s="14" t="s">
        <v>30</v>
      </c>
      <c r="AX472" s="14" t="s">
        <v>73</v>
      </c>
      <c r="AY472" s="220" t="s">
        <v>118</v>
      </c>
    </row>
    <row r="473" spans="1:65" s="14" customFormat="1">
      <c r="B473" s="211"/>
      <c r="C473" s="212"/>
      <c r="D473" s="201" t="s">
        <v>127</v>
      </c>
      <c r="E473" s="213" t="s">
        <v>1</v>
      </c>
      <c r="F473" s="214" t="s">
        <v>881</v>
      </c>
      <c r="G473" s="212"/>
      <c r="H473" s="213" t="s">
        <v>1</v>
      </c>
      <c r="I473" s="215"/>
      <c r="J473" s="212"/>
      <c r="K473" s="212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127</v>
      </c>
      <c r="AU473" s="220" t="s">
        <v>83</v>
      </c>
      <c r="AV473" s="14" t="s">
        <v>81</v>
      </c>
      <c r="AW473" s="14" t="s">
        <v>30</v>
      </c>
      <c r="AX473" s="14" t="s">
        <v>73</v>
      </c>
      <c r="AY473" s="220" t="s">
        <v>118</v>
      </c>
    </row>
    <row r="474" spans="1:65" s="14" customFormat="1" ht="22.5">
      <c r="B474" s="211"/>
      <c r="C474" s="212"/>
      <c r="D474" s="201" t="s">
        <v>127</v>
      </c>
      <c r="E474" s="213" t="s">
        <v>1</v>
      </c>
      <c r="F474" s="214" t="s">
        <v>882</v>
      </c>
      <c r="G474" s="212"/>
      <c r="H474" s="213" t="s">
        <v>1</v>
      </c>
      <c r="I474" s="215"/>
      <c r="J474" s="212"/>
      <c r="K474" s="212"/>
      <c r="L474" s="216"/>
      <c r="M474" s="217"/>
      <c r="N474" s="218"/>
      <c r="O474" s="218"/>
      <c r="P474" s="218"/>
      <c r="Q474" s="218"/>
      <c r="R474" s="218"/>
      <c r="S474" s="218"/>
      <c r="T474" s="219"/>
      <c r="AT474" s="220" t="s">
        <v>127</v>
      </c>
      <c r="AU474" s="220" t="s">
        <v>83</v>
      </c>
      <c r="AV474" s="14" t="s">
        <v>81</v>
      </c>
      <c r="AW474" s="14" t="s">
        <v>30</v>
      </c>
      <c r="AX474" s="14" t="s">
        <v>73</v>
      </c>
      <c r="AY474" s="220" t="s">
        <v>118</v>
      </c>
    </row>
    <row r="475" spans="1:65" s="13" customFormat="1">
      <c r="B475" s="199"/>
      <c r="C475" s="200"/>
      <c r="D475" s="201" t="s">
        <v>127</v>
      </c>
      <c r="E475" s="202" t="s">
        <v>1</v>
      </c>
      <c r="F475" s="203" t="s">
        <v>883</v>
      </c>
      <c r="G475" s="200"/>
      <c r="H475" s="204">
        <v>44.445</v>
      </c>
      <c r="I475" s="205"/>
      <c r="J475" s="200"/>
      <c r="K475" s="200"/>
      <c r="L475" s="206"/>
      <c r="M475" s="207"/>
      <c r="N475" s="208"/>
      <c r="O475" s="208"/>
      <c r="P475" s="208"/>
      <c r="Q475" s="208"/>
      <c r="R475" s="208"/>
      <c r="S475" s="208"/>
      <c r="T475" s="209"/>
      <c r="AT475" s="210" t="s">
        <v>127</v>
      </c>
      <c r="AU475" s="210" t="s">
        <v>83</v>
      </c>
      <c r="AV475" s="13" t="s">
        <v>83</v>
      </c>
      <c r="AW475" s="13" t="s">
        <v>30</v>
      </c>
      <c r="AX475" s="13" t="s">
        <v>81</v>
      </c>
      <c r="AY475" s="210" t="s">
        <v>118</v>
      </c>
    </row>
    <row r="476" spans="1:65" s="2" customFormat="1" ht="24.2" customHeight="1">
      <c r="A476" s="34"/>
      <c r="B476" s="35"/>
      <c r="C476" s="186" t="s">
        <v>884</v>
      </c>
      <c r="D476" s="186" t="s">
        <v>121</v>
      </c>
      <c r="E476" s="187" t="s">
        <v>885</v>
      </c>
      <c r="F476" s="188" t="s">
        <v>886</v>
      </c>
      <c r="G476" s="189" t="s">
        <v>248</v>
      </c>
      <c r="H476" s="190">
        <v>167.678</v>
      </c>
      <c r="I476" s="191"/>
      <c r="J476" s="192">
        <f>ROUND(I476*H476,2)</f>
        <v>0</v>
      </c>
      <c r="K476" s="188" t="s">
        <v>1</v>
      </c>
      <c r="L476" s="39"/>
      <c r="M476" s="193" t="s">
        <v>1</v>
      </c>
      <c r="N476" s="194" t="s">
        <v>38</v>
      </c>
      <c r="O476" s="71"/>
      <c r="P476" s="195">
        <f>O476*H476</f>
        <v>0</v>
      </c>
      <c r="Q476" s="195">
        <v>0</v>
      </c>
      <c r="R476" s="195">
        <f>Q476*H476</f>
        <v>0</v>
      </c>
      <c r="S476" s="195">
        <v>0</v>
      </c>
      <c r="T476" s="196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97" t="s">
        <v>214</v>
      </c>
      <c r="AT476" s="197" t="s">
        <v>121</v>
      </c>
      <c r="AU476" s="197" t="s">
        <v>83</v>
      </c>
      <c r="AY476" s="17" t="s">
        <v>118</v>
      </c>
      <c r="BE476" s="198">
        <f>IF(N476="základní",J476,0)</f>
        <v>0</v>
      </c>
      <c r="BF476" s="198">
        <f>IF(N476="snížená",J476,0)</f>
        <v>0</v>
      </c>
      <c r="BG476" s="198">
        <f>IF(N476="zákl. přenesená",J476,0)</f>
        <v>0</v>
      </c>
      <c r="BH476" s="198">
        <f>IF(N476="sníž. přenesená",J476,0)</f>
        <v>0</v>
      </c>
      <c r="BI476" s="198">
        <f>IF(N476="nulová",J476,0)</f>
        <v>0</v>
      </c>
      <c r="BJ476" s="17" t="s">
        <v>81</v>
      </c>
      <c r="BK476" s="198">
        <f>ROUND(I476*H476,2)</f>
        <v>0</v>
      </c>
      <c r="BL476" s="17" t="s">
        <v>214</v>
      </c>
      <c r="BM476" s="197" t="s">
        <v>887</v>
      </c>
    </row>
    <row r="477" spans="1:65" s="14" customFormat="1">
      <c r="B477" s="211"/>
      <c r="C477" s="212"/>
      <c r="D477" s="201" t="s">
        <v>127</v>
      </c>
      <c r="E477" s="213" t="s">
        <v>1</v>
      </c>
      <c r="F477" s="214" t="s">
        <v>872</v>
      </c>
      <c r="G477" s="212"/>
      <c r="H477" s="213" t="s">
        <v>1</v>
      </c>
      <c r="I477" s="215"/>
      <c r="J477" s="212"/>
      <c r="K477" s="212"/>
      <c r="L477" s="216"/>
      <c r="M477" s="217"/>
      <c r="N477" s="218"/>
      <c r="O477" s="218"/>
      <c r="P477" s="218"/>
      <c r="Q477" s="218"/>
      <c r="R477" s="218"/>
      <c r="S477" s="218"/>
      <c r="T477" s="219"/>
      <c r="AT477" s="220" t="s">
        <v>127</v>
      </c>
      <c r="AU477" s="220" t="s">
        <v>83</v>
      </c>
      <c r="AV477" s="14" t="s">
        <v>81</v>
      </c>
      <c r="AW477" s="14" t="s">
        <v>30</v>
      </c>
      <c r="AX477" s="14" t="s">
        <v>73</v>
      </c>
      <c r="AY477" s="220" t="s">
        <v>118</v>
      </c>
    </row>
    <row r="478" spans="1:65" s="14" customFormat="1">
      <c r="B478" s="211"/>
      <c r="C478" s="212"/>
      <c r="D478" s="201" t="s">
        <v>127</v>
      </c>
      <c r="E478" s="213" t="s">
        <v>1</v>
      </c>
      <c r="F478" s="214" t="s">
        <v>873</v>
      </c>
      <c r="G478" s="212"/>
      <c r="H478" s="213" t="s">
        <v>1</v>
      </c>
      <c r="I478" s="215"/>
      <c r="J478" s="212"/>
      <c r="K478" s="212"/>
      <c r="L478" s="216"/>
      <c r="M478" s="217"/>
      <c r="N478" s="218"/>
      <c r="O478" s="218"/>
      <c r="P478" s="218"/>
      <c r="Q478" s="218"/>
      <c r="R478" s="218"/>
      <c r="S478" s="218"/>
      <c r="T478" s="219"/>
      <c r="AT478" s="220" t="s">
        <v>127</v>
      </c>
      <c r="AU478" s="220" t="s">
        <v>83</v>
      </c>
      <c r="AV478" s="14" t="s">
        <v>81</v>
      </c>
      <c r="AW478" s="14" t="s">
        <v>30</v>
      </c>
      <c r="AX478" s="14" t="s">
        <v>73</v>
      </c>
      <c r="AY478" s="220" t="s">
        <v>118</v>
      </c>
    </row>
    <row r="479" spans="1:65" s="14" customFormat="1" ht="22.5">
      <c r="B479" s="211"/>
      <c r="C479" s="212"/>
      <c r="D479" s="201" t="s">
        <v>127</v>
      </c>
      <c r="E479" s="213" t="s">
        <v>1</v>
      </c>
      <c r="F479" s="214" t="s">
        <v>874</v>
      </c>
      <c r="G479" s="212"/>
      <c r="H479" s="213" t="s">
        <v>1</v>
      </c>
      <c r="I479" s="215"/>
      <c r="J479" s="212"/>
      <c r="K479" s="212"/>
      <c r="L479" s="216"/>
      <c r="M479" s="217"/>
      <c r="N479" s="218"/>
      <c r="O479" s="218"/>
      <c r="P479" s="218"/>
      <c r="Q479" s="218"/>
      <c r="R479" s="218"/>
      <c r="S479" s="218"/>
      <c r="T479" s="219"/>
      <c r="AT479" s="220" t="s">
        <v>127</v>
      </c>
      <c r="AU479" s="220" t="s">
        <v>83</v>
      </c>
      <c r="AV479" s="14" t="s">
        <v>81</v>
      </c>
      <c r="AW479" s="14" t="s">
        <v>30</v>
      </c>
      <c r="AX479" s="14" t="s">
        <v>73</v>
      </c>
      <c r="AY479" s="220" t="s">
        <v>118</v>
      </c>
    </row>
    <row r="480" spans="1:65" s="14" customFormat="1" ht="33.75">
      <c r="B480" s="211"/>
      <c r="C480" s="212"/>
      <c r="D480" s="201" t="s">
        <v>127</v>
      </c>
      <c r="E480" s="213" t="s">
        <v>1</v>
      </c>
      <c r="F480" s="214" t="s">
        <v>875</v>
      </c>
      <c r="G480" s="212"/>
      <c r="H480" s="213" t="s">
        <v>1</v>
      </c>
      <c r="I480" s="215"/>
      <c r="J480" s="212"/>
      <c r="K480" s="212"/>
      <c r="L480" s="216"/>
      <c r="M480" s="217"/>
      <c r="N480" s="218"/>
      <c r="O480" s="218"/>
      <c r="P480" s="218"/>
      <c r="Q480" s="218"/>
      <c r="R480" s="218"/>
      <c r="S480" s="218"/>
      <c r="T480" s="219"/>
      <c r="AT480" s="220" t="s">
        <v>127</v>
      </c>
      <c r="AU480" s="220" t="s">
        <v>83</v>
      </c>
      <c r="AV480" s="14" t="s">
        <v>81</v>
      </c>
      <c r="AW480" s="14" t="s">
        <v>30</v>
      </c>
      <c r="AX480" s="14" t="s">
        <v>73</v>
      </c>
      <c r="AY480" s="220" t="s">
        <v>118</v>
      </c>
    </row>
    <row r="481" spans="1:65" s="14" customFormat="1" ht="22.5">
      <c r="B481" s="211"/>
      <c r="C481" s="212"/>
      <c r="D481" s="201" t="s">
        <v>127</v>
      </c>
      <c r="E481" s="213" t="s">
        <v>1</v>
      </c>
      <c r="F481" s="214" t="s">
        <v>876</v>
      </c>
      <c r="G481" s="212"/>
      <c r="H481" s="213" t="s">
        <v>1</v>
      </c>
      <c r="I481" s="215"/>
      <c r="J481" s="212"/>
      <c r="K481" s="212"/>
      <c r="L481" s="216"/>
      <c r="M481" s="217"/>
      <c r="N481" s="218"/>
      <c r="O481" s="218"/>
      <c r="P481" s="218"/>
      <c r="Q481" s="218"/>
      <c r="R481" s="218"/>
      <c r="S481" s="218"/>
      <c r="T481" s="219"/>
      <c r="AT481" s="220" t="s">
        <v>127</v>
      </c>
      <c r="AU481" s="220" t="s">
        <v>83</v>
      </c>
      <c r="AV481" s="14" t="s">
        <v>81</v>
      </c>
      <c r="AW481" s="14" t="s">
        <v>30</v>
      </c>
      <c r="AX481" s="14" t="s">
        <v>73</v>
      </c>
      <c r="AY481" s="220" t="s">
        <v>118</v>
      </c>
    </row>
    <row r="482" spans="1:65" s="14" customFormat="1" ht="33.75">
      <c r="B482" s="211"/>
      <c r="C482" s="212"/>
      <c r="D482" s="201" t="s">
        <v>127</v>
      </c>
      <c r="E482" s="213" t="s">
        <v>1</v>
      </c>
      <c r="F482" s="214" t="s">
        <v>877</v>
      </c>
      <c r="G482" s="212"/>
      <c r="H482" s="213" t="s">
        <v>1</v>
      </c>
      <c r="I482" s="215"/>
      <c r="J482" s="212"/>
      <c r="K482" s="212"/>
      <c r="L482" s="216"/>
      <c r="M482" s="217"/>
      <c r="N482" s="218"/>
      <c r="O482" s="218"/>
      <c r="P482" s="218"/>
      <c r="Q482" s="218"/>
      <c r="R482" s="218"/>
      <c r="S482" s="218"/>
      <c r="T482" s="219"/>
      <c r="AT482" s="220" t="s">
        <v>127</v>
      </c>
      <c r="AU482" s="220" t="s">
        <v>83</v>
      </c>
      <c r="AV482" s="14" t="s">
        <v>81</v>
      </c>
      <c r="AW482" s="14" t="s">
        <v>30</v>
      </c>
      <c r="AX482" s="14" t="s">
        <v>73</v>
      </c>
      <c r="AY482" s="220" t="s">
        <v>118</v>
      </c>
    </row>
    <row r="483" spans="1:65" s="14" customFormat="1" ht="33.75">
      <c r="B483" s="211"/>
      <c r="C483" s="212"/>
      <c r="D483" s="201" t="s">
        <v>127</v>
      </c>
      <c r="E483" s="213" t="s">
        <v>1</v>
      </c>
      <c r="F483" s="214" t="s">
        <v>878</v>
      </c>
      <c r="G483" s="212"/>
      <c r="H483" s="213" t="s">
        <v>1</v>
      </c>
      <c r="I483" s="215"/>
      <c r="J483" s="212"/>
      <c r="K483" s="212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127</v>
      </c>
      <c r="AU483" s="220" t="s">
        <v>83</v>
      </c>
      <c r="AV483" s="14" t="s">
        <v>81</v>
      </c>
      <c r="AW483" s="14" t="s">
        <v>30</v>
      </c>
      <c r="AX483" s="14" t="s">
        <v>73</v>
      </c>
      <c r="AY483" s="220" t="s">
        <v>118</v>
      </c>
    </row>
    <row r="484" spans="1:65" s="14" customFormat="1" ht="22.5">
      <c r="B484" s="211"/>
      <c r="C484" s="212"/>
      <c r="D484" s="201" t="s">
        <v>127</v>
      </c>
      <c r="E484" s="213" t="s">
        <v>1</v>
      </c>
      <c r="F484" s="214" t="s">
        <v>879</v>
      </c>
      <c r="G484" s="212"/>
      <c r="H484" s="213" t="s">
        <v>1</v>
      </c>
      <c r="I484" s="215"/>
      <c r="J484" s="212"/>
      <c r="K484" s="212"/>
      <c r="L484" s="216"/>
      <c r="M484" s="217"/>
      <c r="N484" s="218"/>
      <c r="O484" s="218"/>
      <c r="P484" s="218"/>
      <c r="Q484" s="218"/>
      <c r="R484" s="218"/>
      <c r="S484" s="218"/>
      <c r="T484" s="219"/>
      <c r="AT484" s="220" t="s">
        <v>127</v>
      </c>
      <c r="AU484" s="220" t="s">
        <v>83</v>
      </c>
      <c r="AV484" s="14" t="s">
        <v>81</v>
      </c>
      <c r="AW484" s="14" t="s">
        <v>30</v>
      </c>
      <c r="AX484" s="14" t="s">
        <v>73</v>
      </c>
      <c r="AY484" s="220" t="s">
        <v>118</v>
      </c>
    </row>
    <row r="485" spans="1:65" s="14" customFormat="1">
      <c r="B485" s="211"/>
      <c r="C485" s="212"/>
      <c r="D485" s="201" t="s">
        <v>127</v>
      </c>
      <c r="E485" s="213" t="s">
        <v>1</v>
      </c>
      <c r="F485" s="214" t="s">
        <v>880</v>
      </c>
      <c r="G485" s="212"/>
      <c r="H485" s="213" t="s">
        <v>1</v>
      </c>
      <c r="I485" s="215"/>
      <c r="J485" s="212"/>
      <c r="K485" s="212"/>
      <c r="L485" s="216"/>
      <c r="M485" s="217"/>
      <c r="N485" s="218"/>
      <c r="O485" s="218"/>
      <c r="P485" s="218"/>
      <c r="Q485" s="218"/>
      <c r="R485" s="218"/>
      <c r="S485" s="218"/>
      <c r="T485" s="219"/>
      <c r="AT485" s="220" t="s">
        <v>127</v>
      </c>
      <c r="AU485" s="220" t="s">
        <v>83</v>
      </c>
      <c r="AV485" s="14" t="s">
        <v>81</v>
      </c>
      <c r="AW485" s="14" t="s">
        <v>30</v>
      </c>
      <c r="AX485" s="14" t="s">
        <v>73</v>
      </c>
      <c r="AY485" s="220" t="s">
        <v>118</v>
      </c>
    </row>
    <row r="486" spans="1:65" s="14" customFormat="1">
      <c r="B486" s="211"/>
      <c r="C486" s="212"/>
      <c r="D486" s="201" t="s">
        <v>127</v>
      </c>
      <c r="E486" s="213" t="s">
        <v>1</v>
      </c>
      <c r="F486" s="214" t="s">
        <v>881</v>
      </c>
      <c r="G486" s="212"/>
      <c r="H486" s="213" t="s">
        <v>1</v>
      </c>
      <c r="I486" s="215"/>
      <c r="J486" s="212"/>
      <c r="K486" s="212"/>
      <c r="L486" s="216"/>
      <c r="M486" s="217"/>
      <c r="N486" s="218"/>
      <c r="O486" s="218"/>
      <c r="P486" s="218"/>
      <c r="Q486" s="218"/>
      <c r="R486" s="218"/>
      <c r="S486" s="218"/>
      <c r="T486" s="219"/>
      <c r="AT486" s="220" t="s">
        <v>127</v>
      </c>
      <c r="AU486" s="220" t="s">
        <v>83</v>
      </c>
      <c r="AV486" s="14" t="s">
        <v>81</v>
      </c>
      <c r="AW486" s="14" t="s">
        <v>30</v>
      </c>
      <c r="AX486" s="14" t="s">
        <v>73</v>
      </c>
      <c r="AY486" s="220" t="s">
        <v>118</v>
      </c>
    </row>
    <row r="487" spans="1:65" s="14" customFormat="1" ht="22.5">
      <c r="B487" s="211"/>
      <c r="C487" s="212"/>
      <c r="D487" s="201" t="s">
        <v>127</v>
      </c>
      <c r="E487" s="213" t="s">
        <v>1</v>
      </c>
      <c r="F487" s="214" t="s">
        <v>888</v>
      </c>
      <c r="G487" s="212"/>
      <c r="H487" s="213" t="s">
        <v>1</v>
      </c>
      <c r="I487" s="215"/>
      <c r="J487" s="212"/>
      <c r="K487" s="212"/>
      <c r="L487" s="216"/>
      <c r="M487" s="217"/>
      <c r="N487" s="218"/>
      <c r="O487" s="218"/>
      <c r="P487" s="218"/>
      <c r="Q487" s="218"/>
      <c r="R487" s="218"/>
      <c r="S487" s="218"/>
      <c r="T487" s="219"/>
      <c r="AT487" s="220" t="s">
        <v>127</v>
      </c>
      <c r="AU487" s="220" t="s">
        <v>83</v>
      </c>
      <c r="AV487" s="14" t="s">
        <v>81</v>
      </c>
      <c r="AW487" s="14" t="s">
        <v>30</v>
      </c>
      <c r="AX487" s="14" t="s">
        <v>73</v>
      </c>
      <c r="AY487" s="220" t="s">
        <v>118</v>
      </c>
    </row>
    <row r="488" spans="1:65" s="14" customFormat="1" ht="22.5">
      <c r="B488" s="211"/>
      <c r="C488" s="212"/>
      <c r="D488" s="201" t="s">
        <v>127</v>
      </c>
      <c r="E488" s="213" t="s">
        <v>1</v>
      </c>
      <c r="F488" s="214" t="s">
        <v>889</v>
      </c>
      <c r="G488" s="212"/>
      <c r="H488" s="213" t="s">
        <v>1</v>
      </c>
      <c r="I488" s="215"/>
      <c r="J488" s="212"/>
      <c r="K488" s="212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127</v>
      </c>
      <c r="AU488" s="220" t="s">
        <v>83</v>
      </c>
      <c r="AV488" s="14" t="s">
        <v>81</v>
      </c>
      <c r="AW488" s="14" t="s">
        <v>30</v>
      </c>
      <c r="AX488" s="14" t="s">
        <v>73</v>
      </c>
      <c r="AY488" s="220" t="s">
        <v>118</v>
      </c>
    </row>
    <row r="489" spans="1:65" s="13" customFormat="1">
      <c r="B489" s="199"/>
      <c r="C489" s="200"/>
      <c r="D489" s="201" t="s">
        <v>127</v>
      </c>
      <c r="E489" s="202" t="s">
        <v>1</v>
      </c>
      <c r="F489" s="203" t="s">
        <v>890</v>
      </c>
      <c r="G489" s="200"/>
      <c r="H489" s="204">
        <v>167.678</v>
      </c>
      <c r="I489" s="205"/>
      <c r="J489" s="200"/>
      <c r="K489" s="200"/>
      <c r="L489" s="206"/>
      <c r="M489" s="207"/>
      <c r="N489" s="208"/>
      <c r="O489" s="208"/>
      <c r="P489" s="208"/>
      <c r="Q489" s="208"/>
      <c r="R489" s="208"/>
      <c r="S489" s="208"/>
      <c r="T489" s="209"/>
      <c r="AT489" s="210" t="s">
        <v>127</v>
      </c>
      <c r="AU489" s="210" t="s">
        <v>83</v>
      </c>
      <c r="AV489" s="13" t="s">
        <v>83</v>
      </c>
      <c r="AW489" s="13" t="s">
        <v>30</v>
      </c>
      <c r="AX489" s="13" t="s">
        <v>81</v>
      </c>
      <c r="AY489" s="210" t="s">
        <v>118</v>
      </c>
    </row>
    <row r="490" spans="1:65" s="2" customFormat="1" ht="37.9" customHeight="1">
      <c r="A490" s="34"/>
      <c r="B490" s="35"/>
      <c r="C490" s="186" t="s">
        <v>891</v>
      </c>
      <c r="D490" s="186" t="s">
        <v>121</v>
      </c>
      <c r="E490" s="187" t="s">
        <v>892</v>
      </c>
      <c r="F490" s="188" t="s">
        <v>893</v>
      </c>
      <c r="G490" s="189" t="s">
        <v>248</v>
      </c>
      <c r="H490" s="190">
        <v>24</v>
      </c>
      <c r="I490" s="191"/>
      <c r="J490" s="192">
        <f>ROUND(I490*H490,2)</f>
        <v>0</v>
      </c>
      <c r="K490" s="188" t="s">
        <v>157</v>
      </c>
      <c r="L490" s="39"/>
      <c r="M490" s="193" t="s">
        <v>1</v>
      </c>
      <c r="N490" s="194" t="s">
        <v>38</v>
      </c>
      <c r="O490" s="71"/>
      <c r="P490" s="195">
        <f>O490*H490</f>
        <v>0</v>
      </c>
      <c r="Q490" s="195">
        <v>7.6999999999999996E-4</v>
      </c>
      <c r="R490" s="195">
        <f>Q490*H490</f>
        <v>1.848E-2</v>
      </c>
      <c r="S490" s="195">
        <v>0</v>
      </c>
      <c r="T490" s="196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97" t="s">
        <v>214</v>
      </c>
      <c r="AT490" s="197" t="s">
        <v>121</v>
      </c>
      <c r="AU490" s="197" t="s">
        <v>83</v>
      </c>
      <c r="AY490" s="17" t="s">
        <v>118</v>
      </c>
      <c r="BE490" s="198">
        <f>IF(N490="základní",J490,0)</f>
        <v>0</v>
      </c>
      <c r="BF490" s="198">
        <f>IF(N490="snížená",J490,0)</f>
        <v>0</v>
      </c>
      <c r="BG490" s="198">
        <f>IF(N490="zákl. přenesená",J490,0)</f>
        <v>0</v>
      </c>
      <c r="BH490" s="198">
        <f>IF(N490="sníž. přenesená",J490,0)</f>
        <v>0</v>
      </c>
      <c r="BI490" s="198">
        <f>IF(N490="nulová",J490,0)</f>
        <v>0</v>
      </c>
      <c r="BJ490" s="17" t="s">
        <v>81</v>
      </c>
      <c r="BK490" s="198">
        <f>ROUND(I490*H490,2)</f>
        <v>0</v>
      </c>
      <c r="BL490" s="17" t="s">
        <v>214</v>
      </c>
      <c r="BM490" s="197" t="s">
        <v>894</v>
      </c>
    </row>
    <row r="491" spans="1:65" s="13" customFormat="1">
      <c r="B491" s="199"/>
      <c r="C491" s="200"/>
      <c r="D491" s="201" t="s">
        <v>127</v>
      </c>
      <c r="E491" s="202" t="s">
        <v>1</v>
      </c>
      <c r="F491" s="203" t="s">
        <v>895</v>
      </c>
      <c r="G491" s="200"/>
      <c r="H491" s="204">
        <v>24</v>
      </c>
      <c r="I491" s="205"/>
      <c r="J491" s="200"/>
      <c r="K491" s="200"/>
      <c r="L491" s="206"/>
      <c r="M491" s="207"/>
      <c r="N491" s="208"/>
      <c r="O491" s="208"/>
      <c r="P491" s="208"/>
      <c r="Q491" s="208"/>
      <c r="R491" s="208"/>
      <c r="S491" s="208"/>
      <c r="T491" s="209"/>
      <c r="AT491" s="210" t="s">
        <v>127</v>
      </c>
      <c r="AU491" s="210" t="s">
        <v>83</v>
      </c>
      <c r="AV491" s="13" t="s">
        <v>83</v>
      </c>
      <c r="AW491" s="13" t="s">
        <v>30</v>
      </c>
      <c r="AX491" s="13" t="s">
        <v>81</v>
      </c>
      <c r="AY491" s="210" t="s">
        <v>118</v>
      </c>
    </row>
    <row r="492" spans="1:65" s="2" customFormat="1" ht="14.45" customHeight="1">
      <c r="A492" s="34"/>
      <c r="B492" s="35"/>
      <c r="C492" s="235" t="s">
        <v>896</v>
      </c>
      <c r="D492" s="235" t="s">
        <v>321</v>
      </c>
      <c r="E492" s="236" t="s">
        <v>897</v>
      </c>
      <c r="F492" s="237" t="s">
        <v>898</v>
      </c>
      <c r="G492" s="238" t="s">
        <v>248</v>
      </c>
      <c r="H492" s="239">
        <v>27.6</v>
      </c>
      <c r="I492" s="240"/>
      <c r="J492" s="241">
        <f>ROUND(I492*H492,2)</f>
        <v>0</v>
      </c>
      <c r="K492" s="237" t="s">
        <v>157</v>
      </c>
      <c r="L492" s="242"/>
      <c r="M492" s="243" t="s">
        <v>1</v>
      </c>
      <c r="N492" s="244" t="s">
        <v>38</v>
      </c>
      <c r="O492" s="71"/>
      <c r="P492" s="195">
        <f>O492*H492</f>
        <v>0</v>
      </c>
      <c r="Q492" s="195">
        <v>2.3700000000000001E-3</v>
      </c>
      <c r="R492" s="195">
        <f>Q492*H492</f>
        <v>6.5412000000000012E-2</v>
      </c>
      <c r="S492" s="195">
        <v>0</v>
      </c>
      <c r="T492" s="196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97" t="s">
        <v>396</v>
      </c>
      <c r="AT492" s="197" t="s">
        <v>321</v>
      </c>
      <c r="AU492" s="197" t="s">
        <v>83</v>
      </c>
      <c r="AY492" s="17" t="s">
        <v>118</v>
      </c>
      <c r="BE492" s="198">
        <f>IF(N492="základní",J492,0)</f>
        <v>0</v>
      </c>
      <c r="BF492" s="198">
        <f>IF(N492="snížená",J492,0)</f>
        <v>0</v>
      </c>
      <c r="BG492" s="198">
        <f>IF(N492="zákl. přenesená",J492,0)</f>
        <v>0</v>
      </c>
      <c r="BH492" s="198">
        <f>IF(N492="sníž. přenesená",J492,0)</f>
        <v>0</v>
      </c>
      <c r="BI492" s="198">
        <f>IF(N492="nulová",J492,0)</f>
        <v>0</v>
      </c>
      <c r="BJ492" s="17" t="s">
        <v>81</v>
      </c>
      <c r="BK492" s="198">
        <f>ROUND(I492*H492,2)</f>
        <v>0</v>
      </c>
      <c r="BL492" s="17" t="s">
        <v>214</v>
      </c>
      <c r="BM492" s="197" t="s">
        <v>899</v>
      </c>
    </row>
    <row r="493" spans="1:65" s="13" customFormat="1">
      <c r="B493" s="199"/>
      <c r="C493" s="200"/>
      <c r="D493" s="201" t="s">
        <v>127</v>
      </c>
      <c r="E493" s="200"/>
      <c r="F493" s="203" t="s">
        <v>900</v>
      </c>
      <c r="G493" s="200"/>
      <c r="H493" s="204">
        <v>27.6</v>
      </c>
      <c r="I493" s="205"/>
      <c r="J493" s="200"/>
      <c r="K493" s="200"/>
      <c r="L493" s="206"/>
      <c r="M493" s="207"/>
      <c r="N493" s="208"/>
      <c r="O493" s="208"/>
      <c r="P493" s="208"/>
      <c r="Q493" s="208"/>
      <c r="R493" s="208"/>
      <c r="S493" s="208"/>
      <c r="T493" s="209"/>
      <c r="AT493" s="210" t="s">
        <v>127</v>
      </c>
      <c r="AU493" s="210" t="s">
        <v>83</v>
      </c>
      <c r="AV493" s="13" t="s">
        <v>83</v>
      </c>
      <c r="AW493" s="13" t="s">
        <v>4</v>
      </c>
      <c r="AX493" s="13" t="s">
        <v>81</v>
      </c>
      <c r="AY493" s="210" t="s">
        <v>118</v>
      </c>
    </row>
    <row r="494" spans="1:65" s="2" customFormat="1" ht="24.2" customHeight="1">
      <c r="A494" s="34"/>
      <c r="B494" s="35"/>
      <c r="C494" s="186" t="s">
        <v>901</v>
      </c>
      <c r="D494" s="186" t="s">
        <v>121</v>
      </c>
      <c r="E494" s="187" t="s">
        <v>902</v>
      </c>
      <c r="F494" s="188" t="s">
        <v>903</v>
      </c>
      <c r="G494" s="189" t="s">
        <v>248</v>
      </c>
      <c r="H494" s="190">
        <v>27.797999999999998</v>
      </c>
      <c r="I494" s="191"/>
      <c r="J494" s="192">
        <f>ROUND(I494*H494,2)</f>
        <v>0</v>
      </c>
      <c r="K494" s="188" t="s">
        <v>157</v>
      </c>
      <c r="L494" s="39"/>
      <c r="M494" s="193" t="s">
        <v>1</v>
      </c>
      <c r="N494" s="194" t="s">
        <v>38</v>
      </c>
      <c r="O494" s="71"/>
      <c r="P494" s="195">
        <f>O494*H494</f>
        <v>0</v>
      </c>
      <c r="Q494" s="195">
        <v>0</v>
      </c>
      <c r="R494" s="195">
        <f>Q494*H494</f>
        <v>0</v>
      </c>
      <c r="S494" s="195">
        <v>0</v>
      </c>
      <c r="T494" s="196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97" t="s">
        <v>214</v>
      </c>
      <c r="AT494" s="197" t="s">
        <v>121</v>
      </c>
      <c r="AU494" s="197" t="s">
        <v>83</v>
      </c>
      <c r="AY494" s="17" t="s">
        <v>118</v>
      </c>
      <c r="BE494" s="198">
        <f>IF(N494="základní",J494,0)</f>
        <v>0</v>
      </c>
      <c r="BF494" s="198">
        <f>IF(N494="snížená",J494,0)</f>
        <v>0</v>
      </c>
      <c r="BG494" s="198">
        <f>IF(N494="zákl. přenesená",J494,0)</f>
        <v>0</v>
      </c>
      <c r="BH494" s="198">
        <f>IF(N494="sníž. přenesená",J494,0)</f>
        <v>0</v>
      </c>
      <c r="BI494" s="198">
        <f>IF(N494="nulová",J494,0)</f>
        <v>0</v>
      </c>
      <c r="BJ494" s="17" t="s">
        <v>81</v>
      </c>
      <c r="BK494" s="198">
        <f>ROUND(I494*H494,2)</f>
        <v>0</v>
      </c>
      <c r="BL494" s="17" t="s">
        <v>214</v>
      </c>
      <c r="BM494" s="197" t="s">
        <v>904</v>
      </c>
    </row>
    <row r="495" spans="1:65" s="13" customFormat="1">
      <c r="B495" s="199"/>
      <c r="C495" s="200"/>
      <c r="D495" s="201" t="s">
        <v>127</v>
      </c>
      <c r="E495" s="202" t="s">
        <v>1</v>
      </c>
      <c r="F495" s="203" t="s">
        <v>852</v>
      </c>
      <c r="G495" s="200"/>
      <c r="H495" s="204">
        <v>27.797999999999998</v>
      </c>
      <c r="I495" s="205"/>
      <c r="J495" s="200"/>
      <c r="K495" s="200"/>
      <c r="L495" s="206"/>
      <c r="M495" s="207"/>
      <c r="N495" s="208"/>
      <c r="O495" s="208"/>
      <c r="P495" s="208"/>
      <c r="Q495" s="208"/>
      <c r="R495" s="208"/>
      <c r="S495" s="208"/>
      <c r="T495" s="209"/>
      <c r="AT495" s="210" t="s">
        <v>127</v>
      </c>
      <c r="AU495" s="210" t="s">
        <v>83</v>
      </c>
      <c r="AV495" s="13" t="s">
        <v>83</v>
      </c>
      <c r="AW495" s="13" t="s">
        <v>30</v>
      </c>
      <c r="AX495" s="13" t="s">
        <v>81</v>
      </c>
      <c r="AY495" s="210" t="s">
        <v>118</v>
      </c>
    </row>
    <row r="496" spans="1:65" s="2" customFormat="1" ht="24.2" customHeight="1">
      <c r="A496" s="34"/>
      <c r="B496" s="35"/>
      <c r="C496" s="235" t="s">
        <v>905</v>
      </c>
      <c r="D496" s="235" t="s">
        <v>321</v>
      </c>
      <c r="E496" s="236" t="s">
        <v>906</v>
      </c>
      <c r="F496" s="237" t="s">
        <v>907</v>
      </c>
      <c r="G496" s="238" t="s">
        <v>248</v>
      </c>
      <c r="H496" s="239">
        <v>54.387999999999998</v>
      </c>
      <c r="I496" s="240"/>
      <c r="J496" s="241">
        <f>ROUND(I496*H496,2)</f>
        <v>0</v>
      </c>
      <c r="K496" s="237" t="s">
        <v>157</v>
      </c>
      <c r="L496" s="242"/>
      <c r="M496" s="243" t="s">
        <v>1</v>
      </c>
      <c r="N496" s="244" t="s">
        <v>38</v>
      </c>
      <c r="O496" s="71"/>
      <c r="P496" s="195">
        <f>O496*H496</f>
        <v>0</v>
      </c>
      <c r="Q496" s="195">
        <v>1E-4</v>
      </c>
      <c r="R496" s="195">
        <f>Q496*H496</f>
        <v>5.4387999999999997E-3</v>
      </c>
      <c r="S496" s="195">
        <v>0</v>
      </c>
      <c r="T496" s="196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97" t="s">
        <v>396</v>
      </c>
      <c r="AT496" s="197" t="s">
        <v>321</v>
      </c>
      <c r="AU496" s="197" t="s">
        <v>83</v>
      </c>
      <c r="AY496" s="17" t="s">
        <v>118</v>
      </c>
      <c r="BE496" s="198">
        <f>IF(N496="základní",J496,0)</f>
        <v>0</v>
      </c>
      <c r="BF496" s="198">
        <f>IF(N496="snížená",J496,0)</f>
        <v>0</v>
      </c>
      <c r="BG496" s="198">
        <f>IF(N496="zákl. přenesená",J496,0)</f>
        <v>0</v>
      </c>
      <c r="BH496" s="198">
        <f>IF(N496="sníž. přenesená",J496,0)</f>
        <v>0</v>
      </c>
      <c r="BI496" s="198">
        <f>IF(N496="nulová",J496,0)</f>
        <v>0</v>
      </c>
      <c r="BJ496" s="17" t="s">
        <v>81</v>
      </c>
      <c r="BK496" s="198">
        <f>ROUND(I496*H496,2)</f>
        <v>0</v>
      </c>
      <c r="BL496" s="17" t="s">
        <v>214</v>
      </c>
      <c r="BM496" s="197" t="s">
        <v>908</v>
      </c>
    </row>
    <row r="497" spans="1:65" s="13" customFormat="1">
      <c r="B497" s="199"/>
      <c r="C497" s="200"/>
      <c r="D497" s="201" t="s">
        <v>127</v>
      </c>
      <c r="E497" s="202" t="s">
        <v>1</v>
      </c>
      <c r="F497" s="203" t="s">
        <v>909</v>
      </c>
      <c r="G497" s="200"/>
      <c r="H497" s="204">
        <v>51.798000000000002</v>
      </c>
      <c r="I497" s="205"/>
      <c r="J497" s="200"/>
      <c r="K497" s="200"/>
      <c r="L497" s="206"/>
      <c r="M497" s="207"/>
      <c r="N497" s="208"/>
      <c r="O497" s="208"/>
      <c r="P497" s="208"/>
      <c r="Q497" s="208"/>
      <c r="R497" s="208"/>
      <c r="S497" s="208"/>
      <c r="T497" s="209"/>
      <c r="AT497" s="210" t="s">
        <v>127</v>
      </c>
      <c r="AU497" s="210" t="s">
        <v>83</v>
      </c>
      <c r="AV497" s="13" t="s">
        <v>83</v>
      </c>
      <c r="AW497" s="13" t="s">
        <v>30</v>
      </c>
      <c r="AX497" s="13" t="s">
        <v>81</v>
      </c>
      <c r="AY497" s="210" t="s">
        <v>118</v>
      </c>
    </row>
    <row r="498" spans="1:65" s="13" customFormat="1">
      <c r="B498" s="199"/>
      <c r="C498" s="200"/>
      <c r="D498" s="201" t="s">
        <v>127</v>
      </c>
      <c r="E498" s="200"/>
      <c r="F498" s="203" t="s">
        <v>910</v>
      </c>
      <c r="G498" s="200"/>
      <c r="H498" s="204">
        <v>54.387999999999998</v>
      </c>
      <c r="I498" s="205"/>
      <c r="J498" s="200"/>
      <c r="K498" s="200"/>
      <c r="L498" s="206"/>
      <c r="M498" s="207"/>
      <c r="N498" s="208"/>
      <c r="O498" s="208"/>
      <c r="P498" s="208"/>
      <c r="Q498" s="208"/>
      <c r="R498" s="208"/>
      <c r="S498" s="208"/>
      <c r="T498" s="209"/>
      <c r="AT498" s="210" t="s">
        <v>127</v>
      </c>
      <c r="AU498" s="210" t="s">
        <v>83</v>
      </c>
      <c r="AV498" s="13" t="s">
        <v>83</v>
      </c>
      <c r="AW498" s="13" t="s">
        <v>4</v>
      </c>
      <c r="AX498" s="13" t="s">
        <v>81</v>
      </c>
      <c r="AY498" s="210" t="s">
        <v>118</v>
      </c>
    </row>
    <row r="499" spans="1:65" s="2" customFormat="1" ht="24.2" customHeight="1">
      <c r="A499" s="34"/>
      <c r="B499" s="35"/>
      <c r="C499" s="186" t="s">
        <v>911</v>
      </c>
      <c r="D499" s="186" t="s">
        <v>121</v>
      </c>
      <c r="E499" s="187" t="s">
        <v>912</v>
      </c>
      <c r="F499" s="188" t="s">
        <v>913</v>
      </c>
      <c r="G499" s="189" t="s">
        <v>295</v>
      </c>
      <c r="H499" s="190">
        <v>0.124</v>
      </c>
      <c r="I499" s="191"/>
      <c r="J499" s="192">
        <f>ROUND(I499*H499,2)</f>
        <v>0</v>
      </c>
      <c r="K499" s="188" t="s">
        <v>157</v>
      </c>
      <c r="L499" s="39"/>
      <c r="M499" s="245" t="s">
        <v>1</v>
      </c>
      <c r="N499" s="246" t="s">
        <v>38</v>
      </c>
      <c r="O499" s="247"/>
      <c r="P499" s="248">
        <f>O499*H499</f>
        <v>0</v>
      </c>
      <c r="Q499" s="248">
        <v>0</v>
      </c>
      <c r="R499" s="248">
        <f>Q499*H499</f>
        <v>0</v>
      </c>
      <c r="S499" s="248">
        <v>0</v>
      </c>
      <c r="T499" s="249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97" t="s">
        <v>214</v>
      </c>
      <c r="AT499" s="197" t="s">
        <v>121</v>
      </c>
      <c r="AU499" s="197" t="s">
        <v>83</v>
      </c>
      <c r="AY499" s="17" t="s">
        <v>118</v>
      </c>
      <c r="BE499" s="198">
        <f>IF(N499="základní",J499,0)</f>
        <v>0</v>
      </c>
      <c r="BF499" s="198">
        <f>IF(N499="snížená",J499,0)</f>
        <v>0</v>
      </c>
      <c r="BG499" s="198">
        <f>IF(N499="zákl. přenesená",J499,0)</f>
        <v>0</v>
      </c>
      <c r="BH499" s="198">
        <f>IF(N499="sníž. přenesená",J499,0)</f>
        <v>0</v>
      </c>
      <c r="BI499" s="198">
        <f>IF(N499="nulová",J499,0)</f>
        <v>0</v>
      </c>
      <c r="BJ499" s="17" t="s">
        <v>81</v>
      </c>
      <c r="BK499" s="198">
        <f>ROUND(I499*H499,2)</f>
        <v>0</v>
      </c>
      <c r="BL499" s="17" t="s">
        <v>214</v>
      </c>
      <c r="BM499" s="197" t="s">
        <v>914</v>
      </c>
    </row>
    <row r="500" spans="1:65" s="2" customFormat="1" ht="6.95" customHeight="1">
      <c r="A500" s="34"/>
      <c r="B500" s="54"/>
      <c r="C500" s="55"/>
      <c r="D500" s="55"/>
      <c r="E500" s="55"/>
      <c r="F500" s="55"/>
      <c r="G500" s="55"/>
      <c r="H500" s="55"/>
      <c r="I500" s="55"/>
      <c r="J500" s="55"/>
      <c r="K500" s="55"/>
      <c r="L500" s="39"/>
      <c r="M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</row>
  </sheetData>
  <sheetProtection algorithmName="SHA-512" hashValue="TQFd8tnbAmXHlq6R0voZwDOXo4sc5uBc6AGdj+Y1mMAZzgFYqQ973Tuf5mzGhcxsX3LbDaJ9sTNP3/iH96Xwvw==" saltValue="rtq4/hLWQI7ILlZ+kyK/g1JLN6POph+n8bPTbOa9z8UnL60IubjYCL/sc4wKLo+gtfY5eb9TEaVtvhQsnv2npw==" spinCount="100000" sheet="1" objects="1" scenarios="1" formatColumns="0" formatRows="0" autoFilter="0"/>
  <autoFilter ref="C127:K499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89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1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4" t="str">
        <f>'Rekapitulace stavby'!K6</f>
        <v>Oprava mostu ev. č. 1773-2 Šťáhlavice - Kornatice</v>
      </c>
      <c r="F7" s="295"/>
      <c r="G7" s="295"/>
      <c r="H7" s="295"/>
      <c r="L7" s="20"/>
    </row>
    <row r="8" spans="1:46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6" t="s">
        <v>915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8. 7. 2020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ROUND(J122,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ROUND((SUM(BE122:BE187)),  2)</f>
        <v>0</v>
      </c>
      <c r="G33" s="34"/>
      <c r="H33" s="34"/>
      <c r="I33" s="124">
        <v>0.21</v>
      </c>
      <c r="J33" s="123">
        <f>ROUND(((SUM(BE122:BE187))*I33),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ROUND((SUM(BF122:BF187)),  2)</f>
        <v>0</v>
      </c>
      <c r="G34" s="34"/>
      <c r="H34" s="34"/>
      <c r="I34" s="124">
        <v>0.15</v>
      </c>
      <c r="J34" s="123">
        <f>ROUND(((SUM(BF122:BF187))*I34),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40</v>
      </c>
      <c r="F35" s="123">
        <f>ROUND((SUM(BG122:BG187)),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41</v>
      </c>
      <c r="F36" s="123">
        <f>ROUND((SUM(BH122:BH187)),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42</v>
      </c>
      <c r="F37" s="123">
        <f>ROUND((SUM(BI122:BI187)),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92" t="str">
        <f>E7</f>
        <v>Oprava mostu ev. č. 1773-2 Šťáhlavice - Kornatice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1" t="str">
        <f>E9</f>
        <v>SO DIO - DIO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8. 7. 2020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1:31" s="9" customFormat="1" ht="24.95" customHeight="1">
      <c r="B97" s="147"/>
      <c r="C97" s="148"/>
      <c r="D97" s="149" t="s">
        <v>231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232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236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238</v>
      </c>
      <c r="E100" s="156"/>
      <c r="F100" s="156"/>
      <c r="G100" s="156"/>
      <c r="H100" s="156"/>
      <c r="I100" s="156"/>
      <c r="J100" s="157">
        <f>J134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239</v>
      </c>
      <c r="E101" s="156"/>
      <c r="F101" s="156"/>
      <c r="G101" s="156"/>
      <c r="H101" s="156"/>
      <c r="I101" s="156"/>
      <c r="J101" s="157">
        <f>J179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240</v>
      </c>
      <c r="E102" s="156"/>
      <c r="F102" s="156"/>
      <c r="G102" s="156"/>
      <c r="H102" s="156"/>
      <c r="I102" s="156"/>
      <c r="J102" s="157">
        <f>J186</f>
        <v>0</v>
      </c>
      <c r="K102" s="154"/>
      <c r="L102" s="158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102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92" t="str">
        <f>E7</f>
        <v>Oprava mostu ev. č. 1773-2 Šťáhlavice - Kornatice</v>
      </c>
      <c r="F112" s="293"/>
      <c r="G112" s="293"/>
      <c r="H112" s="29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91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6.5" customHeight="1">
      <c r="A114" s="34"/>
      <c r="B114" s="35"/>
      <c r="C114" s="36"/>
      <c r="D114" s="36"/>
      <c r="E114" s="261" t="str">
        <f>E9</f>
        <v>SO DIO - DIO</v>
      </c>
      <c r="F114" s="291"/>
      <c r="G114" s="291"/>
      <c r="H114" s="291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</v>
      </c>
      <c r="G116" s="36"/>
      <c r="H116" s="36"/>
      <c r="I116" s="29" t="s">
        <v>22</v>
      </c>
      <c r="J116" s="66" t="str">
        <f>IF(J12="","",J12)</f>
        <v>8. 7. 2020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5.2" customHeight="1">
      <c r="A118" s="34"/>
      <c r="B118" s="35"/>
      <c r="C118" s="29" t="s">
        <v>24</v>
      </c>
      <c r="D118" s="36"/>
      <c r="E118" s="36"/>
      <c r="F118" s="27" t="str">
        <f>E15</f>
        <v xml:space="preserve"> </v>
      </c>
      <c r="G118" s="36"/>
      <c r="H118" s="36"/>
      <c r="I118" s="29" t="s">
        <v>29</v>
      </c>
      <c r="J118" s="32" t="str">
        <f>E21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5.2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29" t="s">
        <v>31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59"/>
      <c r="B121" s="160"/>
      <c r="C121" s="161" t="s">
        <v>103</v>
      </c>
      <c r="D121" s="162" t="s">
        <v>58</v>
      </c>
      <c r="E121" s="162" t="s">
        <v>54</v>
      </c>
      <c r="F121" s="162" t="s">
        <v>55</v>
      </c>
      <c r="G121" s="162" t="s">
        <v>104</v>
      </c>
      <c r="H121" s="162" t="s">
        <v>105</v>
      </c>
      <c r="I121" s="162" t="s">
        <v>106</v>
      </c>
      <c r="J121" s="162" t="s">
        <v>95</v>
      </c>
      <c r="K121" s="163" t="s">
        <v>107</v>
      </c>
      <c r="L121" s="164"/>
      <c r="M121" s="75" t="s">
        <v>1</v>
      </c>
      <c r="N121" s="76" t="s">
        <v>37</v>
      </c>
      <c r="O121" s="76" t="s">
        <v>108</v>
      </c>
      <c r="P121" s="76" t="s">
        <v>109</v>
      </c>
      <c r="Q121" s="76" t="s">
        <v>110</v>
      </c>
      <c r="R121" s="76" t="s">
        <v>111</v>
      </c>
      <c r="S121" s="76" t="s">
        <v>112</v>
      </c>
      <c r="T121" s="77" t="s">
        <v>113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5" s="2" customFormat="1" ht="22.9" customHeight="1">
      <c r="A122" s="34"/>
      <c r="B122" s="35"/>
      <c r="C122" s="82" t="s">
        <v>114</v>
      </c>
      <c r="D122" s="36"/>
      <c r="E122" s="36"/>
      <c r="F122" s="36"/>
      <c r="G122" s="36"/>
      <c r="H122" s="36"/>
      <c r="I122" s="36"/>
      <c r="J122" s="165">
        <f>BK122</f>
        <v>0</v>
      </c>
      <c r="K122" s="36"/>
      <c r="L122" s="39"/>
      <c r="M122" s="78"/>
      <c r="N122" s="166"/>
      <c r="O122" s="79"/>
      <c r="P122" s="167">
        <f>P123</f>
        <v>0</v>
      </c>
      <c r="Q122" s="79"/>
      <c r="R122" s="167">
        <f>R123</f>
        <v>0.14600000000000002</v>
      </c>
      <c r="S122" s="79"/>
      <c r="T122" s="168">
        <f>T123</f>
        <v>25.6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72</v>
      </c>
      <c r="AU122" s="17" t="s">
        <v>97</v>
      </c>
      <c r="BK122" s="169">
        <f>BK123</f>
        <v>0</v>
      </c>
    </row>
    <row r="123" spans="1:65" s="12" customFormat="1" ht="25.9" customHeight="1">
      <c r="B123" s="170"/>
      <c r="C123" s="171"/>
      <c r="D123" s="172" t="s">
        <v>72</v>
      </c>
      <c r="E123" s="173" t="s">
        <v>243</v>
      </c>
      <c r="F123" s="173" t="s">
        <v>244</v>
      </c>
      <c r="G123" s="171"/>
      <c r="H123" s="171"/>
      <c r="I123" s="174"/>
      <c r="J123" s="175">
        <f>BK123</f>
        <v>0</v>
      </c>
      <c r="K123" s="171"/>
      <c r="L123" s="176"/>
      <c r="M123" s="177"/>
      <c r="N123" s="178"/>
      <c r="O123" s="178"/>
      <c r="P123" s="179">
        <f>P124+P127+P134+P179+P186</f>
        <v>0</v>
      </c>
      <c r="Q123" s="178"/>
      <c r="R123" s="179">
        <f>R124+R127+R134+R179+R186</f>
        <v>0.14600000000000002</v>
      </c>
      <c r="S123" s="178"/>
      <c r="T123" s="180">
        <f>T124+T127+T134+T179+T186</f>
        <v>25.6</v>
      </c>
      <c r="AR123" s="181" t="s">
        <v>81</v>
      </c>
      <c r="AT123" s="182" t="s">
        <v>72</v>
      </c>
      <c r="AU123" s="182" t="s">
        <v>73</v>
      </c>
      <c r="AY123" s="181" t="s">
        <v>118</v>
      </c>
      <c r="BK123" s="183">
        <f>BK124+BK127+BK134+BK179+BK186</f>
        <v>0</v>
      </c>
    </row>
    <row r="124" spans="1:65" s="12" customFormat="1" ht="22.9" customHeight="1">
      <c r="B124" s="170"/>
      <c r="C124" s="171"/>
      <c r="D124" s="172" t="s">
        <v>72</v>
      </c>
      <c r="E124" s="184" t="s">
        <v>81</v>
      </c>
      <c r="F124" s="184" t="s">
        <v>245</v>
      </c>
      <c r="G124" s="171"/>
      <c r="H124" s="171"/>
      <c r="I124" s="174"/>
      <c r="J124" s="185">
        <f>BK124</f>
        <v>0</v>
      </c>
      <c r="K124" s="171"/>
      <c r="L124" s="176"/>
      <c r="M124" s="177"/>
      <c r="N124" s="178"/>
      <c r="O124" s="178"/>
      <c r="P124" s="179">
        <f>SUM(P125:P126)</f>
        <v>0</v>
      </c>
      <c r="Q124" s="178"/>
      <c r="R124" s="179">
        <f>SUM(R125:R126)</f>
        <v>0.01</v>
      </c>
      <c r="S124" s="178"/>
      <c r="T124" s="180">
        <f>SUM(T125:T126)</f>
        <v>25.6</v>
      </c>
      <c r="AR124" s="181" t="s">
        <v>81</v>
      </c>
      <c r="AT124" s="182" t="s">
        <v>72</v>
      </c>
      <c r="AU124" s="182" t="s">
        <v>81</v>
      </c>
      <c r="AY124" s="181" t="s">
        <v>118</v>
      </c>
      <c r="BK124" s="183">
        <f>SUM(BK125:BK126)</f>
        <v>0</v>
      </c>
    </row>
    <row r="125" spans="1:65" s="2" customFormat="1" ht="49.15" customHeight="1">
      <c r="A125" s="34"/>
      <c r="B125" s="35"/>
      <c r="C125" s="186" t="s">
        <v>81</v>
      </c>
      <c r="D125" s="186" t="s">
        <v>121</v>
      </c>
      <c r="E125" s="187" t="s">
        <v>916</v>
      </c>
      <c r="F125" s="188" t="s">
        <v>917</v>
      </c>
      <c r="G125" s="189" t="s">
        <v>248</v>
      </c>
      <c r="H125" s="190">
        <v>200</v>
      </c>
      <c r="I125" s="191"/>
      <c r="J125" s="192">
        <f>ROUND(I125*H125,2)</f>
        <v>0</v>
      </c>
      <c r="K125" s="188" t="s">
        <v>157</v>
      </c>
      <c r="L125" s="39"/>
      <c r="M125" s="193" t="s">
        <v>1</v>
      </c>
      <c r="N125" s="194" t="s">
        <v>38</v>
      </c>
      <c r="O125" s="71"/>
      <c r="P125" s="195">
        <f>O125*H125</f>
        <v>0</v>
      </c>
      <c r="Q125" s="195">
        <v>5.0000000000000002E-5</v>
      </c>
      <c r="R125" s="195">
        <f>Q125*H125</f>
        <v>0.01</v>
      </c>
      <c r="S125" s="195">
        <v>0.128</v>
      </c>
      <c r="T125" s="196">
        <f>S125*H125</f>
        <v>25.6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160</v>
      </c>
      <c r="AT125" s="197" t="s">
        <v>121</v>
      </c>
      <c r="AU125" s="197" t="s">
        <v>83</v>
      </c>
      <c r="AY125" s="17" t="s">
        <v>118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81</v>
      </c>
      <c r="BK125" s="198">
        <f>ROUND(I125*H125,2)</f>
        <v>0</v>
      </c>
      <c r="BL125" s="17" t="s">
        <v>160</v>
      </c>
      <c r="BM125" s="197" t="s">
        <v>918</v>
      </c>
    </row>
    <row r="126" spans="1:65" s="13" customFormat="1">
      <c r="B126" s="199"/>
      <c r="C126" s="200"/>
      <c r="D126" s="201" t="s">
        <v>127</v>
      </c>
      <c r="E126" s="202" t="s">
        <v>1</v>
      </c>
      <c r="F126" s="203" t="s">
        <v>919</v>
      </c>
      <c r="G126" s="200"/>
      <c r="H126" s="204">
        <v>200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127</v>
      </c>
      <c r="AU126" s="210" t="s">
        <v>83</v>
      </c>
      <c r="AV126" s="13" t="s">
        <v>83</v>
      </c>
      <c r="AW126" s="13" t="s">
        <v>30</v>
      </c>
      <c r="AX126" s="13" t="s">
        <v>81</v>
      </c>
      <c r="AY126" s="210" t="s">
        <v>118</v>
      </c>
    </row>
    <row r="127" spans="1:65" s="12" customFormat="1" ht="22.9" customHeight="1">
      <c r="B127" s="170"/>
      <c r="C127" s="171"/>
      <c r="D127" s="172" t="s">
        <v>72</v>
      </c>
      <c r="E127" s="184" t="s">
        <v>117</v>
      </c>
      <c r="F127" s="184" t="s">
        <v>517</v>
      </c>
      <c r="G127" s="171"/>
      <c r="H127" s="171"/>
      <c r="I127" s="174"/>
      <c r="J127" s="185">
        <f>BK127</f>
        <v>0</v>
      </c>
      <c r="K127" s="171"/>
      <c r="L127" s="176"/>
      <c r="M127" s="177"/>
      <c r="N127" s="178"/>
      <c r="O127" s="178"/>
      <c r="P127" s="179">
        <f>SUM(P128:P133)</f>
        <v>0</v>
      </c>
      <c r="Q127" s="178"/>
      <c r="R127" s="179">
        <f>SUM(R128:R133)</f>
        <v>0</v>
      </c>
      <c r="S127" s="178"/>
      <c r="T127" s="180">
        <f>SUM(T128:T133)</f>
        <v>0</v>
      </c>
      <c r="AR127" s="181" t="s">
        <v>81</v>
      </c>
      <c r="AT127" s="182" t="s">
        <v>72</v>
      </c>
      <c r="AU127" s="182" t="s">
        <v>81</v>
      </c>
      <c r="AY127" s="181" t="s">
        <v>118</v>
      </c>
      <c r="BK127" s="183">
        <f>SUM(BK128:BK133)</f>
        <v>0</v>
      </c>
    </row>
    <row r="128" spans="1:65" s="2" customFormat="1" ht="24.2" customHeight="1">
      <c r="A128" s="34"/>
      <c r="B128" s="35"/>
      <c r="C128" s="186" t="s">
        <v>83</v>
      </c>
      <c r="D128" s="186" t="s">
        <v>121</v>
      </c>
      <c r="E128" s="187" t="s">
        <v>529</v>
      </c>
      <c r="F128" s="188" t="s">
        <v>530</v>
      </c>
      <c r="G128" s="189" t="s">
        <v>248</v>
      </c>
      <c r="H128" s="190">
        <v>200</v>
      </c>
      <c r="I128" s="191"/>
      <c r="J128" s="192">
        <f>ROUND(I128*H128,2)</f>
        <v>0</v>
      </c>
      <c r="K128" s="188" t="s">
        <v>157</v>
      </c>
      <c r="L128" s="39"/>
      <c r="M128" s="193" t="s">
        <v>1</v>
      </c>
      <c r="N128" s="194" t="s">
        <v>38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160</v>
      </c>
      <c r="AT128" s="197" t="s">
        <v>121</v>
      </c>
      <c r="AU128" s="197" t="s">
        <v>83</v>
      </c>
      <c r="AY128" s="17" t="s">
        <v>118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81</v>
      </c>
      <c r="BK128" s="198">
        <f>ROUND(I128*H128,2)</f>
        <v>0</v>
      </c>
      <c r="BL128" s="17" t="s">
        <v>160</v>
      </c>
      <c r="BM128" s="197" t="s">
        <v>920</v>
      </c>
    </row>
    <row r="129" spans="1:65" s="13" customFormat="1">
      <c r="B129" s="199"/>
      <c r="C129" s="200"/>
      <c r="D129" s="201" t="s">
        <v>127</v>
      </c>
      <c r="E129" s="202" t="s">
        <v>1</v>
      </c>
      <c r="F129" s="203" t="s">
        <v>921</v>
      </c>
      <c r="G129" s="200"/>
      <c r="H129" s="204">
        <v>200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127</v>
      </c>
      <c r="AU129" s="210" t="s">
        <v>83</v>
      </c>
      <c r="AV129" s="13" t="s">
        <v>83</v>
      </c>
      <c r="AW129" s="13" t="s">
        <v>30</v>
      </c>
      <c r="AX129" s="13" t="s">
        <v>81</v>
      </c>
      <c r="AY129" s="210" t="s">
        <v>118</v>
      </c>
    </row>
    <row r="130" spans="1:65" s="2" customFormat="1" ht="37.9" customHeight="1">
      <c r="A130" s="34"/>
      <c r="B130" s="35"/>
      <c r="C130" s="186" t="s">
        <v>154</v>
      </c>
      <c r="D130" s="186" t="s">
        <v>121</v>
      </c>
      <c r="E130" s="187" t="s">
        <v>922</v>
      </c>
      <c r="F130" s="188" t="s">
        <v>923</v>
      </c>
      <c r="G130" s="189" t="s">
        <v>248</v>
      </c>
      <c r="H130" s="190">
        <v>200</v>
      </c>
      <c r="I130" s="191"/>
      <c r="J130" s="192">
        <f>ROUND(I130*H130,2)</f>
        <v>0</v>
      </c>
      <c r="K130" s="188" t="s">
        <v>157</v>
      </c>
      <c r="L130" s="39"/>
      <c r="M130" s="193" t="s">
        <v>1</v>
      </c>
      <c r="N130" s="194" t="s">
        <v>38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160</v>
      </c>
      <c r="AT130" s="197" t="s">
        <v>121</v>
      </c>
      <c r="AU130" s="197" t="s">
        <v>83</v>
      </c>
      <c r="AY130" s="17" t="s">
        <v>118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81</v>
      </c>
      <c r="BK130" s="198">
        <f>ROUND(I130*H130,2)</f>
        <v>0</v>
      </c>
      <c r="BL130" s="17" t="s">
        <v>160</v>
      </c>
      <c r="BM130" s="197" t="s">
        <v>924</v>
      </c>
    </row>
    <row r="131" spans="1:65" s="13" customFormat="1">
      <c r="B131" s="199"/>
      <c r="C131" s="200"/>
      <c r="D131" s="201" t="s">
        <v>127</v>
      </c>
      <c r="E131" s="202" t="s">
        <v>1</v>
      </c>
      <c r="F131" s="203" t="s">
        <v>919</v>
      </c>
      <c r="G131" s="200"/>
      <c r="H131" s="204">
        <v>200</v>
      </c>
      <c r="I131" s="205"/>
      <c r="J131" s="200"/>
      <c r="K131" s="200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127</v>
      </c>
      <c r="AU131" s="210" t="s">
        <v>83</v>
      </c>
      <c r="AV131" s="13" t="s">
        <v>83</v>
      </c>
      <c r="AW131" s="13" t="s">
        <v>30</v>
      </c>
      <c r="AX131" s="13" t="s">
        <v>81</v>
      </c>
      <c r="AY131" s="210" t="s">
        <v>118</v>
      </c>
    </row>
    <row r="132" spans="1:65" s="2" customFormat="1" ht="37.9" customHeight="1">
      <c r="A132" s="34"/>
      <c r="B132" s="35"/>
      <c r="C132" s="186" t="s">
        <v>160</v>
      </c>
      <c r="D132" s="186" t="s">
        <v>121</v>
      </c>
      <c r="E132" s="187" t="s">
        <v>925</v>
      </c>
      <c r="F132" s="188" t="s">
        <v>926</v>
      </c>
      <c r="G132" s="189" t="s">
        <v>248</v>
      </c>
      <c r="H132" s="190">
        <v>200</v>
      </c>
      <c r="I132" s="191"/>
      <c r="J132" s="192">
        <f>ROUND(I132*H132,2)</f>
        <v>0</v>
      </c>
      <c r="K132" s="188" t="s">
        <v>157</v>
      </c>
      <c r="L132" s="39"/>
      <c r="M132" s="193" t="s">
        <v>1</v>
      </c>
      <c r="N132" s="194" t="s">
        <v>38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160</v>
      </c>
      <c r="AT132" s="197" t="s">
        <v>121</v>
      </c>
      <c r="AU132" s="197" t="s">
        <v>83</v>
      </c>
      <c r="AY132" s="17" t="s">
        <v>118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81</v>
      </c>
      <c r="BK132" s="198">
        <f>ROUND(I132*H132,2)</f>
        <v>0</v>
      </c>
      <c r="BL132" s="17" t="s">
        <v>160</v>
      </c>
      <c r="BM132" s="197" t="s">
        <v>927</v>
      </c>
    </row>
    <row r="133" spans="1:65" s="13" customFormat="1">
      <c r="B133" s="199"/>
      <c r="C133" s="200"/>
      <c r="D133" s="201" t="s">
        <v>127</v>
      </c>
      <c r="E133" s="202" t="s">
        <v>1</v>
      </c>
      <c r="F133" s="203" t="s">
        <v>919</v>
      </c>
      <c r="G133" s="200"/>
      <c r="H133" s="204">
        <v>200</v>
      </c>
      <c r="I133" s="205"/>
      <c r="J133" s="200"/>
      <c r="K133" s="200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127</v>
      </c>
      <c r="AU133" s="210" t="s">
        <v>83</v>
      </c>
      <c r="AV133" s="13" t="s">
        <v>83</v>
      </c>
      <c r="AW133" s="13" t="s">
        <v>30</v>
      </c>
      <c r="AX133" s="13" t="s">
        <v>81</v>
      </c>
      <c r="AY133" s="210" t="s">
        <v>118</v>
      </c>
    </row>
    <row r="134" spans="1:65" s="12" customFormat="1" ht="22.9" customHeight="1">
      <c r="B134" s="170"/>
      <c r="C134" s="171"/>
      <c r="D134" s="172" t="s">
        <v>72</v>
      </c>
      <c r="E134" s="184" t="s">
        <v>183</v>
      </c>
      <c r="F134" s="184" t="s">
        <v>574</v>
      </c>
      <c r="G134" s="171"/>
      <c r="H134" s="171"/>
      <c r="I134" s="174"/>
      <c r="J134" s="185">
        <f>BK134</f>
        <v>0</v>
      </c>
      <c r="K134" s="171"/>
      <c r="L134" s="176"/>
      <c r="M134" s="177"/>
      <c r="N134" s="178"/>
      <c r="O134" s="178"/>
      <c r="P134" s="179">
        <f>SUM(P135:P178)</f>
        <v>0</v>
      </c>
      <c r="Q134" s="178"/>
      <c r="R134" s="179">
        <f>SUM(R135:R178)</f>
        <v>0.13600000000000001</v>
      </c>
      <c r="S134" s="178"/>
      <c r="T134" s="180">
        <f>SUM(T135:T178)</f>
        <v>0</v>
      </c>
      <c r="AR134" s="181" t="s">
        <v>81</v>
      </c>
      <c r="AT134" s="182" t="s">
        <v>72</v>
      </c>
      <c r="AU134" s="182" t="s">
        <v>81</v>
      </c>
      <c r="AY134" s="181" t="s">
        <v>118</v>
      </c>
      <c r="BK134" s="183">
        <f>SUM(BK135:BK178)</f>
        <v>0</v>
      </c>
    </row>
    <row r="135" spans="1:65" s="2" customFormat="1" ht="37.9" customHeight="1">
      <c r="A135" s="34"/>
      <c r="B135" s="35"/>
      <c r="C135" s="186" t="s">
        <v>117</v>
      </c>
      <c r="D135" s="186" t="s">
        <v>121</v>
      </c>
      <c r="E135" s="187" t="s">
        <v>928</v>
      </c>
      <c r="F135" s="188" t="s">
        <v>929</v>
      </c>
      <c r="G135" s="189" t="s">
        <v>339</v>
      </c>
      <c r="H135" s="190">
        <v>13</v>
      </c>
      <c r="I135" s="191"/>
      <c r="J135" s="192">
        <f>ROUND(I135*H135,2)</f>
        <v>0</v>
      </c>
      <c r="K135" s="188" t="s">
        <v>157</v>
      </c>
      <c r="L135" s="39"/>
      <c r="M135" s="193" t="s">
        <v>1</v>
      </c>
      <c r="N135" s="194" t="s">
        <v>38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160</v>
      </c>
      <c r="AT135" s="197" t="s">
        <v>121</v>
      </c>
      <c r="AU135" s="197" t="s">
        <v>83</v>
      </c>
      <c r="AY135" s="17" t="s">
        <v>118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81</v>
      </c>
      <c r="BK135" s="198">
        <f>ROUND(I135*H135,2)</f>
        <v>0</v>
      </c>
      <c r="BL135" s="17" t="s">
        <v>160</v>
      </c>
      <c r="BM135" s="197" t="s">
        <v>930</v>
      </c>
    </row>
    <row r="136" spans="1:65" s="14" customFormat="1">
      <c r="B136" s="211"/>
      <c r="C136" s="212"/>
      <c r="D136" s="201" t="s">
        <v>127</v>
      </c>
      <c r="E136" s="213" t="s">
        <v>1</v>
      </c>
      <c r="F136" s="214" t="s">
        <v>931</v>
      </c>
      <c r="G136" s="212"/>
      <c r="H136" s="213" t="s">
        <v>1</v>
      </c>
      <c r="I136" s="215"/>
      <c r="J136" s="212"/>
      <c r="K136" s="212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127</v>
      </c>
      <c r="AU136" s="220" t="s">
        <v>83</v>
      </c>
      <c r="AV136" s="14" t="s">
        <v>81</v>
      </c>
      <c r="AW136" s="14" t="s">
        <v>30</v>
      </c>
      <c r="AX136" s="14" t="s">
        <v>73</v>
      </c>
      <c r="AY136" s="220" t="s">
        <v>118</v>
      </c>
    </row>
    <row r="137" spans="1:65" s="13" customFormat="1">
      <c r="B137" s="199"/>
      <c r="C137" s="200"/>
      <c r="D137" s="201" t="s">
        <v>127</v>
      </c>
      <c r="E137" s="202" t="s">
        <v>1</v>
      </c>
      <c r="F137" s="203" t="s">
        <v>932</v>
      </c>
      <c r="G137" s="200"/>
      <c r="H137" s="204">
        <v>13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127</v>
      </c>
      <c r="AU137" s="210" t="s">
        <v>83</v>
      </c>
      <c r="AV137" s="13" t="s">
        <v>83</v>
      </c>
      <c r="AW137" s="13" t="s">
        <v>30</v>
      </c>
      <c r="AX137" s="13" t="s">
        <v>81</v>
      </c>
      <c r="AY137" s="210" t="s">
        <v>118</v>
      </c>
    </row>
    <row r="138" spans="1:65" s="2" customFormat="1" ht="37.9" customHeight="1">
      <c r="A138" s="34"/>
      <c r="B138" s="35"/>
      <c r="C138" s="186" t="s">
        <v>170</v>
      </c>
      <c r="D138" s="186" t="s">
        <v>121</v>
      </c>
      <c r="E138" s="187" t="s">
        <v>933</v>
      </c>
      <c r="F138" s="188" t="s">
        <v>934</v>
      </c>
      <c r="G138" s="189" t="s">
        <v>339</v>
      </c>
      <c r="H138" s="190">
        <v>1170</v>
      </c>
      <c r="I138" s="191"/>
      <c r="J138" s="192">
        <f>ROUND(I138*H138,2)</f>
        <v>0</v>
      </c>
      <c r="K138" s="188" t="s">
        <v>157</v>
      </c>
      <c r="L138" s="39"/>
      <c r="M138" s="193" t="s">
        <v>1</v>
      </c>
      <c r="N138" s="194" t="s">
        <v>38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160</v>
      </c>
      <c r="AT138" s="197" t="s">
        <v>121</v>
      </c>
      <c r="AU138" s="197" t="s">
        <v>83</v>
      </c>
      <c r="AY138" s="17" t="s">
        <v>118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81</v>
      </c>
      <c r="BK138" s="198">
        <f>ROUND(I138*H138,2)</f>
        <v>0</v>
      </c>
      <c r="BL138" s="17" t="s">
        <v>160</v>
      </c>
      <c r="BM138" s="197" t="s">
        <v>935</v>
      </c>
    </row>
    <row r="139" spans="1:65" s="14" customFormat="1">
      <c r="B139" s="211"/>
      <c r="C139" s="212"/>
      <c r="D139" s="201" t="s">
        <v>127</v>
      </c>
      <c r="E139" s="213" t="s">
        <v>1</v>
      </c>
      <c r="F139" s="214" t="s">
        <v>936</v>
      </c>
      <c r="G139" s="212"/>
      <c r="H139" s="213" t="s">
        <v>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127</v>
      </c>
      <c r="AU139" s="220" t="s">
        <v>83</v>
      </c>
      <c r="AV139" s="14" t="s">
        <v>81</v>
      </c>
      <c r="AW139" s="14" t="s">
        <v>30</v>
      </c>
      <c r="AX139" s="14" t="s">
        <v>73</v>
      </c>
      <c r="AY139" s="220" t="s">
        <v>118</v>
      </c>
    </row>
    <row r="140" spans="1:65" s="13" customFormat="1">
      <c r="B140" s="199"/>
      <c r="C140" s="200"/>
      <c r="D140" s="201" t="s">
        <v>127</v>
      </c>
      <c r="E140" s="202" t="s">
        <v>1</v>
      </c>
      <c r="F140" s="203" t="s">
        <v>937</v>
      </c>
      <c r="G140" s="200"/>
      <c r="H140" s="204">
        <v>1170</v>
      </c>
      <c r="I140" s="205"/>
      <c r="J140" s="200"/>
      <c r="K140" s="200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127</v>
      </c>
      <c r="AU140" s="210" t="s">
        <v>83</v>
      </c>
      <c r="AV140" s="13" t="s">
        <v>83</v>
      </c>
      <c r="AW140" s="13" t="s">
        <v>30</v>
      </c>
      <c r="AX140" s="13" t="s">
        <v>81</v>
      </c>
      <c r="AY140" s="210" t="s">
        <v>118</v>
      </c>
    </row>
    <row r="141" spans="1:65" s="2" customFormat="1" ht="37.9" customHeight="1">
      <c r="A141" s="34"/>
      <c r="B141" s="35"/>
      <c r="C141" s="186" t="s">
        <v>175</v>
      </c>
      <c r="D141" s="186" t="s">
        <v>121</v>
      </c>
      <c r="E141" s="187" t="s">
        <v>938</v>
      </c>
      <c r="F141" s="188" t="s">
        <v>929</v>
      </c>
      <c r="G141" s="189" t="s">
        <v>339</v>
      </c>
      <c r="H141" s="190">
        <v>5</v>
      </c>
      <c r="I141" s="191"/>
      <c r="J141" s="192">
        <f>ROUND(I141*H141,2)</f>
        <v>0</v>
      </c>
      <c r="K141" s="188" t="s">
        <v>157</v>
      </c>
      <c r="L141" s="39"/>
      <c r="M141" s="193" t="s">
        <v>1</v>
      </c>
      <c r="N141" s="194" t="s">
        <v>38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160</v>
      </c>
      <c r="AT141" s="197" t="s">
        <v>121</v>
      </c>
      <c r="AU141" s="197" t="s">
        <v>83</v>
      </c>
      <c r="AY141" s="17" t="s">
        <v>118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81</v>
      </c>
      <c r="BK141" s="198">
        <f>ROUND(I141*H141,2)</f>
        <v>0</v>
      </c>
      <c r="BL141" s="17" t="s">
        <v>160</v>
      </c>
      <c r="BM141" s="197" t="s">
        <v>939</v>
      </c>
    </row>
    <row r="142" spans="1:65" s="14" customFormat="1">
      <c r="B142" s="211"/>
      <c r="C142" s="212"/>
      <c r="D142" s="201" t="s">
        <v>127</v>
      </c>
      <c r="E142" s="213" t="s">
        <v>1</v>
      </c>
      <c r="F142" s="214" t="s">
        <v>940</v>
      </c>
      <c r="G142" s="212"/>
      <c r="H142" s="213" t="s">
        <v>1</v>
      </c>
      <c r="I142" s="215"/>
      <c r="J142" s="212"/>
      <c r="K142" s="212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127</v>
      </c>
      <c r="AU142" s="220" t="s">
        <v>83</v>
      </c>
      <c r="AV142" s="14" t="s">
        <v>81</v>
      </c>
      <c r="AW142" s="14" t="s">
        <v>30</v>
      </c>
      <c r="AX142" s="14" t="s">
        <v>73</v>
      </c>
      <c r="AY142" s="220" t="s">
        <v>118</v>
      </c>
    </row>
    <row r="143" spans="1:65" s="14" customFormat="1" ht="22.5">
      <c r="B143" s="211"/>
      <c r="C143" s="212"/>
      <c r="D143" s="201" t="s">
        <v>127</v>
      </c>
      <c r="E143" s="213" t="s">
        <v>1</v>
      </c>
      <c r="F143" s="214" t="s">
        <v>941</v>
      </c>
      <c r="G143" s="212"/>
      <c r="H143" s="213" t="s">
        <v>1</v>
      </c>
      <c r="I143" s="215"/>
      <c r="J143" s="212"/>
      <c r="K143" s="212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127</v>
      </c>
      <c r="AU143" s="220" t="s">
        <v>83</v>
      </c>
      <c r="AV143" s="14" t="s">
        <v>81</v>
      </c>
      <c r="AW143" s="14" t="s">
        <v>30</v>
      </c>
      <c r="AX143" s="14" t="s">
        <v>73</v>
      </c>
      <c r="AY143" s="220" t="s">
        <v>118</v>
      </c>
    </row>
    <row r="144" spans="1:65" s="13" customFormat="1">
      <c r="B144" s="199"/>
      <c r="C144" s="200"/>
      <c r="D144" s="201" t="s">
        <v>127</v>
      </c>
      <c r="E144" s="202" t="s">
        <v>1</v>
      </c>
      <c r="F144" s="203" t="s">
        <v>117</v>
      </c>
      <c r="G144" s="200"/>
      <c r="H144" s="204">
        <v>5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127</v>
      </c>
      <c r="AU144" s="210" t="s">
        <v>83</v>
      </c>
      <c r="AV144" s="13" t="s">
        <v>83</v>
      </c>
      <c r="AW144" s="13" t="s">
        <v>30</v>
      </c>
      <c r="AX144" s="13" t="s">
        <v>81</v>
      </c>
      <c r="AY144" s="210" t="s">
        <v>118</v>
      </c>
    </row>
    <row r="145" spans="1:65" s="2" customFormat="1" ht="37.9" customHeight="1">
      <c r="A145" s="34"/>
      <c r="B145" s="35"/>
      <c r="C145" s="186" t="s">
        <v>179</v>
      </c>
      <c r="D145" s="186" t="s">
        <v>121</v>
      </c>
      <c r="E145" s="187" t="s">
        <v>942</v>
      </c>
      <c r="F145" s="188" t="s">
        <v>934</v>
      </c>
      <c r="G145" s="189" t="s">
        <v>339</v>
      </c>
      <c r="H145" s="190">
        <v>450</v>
      </c>
      <c r="I145" s="191"/>
      <c r="J145" s="192">
        <f>ROUND(I145*H145,2)</f>
        <v>0</v>
      </c>
      <c r="K145" s="188" t="s">
        <v>157</v>
      </c>
      <c r="L145" s="39"/>
      <c r="M145" s="193" t="s">
        <v>1</v>
      </c>
      <c r="N145" s="194" t="s">
        <v>38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160</v>
      </c>
      <c r="AT145" s="197" t="s">
        <v>121</v>
      </c>
      <c r="AU145" s="197" t="s">
        <v>83</v>
      </c>
      <c r="AY145" s="17" t="s">
        <v>118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81</v>
      </c>
      <c r="BK145" s="198">
        <f>ROUND(I145*H145,2)</f>
        <v>0</v>
      </c>
      <c r="BL145" s="17" t="s">
        <v>160</v>
      </c>
      <c r="BM145" s="197" t="s">
        <v>943</v>
      </c>
    </row>
    <row r="146" spans="1:65" s="14" customFormat="1">
      <c r="B146" s="211"/>
      <c r="C146" s="212"/>
      <c r="D146" s="201" t="s">
        <v>127</v>
      </c>
      <c r="E146" s="213" t="s">
        <v>1</v>
      </c>
      <c r="F146" s="214" t="s">
        <v>940</v>
      </c>
      <c r="G146" s="212"/>
      <c r="H146" s="213" t="s">
        <v>1</v>
      </c>
      <c r="I146" s="215"/>
      <c r="J146" s="212"/>
      <c r="K146" s="212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127</v>
      </c>
      <c r="AU146" s="220" t="s">
        <v>83</v>
      </c>
      <c r="AV146" s="14" t="s">
        <v>81</v>
      </c>
      <c r="AW146" s="14" t="s">
        <v>30</v>
      </c>
      <c r="AX146" s="14" t="s">
        <v>73</v>
      </c>
      <c r="AY146" s="220" t="s">
        <v>118</v>
      </c>
    </row>
    <row r="147" spans="1:65" s="14" customFormat="1" ht="22.5">
      <c r="B147" s="211"/>
      <c r="C147" s="212"/>
      <c r="D147" s="201" t="s">
        <v>127</v>
      </c>
      <c r="E147" s="213" t="s">
        <v>1</v>
      </c>
      <c r="F147" s="214" t="s">
        <v>941</v>
      </c>
      <c r="G147" s="212"/>
      <c r="H147" s="213" t="s">
        <v>1</v>
      </c>
      <c r="I147" s="215"/>
      <c r="J147" s="212"/>
      <c r="K147" s="212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127</v>
      </c>
      <c r="AU147" s="220" t="s">
        <v>83</v>
      </c>
      <c r="AV147" s="14" t="s">
        <v>81</v>
      </c>
      <c r="AW147" s="14" t="s">
        <v>30</v>
      </c>
      <c r="AX147" s="14" t="s">
        <v>73</v>
      </c>
      <c r="AY147" s="220" t="s">
        <v>118</v>
      </c>
    </row>
    <row r="148" spans="1:65" s="13" customFormat="1">
      <c r="B148" s="199"/>
      <c r="C148" s="200"/>
      <c r="D148" s="201" t="s">
        <v>127</v>
      </c>
      <c r="E148" s="202" t="s">
        <v>1</v>
      </c>
      <c r="F148" s="203" t="s">
        <v>944</v>
      </c>
      <c r="G148" s="200"/>
      <c r="H148" s="204">
        <v>450</v>
      </c>
      <c r="I148" s="205"/>
      <c r="J148" s="200"/>
      <c r="K148" s="200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127</v>
      </c>
      <c r="AU148" s="210" t="s">
        <v>83</v>
      </c>
      <c r="AV148" s="13" t="s">
        <v>83</v>
      </c>
      <c r="AW148" s="13" t="s">
        <v>30</v>
      </c>
      <c r="AX148" s="13" t="s">
        <v>81</v>
      </c>
      <c r="AY148" s="210" t="s">
        <v>118</v>
      </c>
    </row>
    <row r="149" spans="1:65" s="2" customFormat="1" ht="37.9" customHeight="1">
      <c r="A149" s="34"/>
      <c r="B149" s="35"/>
      <c r="C149" s="186" t="s">
        <v>183</v>
      </c>
      <c r="D149" s="186" t="s">
        <v>121</v>
      </c>
      <c r="E149" s="187" t="s">
        <v>945</v>
      </c>
      <c r="F149" s="188" t="s">
        <v>946</v>
      </c>
      <c r="G149" s="189" t="s">
        <v>339</v>
      </c>
      <c r="H149" s="190">
        <v>3</v>
      </c>
      <c r="I149" s="191"/>
      <c r="J149" s="192">
        <f>ROUND(I149*H149,2)</f>
        <v>0</v>
      </c>
      <c r="K149" s="188" t="s">
        <v>157</v>
      </c>
      <c r="L149" s="39"/>
      <c r="M149" s="193" t="s">
        <v>1</v>
      </c>
      <c r="N149" s="194" t="s">
        <v>38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160</v>
      </c>
      <c r="AT149" s="197" t="s">
        <v>121</v>
      </c>
      <c r="AU149" s="197" t="s">
        <v>83</v>
      </c>
      <c r="AY149" s="17" t="s">
        <v>118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81</v>
      </c>
      <c r="BK149" s="198">
        <f>ROUND(I149*H149,2)</f>
        <v>0</v>
      </c>
      <c r="BL149" s="17" t="s">
        <v>160</v>
      </c>
      <c r="BM149" s="197" t="s">
        <v>947</v>
      </c>
    </row>
    <row r="150" spans="1:65" s="2" customFormat="1" ht="37.9" customHeight="1">
      <c r="A150" s="34"/>
      <c r="B150" s="35"/>
      <c r="C150" s="186" t="s">
        <v>188</v>
      </c>
      <c r="D150" s="186" t="s">
        <v>121</v>
      </c>
      <c r="E150" s="187" t="s">
        <v>948</v>
      </c>
      <c r="F150" s="188" t="s">
        <v>949</v>
      </c>
      <c r="G150" s="189" t="s">
        <v>339</v>
      </c>
      <c r="H150" s="190">
        <v>270</v>
      </c>
      <c r="I150" s="191"/>
      <c r="J150" s="192">
        <f>ROUND(I150*H150,2)</f>
        <v>0</v>
      </c>
      <c r="K150" s="188" t="s">
        <v>157</v>
      </c>
      <c r="L150" s="39"/>
      <c r="M150" s="193" t="s">
        <v>1</v>
      </c>
      <c r="N150" s="194" t="s">
        <v>38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160</v>
      </c>
      <c r="AT150" s="197" t="s">
        <v>121</v>
      </c>
      <c r="AU150" s="197" t="s">
        <v>83</v>
      </c>
      <c r="AY150" s="17" t="s">
        <v>118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81</v>
      </c>
      <c r="BK150" s="198">
        <f>ROUND(I150*H150,2)</f>
        <v>0</v>
      </c>
      <c r="BL150" s="17" t="s">
        <v>160</v>
      </c>
      <c r="BM150" s="197" t="s">
        <v>950</v>
      </c>
    </row>
    <row r="151" spans="1:65" s="14" customFormat="1">
      <c r="B151" s="211"/>
      <c r="C151" s="212"/>
      <c r="D151" s="201" t="s">
        <v>127</v>
      </c>
      <c r="E151" s="213" t="s">
        <v>1</v>
      </c>
      <c r="F151" s="214" t="s">
        <v>936</v>
      </c>
      <c r="G151" s="212"/>
      <c r="H151" s="213" t="s">
        <v>1</v>
      </c>
      <c r="I151" s="215"/>
      <c r="J151" s="212"/>
      <c r="K151" s="212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127</v>
      </c>
      <c r="AU151" s="220" t="s">
        <v>83</v>
      </c>
      <c r="AV151" s="14" t="s">
        <v>81</v>
      </c>
      <c r="AW151" s="14" t="s">
        <v>30</v>
      </c>
      <c r="AX151" s="14" t="s">
        <v>73</v>
      </c>
      <c r="AY151" s="220" t="s">
        <v>118</v>
      </c>
    </row>
    <row r="152" spans="1:65" s="13" customFormat="1">
      <c r="B152" s="199"/>
      <c r="C152" s="200"/>
      <c r="D152" s="201" t="s">
        <v>127</v>
      </c>
      <c r="E152" s="202" t="s">
        <v>1</v>
      </c>
      <c r="F152" s="203" t="s">
        <v>951</v>
      </c>
      <c r="G152" s="200"/>
      <c r="H152" s="204">
        <v>270</v>
      </c>
      <c r="I152" s="205"/>
      <c r="J152" s="200"/>
      <c r="K152" s="200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127</v>
      </c>
      <c r="AU152" s="210" t="s">
        <v>83</v>
      </c>
      <c r="AV152" s="13" t="s">
        <v>83</v>
      </c>
      <c r="AW152" s="13" t="s">
        <v>30</v>
      </c>
      <c r="AX152" s="13" t="s">
        <v>81</v>
      </c>
      <c r="AY152" s="210" t="s">
        <v>118</v>
      </c>
    </row>
    <row r="153" spans="1:65" s="2" customFormat="1" ht="37.9" customHeight="1">
      <c r="A153" s="34"/>
      <c r="B153" s="35"/>
      <c r="C153" s="186" t="s">
        <v>192</v>
      </c>
      <c r="D153" s="186" t="s">
        <v>121</v>
      </c>
      <c r="E153" s="187" t="s">
        <v>952</v>
      </c>
      <c r="F153" s="188" t="s">
        <v>946</v>
      </c>
      <c r="G153" s="189" t="s">
        <v>339</v>
      </c>
      <c r="H153" s="190">
        <v>1</v>
      </c>
      <c r="I153" s="191"/>
      <c r="J153" s="192">
        <f>ROUND(I153*H153,2)</f>
        <v>0</v>
      </c>
      <c r="K153" s="188" t="s">
        <v>157</v>
      </c>
      <c r="L153" s="39"/>
      <c r="M153" s="193" t="s">
        <v>1</v>
      </c>
      <c r="N153" s="194" t="s">
        <v>38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160</v>
      </c>
      <c r="AT153" s="197" t="s">
        <v>121</v>
      </c>
      <c r="AU153" s="197" t="s">
        <v>83</v>
      </c>
      <c r="AY153" s="17" t="s">
        <v>118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81</v>
      </c>
      <c r="BK153" s="198">
        <f>ROUND(I153*H153,2)</f>
        <v>0</v>
      </c>
      <c r="BL153" s="17" t="s">
        <v>160</v>
      </c>
      <c r="BM153" s="197" t="s">
        <v>953</v>
      </c>
    </row>
    <row r="154" spans="1:65" s="14" customFormat="1">
      <c r="B154" s="211"/>
      <c r="C154" s="212"/>
      <c r="D154" s="201" t="s">
        <v>127</v>
      </c>
      <c r="E154" s="213" t="s">
        <v>1</v>
      </c>
      <c r="F154" s="214" t="s">
        <v>940</v>
      </c>
      <c r="G154" s="212"/>
      <c r="H154" s="213" t="s">
        <v>1</v>
      </c>
      <c r="I154" s="215"/>
      <c r="J154" s="212"/>
      <c r="K154" s="212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127</v>
      </c>
      <c r="AU154" s="220" t="s">
        <v>83</v>
      </c>
      <c r="AV154" s="14" t="s">
        <v>81</v>
      </c>
      <c r="AW154" s="14" t="s">
        <v>30</v>
      </c>
      <c r="AX154" s="14" t="s">
        <v>73</v>
      </c>
      <c r="AY154" s="220" t="s">
        <v>118</v>
      </c>
    </row>
    <row r="155" spans="1:65" s="14" customFormat="1" ht="22.5">
      <c r="B155" s="211"/>
      <c r="C155" s="212"/>
      <c r="D155" s="201" t="s">
        <v>127</v>
      </c>
      <c r="E155" s="213" t="s">
        <v>1</v>
      </c>
      <c r="F155" s="214" t="s">
        <v>941</v>
      </c>
      <c r="G155" s="212"/>
      <c r="H155" s="213" t="s">
        <v>1</v>
      </c>
      <c r="I155" s="215"/>
      <c r="J155" s="212"/>
      <c r="K155" s="212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127</v>
      </c>
      <c r="AU155" s="220" t="s">
        <v>83</v>
      </c>
      <c r="AV155" s="14" t="s">
        <v>81</v>
      </c>
      <c r="AW155" s="14" t="s">
        <v>30</v>
      </c>
      <c r="AX155" s="14" t="s">
        <v>73</v>
      </c>
      <c r="AY155" s="220" t="s">
        <v>118</v>
      </c>
    </row>
    <row r="156" spans="1:65" s="13" customFormat="1">
      <c r="B156" s="199"/>
      <c r="C156" s="200"/>
      <c r="D156" s="201" t="s">
        <v>127</v>
      </c>
      <c r="E156" s="202" t="s">
        <v>1</v>
      </c>
      <c r="F156" s="203" t="s">
        <v>81</v>
      </c>
      <c r="G156" s="200"/>
      <c r="H156" s="204">
        <v>1</v>
      </c>
      <c r="I156" s="205"/>
      <c r="J156" s="200"/>
      <c r="K156" s="200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127</v>
      </c>
      <c r="AU156" s="210" t="s">
        <v>83</v>
      </c>
      <c r="AV156" s="13" t="s">
        <v>83</v>
      </c>
      <c r="AW156" s="13" t="s">
        <v>30</v>
      </c>
      <c r="AX156" s="13" t="s">
        <v>81</v>
      </c>
      <c r="AY156" s="210" t="s">
        <v>118</v>
      </c>
    </row>
    <row r="157" spans="1:65" s="2" customFormat="1" ht="37.9" customHeight="1">
      <c r="A157" s="34"/>
      <c r="B157" s="35"/>
      <c r="C157" s="186" t="s">
        <v>196</v>
      </c>
      <c r="D157" s="186" t="s">
        <v>121</v>
      </c>
      <c r="E157" s="187" t="s">
        <v>954</v>
      </c>
      <c r="F157" s="188" t="s">
        <v>949</v>
      </c>
      <c r="G157" s="189" t="s">
        <v>339</v>
      </c>
      <c r="H157" s="190">
        <v>90</v>
      </c>
      <c r="I157" s="191"/>
      <c r="J157" s="192">
        <f>ROUND(I157*H157,2)</f>
        <v>0</v>
      </c>
      <c r="K157" s="188" t="s">
        <v>157</v>
      </c>
      <c r="L157" s="39"/>
      <c r="M157" s="193" t="s">
        <v>1</v>
      </c>
      <c r="N157" s="194" t="s">
        <v>38</v>
      </c>
      <c r="O157" s="71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160</v>
      </c>
      <c r="AT157" s="197" t="s">
        <v>121</v>
      </c>
      <c r="AU157" s="197" t="s">
        <v>83</v>
      </c>
      <c r="AY157" s="17" t="s">
        <v>118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81</v>
      </c>
      <c r="BK157" s="198">
        <f>ROUND(I157*H157,2)</f>
        <v>0</v>
      </c>
      <c r="BL157" s="17" t="s">
        <v>160</v>
      </c>
      <c r="BM157" s="197" t="s">
        <v>955</v>
      </c>
    </row>
    <row r="158" spans="1:65" s="14" customFormat="1">
      <c r="B158" s="211"/>
      <c r="C158" s="212"/>
      <c r="D158" s="201" t="s">
        <v>127</v>
      </c>
      <c r="E158" s="213" t="s">
        <v>1</v>
      </c>
      <c r="F158" s="214" t="s">
        <v>940</v>
      </c>
      <c r="G158" s="212"/>
      <c r="H158" s="213" t="s">
        <v>1</v>
      </c>
      <c r="I158" s="215"/>
      <c r="J158" s="212"/>
      <c r="K158" s="212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127</v>
      </c>
      <c r="AU158" s="220" t="s">
        <v>83</v>
      </c>
      <c r="AV158" s="14" t="s">
        <v>81</v>
      </c>
      <c r="AW158" s="14" t="s">
        <v>30</v>
      </c>
      <c r="AX158" s="14" t="s">
        <v>73</v>
      </c>
      <c r="AY158" s="220" t="s">
        <v>118</v>
      </c>
    </row>
    <row r="159" spans="1:65" s="14" customFormat="1" ht="22.5">
      <c r="B159" s="211"/>
      <c r="C159" s="212"/>
      <c r="D159" s="201" t="s">
        <v>127</v>
      </c>
      <c r="E159" s="213" t="s">
        <v>1</v>
      </c>
      <c r="F159" s="214" t="s">
        <v>941</v>
      </c>
      <c r="G159" s="212"/>
      <c r="H159" s="213" t="s">
        <v>1</v>
      </c>
      <c r="I159" s="215"/>
      <c r="J159" s="212"/>
      <c r="K159" s="212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127</v>
      </c>
      <c r="AU159" s="220" t="s">
        <v>83</v>
      </c>
      <c r="AV159" s="14" t="s">
        <v>81</v>
      </c>
      <c r="AW159" s="14" t="s">
        <v>30</v>
      </c>
      <c r="AX159" s="14" t="s">
        <v>73</v>
      </c>
      <c r="AY159" s="220" t="s">
        <v>118</v>
      </c>
    </row>
    <row r="160" spans="1:65" s="13" customFormat="1">
      <c r="B160" s="199"/>
      <c r="C160" s="200"/>
      <c r="D160" s="201" t="s">
        <v>127</v>
      </c>
      <c r="E160" s="202" t="s">
        <v>1</v>
      </c>
      <c r="F160" s="203" t="s">
        <v>956</v>
      </c>
      <c r="G160" s="200"/>
      <c r="H160" s="204">
        <v>90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127</v>
      </c>
      <c r="AU160" s="210" t="s">
        <v>83</v>
      </c>
      <c r="AV160" s="13" t="s">
        <v>83</v>
      </c>
      <c r="AW160" s="13" t="s">
        <v>30</v>
      </c>
      <c r="AX160" s="13" t="s">
        <v>81</v>
      </c>
      <c r="AY160" s="210" t="s">
        <v>118</v>
      </c>
    </row>
    <row r="161" spans="1:65" s="2" customFormat="1" ht="37.9" customHeight="1">
      <c r="A161" s="34"/>
      <c r="B161" s="35"/>
      <c r="C161" s="186" t="s">
        <v>200</v>
      </c>
      <c r="D161" s="186" t="s">
        <v>121</v>
      </c>
      <c r="E161" s="187" t="s">
        <v>957</v>
      </c>
      <c r="F161" s="188" t="s">
        <v>958</v>
      </c>
      <c r="G161" s="189" t="s">
        <v>339</v>
      </c>
      <c r="H161" s="190">
        <v>180</v>
      </c>
      <c r="I161" s="191"/>
      <c r="J161" s="192">
        <f>ROUND(I161*H161,2)</f>
        <v>0</v>
      </c>
      <c r="K161" s="188" t="s">
        <v>157</v>
      </c>
      <c r="L161" s="39"/>
      <c r="M161" s="193" t="s">
        <v>1</v>
      </c>
      <c r="N161" s="194" t="s">
        <v>38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160</v>
      </c>
      <c r="AT161" s="197" t="s">
        <v>121</v>
      </c>
      <c r="AU161" s="197" t="s">
        <v>83</v>
      </c>
      <c r="AY161" s="17" t="s">
        <v>118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81</v>
      </c>
      <c r="BK161" s="198">
        <f>ROUND(I161*H161,2)</f>
        <v>0</v>
      </c>
      <c r="BL161" s="17" t="s">
        <v>160</v>
      </c>
      <c r="BM161" s="197" t="s">
        <v>959</v>
      </c>
    </row>
    <row r="162" spans="1:65" s="13" customFormat="1">
      <c r="B162" s="199"/>
      <c r="C162" s="200"/>
      <c r="D162" s="201" t="s">
        <v>127</v>
      </c>
      <c r="E162" s="202" t="s">
        <v>1</v>
      </c>
      <c r="F162" s="203" t="s">
        <v>960</v>
      </c>
      <c r="G162" s="200"/>
      <c r="H162" s="204">
        <v>180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127</v>
      </c>
      <c r="AU162" s="210" t="s">
        <v>83</v>
      </c>
      <c r="AV162" s="13" t="s">
        <v>83</v>
      </c>
      <c r="AW162" s="13" t="s">
        <v>30</v>
      </c>
      <c r="AX162" s="13" t="s">
        <v>81</v>
      </c>
      <c r="AY162" s="210" t="s">
        <v>118</v>
      </c>
    </row>
    <row r="163" spans="1:65" s="2" customFormat="1" ht="49.15" customHeight="1">
      <c r="A163" s="34"/>
      <c r="B163" s="35"/>
      <c r="C163" s="186" t="s">
        <v>207</v>
      </c>
      <c r="D163" s="186" t="s">
        <v>121</v>
      </c>
      <c r="E163" s="187" t="s">
        <v>961</v>
      </c>
      <c r="F163" s="188" t="s">
        <v>962</v>
      </c>
      <c r="G163" s="189" t="s">
        <v>339</v>
      </c>
      <c r="H163" s="190">
        <v>180</v>
      </c>
      <c r="I163" s="191"/>
      <c r="J163" s="192">
        <f>ROUND(I163*H163,2)</f>
        <v>0</v>
      </c>
      <c r="K163" s="188" t="s">
        <v>157</v>
      </c>
      <c r="L163" s="39"/>
      <c r="M163" s="193" t="s">
        <v>1</v>
      </c>
      <c r="N163" s="194" t="s">
        <v>38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160</v>
      </c>
      <c r="AT163" s="197" t="s">
        <v>121</v>
      </c>
      <c r="AU163" s="197" t="s">
        <v>83</v>
      </c>
      <c r="AY163" s="17" t="s">
        <v>118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81</v>
      </c>
      <c r="BK163" s="198">
        <f>ROUND(I163*H163,2)</f>
        <v>0</v>
      </c>
      <c r="BL163" s="17" t="s">
        <v>160</v>
      </c>
      <c r="BM163" s="197" t="s">
        <v>963</v>
      </c>
    </row>
    <row r="164" spans="1:65" s="13" customFormat="1">
      <c r="B164" s="199"/>
      <c r="C164" s="200"/>
      <c r="D164" s="201" t="s">
        <v>127</v>
      </c>
      <c r="E164" s="202" t="s">
        <v>1</v>
      </c>
      <c r="F164" s="203" t="s">
        <v>964</v>
      </c>
      <c r="G164" s="200"/>
      <c r="H164" s="204">
        <v>180</v>
      </c>
      <c r="I164" s="205"/>
      <c r="J164" s="200"/>
      <c r="K164" s="200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127</v>
      </c>
      <c r="AU164" s="210" t="s">
        <v>83</v>
      </c>
      <c r="AV164" s="13" t="s">
        <v>83</v>
      </c>
      <c r="AW164" s="13" t="s">
        <v>30</v>
      </c>
      <c r="AX164" s="13" t="s">
        <v>81</v>
      </c>
      <c r="AY164" s="210" t="s">
        <v>118</v>
      </c>
    </row>
    <row r="165" spans="1:65" s="2" customFormat="1" ht="24.2" customHeight="1">
      <c r="A165" s="34"/>
      <c r="B165" s="35"/>
      <c r="C165" s="186" t="s">
        <v>8</v>
      </c>
      <c r="D165" s="186" t="s">
        <v>121</v>
      </c>
      <c r="E165" s="187" t="s">
        <v>965</v>
      </c>
      <c r="F165" s="188" t="s">
        <v>966</v>
      </c>
      <c r="G165" s="189" t="s">
        <v>339</v>
      </c>
      <c r="H165" s="190">
        <v>2</v>
      </c>
      <c r="I165" s="191"/>
      <c r="J165" s="192">
        <f>ROUND(I165*H165,2)</f>
        <v>0</v>
      </c>
      <c r="K165" s="188" t="s">
        <v>157</v>
      </c>
      <c r="L165" s="39"/>
      <c r="M165" s="193" t="s">
        <v>1</v>
      </c>
      <c r="N165" s="194" t="s">
        <v>38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160</v>
      </c>
      <c r="AT165" s="197" t="s">
        <v>121</v>
      </c>
      <c r="AU165" s="197" t="s">
        <v>83</v>
      </c>
      <c r="AY165" s="17" t="s">
        <v>118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81</v>
      </c>
      <c r="BK165" s="198">
        <f>ROUND(I165*H165,2)</f>
        <v>0</v>
      </c>
      <c r="BL165" s="17" t="s">
        <v>160</v>
      </c>
      <c r="BM165" s="197" t="s">
        <v>967</v>
      </c>
    </row>
    <row r="166" spans="1:65" s="13" customFormat="1">
      <c r="B166" s="199"/>
      <c r="C166" s="200"/>
      <c r="D166" s="201" t="s">
        <v>127</v>
      </c>
      <c r="E166" s="202" t="s">
        <v>1</v>
      </c>
      <c r="F166" s="203" t="s">
        <v>83</v>
      </c>
      <c r="G166" s="200"/>
      <c r="H166" s="204">
        <v>2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127</v>
      </c>
      <c r="AU166" s="210" t="s">
        <v>83</v>
      </c>
      <c r="AV166" s="13" t="s">
        <v>83</v>
      </c>
      <c r="AW166" s="13" t="s">
        <v>30</v>
      </c>
      <c r="AX166" s="13" t="s">
        <v>81</v>
      </c>
      <c r="AY166" s="210" t="s">
        <v>118</v>
      </c>
    </row>
    <row r="167" spans="1:65" s="2" customFormat="1" ht="37.9" customHeight="1">
      <c r="A167" s="34"/>
      <c r="B167" s="35"/>
      <c r="C167" s="186" t="s">
        <v>214</v>
      </c>
      <c r="D167" s="186" t="s">
        <v>121</v>
      </c>
      <c r="E167" s="187" t="s">
        <v>968</v>
      </c>
      <c r="F167" s="188" t="s">
        <v>969</v>
      </c>
      <c r="G167" s="189" t="s">
        <v>339</v>
      </c>
      <c r="H167" s="190">
        <v>2</v>
      </c>
      <c r="I167" s="191"/>
      <c r="J167" s="192">
        <f>ROUND(I167*H167,2)</f>
        <v>0</v>
      </c>
      <c r="K167" s="188" t="s">
        <v>157</v>
      </c>
      <c r="L167" s="39"/>
      <c r="M167" s="193" t="s">
        <v>1</v>
      </c>
      <c r="N167" s="194" t="s">
        <v>38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160</v>
      </c>
      <c r="AT167" s="197" t="s">
        <v>121</v>
      </c>
      <c r="AU167" s="197" t="s">
        <v>83</v>
      </c>
      <c r="AY167" s="17" t="s">
        <v>118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81</v>
      </c>
      <c r="BK167" s="198">
        <f>ROUND(I167*H167,2)</f>
        <v>0</v>
      </c>
      <c r="BL167" s="17" t="s">
        <v>160</v>
      </c>
      <c r="BM167" s="197" t="s">
        <v>970</v>
      </c>
    </row>
    <row r="168" spans="1:65" s="13" customFormat="1">
      <c r="B168" s="199"/>
      <c r="C168" s="200"/>
      <c r="D168" s="201" t="s">
        <v>127</v>
      </c>
      <c r="E168" s="202" t="s">
        <v>1</v>
      </c>
      <c r="F168" s="203" t="s">
        <v>83</v>
      </c>
      <c r="G168" s="200"/>
      <c r="H168" s="204">
        <v>2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127</v>
      </c>
      <c r="AU168" s="210" t="s">
        <v>83</v>
      </c>
      <c r="AV168" s="13" t="s">
        <v>83</v>
      </c>
      <c r="AW168" s="13" t="s">
        <v>30</v>
      </c>
      <c r="AX168" s="13" t="s">
        <v>81</v>
      </c>
      <c r="AY168" s="210" t="s">
        <v>118</v>
      </c>
    </row>
    <row r="169" spans="1:65" s="2" customFormat="1" ht="24.2" customHeight="1">
      <c r="A169" s="34"/>
      <c r="B169" s="35"/>
      <c r="C169" s="235" t="s">
        <v>218</v>
      </c>
      <c r="D169" s="235" t="s">
        <v>321</v>
      </c>
      <c r="E169" s="236" t="s">
        <v>971</v>
      </c>
      <c r="F169" s="237" t="s">
        <v>972</v>
      </c>
      <c r="G169" s="238" t="s">
        <v>339</v>
      </c>
      <c r="H169" s="239">
        <v>180</v>
      </c>
      <c r="I169" s="240"/>
      <c r="J169" s="241">
        <f>ROUND(I169*H169,2)</f>
        <v>0</v>
      </c>
      <c r="K169" s="237" t="s">
        <v>157</v>
      </c>
      <c r="L169" s="242"/>
      <c r="M169" s="243" t="s">
        <v>1</v>
      </c>
      <c r="N169" s="244" t="s">
        <v>38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179</v>
      </c>
      <c r="AT169" s="197" t="s">
        <v>321</v>
      </c>
      <c r="AU169" s="197" t="s">
        <v>83</v>
      </c>
      <c r="AY169" s="17" t="s">
        <v>118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81</v>
      </c>
      <c r="BK169" s="198">
        <f>ROUND(I169*H169,2)</f>
        <v>0</v>
      </c>
      <c r="BL169" s="17" t="s">
        <v>160</v>
      </c>
      <c r="BM169" s="197" t="s">
        <v>973</v>
      </c>
    </row>
    <row r="170" spans="1:65" s="13" customFormat="1">
      <c r="B170" s="199"/>
      <c r="C170" s="200"/>
      <c r="D170" s="201" t="s">
        <v>127</v>
      </c>
      <c r="E170" s="202" t="s">
        <v>1</v>
      </c>
      <c r="F170" s="203" t="s">
        <v>974</v>
      </c>
      <c r="G170" s="200"/>
      <c r="H170" s="204">
        <v>180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127</v>
      </c>
      <c r="AU170" s="210" t="s">
        <v>83</v>
      </c>
      <c r="AV170" s="13" t="s">
        <v>83</v>
      </c>
      <c r="AW170" s="13" t="s">
        <v>30</v>
      </c>
      <c r="AX170" s="13" t="s">
        <v>81</v>
      </c>
      <c r="AY170" s="210" t="s">
        <v>118</v>
      </c>
    </row>
    <row r="171" spans="1:65" s="2" customFormat="1" ht="24.2" customHeight="1">
      <c r="A171" s="34"/>
      <c r="B171" s="35"/>
      <c r="C171" s="186" t="s">
        <v>224</v>
      </c>
      <c r="D171" s="186" t="s">
        <v>121</v>
      </c>
      <c r="E171" s="187" t="s">
        <v>975</v>
      </c>
      <c r="F171" s="188" t="s">
        <v>976</v>
      </c>
      <c r="G171" s="189" t="s">
        <v>339</v>
      </c>
      <c r="H171" s="190">
        <v>10</v>
      </c>
      <c r="I171" s="191"/>
      <c r="J171" s="192">
        <f>ROUND(I171*H171,2)</f>
        <v>0</v>
      </c>
      <c r="K171" s="188" t="s">
        <v>157</v>
      </c>
      <c r="L171" s="39"/>
      <c r="M171" s="193" t="s">
        <v>1</v>
      </c>
      <c r="N171" s="194" t="s">
        <v>38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160</v>
      </c>
      <c r="AT171" s="197" t="s">
        <v>121</v>
      </c>
      <c r="AU171" s="197" t="s">
        <v>83</v>
      </c>
      <c r="AY171" s="17" t="s">
        <v>118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81</v>
      </c>
      <c r="BK171" s="198">
        <f>ROUND(I171*H171,2)</f>
        <v>0</v>
      </c>
      <c r="BL171" s="17" t="s">
        <v>160</v>
      </c>
      <c r="BM171" s="197" t="s">
        <v>977</v>
      </c>
    </row>
    <row r="172" spans="1:65" s="13" customFormat="1">
      <c r="B172" s="199"/>
      <c r="C172" s="200"/>
      <c r="D172" s="201" t="s">
        <v>127</v>
      </c>
      <c r="E172" s="202" t="s">
        <v>1</v>
      </c>
      <c r="F172" s="203" t="s">
        <v>978</v>
      </c>
      <c r="G172" s="200"/>
      <c r="H172" s="204">
        <v>10</v>
      </c>
      <c r="I172" s="205"/>
      <c r="J172" s="200"/>
      <c r="K172" s="200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127</v>
      </c>
      <c r="AU172" s="210" t="s">
        <v>83</v>
      </c>
      <c r="AV172" s="13" t="s">
        <v>83</v>
      </c>
      <c r="AW172" s="13" t="s">
        <v>30</v>
      </c>
      <c r="AX172" s="13" t="s">
        <v>81</v>
      </c>
      <c r="AY172" s="210" t="s">
        <v>118</v>
      </c>
    </row>
    <row r="173" spans="1:65" s="2" customFormat="1" ht="14.45" customHeight="1">
      <c r="A173" s="34"/>
      <c r="B173" s="35"/>
      <c r="C173" s="186" t="s">
        <v>327</v>
      </c>
      <c r="D173" s="186" t="s">
        <v>121</v>
      </c>
      <c r="E173" s="187" t="s">
        <v>979</v>
      </c>
      <c r="F173" s="188" t="s">
        <v>980</v>
      </c>
      <c r="G173" s="189" t="s">
        <v>186</v>
      </c>
      <c r="H173" s="190">
        <v>10</v>
      </c>
      <c r="I173" s="191"/>
      <c r="J173" s="192">
        <f>ROUND(I173*H173,2)</f>
        <v>0</v>
      </c>
      <c r="K173" s="188" t="s">
        <v>1</v>
      </c>
      <c r="L173" s="39"/>
      <c r="M173" s="193" t="s">
        <v>1</v>
      </c>
      <c r="N173" s="194" t="s">
        <v>38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160</v>
      </c>
      <c r="AT173" s="197" t="s">
        <v>121</v>
      </c>
      <c r="AU173" s="197" t="s">
        <v>83</v>
      </c>
      <c r="AY173" s="17" t="s">
        <v>118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81</v>
      </c>
      <c r="BK173" s="198">
        <f>ROUND(I173*H173,2)</f>
        <v>0</v>
      </c>
      <c r="BL173" s="17" t="s">
        <v>160</v>
      </c>
      <c r="BM173" s="197" t="s">
        <v>981</v>
      </c>
    </row>
    <row r="174" spans="1:65" s="13" customFormat="1" ht="22.5">
      <c r="B174" s="199"/>
      <c r="C174" s="200"/>
      <c r="D174" s="201" t="s">
        <v>127</v>
      </c>
      <c r="E174" s="202" t="s">
        <v>1</v>
      </c>
      <c r="F174" s="203" t="s">
        <v>982</v>
      </c>
      <c r="G174" s="200"/>
      <c r="H174" s="204">
        <v>10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127</v>
      </c>
      <c r="AU174" s="210" t="s">
        <v>83</v>
      </c>
      <c r="AV174" s="13" t="s">
        <v>83</v>
      </c>
      <c r="AW174" s="13" t="s">
        <v>30</v>
      </c>
      <c r="AX174" s="13" t="s">
        <v>81</v>
      </c>
      <c r="AY174" s="210" t="s">
        <v>118</v>
      </c>
    </row>
    <row r="175" spans="1:65" s="2" customFormat="1" ht="49.15" customHeight="1">
      <c r="A175" s="34"/>
      <c r="B175" s="35"/>
      <c r="C175" s="186" t="s">
        <v>332</v>
      </c>
      <c r="D175" s="186" t="s">
        <v>121</v>
      </c>
      <c r="E175" s="187" t="s">
        <v>627</v>
      </c>
      <c r="F175" s="188" t="s">
        <v>628</v>
      </c>
      <c r="G175" s="189" t="s">
        <v>350</v>
      </c>
      <c r="H175" s="190">
        <v>400</v>
      </c>
      <c r="I175" s="191"/>
      <c r="J175" s="192">
        <f>ROUND(I175*H175,2)</f>
        <v>0</v>
      </c>
      <c r="K175" s="188" t="s">
        <v>157</v>
      </c>
      <c r="L175" s="39"/>
      <c r="M175" s="193" t="s">
        <v>1</v>
      </c>
      <c r="N175" s="194" t="s">
        <v>38</v>
      </c>
      <c r="O175" s="71"/>
      <c r="P175" s="195">
        <f>O175*H175</f>
        <v>0</v>
      </c>
      <c r="Q175" s="195">
        <v>3.4000000000000002E-4</v>
      </c>
      <c r="R175" s="195">
        <f>Q175*H175</f>
        <v>0.13600000000000001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160</v>
      </c>
      <c r="AT175" s="197" t="s">
        <v>121</v>
      </c>
      <c r="AU175" s="197" t="s">
        <v>83</v>
      </c>
      <c r="AY175" s="17" t="s">
        <v>118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81</v>
      </c>
      <c r="BK175" s="198">
        <f>ROUND(I175*H175,2)</f>
        <v>0</v>
      </c>
      <c r="BL175" s="17" t="s">
        <v>160</v>
      </c>
      <c r="BM175" s="197" t="s">
        <v>983</v>
      </c>
    </row>
    <row r="176" spans="1:65" s="13" customFormat="1" ht="22.5">
      <c r="B176" s="199"/>
      <c r="C176" s="200"/>
      <c r="D176" s="201" t="s">
        <v>127</v>
      </c>
      <c r="E176" s="202" t="s">
        <v>1</v>
      </c>
      <c r="F176" s="203" t="s">
        <v>984</v>
      </c>
      <c r="G176" s="200"/>
      <c r="H176" s="204">
        <v>400</v>
      </c>
      <c r="I176" s="205"/>
      <c r="J176" s="200"/>
      <c r="K176" s="200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127</v>
      </c>
      <c r="AU176" s="210" t="s">
        <v>83</v>
      </c>
      <c r="AV176" s="13" t="s">
        <v>83</v>
      </c>
      <c r="AW176" s="13" t="s">
        <v>30</v>
      </c>
      <c r="AX176" s="13" t="s">
        <v>81</v>
      </c>
      <c r="AY176" s="210" t="s">
        <v>118</v>
      </c>
    </row>
    <row r="177" spans="1:65" s="2" customFormat="1" ht="24.2" customHeight="1">
      <c r="A177" s="34"/>
      <c r="B177" s="35"/>
      <c r="C177" s="186" t="s">
        <v>7</v>
      </c>
      <c r="D177" s="186" t="s">
        <v>121</v>
      </c>
      <c r="E177" s="187" t="s">
        <v>639</v>
      </c>
      <c r="F177" s="188" t="s">
        <v>640</v>
      </c>
      <c r="G177" s="189" t="s">
        <v>350</v>
      </c>
      <c r="H177" s="190">
        <v>400</v>
      </c>
      <c r="I177" s="191"/>
      <c r="J177" s="192">
        <f>ROUND(I177*H177,2)</f>
        <v>0</v>
      </c>
      <c r="K177" s="188" t="s">
        <v>157</v>
      </c>
      <c r="L177" s="39"/>
      <c r="M177" s="193" t="s">
        <v>1</v>
      </c>
      <c r="N177" s="194" t="s">
        <v>38</v>
      </c>
      <c r="O177" s="71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160</v>
      </c>
      <c r="AT177" s="197" t="s">
        <v>121</v>
      </c>
      <c r="AU177" s="197" t="s">
        <v>83</v>
      </c>
      <c r="AY177" s="17" t="s">
        <v>118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7" t="s">
        <v>81</v>
      </c>
      <c r="BK177" s="198">
        <f>ROUND(I177*H177,2)</f>
        <v>0</v>
      </c>
      <c r="BL177" s="17" t="s">
        <v>160</v>
      </c>
      <c r="BM177" s="197" t="s">
        <v>985</v>
      </c>
    </row>
    <row r="178" spans="1:65" s="13" customFormat="1" ht="22.5">
      <c r="B178" s="199"/>
      <c r="C178" s="200"/>
      <c r="D178" s="201" t="s">
        <v>127</v>
      </c>
      <c r="E178" s="202" t="s">
        <v>1</v>
      </c>
      <c r="F178" s="203" t="s">
        <v>984</v>
      </c>
      <c r="G178" s="200"/>
      <c r="H178" s="204">
        <v>400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127</v>
      </c>
      <c r="AU178" s="210" t="s">
        <v>83</v>
      </c>
      <c r="AV178" s="13" t="s">
        <v>83</v>
      </c>
      <c r="AW178" s="13" t="s">
        <v>30</v>
      </c>
      <c r="AX178" s="13" t="s">
        <v>81</v>
      </c>
      <c r="AY178" s="210" t="s">
        <v>118</v>
      </c>
    </row>
    <row r="179" spans="1:65" s="12" customFormat="1" ht="22.9" customHeight="1">
      <c r="B179" s="170"/>
      <c r="C179" s="171"/>
      <c r="D179" s="172" t="s">
        <v>72</v>
      </c>
      <c r="E179" s="184" t="s">
        <v>783</v>
      </c>
      <c r="F179" s="184" t="s">
        <v>784</v>
      </c>
      <c r="G179" s="171"/>
      <c r="H179" s="171"/>
      <c r="I179" s="174"/>
      <c r="J179" s="185">
        <f>BK179</f>
        <v>0</v>
      </c>
      <c r="K179" s="171"/>
      <c r="L179" s="176"/>
      <c r="M179" s="177"/>
      <c r="N179" s="178"/>
      <c r="O179" s="178"/>
      <c r="P179" s="179">
        <f>SUM(P180:P185)</f>
        <v>0</v>
      </c>
      <c r="Q179" s="178"/>
      <c r="R179" s="179">
        <f>SUM(R180:R185)</f>
        <v>0</v>
      </c>
      <c r="S179" s="178"/>
      <c r="T179" s="180">
        <f>SUM(T180:T185)</f>
        <v>0</v>
      </c>
      <c r="AR179" s="181" t="s">
        <v>81</v>
      </c>
      <c r="AT179" s="182" t="s">
        <v>72</v>
      </c>
      <c r="AU179" s="182" t="s">
        <v>81</v>
      </c>
      <c r="AY179" s="181" t="s">
        <v>118</v>
      </c>
      <c r="BK179" s="183">
        <f>SUM(BK180:BK185)</f>
        <v>0</v>
      </c>
    </row>
    <row r="180" spans="1:65" s="2" customFormat="1" ht="37.9" customHeight="1">
      <c r="A180" s="34"/>
      <c r="B180" s="35"/>
      <c r="C180" s="186" t="s">
        <v>342</v>
      </c>
      <c r="D180" s="186" t="s">
        <v>121</v>
      </c>
      <c r="E180" s="187" t="s">
        <v>986</v>
      </c>
      <c r="F180" s="188" t="s">
        <v>987</v>
      </c>
      <c r="G180" s="189" t="s">
        <v>295</v>
      </c>
      <c r="H180" s="190">
        <v>25.6</v>
      </c>
      <c r="I180" s="191"/>
      <c r="J180" s="192">
        <f>ROUND(I180*H180,2)</f>
        <v>0</v>
      </c>
      <c r="K180" s="188" t="s">
        <v>157</v>
      </c>
      <c r="L180" s="39"/>
      <c r="M180" s="193" t="s">
        <v>1</v>
      </c>
      <c r="N180" s="194" t="s">
        <v>38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160</v>
      </c>
      <c r="AT180" s="197" t="s">
        <v>121</v>
      </c>
      <c r="AU180" s="197" t="s">
        <v>83</v>
      </c>
      <c r="AY180" s="17" t="s">
        <v>118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81</v>
      </c>
      <c r="BK180" s="198">
        <f>ROUND(I180*H180,2)</f>
        <v>0</v>
      </c>
      <c r="BL180" s="17" t="s">
        <v>160</v>
      </c>
      <c r="BM180" s="197" t="s">
        <v>988</v>
      </c>
    </row>
    <row r="181" spans="1:65" s="13" customFormat="1">
      <c r="B181" s="199"/>
      <c r="C181" s="200"/>
      <c r="D181" s="201" t="s">
        <v>127</v>
      </c>
      <c r="E181" s="202" t="s">
        <v>1</v>
      </c>
      <c r="F181" s="203" t="s">
        <v>989</v>
      </c>
      <c r="G181" s="200"/>
      <c r="H181" s="204">
        <v>25.6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127</v>
      </c>
      <c r="AU181" s="210" t="s">
        <v>83</v>
      </c>
      <c r="AV181" s="13" t="s">
        <v>83</v>
      </c>
      <c r="AW181" s="13" t="s">
        <v>30</v>
      </c>
      <c r="AX181" s="13" t="s">
        <v>81</v>
      </c>
      <c r="AY181" s="210" t="s">
        <v>118</v>
      </c>
    </row>
    <row r="182" spans="1:65" s="2" customFormat="1" ht="49.15" customHeight="1">
      <c r="A182" s="34"/>
      <c r="B182" s="35"/>
      <c r="C182" s="186" t="s">
        <v>347</v>
      </c>
      <c r="D182" s="186" t="s">
        <v>121</v>
      </c>
      <c r="E182" s="187" t="s">
        <v>990</v>
      </c>
      <c r="F182" s="188" t="s">
        <v>991</v>
      </c>
      <c r="G182" s="189" t="s">
        <v>295</v>
      </c>
      <c r="H182" s="190">
        <v>486.4</v>
      </c>
      <c r="I182" s="191"/>
      <c r="J182" s="192">
        <f>ROUND(I182*H182,2)</f>
        <v>0</v>
      </c>
      <c r="K182" s="188" t="s">
        <v>157</v>
      </c>
      <c r="L182" s="39"/>
      <c r="M182" s="193" t="s">
        <v>1</v>
      </c>
      <c r="N182" s="194" t="s">
        <v>38</v>
      </c>
      <c r="O182" s="71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160</v>
      </c>
      <c r="AT182" s="197" t="s">
        <v>121</v>
      </c>
      <c r="AU182" s="197" t="s">
        <v>83</v>
      </c>
      <c r="AY182" s="17" t="s">
        <v>118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81</v>
      </c>
      <c r="BK182" s="198">
        <f>ROUND(I182*H182,2)</f>
        <v>0</v>
      </c>
      <c r="BL182" s="17" t="s">
        <v>160</v>
      </c>
      <c r="BM182" s="197" t="s">
        <v>992</v>
      </c>
    </row>
    <row r="183" spans="1:65" s="13" customFormat="1">
      <c r="B183" s="199"/>
      <c r="C183" s="200"/>
      <c r="D183" s="201" t="s">
        <v>127</v>
      </c>
      <c r="E183" s="202" t="s">
        <v>1</v>
      </c>
      <c r="F183" s="203" t="s">
        <v>993</v>
      </c>
      <c r="G183" s="200"/>
      <c r="H183" s="204">
        <v>486.4</v>
      </c>
      <c r="I183" s="205"/>
      <c r="J183" s="200"/>
      <c r="K183" s="200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127</v>
      </c>
      <c r="AU183" s="210" t="s">
        <v>83</v>
      </c>
      <c r="AV183" s="13" t="s">
        <v>83</v>
      </c>
      <c r="AW183" s="13" t="s">
        <v>30</v>
      </c>
      <c r="AX183" s="13" t="s">
        <v>81</v>
      </c>
      <c r="AY183" s="210" t="s">
        <v>118</v>
      </c>
    </row>
    <row r="184" spans="1:65" s="2" customFormat="1" ht="24.2" customHeight="1">
      <c r="A184" s="34"/>
      <c r="B184" s="35"/>
      <c r="C184" s="186" t="s">
        <v>353</v>
      </c>
      <c r="D184" s="186" t="s">
        <v>121</v>
      </c>
      <c r="E184" s="187" t="s">
        <v>994</v>
      </c>
      <c r="F184" s="188" t="s">
        <v>995</v>
      </c>
      <c r="G184" s="189" t="s">
        <v>295</v>
      </c>
      <c r="H184" s="190">
        <v>25.6</v>
      </c>
      <c r="I184" s="191"/>
      <c r="J184" s="192">
        <f>ROUND(I184*H184,2)</f>
        <v>0</v>
      </c>
      <c r="K184" s="188" t="s">
        <v>157</v>
      </c>
      <c r="L184" s="39"/>
      <c r="M184" s="193" t="s">
        <v>1</v>
      </c>
      <c r="N184" s="194" t="s">
        <v>38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160</v>
      </c>
      <c r="AT184" s="197" t="s">
        <v>121</v>
      </c>
      <c r="AU184" s="197" t="s">
        <v>83</v>
      </c>
      <c r="AY184" s="17" t="s">
        <v>118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81</v>
      </c>
      <c r="BK184" s="198">
        <f>ROUND(I184*H184,2)</f>
        <v>0</v>
      </c>
      <c r="BL184" s="17" t="s">
        <v>160</v>
      </c>
      <c r="BM184" s="197" t="s">
        <v>996</v>
      </c>
    </row>
    <row r="185" spans="1:65" s="13" customFormat="1">
      <c r="B185" s="199"/>
      <c r="C185" s="200"/>
      <c r="D185" s="201" t="s">
        <v>127</v>
      </c>
      <c r="E185" s="202" t="s">
        <v>1</v>
      </c>
      <c r="F185" s="203" t="s">
        <v>989</v>
      </c>
      <c r="G185" s="200"/>
      <c r="H185" s="204">
        <v>25.6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127</v>
      </c>
      <c r="AU185" s="210" t="s">
        <v>83</v>
      </c>
      <c r="AV185" s="13" t="s">
        <v>83</v>
      </c>
      <c r="AW185" s="13" t="s">
        <v>30</v>
      </c>
      <c r="AX185" s="13" t="s">
        <v>81</v>
      </c>
      <c r="AY185" s="210" t="s">
        <v>118</v>
      </c>
    </row>
    <row r="186" spans="1:65" s="12" customFormat="1" ht="22.9" customHeight="1">
      <c r="B186" s="170"/>
      <c r="C186" s="171"/>
      <c r="D186" s="172" t="s">
        <v>72</v>
      </c>
      <c r="E186" s="184" t="s">
        <v>838</v>
      </c>
      <c r="F186" s="184" t="s">
        <v>839</v>
      </c>
      <c r="G186" s="171"/>
      <c r="H186" s="171"/>
      <c r="I186" s="174"/>
      <c r="J186" s="185">
        <f>BK186</f>
        <v>0</v>
      </c>
      <c r="K186" s="171"/>
      <c r="L186" s="176"/>
      <c r="M186" s="177"/>
      <c r="N186" s="178"/>
      <c r="O186" s="178"/>
      <c r="P186" s="179">
        <f>P187</f>
        <v>0</v>
      </c>
      <c r="Q186" s="178"/>
      <c r="R186" s="179">
        <f>R187</f>
        <v>0</v>
      </c>
      <c r="S186" s="178"/>
      <c r="T186" s="180">
        <f>T187</f>
        <v>0</v>
      </c>
      <c r="AR186" s="181" t="s">
        <v>81</v>
      </c>
      <c r="AT186" s="182" t="s">
        <v>72</v>
      </c>
      <c r="AU186" s="182" t="s">
        <v>81</v>
      </c>
      <c r="AY186" s="181" t="s">
        <v>118</v>
      </c>
      <c r="BK186" s="183">
        <f>BK187</f>
        <v>0</v>
      </c>
    </row>
    <row r="187" spans="1:65" s="2" customFormat="1" ht="37.9" customHeight="1">
      <c r="A187" s="34"/>
      <c r="B187" s="35"/>
      <c r="C187" s="186" t="s">
        <v>359</v>
      </c>
      <c r="D187" s="186" t="s">
        <v>121</v>
      </c>
      <c r="E187" s="187" t="s">
        <v>841</v>
      </c>
      <c r="F187" s="188" t="s">
        <v>997</v>
      </c>
      <c r="G187" s="189" t="s">
        <v>295</v>
      </c>
      <c r="H187" s="190">
        <v>0.14599999999999999</v>
      </c>
      <c r="I187" s="191"/>
      <c r="J187" s="192">
        <f>ROUND(I187*H187,2)</f>
        <v>0</v>
      </c>
      <c r="K187" s="188" t="s">
        <v>157</v>
      </c>
      <c r="L187" s="39"/>
      <c r="M187" s="245" t="s">
        <v>1</v>
      </c>
      <c r="N187" s="246" t="s">
        <v>38</v>
      </c>
      <c r="O187" s="247"/>
      <c r="P187" s="248">
        <f>O187*H187</f>
        <v>0</v>
      </c>
      <c r="Q187" s="248">
        <v>0</v>
      </c>
      <c r="R187" s="248">
        <f>Q187*H187</f>
        <v>0</v>
      </c>
      <c r="S187" s="248">
        <v>0</v>
      </c>
      <c r="T187" s="24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160</v>
      </c>
      <c r="AT187" s="197" t="s">
        <v>121</v>
      </c>
      <c r="AU187" s="197" t="s">
        <v>83</v>
      </c>
      <c r="AY187" s="17" t="s">
        <v>118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81</v>
      </c>
      <c r="BK187" s="198">
        <f>ROUND(I187*H187,2)</f>
        <v>0</v>
      </c>
      <c r="BL187" s="17" t="s">
        <v>160</v>
      </c>
      <c r="BM187" s="197" t="s">
        <v>998</v>
      </c>
    </row>
    <row r="188" spans="1:65" s="2" customFormat="1" ht="6.95" customHeight="1">
      <c r="A188" s="34"/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39"/>
      <c r="M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</sheetData>
  <sheetProtection algorithmName="SHA-512" hashValue="HVQHV5I1uP8HPiu72IoutpBcKSsbkXc086PUTsx94rr2EWRbIuXvpebScCk+TUcXucdE8VlC417r+uDClkH0Jw==" saltValue="wDqhbmhz4rr5rzVcGQxY+XZgAuuejFUPmTJVyD6c7SlR2uCIP7kQGEM9nI9OOPxFDLgdK39cv/kBu55EJVI+DQ==" spinCount="100000" sheet="1" objects="1" scenarios="1" formatColumns="0" formatRows="0" autoFilter="0"/>
  <autoFilter ref="C121:K18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SO 000 - Všeobecné a osta...</vt:lpstr>
      <vt:lpstr>SO 201 - Oprava mostu</vt:lpstr>
      <vt:lpstr>SO DIO - DIO</vt:lpstr>
      <vt:lpstr>'Rekapitulace stavby'!Názvy_tisku</vt:lpstr>
      <vt:lpstr>'SO 000 - Všeobecné a osta...'!Názvy_tisku</vt:lpstr>
      <vt:lpstr>'SO 201 - Oprava mostu'!Názvy_tisku</vt:lpstr>
      <vt:lpstr>'SO DIO - DIO'!Názvy_tisku</vt:lpstr>
      <vt:lpstr>'Rekapitulace stavby'!Oblast_tisku</vt:lpstr>
      <vt:lpstr>'SO 000 - Všeobecné a osta...'!Oblast_tisku</vt:lpstr>
      <vt:lpstr>'SO 201 - Oprava mostu'!Oblast_tisku</vt:lpstr>
      <vt:lpstr>'SO DIO - DIO'!Oblast_tisku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Klouček</dc:creator>
  <cp:lastModifiedBy>Zábranský Ladislav</cp:lastModifiedBy>
  <dcterms:created xsi:type="dcterms:W3CDTF">2020-09-03T11:22:38Z</dcterms:created>
  <dcterms:modified xsi:type="dcterms:W3CDTF">2020-09-15T04:31:40Z</dcterms:modified>
</cp:coreProperties>
</file>