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170" windowHeight="11430" activeTab="0"/>
  </bookViews>
  <sheets>
    <sheet name="Rekapitulace stavby" sheetId="1" r:id="rId1"/>
    <sheet name="06-24-20 - Rekonstrukce Č..." sheetId="2" r:id="rId2"/>
    <sheet name="06-24-201 - Vedlejší náklady" sheetId="3" r:id="rId3"/>
  </sheets>
  <definedNames>
    <definedName name="_xlnm._FilterDatabase" localSheetId="1" hidden="1">'06-24-20 - Rekonstrukce Č...'!$C$117:$K$145</definedName>
    <definedName name="_xlnm._FilterDatabase" localSheetId="2" hidden="1">'06-24-201 - Vedlejší náklady'!$C$118:$K$125</definedName>
    <definedName name="_xlnm.Print_Area" localSheetId="1">'06-24-20 - Rekonstrukce Č...'!$C$4:$J$76,'06-24-20 - Rekonstrukce Č...'!$C$82:$J$101,'06-24-20 - Rekonstrukce Č...'!$C$107:$K$145</definedName>
    <definedName name="_xlnm.Print_Area" localSheetId="2">'06-24-201 - Vedlejší náklady'!$C$4:$J$76,'06-24-201 - Vedlejší náklady'!$C$82:$J$100,'06-24-201 - Vedlejší náklady'!$C$106:$K$125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'06-24-20 - Rekonstrukce Č...'!$117:$117</definedName>
    <definedName name="_xlnm.Print_Titles" localSheetId="2">'06-24-201 - Vedlejší náklady'!$118:$118</definedName>
  </definedNames>
  <calcPr calcId="162913"/>
</workbook>
</file>

<file path=xl/sharedStrings.xml><?xml version="1.0" encoding="utf-8"?>
<sst xmlns="http://schemas.openxmlformats.org/spreadsheetml/2006/main" count="713" uniqueCount="208">
  <si>
    <t>Export Komplet</t>
  </si>
  <si>
    <t/>
  </si>
  <si>
    <t>2.0</t>
  </si>
  <si>
    <t>ZAMOK</t>
  </si>
  <si>
    <t>False</t>
  </si>
  <si>
    <t>{6a194363-dcd6-45ef-81db-56747da89c5b}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</si>
  <si>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</si>
  <si>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</si>
  <si>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</si>
  <si>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</si>
  <si>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</si>
  <si>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</si>
  <si>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</si>
  <si>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</si>
  <si>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06-24-20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</si>
  <si>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</si>
  <si>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</si>
  <si>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Červenohrádecké ulice II.a III. etapa část 2  DIO - oprava povrchu</t>
  </si>
  <si>
    <t>KSO:</t>
  </si>
  <si>
    <t>CC-CZ:</t>
  </si>
  <si>
    <t>Místo:</t>
  </si>
  <si>
    <t xml:space="preserve"> </t>
  </si>
  <si>
    <t>Datum:</t>
  </si>
  <si>
    <t>9. 8. 2020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</si>
  <si>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</si>
  <si>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</si>
  <si>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</si>
  <si>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</si>
  <si>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</si>
  <si>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</si>
  <si>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</si>
  <si>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</si>
  <si>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</si>
  <si>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</si>
  <si>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</si>
  <si>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</si>
  <si>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</si>
  <si>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</si>
  <si>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</si>
  <si>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</si>
  <si>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</si>
  <si>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</si>
  <si>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</si>
  <si>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</si>
  <si>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</si>
  <si>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</si>
  <si>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</si>
  <si>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</si>
  <si>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</si>
  <si>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</si>
  <si>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</si>
  <si>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</si>
  <si>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</si>
  <si>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</si>
  <si>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</si>
  <si>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</si>
  <si>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</si>
  <si>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</si>
  <si>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</si>
  <si>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</si>
  <si>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</si>
  <si>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</si>
  <si>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</si>
  <si>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</si>
  <si>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</si>
  <si>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</si>
  <si>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</si>
  <si>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</si>
  <si>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</si>
  <si>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</si>
  <si>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</si>
  <si>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</si>
  <si>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</si>
  <si>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</si>
  <si>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</si>
  <si>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</si>
  <si>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</si>
  <si>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</si>
  <si>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</si>
  <si>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</si>
  <si>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06-24-201</t>
  </si>
  <si>
    <t>Vedlejší náklady</t>
  </si>
  <si>
    <t>{cb45fcfd-ddbf-44c2-b01e-58c625d1d30d}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</si>
  <si>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</si>
  <si>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</si>
  <si>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</si>
  <si>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</si>
  <si>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</si>
  <si>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</si>
  <si>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</si>
  <si>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</si>
  <si>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</si>
  <si>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</si>
  <si>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</si>
  <si>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</si>
  <si>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</si>
  <si>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</si>
  <si>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</si>
  <si>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</si>
  <si>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</si>
  <si>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</si>
  <si>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</si>
  <si>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</si>
  <si>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</si>
  <si>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</si>
  <si>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</si>
  <si>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</si>
  <si>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</si>
  <si>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</si>
  <si>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</si>
  <si>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</si>
  <si>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</si>
  <si>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</si>
  <si>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</si>
  <si>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113154333</t>
  </si>
  <si>
    <t>Frézování živičného podkladu nebo krytu  s naložením na dopravní prostředek plochy přes 1 000 do 10 000 m2 bez překážek v trase pruhu šířky přes 1 m do 2 m, tloušťky vrstvy 50 mm</t>
  </si>
  <si>
    <t>m2</t>
  </si>
  <si>
    <t>4</t>
  </si>
  <si>
    <t>-1116438583</t>
  </si>
  <si>
    <t>VV</t>
  </si>
  <si>
    <t>4570</t>
  </si>
  <si>
    <t>5</t>
  </si>
  <si>
    <t>Komunikace pozemní</t>
  </si>
  <si>
    <t>569831111</t>
  </si>
  <si>
    <t>Zpevnění krajnic nebo komunikací pro pěší  s rozprostřením a zhutněním, po zhutnění štěrkodrtí tl. 100 mm</t>
  </si>
  <si>
    <t>-45179871</t>
  </si>
  <si>
    <t>1450*0,5</t>
  </si>
  <si>
    <t>572141111</t>
  </si>
  <si>
    <t>Vyrovnání povrchu dosavadních krytů  s rozprostřením hmot a zhutněním asfaltovým betonem ACO (AB) tl. od 20 do 40 mm</t>
  </si>
  <si>
    <t>t</t>
  </si>
  <si>
    <t>1831971997</t>
  </si>
  <si>
    <t>4570*0,04*2,2</t>
  </si>
  <si>
    <t>8</t>
  </si>
  <si>
    <t>572531121</t>
  </si>
  <si>
    <t>Vyspravení trhlin dosavadního krytu asfaltovou sanační hmotou  ošetření trhlin šířky do 20 mm</t>
  </si>
  <si>
    <t>m</t>
  </si>
  <si>
    <t>-432116872</t>
  </si>
  <si>
    <t>836/20*5</t>
  </si>
  <si>
    <t>573231106</t>
  </si>
  <si>
    <t>Postřik spojovací PS bez posypu kamenivem ze silniční emulze, v množství 0,30 kg/m2</t>
  </si>
  <si>
    <t>907007126</t>
  </si>
  <si>
    <t>3</t>
  </si>
  <si>
    <t>577144111</t>
  </si>
  <si>
    <t>Asfaltový beton vrstva obrusná ACO 11 (ABS)  s rozprostřením a se zhutněním z nemodifikovaného asfaltu v pruhu šířky do 3 m tř. I, po zhutnění tl. 50 mm</t>
  </si>
  <si>
    <t>590703072</t>
  </si>
  <si>
    <t>9</t>
  </si>
  <si>
    <t>Ostatní konstrukce a práce, bourání</t>
  </si>
  <si>
    <t>22</t>
  </si>
  <si>
    <t>01</t>
  </si>
  <si>
    <t>Dopravně inženýrské opatření, značení, montáž, demontáž, dodávka</t>
  </si>
  <si>
    <t>ks</t>
  </si>
  <si>
    <t>1383696026</t>
  </si>
  <si>
    <t>915111111</t>
  </si>
  <si>
    <t>Vodorovné dopravní značení stříkané barvou  dělící čára šířky 125 mm souvislá bílá základní</t>
  </si>
  <si>
    <t>1968262753</t>
  </si>
  <si>
    <t>6</t>
  </si>
  <si>
    <t>915121121</t>
  </si>
  <si>
    <t>Vodorovné dopravní značení stříkané barvou  vodící čára bílá šířky 250 mm přerušovaná základní</t>
  </si>
  <si>
    <t>-565432447</t>
  </si>
  <si>
    <t>7</t>
  </si>
  <si>
    <t>919721281</t>
  </si>
  <si>
    <t>Vyztužení stávajícího asfaltového povrchu geomříží z polypropylénu</t>
  </si>
  <si>
    <t>-1013435767</t>
  </si>
  <si>
    <t xml:space="preserve">"odhad" </t>
  </si>
  <si>
    <t>836/30*10</t>
  </si>
  <si>
    <t>18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</si>
  <si>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</si>
  <si>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</si>
  <si>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-596521467</t>
  </si>
  <si>
    <t>1447,5*0,5</t>
  </si>
  <si>
    <t>997</t>
  </si>
  <si>
    <t>Přesun sutě</t>
  </si>
  <si>
    <t>19</t>
  </si>
  <si>
    <t>997221551</t>
  </si>
  <si>
    <t>Vodorovná doprava suti  bez naložení, ale se složením a s hrubým urovnáním ze sypkých materiálů, na vzdálenost do 1 km</t>
  </si>
  <si>
    <t>704201703</t>
  </si>
  <si>
    <t>20</t>
  </si>
  <si>
    <t>997221655</t>
  </si>
  <si>
    <t>Poplatek za uložení stavebního odpadu na skládce (skládkovné) zeminy a kamení zatříděného do Katalogu odpadů pod kódem 17 05 04</t>
  </si>
  <si>
    <t>92029807</t>
  </si>
  <si>
    <t>998</t>
  </si>
  <si>
    <t>Přesun hmot</t>
  </si>
  <si>
    <t>17</t>
  </si>
  <si>
    <t>998225111</t>
  </si>
  <si>
    <t>Přesun hmot pro komunikace s krytem z kameniva, monolitickým betonovým nebo živičným  dopravní vzdálenost do 200 m jakékoliv délky objektu</t>
  </si>
  <si>
    <t>-2101386106</t>
  </si>
  <si>
    <t>Objekt:</t>
  </si>
  <si>
    <t>06-24-201 - Vedlejší náklady</t>
  </si>
  <si>
    <t>Plzeň</t>
  </si>
  <si>
    <t>VRN - Vedlejší rozpočtové náklady</t>
  </si>
  <si>
    <t xml:space="preserve">    VRN1 - Průzkumné, geodetické a projektové práce</t>
  </si>
  <si>
    <t xml:space="preserve">    VRN2 - Příprava staveniště</t>
  </si>
  <si>
    <t>VRN</t>
  </si>
  <si>
    <t>Vedlejší rozpočtové náklady</t>
  </si>
  <si>
    <t>VRN1</t>
  </si>
  <si>
    <t>Průzkumné, geodetické a projektové práce</t>
  </si>
  <si>
    <t>010001000</t>
  </si>
  <si>
    <t>Základní rozdělení průvodních činností a nákladů průzkumné, geodetické a projektové práce</t>
  </si>
  <si>
    <t>1024</t>
  </si>
  <si>
    <t>1235976202</t>
  </si>
  <si>
    <t>012303000</t>
  </si>
  <si>
    <t>Geodetické práce po výstavbě</t>
  </si>
  <si>
    <t>-94633626</t>
  </si>
  <si>
    <t>VRN2</t>
  </si>
  <si>
    <t>Příprava staveniště</t>
  </si>
  <si>
    <t>020001000</t>
  </si>
  <si>
    <t>Základní rozdělení průvodních činností a nákladů příprava staveniště</t>
  </si>
  <si>
    <t>1059282698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</si>
</sst>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6" t="s">
        <v>14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1"/>
      <c r="AQ5" s="21"/>
      <c r="AR5" s="19"/>
      <c r="BE5" s="24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8" t="s">
        <v>17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1"/>
      <c r="AQ6" s="21"/>
      <c r="AR6" s="19"/>
      <c r="BE6" s="24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4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4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4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4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44"/>
      <c r="BS13" s="16" t="s">
        <v>6</v>
      </c>
    </row>
    <row r="14" spans="2:71" ht="12.75">
      <c r="B14" s="20"/>
      <c r="C14" s="21"/>
      <c r="D14" s="21"/>
      <c r="E14" s="249" t="s">
        <v>28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4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4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4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44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4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4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44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4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4"/>
    </row>
    <row r="23" spans="2:57" s="1" customFormat="1" ht="16.5" customHeight="1">
      <c r="B23" s="20"/>
      <c r="C23" s="21"/>
      <c r="D23" s="21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1"/>
      <c r="AP23" s="21"/>
      <c r="AQ23" s="21"/>
      <c r="AR23" s="19"/>
      <c r="BE23" s="24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4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2">
        <f>ROUND(AG94,2)</f>
        <v>0</v>
      </c>
      <c r="AL26" s="253"/>
      <c r="AM26" s="253"/>
      <c r="AN26" s="253"/>
      <c r="AO26" s="253"/>
      <c r="AP26" s="35"/>
      <c r="AQ26" s="35"/>
      <c r="AR26" s="38"/>
      <c r="BE26" s="24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4" t="s">
        <v>34</v>
      </c>
      <c r="M28" s="254"/>
      <c r="N28" s="254"/>
      <c r="O28" s="254"/>
      <c r="P28" s="254"/>
      <c r="Q28" s="35"/>
      <c r="R28" s="35"/>
      <c r="S28" s="35"/>
      <c r="T28" s="35"/>
      <c r="U28" s="35"/>
      <c r="V28" s="35"/>
      <c r="W28" s="254" t="s">
        <v>35</v>
      </c>
      <c r="X28" s="254"/>
      <c r="Y28" s="254"/>
      <c r="Z28" s="254"/>
      <c r="AA28" s="254"/>
      <c r="AB28" s="254"/>
      <c r="AC28" s="254"/>
      <c r="AD28" s="254"/>
      <c r="AE28" s="254"/>
      <c r="AF28" s="35"/>
      <c r="AG28" s="35"/>
      <c r="AH28" s="35"/>
      <c r="AI28" s="35"/>
      <c r="AJ28" s="35"/>
      <c r="AK28" s="254" t="s">
        <v>36</v>
      </c>
      <c r="AL28" s="254"/>
      <c r="AM28" s="254"/>
      <c r="AN28" s="254"/>
      <c r="AO28" s="254"/>
      <c r="AP28" s="35"/>
      <c r="AQ28" s="35"/>
      <c r="AR28" s="38"/>
      <c r="BE28" s="244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57">
        <v>0.21</v>
      </c>
      <c r="M29" s="256"/>
      <c r="N29" s="256"/>
      <c r="O29" s="256"/>
      <c r="P29" s="256"/>
      <c r="Q29" s="40"/>
      <c r="R29" s="40"/>
      <c r="S29" s="40"/>
      <c r="T29" s="40"/>
      <c r="U29" s="40"/>
      <c r="V29" s="40"/>
      <c r="W29" s="255">
        <f>ROUND(AZ94,2)</f>
        <v>0</v>
      </c>
      <c r="X29" s="256"/>
      <c r="Y29" s="256"/>
      <c r="Z29" s="256"/>
      <c r="AA29" s="256"/>
      <c r="AB29" s="256"/>
      <c r="AC29" s="256"/>
      <c r="AD29" s="256"/>
      <c r="AE29" s="256"/>
      <c r="AF29" s="40"/>
      <c r="AG29" s="40"/>
      <c r="AH29" s="40"/>
      <c r="AI29" s="40"/>
      <c r="AJ29" s="40"/>
      <c r="AK29" s="255">
        <f>ROUND(AV94,2)</f>
        <v>0</v>
      </c>
      <c r="AL29" s="256"/>
      <c r="AM29" s="256"/>
      <c r="AN29" s="256"/>
      <c r="AO29" s="256"/>
      <c r="AP29" s="40"/>
      <c r="AQ29" s="40"/>
      <c r="AR29" s="41"/>
      <c r="BE29" s="245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57">
        <v>0.15</v>
      </c>
      <c r="M30" s="256"/>
      <c r="N30" s="256"/>
      <c r="O30" s="256"/>
      <c r="P30" s="256"/>
      <c r="Q30" s="40"/>
      <c r="R30" s="40"/>
      <c r="S30" s="40"/>
      <c r="T30" s="40"/>
      <c r="U30" s="40"/>
      <c r="V30" s="40"/>
      <c r="W30" s="255">
        <f>ROUND(BA94,2)</f>
        <v>0</v>
      </c>
      <c r="X30" s="256"/>
      <c r="Y30" s="256"/>
      <c r="Z30" s="256"/>
      <c r="AA30" s="256"/>
      <c r="AB30" s="256"/>
      <c r="AC30" s="256"/>
      <c r="AD30" s="256"/>
      <c r="AE30" s="256"/>
      <c r="AF30" s="40"/>
      <c r="AG30" s="40"/>
      <c r="AH30" s="40"/>
      <c r="AI30" s="40"/>
      <c r="AJ30" s="40"/>
      <c r="AK30" s="255">
        <f>ROUND(AW94,2)</f>
        <v>0</v>
      </c>
      <c r="AL30" s="256"/>
      <c r="AM30" s="256"/>
      <c r="AN30" s="256"/>
      <c r="AO30" s="256"/>
      <c r="AP30" s="40"/>
      <c r="AQ30" s="40"/>
      <c r="AR30" s="41"/>
      <c r="BE30" s="245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57">
        <v>0.21</v>
      </c>
      <c r="M31" s="256"/>
      <c r="N31" s="256"/>
      <c r="O31" s="256"/>
      <c r="P31" s="256"/>
      <c r="Q31" s="40"/>
      <c r="R31" s="40"/>
      <c r="S31" s="40"/>
      <c r="T31" s="40"/>
      <c r="U31" s="40"/>
      <c r="V31" s="40"/>
      <c r="W31" s="255">
        <f>ROUND(BB94,2)</f>
        <v>0</v>
      </c>
      <c r="X31" s="256"/>
      <c r="Y31" s="256"/>
      <c r="Z31" s="256"/>
      <c r="AA31" s="256"/>
      <c r="AB31" s="256"/>
      <c r="AC31" s="256"/>
      <c r="AD31" s="256"/>
      <c r="AE31" s="256"/>
      <c r="AF31" s="40"/>
      <c r="AG31" s="40"/>
      <c r="AH31" s="40"/>
      <c r="AI31" s="40"/>
      <c r="AJ31" s="40"/>
      <c r="AK31" s="255">
        <v>0</v>
      </c>
      <c r="AL31" s="256"/>
      <c r="AM31" s="256"/>
      <c r="AN31" s="256"/>
      <c r="AO31" s="256"/>
      <c r="AP31" s="40"/>
      <c r="AQ31" s="40"/>
      <c r="AR31" s="41"/>
      <c r="BE31" s="245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57">
        <v>0.15</v>
      </c>
      <c r="M32" s="256"/>
      <c r="N32" s="256"/>
      <c r="O32" s="256"/>
      <c r="P32" s="256"/>
      <c r="Q32" s="40"/>
      <c r="R32" s="40"/>
      <c r="S32" s="40"/>
      <c r="T32" s="40"/>
      <c r="U32" s="40"/>
      <c r="V32" s="40"/>
      <c r="W32" s="255">
        <f>ROUND(BC94,2)</f>
        <v>0</v>
      </c>
      <c r="X32" s="256"/>
      <c r="Y32" s="256"/>
      <c r="Z32" s="256"/>
      <c r="AA32" s="256"/>
      <c r="AB32" s="256"/>
      <c r="AC32" s="256"/>
      <c r="AD32" s="256"/>
      <c r="AE32" s="256"/>
      <c r="AF32" s="40"/>
      <c r="AG32" s="40"/>
      <c r="AH32" s="40"/>
      <c r="AI32" s="40"/>
      <c r="AJ32" s="40"/>
      <c r="AK32" s="255">
        <v>0</v>
      </c>
      <c r="AL32" s="256"/>
      <c r="AM32" s="256"/>
      <c r="AN32" s="256"/>
      <c r="AO32" s="256"/>
      <c r="AP32" s="40"/>
      <c r="AQ32" s="40"/>
      <c r="AR32" s="41"/>
      <c r="BE32" s="245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57">
        <v>0</v>
      </c>
      <c r="M33" s="256"/>
      <c r="N33" s="256"/>
      <c r="O33" s="256"/>
      <c r="P33" s="256"/>
      <c r="Q33" s="40"/>
      <c r="R33" s="40"/>
      <c r="S33" s="40"/>
      <c r="T33" s="40"/>
      <c r="U33" s="40"/>
      <c r="V33" s="40"/>
      <c r="W33" s="255">
        <f>ROUND(BD94,2)</f>
        <v>0</v>
      </c>
      <c r="X33" s="256"/>
      <c r="Y33" s="256"/>
      <c r="Z33" s="256"/>
      <c r="AA33" s="256"/>
      <c r="AB33" s="256"/>
      <c r="AC33" s="256"/>
      <c r="AD33" s="256"/>
      <c r="AE33" s="256"/>
      <c r="AF33" s="40"/>
      <c r="AG33" s="40"/>
      <c r="AH33" s="40"/>
      <c r="AI33" s="40"/>
      <c r="AJ33" s="40"/>
      <c r="AK33" s="255">
        <v>0</v>
      </c>
      <c r="AL33" s="256"/>
      <c r="AM33" s="256"/>
      <c r="AN33" s="256"/>
      <c r="AO33" s="256"/>
      <c r="AP33" s="40"/>
      <c r="AQ33" s="40"/>
      <c r="AR33" s="41"/>
      <c r="BE33" s="24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4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58" t="s">
        <v>45</v>
      </c>
      <c r="Y35" s="259"/>
      <c r="Z35" s="259"/>
      <c r="AA35" s="259"/>
      <c r="AB35" s="259"/>
      <c r="AC35" s="44"/>
      <c r="AD35" s="44"/>
      <c r="AE35" s="44"/>
      <c r="AF35" s="44"/>
      <c r="AG35" s="44"/>
      <c r="AH35" s="44"/>
      <c r="AI35" s="44"/>
      <c r="AJ35" s="44"/>
      <c r="AK35" s="260">
        <f>SUM(AK26:AK33)</f>
        <v>0</v>
      </c>
      <c r="AL35" s="259"/>
      <c r="AM35" s="259"/>
      <c r="AN35" s="259"/>
      <c r="AO35" s="26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06-24-20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2" t="str">
        <f>K6</f>
        <v>Rekonstrukce Červenohrádecké ulice II.a III. etapa část 2  DIO - oprava povrchu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4" t="str">
        <f>IF(AN8="","",AN8)</f>
        <v>9. 8. 2020</v>
      </c>
      <c r="AN87" s="264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65" t="str">
        <f>IF(E17="","",E17)</f>
        <v xml:space="preserve"> </v>
      </c>
      <c r="AN89" s="266"/>
      <c r="AO89" s="266"/>
      <c r="AP89" s="266"/>
      <c r="AQ89" s="35"/>
      <c r="AR89" s="38"/>
      <c r="AS89" s="267" t="s">
        <v>53</v>
      </c>
      <c r="AT89" s="26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65" t="str">
        <f>IF(E20="","",E20)</f>
        <v xml:space="preserve"> </v>
      </c>
      <c r="AN90" s="266"/>
      <c r="AO90" s="266"/>
      <c r="AP90" s="266"/>
      <c r="AQ90" s="35"/>
      <c r="AR90" s="38"/>
      <c r="AS90" s="269"/>
      <c r="AT90" s="27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1"/>
      <c r="AT91" s="27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73" t="s">
        <v>54</v>
      </c>
      <c r="D92" s="274"/>
      <c r="E92" s="274"/>
      <c r="F92" s="274"/>
      <c r="G92" s="274"/>
      <c r="H92" s="72"/>
      <c r="I92" s="275" t="s">
        <v>55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56</v>
      </c>
      <c r="AH92" s="274"/>
      <c r="AI92" s="274"/>
      <c r="AJ92" s="274"/>
      <c r="AK92" s="274"/>
      <c r="AL92" s="274"/>
      <c r="AM92" s="274"/>
      <c r="AN92" s="275" t="s">
        <v>57</v>
      </c>
      <c r="AO92" s="274"/>
      <c r="AP92" s="277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1">
        <f>ROUND(SUM(AG95:AG96),2)</f>
        <v>0</v>
      </c>
      <c r="AH94" s="281"/>
      <c r="AI94" s="281"/>
      <c r="AJ94" s="281"/>
      <c r="AK94" s="281"/>
      <c r="AL94" s="281"/>
      <c r="AM94" s="281"/>
      <c r="AN94" s="282">
        <f>SUM(AG94,AT94)</f>
        <v>0</v>
      </c>
      <c r="AO94" s="282"/>
      <c r="AP94" s="282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72</v>
      </c>
      <c r="BT94" s="90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0" s="7" customFormat="1" ht="37.5" customHeight="1">
      <c r="A95" s="91" t="s">
        <v>76</v>
      </c>
      <c r="B95" s="92"/>
      <c r="C95" s="93"/>
      <c r="D95" s="280" t="s">
        <v>14</v>
      </c>
      <c r="E95" s="280"/>
      <c r="F95" s="280"/>
      <c r="G95" s="280"/>
      <c r="H95" s="280"/>
      <c r="I95" s="94"/>
      <c r="J95" s="280" t="s">
        <v>17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>'06-24-20 - Rekonstrukce Č...'!J28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5" t="s">
        <v>77</v>
      </c>
      <c r="AR95" s="96"/>
      <c r="AS95" s="97">
        <v>0</v>
      </c>
      <c r="AT95" s="98">
        <f>ROUND(SUM(AV95:AW95),2)</f>
        <v>0</v>
      </c>
      <c r="AU95" s="99">
        <f>'06-24-20 - Rekonstrukce Č...'!P118</f>
        <v>0</v>
      </c>
      <c r="AV95" s="98">
        <f>'06-24-20 - Rekonstrukce Č...'!J31</f>
        <v>0</v>
      </c>
      <c r="AW95" s="98">
        <f>'06-24-20 - Rekonstrukce Č...'!J32</f>
        <v>0</v>
      </c>
      <c r="AX95" s="98">
        <f>'06-24-20 - Rekonstrukce Č...'!J33</f>
        <v>0</v>
      </c>
      <c r="AY95" s="98">
        <f>'06-24-20 - Rekonstrukce Č...'!J34</f>
        <v>0</v>
      </c>
      <c r="AZ95" s="98">
        <f>'06-24-20 - Rekonstrukce Č...'!F31</f>
        <v>0</v>
      </c>
      <c r="BA95" s="98">
        <f>'06-24-20 - Rekonstrukce Č...'!F32</f>
        <v>0</v>
      </c>
      <c r="BB95" s="98">
        <f>'06-24-20 - Rekonstrukce Č...'!F33</f>
        <v>0</v>
      </c>
      <c r="BC95" s="98">
        <f>'06-24-20 - Rekonstrukce Č...'!F34</f>
        <v>0</v>
      </c>
      <c r="BD95" s="100">
        <f>'06-24-20 - Rekonstrukce Č...'!F35</f>
        <v>0</v>
      </c>
      <c r="BT95" s="101" t="s">
        <v>78</v>
      </c>
      <c r="BU95" s="101" t="s">
        <v>79</v>
      </c>
      <c r="BV95" s="101" t="s">
        <v>74</v>
      </c>
      <c r="BW95" s="101" t="s">
        <v>5</v>
      </c>
      <c r="BX95" s="101" t="s">
        <v>75</v>
      </c>
      <c r="CL95" s="101" t="s">
        <v>1</v>
      </c>
    </row>
    <row r="96" spans="1:91" s="7" customFormat="1" ht="24.75" customHeight="1">
      <c r="A96" s="91" t="s">
        <v>76</v>
      </c>
      <c r="B96" s="92"/>
      <c r="C96" s="93"/>
      <c r="D96" s="280" t="s">
        <v>80</v>
      </c>
      <c r="E96" s="280"/>
      <c r="F96" s="280"/>
      <c r="G96" s="280"/>
      <c r="H96" s="280"/>
      <c r="I96" s="94"/>
      <c r="J96" s="280" t="s">
        <v>81</v>
      </c>
      <c r="K96" s="280"/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78">
        <f>'06-24-201 - Vedlejší náklady'!J30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95" t="s">
        <v>77</v>
      </c>
      <c r="AR96" s="96"/>
      <c r="AS96" s="102">
        <v>0</v>
      </c>
      <c r="AT96" s="103">
        <f>ROUND(SUM(AV96:AW96),2)</f>
        <v>0</v>
      </c>
      <c r="AU96" s="104">
        <f>'06-24-201 - Vedlejší náklady'!P119</f>
        <v>0</v>
      </c>
      <c r="AV96" s="103">
        <f>'06-24-201 - Vedlejší náklady'!J33</f>
        <v>0</v>
      </c>
      <c r="AW96" s="103">
        <f>'06-24-201 - Vedlejší náklady'!J34</f>
        <v>0</v>
      </c>
      <c r="AX96" s="103">
        <f>'06-24-201 - Vedlejší náklady'!J35</f>
        <v>0</v>
      </c>
      <c r="AY96" s="103">
        <f>'06-24-201 - Vedlejší náklady'!J36</f>
        <v>0</v>
      </c>
      <c r="AZ96" s="103">
        <f>'06-24-201 - Vedlejší náklady'!F33</f>
        <v>0</v>
      </c>
      <c r="BA96" s="103">
        <f>'06-24-201 - Vedlejší náklady'!F34</f>
        <v>0</v>
      </c>
      <c r="BB96" s="103">
        <f>'06-24-201 - Vedlejší náklady'!F35</f>
        <v>0</v>
      </c>
      <c r="BC96" s="103">
        <f>'06-24-201 - Vedlejší náklady'!F36</f>
        <v>0</v>
      </c>
      <c r="BD96" s="105">
        <f>'06-24-201 - Vedlejší náklady'!F37</f>
        <v>0</v>
      </c>
      <c r="BT96" s="101" t="s">
        <v>78</v>
      </c>
      <c r="BV96" s="101" t="s">
        <v>74</v>
      </c>
      <c r="BW96" s="101" t="s">
        <v>82</v>
      </c>
      <c r="BX96" s="101" t="s">
        <v>5</v>
      </c>
      <c r="CL96" s="101" t="s">
        <v>1</v>
      </c>
      <c r="CM96" s="101" t="s">
        <v>83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2wc4nOoz1upX+QOVkMLETbPswFIPTAp15RaalOI3YJhiNj8A59ExQoVZWc/hAbcYuLqxEtmYQ4zkDEKq93mEXQ==" saltValue="oVROSxLLv6chspv7QDVQanJbG+Wp6cpqpyP57XFGA6WWyr24zGyXiwvu3gr/ydN51p7295NcAhukffHmVC4pK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6-24-20 - Rekonstrukce Č...'!C2" display="/"/>
    <hyperlink ref="A96" location="'06-24-201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6" t="s">
        <v>5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9"/>
      <c r="AT3" s="16" t="s">
        <v>83</v>
      </c>
    </row>
    <row r="4" spans="2:46" s="1" customFormat="1" ht="24.95" customHeight="1">
      <c r="B4" s="19"/>
      <c r="D4" s="110" t="s">
        <v>84</v>
      </c>
      <c r="I4" s="106"/>
      <c r="L4" s="19"/>
      <c r="M4" s="111" t="s">
        <v>10</v>
      </c>
      <c r="AT4" s="16" t="s">
        <v>4</v>
      </c>
    </row>
    <row r="5" spans="2:12" s="1" customFormat="1" ht="6.95" customHeight="1">
      <c r="B5" s="19"/>
      <c r="I5" s="106"/>
      <c r="L5" s="19"/>
    </row>
    <row r="6" spans="1:31" s="2" customFormat="1" ht="12" customHeight="1">
      <c r="A6" s="33"/>
      <c r="B6" s="38"/>
      <c r="C6" s="33"/>
      <c r="D6" s="112" t="s">
        <v>16</v>
      </c>
      <c r="E6" s="33"/>
      <c r="F6" s="33"/>
      <c r="G6" s="33"/>
      <c r="H6" s="33"/>
      <c r="I6" s="11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24.75" customHeight="1">
      <c r="A7" s="33"/>
      <c r="B7" s="38"/>
      <c r="C7" s="33"/>
      <c r="D7" s="33"/>
      <c r="E7" s="284" t="s">
        <v>17</v>
      </c>
      <c r="F7" s="285"/>
      <c r="G7" s="285"/>
      <c r="H7" s="285"/>
      <c r="I7" s="11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11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12" t="s">
        <v>18</v>
      </c>
      <c r="E9" s="33"/>
      <c r="F9" s="114" t="s">
        <v>1</v>
      </c>
      <c r="G9" s="33"/>
      <c r="H9" s="33"/>
      <c r="I9" s="115" t="s">
        <v>19</v>
      </c>
      <c r="J9" s="114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12" t="s">
        <v>20</v>
      </c>
      <c r="E10" s="33"/>
      <c r="F10" s="114" t="s">
        <v>21</v>
      </c>
      <c r="G10" s="33"/>
      <c r="H10" s="33"/>
      <c r="I10" s="115" t="s">
        <v>22</v>
      </c>
      <c r="J10" s="116" t="str">
        <f>'Rekapitulace stavby'!AN8</f>
        <v>9. 8. 2020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1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24</v>
      </c>
      <c r="E12" s="33"/>
      <c r="F12" s="33"/>
      <c r="G12" s="33"/>
      <c r="H12" s="33"/>
      <c r="I12" s="115" t="s">
        <v>25</v>
      </c>
      <c r="J12" s="114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14" t="str">
        <f>IF('Rekapitulace stavby'!E11="","",'Rekapitulace stavby'!E11)</f>
        <v xml:space="preserve"> </v>
      </c>
      <c r="F13" s="33"/>
      <c r="G13" s="33"/>
      <c r="H13" s="33"/>
      <c r="I13" s="115" t="s">
        <v>26</v>
      </c>
      <c r="J13" s="114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1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12" t="s">
        <v>27</v>
      </c>
      <c r="E15" s="33"/>
      <c r="F15" s="33"/>
      <c r="G15" s="33"/>
      <c r="H15" s="33"/>
      <c r="I15" s="115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86" t="str">
        <f>'Rekapitulace stavby'!E14</f>
        <v>Vyplň údaj</v>
      </c>
      <c r="F16" s="287"/>
      <c r="G16" s="287"/>
      <c r="H16" s="287"/>
      <c r="I16" s="115" t="s">
        <v>26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1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12" t="s">
        <v>29</v>
      </c>
      <c r="E18" s="33"/>
      <c r="F18" s="33"/>
      <c r="G18" s="33"/>
      <c r="H18" s="33"/>
      <c r="I18" s="115" t="s">
        <v>25</v>
      </c>
      <c r="J18" s="114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14" t="str">
        <f>IF('Rekapitulace stavby'!E17="","",'Rekapitulace stavby'!E17)</f>
        <v xml:space="preserve"> </v>
      </c>
      <c r="F19" s="33"/>
      <c r="G19" s="33"/>
      <c r="H19" s="33"/>
      <c r="I19" s="115" t="s">
        <v>26</v>
      </c>
      <c r="J19" s="114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1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12" t="s">
        <v>31</v>
      </c>
      <c r="E21" s="33"/>
      <c r="F21" s="33"/>
      <c r="G21" s="33"/>
      <c r="H21" s="33"/>
      <c r="I21" s="115" t="s">
        <v>25</v>
      </c>
      <c r="J21" s="114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14" t="str">
        <f>IF('Rekapitulace stavby'!E20="","",'Rekapitulace stavby'!E20)</f>
        <v xml:space="preserve"> </v>
      </c>
      <c r="F22" s="33"/>
      <c r="G22" s="33"/>
      <c r="H22" s="33"/>
      <c r="I22" s="115" t="s">
        <v>26</v>
      </c>
      <c r="J22" s="114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1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12" t="s">
        <v>32</v>
      </c>
      <c r="E24" s="33"/>
      <c r="F24" s="33"/>
      <c r="G24" s="33"/>
      <c r="H24" s="33"/>
      <c r="I24" s="11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17"/>
      <c r="B25" s="118"/>
      <c r="C25" s="117"/>
      <c r="D25" s="117"/>
      <c r="E25" s="288" t="s">
        <v>1</v>
      </c>
      <c r="F25" s="288"/>
      <c r="G25" s="288"/>
      <c r="H25" s="288"/>
      <c r="I25" s="119"/>
      <c r="J25" s="117"/>
      <c r="K25" s="117"/>
      <c r="L25" s="120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1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21"/>
      <c r="E27" s="121"/>
      <c r="F27" s="121"/>
      <c r="G27" s="121"/>
      <c r="H27" s="121"/>
      <c r="I27" s="122"/>
      <c r="J27" s="121"/>
      <c r="K27" s="121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23" t="s">
        <v>33</v>
      </c>
      <c r="E28" s="33"/>
      <c r="F28" s="33"/>
      <c r="G28" s="33"/>
      <c r="H28" s="33"/>
      <c r="I28" s="113"/>
      <c r="J28" s="124">
        <f>ROUND(J118,2)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1"/>
      <c r="E29" s="121"/>
      <c r="F29" s="121"/>
      <c r="G29" s="121"/>
      <c r="H29" s="121"/>
      <c r="I29" s="122"/>
      <c r="J29" s="121"/>
      <c r="K29" s="121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25" t="s">
        <v>35</v>
      </c>
      <c r="G30" s="33"/>
      <c r="H30" s="33"/>
      <c r="I30" s="126" t="s">
        <v>34</v>
      </c>
      <c r="J30" s="125" t="s">
        <v>36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7" t="s">
        <v>37</v>
      </c>
      <c r="E31" s="112" t="s">
        <v>38</v>
      </c>
      <c r="F31" s="128">
        <f>ROUND((SUM(BE118:BE145)),2)</f>
        <v>0</v>
      </c>
      <c r="G31" s="33"/>
      <c r="H31" s="33"/>
      <c r="I31" s="129">
        <v>0.21</v>
      </c>
      <c r="J31" s="128">
        <f>ROUND(((SUM(BE118:BE145))*I31),2)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12" t="s">
        <v>39</v>
      </c>
      <c r="F32" s="128">
        <f>ROUND((SUM(BF118:BF145)),2)</f>
        <v>0</v>
      </c>
      <c r="G32" s="33"/>
      <c r="H32" s="33"/>
      <c r="I32" s="129">
        <v>0.15</v>
      </c>
      <c r="J32" s="128">
        <f>ROUND(((SUM(BF118:BF145))*I32),2)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12" t="s">
        <v>40</v>
      </c>
      <c r="F33" s="128">
        <f>ROUND((SUM(BG118:BG145)),2)</f>
        <v>0</v>
      </c>
      <c r="G33" s="33"/>
      <c r="H33" s="33"/>
      <c r="I33" s="129">
        <v>0.21</v>
      </c>
      <c r="J33" s="128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12" t="s">
        <v>41</v>
      </c>
      <c r="F34" s="128">
        <f>ROUND((SUM(BH118:BH145)),2)</f>
        <v>0</v>
      </c>
      <c r="G34" s="33"/>
      <c r="H34" s="33"/>
      <c r="I34" s="129">
        <v>0.15</v>
      </c>
      <c r="J34" s="128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42</v>
      </c>
      <c r="F35" s="128">
        <f>ROUND((SUM(BI118:BI145)),2)</f>
        <v>0</v>
      </c>
      <c r="G35" s="33"/>
      <c r="H35" s="33"/>
      <c r="I35" s="129">
        <v>0</v>
      </c>
      <c r="J35" s="12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11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30"/>
      <c r="D37" s="131" t="s">
        <v>43</v>
      </c>
      <c r="E37" s="132"/>
      <c r="F37" s="132"/>
      <c r="G37" s="133" t="s">
        <v>44</v>
      </c>
      <c r="H37" s="134" t="s">
        <v>45</v>
      </c>
      <c r="I37" s="135"/>
      <c r="J37" s="136">
        <f>SUM(J28:J35)</f>
        <v>0</v>
      </c>
      <c r="K37" s="137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11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I39" s="106"/>
      <c r="L39" s="19"/>
    </row>
    <row r="40" spans="2:12" s="1" customFormat="1" ht="14.45" customHeight="1">
      <c r="B40" s="19"/>
      <c r="I40" s="106"/>
      <c r="L40" s="19"/>
    </row>
    <row r="41" spans="2:12" s="1" customFormat="1" ht="14.45" customHeight="1">
      <c r="B41" s="19"/>
      <c r="I41" s="106"/>
      <c r="L41" s="19"/>
    </row>
    <row r="42" spans="2:12" s="1" customFormat="1" ht="14.45" customHeight="1">
      <c r="B42" s="19"/>
      <c r="I42" s="106"/>
      <c r="L42" s="19"/>
    </row>
    <row r="43" spans="2:12" s="1" customFormat="1" ht="14.45" customHeight="1">
      <c r="B43" s="19"/>
      <c r="I43" s="106"/>
      <c r="L43" s="19"/>
    </row>
    <row r="44" spans="2:12" s="1" customFormat="1" ht="14.45" customHeight="1">
      <c r="B44" s="19"/>
      <c r="I44" s="106"/>
      <c r="L44" s="19"/>
    </row>
    <row r="45" spans="2:12" s="1" customFormat="1" ht="14.45" customHeight="1">
      <c r="B45" s="19"/>
      <c r="I45" s="106"/>
      <c r="L45" s="19"/>
    </row>
    <row r="46" spans="2:12" s="1" customFormat="1" ht="14.45" customHeight="1">
      <c r="B46" s="19"/>
      <c r="I46" s="106"/>
      <c r="L46" s="19"/>
    </row>
    <row r="47" spans="2:12" s="1" customFormat="1" ht="14.45" customHeight="1">
      <c r="B47" s="19"/>
      <c r="I47" s="106"/>
      <c r="L47" s="19"/>
    </row>
    <row r="48" spans="2:12" s="1" customFormat="1" ht="14.45" customHeight="1">
      <c r="B48" s="19"/>
      <c r="I48" s="106"/>
      <c r="L48" s="19"/>
    </row>
    <row r="49" spans="2:12" s="1" customFormat="1" ht="14.45" customHeight="1">
      <c r="B49" s="19"/>
      <c r="I49" s="106"/>
      <c r="L49" s="19"/>
    </row>
    <row r="50" spans="2:12" s="2" customFormat="1" ht="14.45" customHeight="1">
      <c r="B50" s="50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85</v>
      </c>
      <c r="D82" s="35"/>
      <c r="E82" s="35"/>
      <c r="F82" s="35"/>
      <c r="G82" s="35"/>
      <c r="H82" s="35"/>
      <c r="I82" s="113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3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3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.75" customHeight="1">
      <c r="A85" s="33"/>
      <c r="B85" s="34"/>
      <c r="C85" s="35"/>
      <c r="D85" s="35"/>
      <c r="E85" s="262" t="str">
        <f>E7</f>
        <v>Rekonstrukce Červenohrádecké ulice II.a III. etapa část 2  DIO - oprava povrchu</v>
      </c>
      <c r="F85" s="289"/>
      <c r="G85" s="289"/>
      <c r="H85" s="289"/>
      <c r="I85" s="113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113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115" t="s">
        <v>22</v>
      </c>
      <c r="J87" s="65" t="str">
        <f>IF(J10="","",J10)</f>
        <v>9. 8. 2020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3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115" t="s">
        <v>29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27</v>
      </c>
      <c r="D90" s="35"/>
      <c r="E90" s="35"/>
      <c r="F90" s="26" t="str">
        <f>IF(E16="","",E16)</f>
        <v>Vyplň údaj</v>
      </c>
      <c r="G90" s="35"/>
      <c r="H90" s="35"/>
      <c r="I90" s="115" t="s">
        <v>31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113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54" t="s">
        <v>86</v>
      </c>
      <c r="D92" s="155"/>
      <c r="E92" s="155"/>
      <c r="F92" s="155"/>
      <c r="G92" s="155"/>
      <c r="H92" s="155"/>
      <c r="I92" s="156"/>
      <c r="J92" s="157" t="s">
        <v>87</v>
      </c>
      <c r="K92" s="15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3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58" t="s">
        <v>88</v>
      </c>
      <c r="D94" s="35"/>
      <c r="E94" s="35"/>
      <c r="F94" s="35"/>
      <c r="G94" s="35"/>
      <c r="H94" s="35"/>
      <c r="I94" s="113"/>
      <c r="J94" s="83">
        <f>J118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89</v>
      </c>
    </row>
    <row r="95" spans="2:12" s="9" customFormat="1" ht="24.95" customHeight="1">
      <c r="B95" s="159"/>
      <c r="C95" s="160"/>
      <c r="D95" s="161" t="s">
        <v>90</v>
      </c>
      <c r="E95" s="162"/>
      <c r="F95" s="162"/>
      <c r="G95" s="162"/>
      <c r="H95" s="162"/>
      <c r="I95" s="163"/>
      <c r="J95" s="164">
        <f>J119</f>
        <v>0</v>
      </c>
      <c r="K95" s="160"/>
      <c r="L95" s="165"/>
    </row>
    <row r="96" spans="2:12" s="10" customFormat="1" ht="19.9" customHeight="1">
      <c r="B96" s="166"/>
      <c r="C96" s="167"/>
      <c r="D96" s="168" t="s">
        <v>91</v>
      </c>
      <c r="E96" s="169"/>
      <c r="F96" s="169"/>
      <c r="G96" s="169"/>
      <c r="H96" s="169"/>
      <c r="I96" s="170"/>
      <c r="J96" s="171">
        <f>J120</f>
        <v>0</v>
      </c>
      <c r="K96" s="167"/>
      <c r="L96" s="172"/>
    </row>
    <row r="97" spans="2:12" s="10" customFormat="1" ht="19.9" customHeight="1">
      <c r="B97" s="166"/>
      <c r="C97" s="167"/>
      <c r="D97" s="168" t="s">
        <v>92</v>
      </c>
      <c r="E97" s="169"/>
      <c r="F97" s="169"/>
      <c r="G97" s="169"/>
      <c r="H97" s="169"/>
      <c r="I97" s="170"/>
      <c r="J97" s="171">
        <f>J123</f>
        <v>0</v>
      </c>
      <c r="K97" s="167"/>
      <c r="L97" s="172"/>
    </row>
    <row r="98" spans="2:12" s="10" customFormat="1" ht="19.9" customHeight="1">
      <c r="B98" s="166"/>
      <c r="C98" s="167"/>
      <c r="D98" s="168" t="s">
        <v>93</v>
      </c>
      <c r="E98" s="169"/>
      <c r="F98" s="169"/>
      <c r="G98" s="169"/>
      <c r="H98" s="169"/>
      <c r="I98" s="170"/>
      <c r="J98" s="171">
        <f>J132</f>
        <v>0</v>
      </c>
      <c r="K98" s="167"/>
      <c r="L98" s="172"/>
    </row>
    <row r="99" spans="2:12" s="10" customFormat="1" ht="19.9" customHeight="1">
      <c r="B99" s="166"/>
      <c r="C99" s="167"/>
      <c r="D99" s="168" t="s">
        <v>94</v>
      </c>
      <c r="E99" s="169"/>
      <c r="F99" s="169"/>
      <c r="G99" s="169"/>
      <c r="H99" s="169"/>
      <c r="I99" s="170"/>
      <c r="J99" s="171">
        <f>J141</f>
        <v>0</v>
      </c>
      <c r="K99" s="167"/>
      <c r="L99" s="172"/>
    </row>
    <row r="100" spans="2:12" s="10" customFormat="1" ht="19.9" customHeight="1">
      <c r="B100" s="166"/>
      <c r="C100" s="167"/>
      <c r="D100" s="168" t="s">
        <v>95</v>
      </c>
      <c r="E100" s="169"/>
      <c r="F100" s="169"/>
      <c r="G100" s="169"/>
      <c r="H100" s="169"/>
      <c r="I100" s="170"/>
      <c r="J100" s="171">
        <f>J144</f>
        <v>0</v>
      </c>
      <c r="K100" s="167"/>
      <c r="L100" s="17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113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150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96</v>
      </c>
      <c r="D107" s="35"/>
      <c r="E107" s="35"/>
      <c r="F107" s="35"/>
      <c r="G107" s="35"/>
      <c r="H107" s="35"/>
      <c r="I107" s="113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113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113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75" customHeight="1">
      <c r="A110" s="33"/>
      <c r="B110" s="34"/>
      <c r="C110" s="35"/>
      <c r="D110" s="35"/>
      <c r="E110" s="262" t="str">
        <f>E7</f>
        <v>Rekonstrukce Červenohrádecké ulice II.a III. etapa část 2  DIO - oprava povrchu</v>
      </c>
      <c r="F110" s="289"/>
      <c r="G110" s="289"/>
      <c r="H110" s="289"/>
      <c r="I110" s="113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113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5"/>
      <c r="E112" s="35"/>
      <c r="F112" s="26" t="str">
        <f>F10</f>
        <v xml:space="preserve"> </v>
      </c>
      <c r="G112" s="35"/>
      <c r="H112" s="35"/>
      <c r="I112" s="115" t="s">
        <v>22</v>
      </c>
      <c r="J112" s="65" t="str">
        <f>IF(J10="","",J10)</f>
        <v>9. 8. 2020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113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5"/>
      <c r="E114" s="35"/>
      <c r="F114" s="26" t="str">
        <f>E13</f>
        <v xml:space="preserve"> </v>
      </c>
      <c r="G114" s="35"/>
      <c r="H114" s="35"/>
      <c r="I114" s="115" t="s">
        <v>29</v>
      </c>
      <c r="J114" s="31" t="str">
        <f>E19</f>
        <v xml:space="preserve"> 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27</v>
      </c>
      <c r="D115" s="35"/>
      <c r="E115" s="35"/>
      <c r="F115" s="26" t="str">
        <f>IF(E16="","",E16)</f>
        <v>Vyplň údaj</v>
      </c>
      <c r="G115" s="35"/>
      <c r="H115" s="35"/>
      <c r="I115" s="115" t="s">
        <v>31</v>
      </c>
      <c r="J115" s="31" t="str">
        <f>E22</f>
        <v xml:space="preserve"> 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5"/>
      <c r="D116" s="35"/>
      <c r="E116" s="35"/>
      <c r="F116" s="35"/>
      <c r="G116" s="35"/>
      <c r="H116" s="35"/>
      <c r="I116" s="113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73"/>
      <c r="B117" s="174"/>
      <c r="C117" s="175" t="s">
        <v>97</v>
      </c>
      <c r="D117" s="176" t="s">
        <v>58</v>
      </c>
      <c r="E117" s="176" t="s">
        <v>54</v>
      </c>
      <c r="F117" s="176" t="s">
        <v>55</v>
      </c>
      <c r="G117" s="176" t="s">
        <v>98</v>
      </c>
      <c r="H117" s="176" t="s">
        <v>99</v>
      </c>
      <c r="I117" s="177" t="s">
        <v>100</v>
      </c>
      <c r="J117" s="178" t="s">
        <v>87</v>
      </c>
      <c r="K117" s="179" t="s">
        <v>101</v>
      </c>
      <c r="L117" s="180"/>
      <c r="M117" s="74" t="s">
        <v>1</v>
      </c>
      <c r="N117" s="75" t="s">
        <v>37</v>
      </c>
      <c r="O117" s="75" t="s">
        <v>102</v>
      </c>
      <c r="P117" s="75" t="s">
        <v>103</v>
      </c>
      <c r="Q117" s="75" t="s">
        <v>104</v>
      </c>
      <c r="R117" s="75" t="s">
        <v>105</v>
      </c>
      <c r="S117" s="75" t="s">
        <v>106</v>
      </c>
      <c r="T117" s="76" t="s">
        <v>107</v>
      </c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</row>
    <row r="118" spans="1:63" s="2" customFormat="1" ht="22.9" customHeight="1">
      <c r="A118" s="33"/>
      <c r="B118" s="34"/>
      <c r="C118" s="81" t="s">
        <v>108</v>
      </c>
      <c r="D118" s="35"/>
      <c r="E118" s="35"/>
      <c r="F118" s="35"/>
      <c r="G118" s="35"/>
      <c r="H118" s="35"/>
      <c r="I118" s="113"/>
      <c r="J118" s="181">
        <f>BK118</f>
        <v>0</v>
      </c>
      <c r="K118" s="35"/>
      <c r="L118" s="38"/>
      <c r="M118" s="77"/>
      <c r="N118" s="182"/>
      <c r="O118" s="78"/>
      <c r="P118" s="183">
        <f>P119</f>
        <v>0</v>
      </c>
      <c r="Q118" s="78"/>
      <c r="R118" s="183">
        <f>R119</f>
        <v>213.17083565000001</v>
      </c>
      <c r="S118" s="78"/>
      <c r="T118" s="184">
        <f>T119</f>
        <v>676.1525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72</v>
      </c>
      <c r="AU118" s="16" t="s">
        <v>89</v>
      </c>
      <c r="BK118" s="185">
        <f>BK119</f>
        <v>0</v>
      </c>
    </row>
    <row r="119" spans="2:63" s="12" customFormat="1" ht="25.9" customHeight="1">
      <c r="B119" s="186"/>
      <c r="C119" s="187"/>
      <c r="D119" s="188" t="s">
        <v>72</v>
      </c>
      <c r="E119" s="189" t="s">
        <v>109</v>
      </c>
      <c r="F119" s="189" t="s">
        <v>110</v>
      </c>
      <c r="G119" s="187"/>
      <c r="H119" s="187"/>
      <c r="I119" s="190"/>
      <c r="J119" s="191">
        <f>BK119</f>
        <v>0</v>
      </c>
      <c r="K119" s="187"/>
      <c r="L119" s="192"/>
      <c r="M119" s="193"/>
      <c r="N119" s="194"/>
      <c r="O119" s="194"/>
      <c r="P119" s="195">
        <f>P120+P123+P132+P141+P144</f>
        <v>0</v>
      </c>
      <c r="Q119" s="194"/>
      <c r="R119" s="195">
        <f>R120+R123+R132+R141+R144</f>
        <v>213.17083565000001</v>
      </c>
      <c r="S119" s="194"/>
      <c r="T119" s="196">
        <f>T120+T123+T132+T141+T144</f>
        <v>676.1525</v>
      </c>
      <c r="AR119" s="197" t="s">
        <v>78</v>
      </c>
      <c r="AT119" s="198" t="s">
        <v>72</v>
      </c>
      <c r="AU119" s="198" t="s">
        <v>73</v>
      </c>
      <c r="AY119" s="197" t="s">
        <v>111</v>
      </c>
      <c r="BK119" s="199">
        <f>BK120+BK123+BK132+BK141+BK144</f>
        <v>0</v>
      </c>
    </row>
    <row r="120" spans="2:63" s="12" customFormat="1" ht="22.9" customHeight="1">
      <c r="B120" s="186"/>
      <c r="C120" s="187"/>
      <c r="D120" s="188" t="s">
        <v>72</v>
      </c>
      <c r="E120" s="200" t="s">
        <v>78</v>
      </c>
      <c r="F120" s="200" t="s">
        <v>112</v>
      </c>
      <c r="G120" s="187"/>
      <c r="H120" s="187"/>
      <c r="I120" s="190"/>
      <c r="J120" s="201">
        <f>BK120</f>
        <v>0</v>
      </c>
      <c r="K120" s="187"/>
      <c r="L120" s="192"/>
      <c r="M120" s="193"/>
      <c r="N120" s="194"/>
      <c r="O120" s="194"/>
      <c r="P120" s="195">
        <f>SUM(P121:P122)</f>
        <v>0</v>
      </c>
      <c r="Q120" s="194"/>
      <c r="R120" s="195">
        <f>SUM(R121:R122)</f>
        <v>0.31989999999999996</v>
      </c>
      <c r="S120" s="194"/>
      <c r="T120" s="196">
        <f>SUM(T121:T122)</f>
        <v>584.96</v>
      </c>
      <c r="AR120" s="197" t="s">
        <v>78</v>
      </c>
      <c r="AT120" s="198" t="s">
        <v>72</v>
      </c>
      <c r="AU120" s="198" t="s">
        <v>78</v>
      </c>
      <c r="AY120" s="197" t="s">
        <v>111</v>
      </c>
      <c r="BK120" s="199">
        <f>SUM(BK121:BK122)</f>
        <v>0</v>
      </c>
    </row>
    <row r="121" spans="1:65" s="2" customFormat="1" ht="44.25" customHeight="1">
      <c r="A121" s="33"/>
      <c r="B121" s="34"/>
      <c r="C121" s="202" t="s">
        <v>78</v>
      </c>
      <c r="D121" s="202" t="s">
        <v>113</v>
      </c>
      <c r="E121" s="203" t="s">
        <v>114</v>
      </c>
      <c r="F121" s="204" t="s">
        <v>115</v>
      </c>
      <c r="G121" s="205" t="s">
        <v>116</v>
      </c>
      <c r="H121" s="206">
        <v>4570</v>
      </c>
      <c r="I121" s="207"/>
      <c r="J121" s="208">
        <f>ROUND(I121*H121,2)</f>
        <v>0</v>
      </c>
      <c r="K121" s="209"/>
      <c r="L121" s="38"/>
      <c r="M121" s="210" t="s">
        <v>1</v>
      </c>
      <c r="N121" s="211" t="s">
        <v>38</v>
      </c>
      <c r="O121" s="70"/>
      <c r="P121" s="212">
        <f>O121*H121</f>
        <v>0</v>
      </c>
      <c r="Q121" s="212">
        <v>7E-05</v>
      </c>
      <c r="R121" s="212">
        <f>Q121*H121</f>
        <v>0.31989999999999996</v>
      </c>
      <c r="S121" s="212">
        <v>0.128</v>
      </c>
      <c r="T121" s="213">
        <f>S121*H121</f>
        <v>584.96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4" t="s">
        <v>117</v>
      </c>
      <c r="AT121" s="214" t="s">
        <v>113</v>
      </c>
      <c r="AU121" s="214" t="s">
        <v>83</v>
      </c>
      <c r="AY121" s="16" t="s">
        <v>111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6" t="s">
        <v>78</v>
      </c>
      <c r="BK121" s="215">
        <f>ROUND(I121*H121,2)</f>
        <v>0</v>
      </c>
      <c r="BL121" s="16" t="s">
        <v>117</v>
      </c>
      <c r="BM121" s="214" t="s">
        <v>118</v>
      </c>
    </row>
    <row r="122" spans="2:51" s="13" customFormat="1" ht="11.25">
      <c r="B122" s="216"/>
      <c r="C122" s="217"/>
      <c r="D122" s="218" t="s">
        <v>119</v>
      </c>
      <c r="E122" s="219" t="s">
        <v>1</v>
      </c>
      <c r="F122" s="220" t="s">
        <v>120</v>
      </c>
      <c r="G122" s="217"/>
      <c r="H122" s="221">
        <v>4570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119</v>
      </c>
      <c r="AU122" s="227" t="s">
        <v>83</v>
      </c>
      <c r="AV122" s="13" t="s">
        <v>83</v>
      </c>
      <c r="AW122" s="13" t="s">
        <v>30</v>
      </c>
      <c r="AX122" s="13" t="s">
        <v>78</v>
      </c>
      <c r="AY122" s="227" t="s">
        <v>111</v>
      </c>
    </row>
    <row r="123" spans="2:63" s="12" customFormat="1" ht="22.9" customHeight="1">
      <c r="B123" s="186"/>
      <c r="C123" s="187"/>
      <c r="D123" s="188" t="s">
        <v>72</v>
      </c>
      <c r="E123" s="200" t="s">
        <v>121</v>
      </c>
      <c r="F123" s="200" t="s">
        <v>122</v>
      </c>
      <c r="G123" s="187"/>
      <c r="H123" s="187"/>
      <c r="I123" s="190"/>
      <c r="J123" s="201">
        <f>BK123</f>
        <v>0</v>
      </c>
      <c r="K123" s="187"/>
      <c r="L123" s="192"/>
      <c r="M123" s="193"/>
      <c r="N123" s="194"/>
      <c r="O123" s="194"/>
      <c r="P123" s="195">
        <f>SUM(P124:P131)</f>
        <v>0</v>
      </c>
      <c r="Q123" s="194"/>
      <c r="R123" s="195">
        <f>SUM(R124:R131)</f>
        <v>208.8890244</v>
      </c>
      <c r="S123" s="194"/>
      <c r="T123" s="196">
        <f>SUM(T124:T131)</f>
        <v>0</v>
      </c>
      <c r="AR123" s="197" t="s">
        <v>78</v>
      </c>
      <c r="AT123" s="198" t="s">
        <v>72</v>
      </c>
      <c r="AU123" s="198" t="s">
        <v>78</v>
      </c>
      <c r="AY123" s="197" t="s">
        <v>111</v>
      </c>
      <c r="BK123" s="199">
        <f>SUM(BK124:BK131)</f>
        <v>0</v>
      </c>
    </row>
    <row r="124" spans="1:65" s="2" customFormat="1" ht="33" customHeight="1">
      <c r="A124" s="33"/>
      <c r="B124" s="34"/>
      <c r="C124" s="202" t="s">
        <v>117</v>
      </c>
      <c r="D124" s="202" t="s">
        <v>113</v>
      </c>
      <c r="E124" s="203" t="s">
        <v>123</v>
      </c>
      <c r="F124" s="204" t="s">
        <v>124</v>
      </c>
      <c r="G124" s="205" t="s">
        <v>116</v>
      </c>
      <c r="H124" s="206">
        <v>725</v>
      </c>
      <c r="I124" s="207"/>
      <c r="J124" s="208">
        <f>ROUND(I124*H124,2)</f>
        <v>0</v>
      </c>
      <c r="K124" s="209"/>
      <c r="L124" s="38"/>
      <c r="M124" s="210" t="s">
        <v>1</v>
      </c>
      <c r="N124" s="211" t="s">
        <v>38</v>
      </c>
      <c r="O124" s="70"/>
      <c r="P124" s="212">
        <f>O124*H124</f>
        <v>0</v>
      </c>
      <c r="Q124" s="212">
        <v>0.23</v>
      </c>
      <c r="R124" s="212">
        <f>Q124*H124</f>
        <v>166.75</v>
      </c>
      <c r="S124" s="212">
        <v>0</v>
      </c>
      <c r="T124" s="213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4" t="s">
        <v>117</v>
      </c>
      <c r="AT124" s="214" t="s">
        <v>113</v>
      </c>
      <c r="AU124" s="214" t="s">
        <v>83</v>
      </c>
      <c r="AY124" s="16" t="s">
        <v>111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6" t="s">
        <v>78</v>
      </c>
      <c r="BK124" s="215">
        <f>ROUND(I124*H124,2)</f>
        <v>0</v>
      </c>
      <c r="BL124" s="16" t="s">
        <v>117</v>
      </c>
      <c r="BM124" s="214" t="s">
        <v>125</v>
      </c>
    </row>
    <row r="125" spans="2:51" s="13" customFormat="1" ht="11.25">
      <c r="B125" s="216"/>
      <c r="C125" s="217"/>
      <c r="D125" s="218" t="s">
        <v>119</v>
      </c>
      <c r="E125" s="219" t="s">
        <v>1</v>
      </c>
      <c r="F125" s="220" t="s">
        <v>126</v>
      </c>
      <c r="G125" s="217"/>
      <c r="H125" s="221">
        <v>725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119</v>
      </c>
      <c r="AU125" s="227" t="s">
        <v>83</v>
      </c>
      <c r="AV125" s="13" t="s">
        <v>83</v>
      </c>
      <c r="AW125" s="13" t="s">
        <v>30</v>
      </c>
      <c r="AX125" s="13" t="s">
        <v>78</v>
      </c>
      <c r="AY125" s="227" t="s">
        <v>111</v>
      </c>
    </row>
    <row r="126" spans="1:65" s="2" customFormat="1" ht="33" customHeight="1">
      <c r="A126" s="33"/>
      <c r="B126" s="34"/>
      <c r="C126" s="202" t="s">
        <v>7</v>
      </c>
      <c r="D126" s="202" t="s">
        <v>113</v>
      </c>
      <c r="E126" s="203" t="s">
        <v>127</v>
      </c>
      <c r="F126" s="204" t="s">
        <v>128</v>
      </c>
      <c r="G126" s="205" t="s">
        <v>129</v>
      </c>
      <c r="H126" s="206">
        <v>402.16</v>
      </c>
      <c r="I126" s="207"/>
      <c r="J126" s="208">
        <f>ROUND(I126*H126,2)</f>
        <v>0</v>
      </c>
      <c r="K126" s="209"/>
      <c r="L126" s="38"/>
      <c r="M126" s="210" t="s">
        <v>1</v>
      </c>
      <c r="N126" s="211" t="s">
        <v>38</v>
      </c>
      <c r="O126" s="70"/>
      <c r="P126" s="212">
        <f>O126*H126</f>
        <v>0</v>
      </c>
      <c r="Q126" s="212">
        <v>0.10434</v>
      </c>
      <c r="R126" s="212">
        <f>Q126*H126</f>
        <v>41.961374400000004</v>
      </c>
      <c r="S126" s="212">
        <v>0</v>
      </c>
      <c r="T126" s="21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4" t="s">
        <v>117</v>
      </c>
      <c r="AT126" s="214" t="s">
        <v>113</v>
      </c>
      <c r="AU126" s="214" t="s">
        <v>83</v>
      </c>
      <c r="AY126" s="16" t="s">
        <v>111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6" t="s">
        <v>78</v>
      </c>
      <c r="BK126" s="215">
        <f>ROUND(I126*H126,2)</f>
        <v>0</v>
      </c>
      <c r="BL126" s="16" t="s">
        <v>117</v>
      </c>
      <c r="BM126" s="214" t="s">
        <v>130</v>
      </c>
    </row>
    <row r="127" spans="2:51" s="13" customFormat="1" ht="11.25">
      <c r="B127" s="216"/>
      <c r="C127" s="217"/>
      <c r="D127" s="218" t="s">
        <v>119</v>
      </c>
      <c r="E127" s="219" t="s">
        <v>1</v>
      </c>
      <c r="F127" s="220" t="s">
        <v>131</v>
      </c>
      <c r="G127" s="217"/>
      <c r="H127" s="221">
        <v>402.16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119</v>
      </c>
      <c r="AU127" s="227" t="s">
        <v>83</v>
      </c>
      <c r="AV127" s="13" t="s">
        <v>83</v>
      </c>
      <c r="AW127" s="13" t="s">
        <v>30</v>
      </c>
      <c r="AX127" s="13" t="s">
        <v>78</v>
      </c>
      <c r="AY127" s="227" t="s">
        <v>111</v>
      </c>
    </row>
    <row r="128" spans="1:65" s="2" customFormat="1" ht="21.75" customHeight="1">
      <c r="A128" s="33"/>
      <c r="B128" s="34"/>
      <c r="C128" s="202" t="s">
        <v>132</v>
      </c>
      <c r="D128" s="202" t="s">
        <v>113</v>
      </c>
      <c r="E128" s="203" t="s">
        <v>133</v>
      </c>
      <c r="F128" s="204" t="s">
        <v>134</v>
      </c>
      <c r="G128" s="205" t="s">
        <v>135</v>
      </c>
      <c r="H128" s="206">
        <v>209</v>
      </c>
      <c r="I128" s="207"/>
      <c r="J128" s="208">
        <f>ROUND(I128*H128,2)</f>
        <v>0</v>
      </c>
      <c r="K128" s="209"/>
      <c r="L128" s="38"/>
      <c r="M128" s="210" t="s">
        <v>1</v>
      </c>
      <c r="N128" s="211" t="s">
        <v>38</v>
      </c>
      <c r="O128" s="70"/>
      <c r="P128" s="212">
        <f>O128*H128</f>
        <v>0</v>
      </c>
      <c r="Q128" s="212">
        <v>0.00085</v>
      </c>
      <c r="R128" s="212">
        <f>Q128*H128</f>
        <v>0.17765</v>
      </c>
      <c r="S128" s="212">
        <v>0</v>
      </c>
      <c r="T128" s="213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4" t="s">
        <v>117</v>
      </c>
      <c r="AT128" s="214" t="s">
        <v>113</v>
      </c>
      <c r="AU128" s="214" t="s">
        <v>83</v>
      </c>
      <c r="AY128" s="16" t="s">
        <v>111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6" t="s">
        <v>78</v>
      </c>
      <c r="BK128" s="215">
        <f>ROUND(I128*H128,2)</f>
        <v>0</v>
      </c>
      <c r="BL128" s="16" t="s">
        <v>117</v>
      </c>
      <c r="BM128" s="214" t="s">
        <v>136</v>
      </c>
    </row>
    <row r="129" spans="2:51" s="13" customFormat="1" ht="11.25">
      <c r="B129" s="216"/>
      <c r="C129" s="217"/>
      <c r="D129" s="218" t="s">
        <v>119</v>
      </c>
      <c r="E129" s="219" t="s">
        <v>1</v>
      </c>
      <c r="F129" s="220" t="s">
        <v>137</v>
      </c>
      <c r="G129" s="217"/>
      <c r="H129" s="221">
        <v>209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119</v>
      </c>
      <c r="AU129" s="227" t="s">
        <v>83</v>
      </c>
      <c r="AV129" s="13" t="s">
        <v>83</v>
      </c>
      <c r="AW129" s="13" t="s">
        <v>30</v>
      </c>
      <c r="AX129" s="13" t="s">
        <v>78</v>
      </c>
      <c r="AY129" s="227" t="s">
        <v>111</v>
      </c>
    </row>
    <row r="130" spans="1:65" s="2" customFormat="1" ht="21.75" customHeight="1">
      <c r="A130" s="33"/>
      <c r="B130" s="34"/>
      <c r="C130" s="202" t="s">
        <v>83</v>
      </c>
      <c r="D130" s="202" t="s">
        <v>113</v>
      </c>
      <c r="E130" s="203" t="s">
        <v>138</v>
      </c>
      <c r="F130" s="204" t="s">
        <v>139</v>
      </c>
      <c r="G130" s="205" t="s">
        <v>116</v>
      </c>
      <c r="H130" s="206">
        <v>4570</v>
      </c>
      <c r="I130" s="207"/>
      <c r="J130" s="208">
        <f>ROUND(I130*H130,2)</f>
        <v>0</v>
      </c>
      <c r="K130" s="209"/>
      <c r="L130" s="38"/>
      <c r="M130" s="210" t="s">
        <v>1</v>
      </c>
      <c r="N130" s="211" t="s">
        <v>38</v>
      </c>
      <c r="O130" s="70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4" t="s">
        <v>117</v>
      </c>
      <c r="AT130" s="214" t="s">
        <v>113</v>
      </c>
      <c r="AU130" s="214" t="s">
        <v>83</v>
      </c>
      <c r="AY130" s="16" t="s">
        <v>111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6" t="s">
        <v>78</v>
      </c>
      <c r="BK130" s="215">
        <f>ROUND(I130*H130,2)</f>
        <v>0</v>
      </c>
      <c r="BL130" s="16" t="s">
        <v>117</v>
      </c>
      <c r="BM130" s="214" t="s">
        <v>140</v>
      </c>
    </row>
    <row r="131" spans="1:65" s="2" customFormat="1" ht="33" customHeight="1">
      <c r="A131" s="33"/>
      <c r="B131" s="34"/>
      <c r="C131" s="202" t="s">
        <v>141</v>
      </c>
      <c r="D131" s="202" t="s">
        <v>113</v>
      </c>
      <c r="E131" s="203" t="s">
        <v>142</v>
      </c>
      <c r="F131" s="204" t="s">
        <v>143</v>
      </c>
      <c r="G131" s="205" t="s">
        <v>116</v>
      </c>
      <c r="H131" s="206">
        <v>4570</v>
      </c>
      <c r="I131" s="207"/>
      <c r="J131" s="208">
        <f>ROUND(I131*H131,2)</f>
        <v>0</v>
      </c>
      <c r="K131" s="209"/>
      <c r="L131" s="38"/>
      <c r="M131" s="210" t="s">
        <v>1</v>
      </c>
      <c r="N131" s="211" t="s">
        <v>38</v>
      </c>
      <c r="O131" s="70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14" t="s">
        <v>117</v>
      </c>
      <c r="AT131" s="214" t="s">
        <v>113</v>
      </c>
      <c r="AU131" s="214" t="s">
        <v>83</v>
      </c>
      <c r="AY131" s="16" t="s">
        <v>111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6" t="s">
        <v>78</v>
      </c>
      <c r="BK131" s="215">
        <f>ROUND(I131*H131,2)</f>
        <v>0</v>
      </c>
      <c r="BL131" s="16" t="s">
        <v>117</v>
      </c>
      <c r="BM131" s="214" t="s">
        <v>144</v>
      </c>
    </row>
    <row r="132" spans="2:63" s="12" customFormat="1" ht="22.9" customHeight="1">
      <c r="B132" s="186"/>
      <c r="C132" s="187"/>
      <c r="D132" s="188" t="s">
        <v>72</v>
      </c>
      <c r="E132" s="200" t="s">
        <v>145</v>
      </c>
      <c r="F132" s="200" t="s">
        <v>146</v>
      </c>
      <c r="G132" s="187"/>
      <c r="H132" s="187"/>
      <c r="I132" s="190"/>
      <c r="J132" s="201">
        <f>BK132</f>
        <v>0</v>
      </c>
      <c r="K132" s="187"/>
      <c r="L132" s="192"/>
      <c r="M132" s="193"/>
      <c r="N132" s="194"/>
      <c r="O132" s="194"/>
      <c r="P132" s="195">
        <f>SUM(P133:P140)</f>
        <v>0</v>
      </c>
      <c r="Q132" s="194"/>
      <c r="R132" s="195">
        <f>SUM(R133:R140)</f>
        <v>3.96191125</v>
      </c>
      <c r="S132" s="194"/>
      <c r="T132" s="196">
        <f>SUM(T133:T140)</f>
        <v>91.1925</v>
      </c>
      <c r="AR132" s="197" t="s">
        <v>78</v>
      </c>
      <c r="AT132" s="198" t="s">
        <v>72</v>
      </c>
      <c r="AU132" s="198" t="s">
        <v>78</v>
      </c>
      <c r="AY132" s="197" t="s">
        <v>111</v>
      </c>
      <c r="BK132" s="199">
        <f>SUM(BK133:BK140)</f>
        <v>0</v>
      </c>
    </row>
    <row r="133" spans="1:65" s="2" customFormat="1" ht="21.75" customHeight="1">
      <c r="A133" s="33"/>
      <c r="B133" s="34"/>
      <c r="C133" s="202" t="s">
        <v>147</v>
      </c>
      <c r="D133" s="202" t="s">
        <v>113</v>
      </c>
      <c r="E133" s="203" t="s">
        <v>148</v>
      </c>
      <c r="F133" s="204" t="s">
        <v>149</v>
      </c>
      <c r="G133" s="205" t="s">
        <v>150</v>
      </c>
      <c r="H133" s="206">
        <v>1</v>
      </c>
      <c r="I133" s="207"/>
      <c r="J133" s="208">
        <f>ROUND(I133*H133,2)</f>
        <v>0</v>
      </c>
      <c r="K133" s="209"/>
      <c r="L133" s="38"/>
      <c r="M133" s="210" t="s">
        <v>1</v>
      </c>
      <c r="N133" s="211" t="s">
        <v>38</v>
      </c>
      <c r="O133" s="70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4" t="s">
        <v>117</v>
      </c>
      <c r="AT133" s="214" t="s">
        <v>113</v>
      </c>
      <c r="AU133" s="214" t="s">
        <v>83</v>
      </c>
      <c r="AY133" s="16" t="s">
        <v>111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6" t="s">
        <v>78</v>
      </c>
      <c r="BK133" s="215">
        <f>ROUND(I133*H133,2)</f>
        <v>0</v>
      </c>
      <c r="BL133" s="16" t="s">
        <v>117</v>
      </c>
      <c r="BM133" s="214" t="s">
        <v>151</v>
      </c>
    </row>
    <row r="134" spans="1:65" s="2" customFormat="1" ht="21.75" customHeight="1">
      <c r="A134" s="33"/>
      <c r="B134" s="34"/>
      <c r="C134" s="202" t="s">
        <v>121</v>
      </c>
      <c r="D134" s="202" t="s">
        <v>113</v>
      </c>
      <c r="E134" s="203" t="s">
        <v>152</v>
      </c>
      <c r="F134" s="204" t="s">
        <v>153</v>
      </c>
      <c r="G134" s="205" t="s">
        <v>135</v>
      </c>
      <c r="H134" s="206">
        <v>1570.5</v>
      </c>
      <c r="I134" s="207"/>
      <c r="J134" s="208">
        <f>ROUND(I134*H134,2)</f>
        <v>0</v>
      </c>
      <c r="K134" s="209"/>
      <c r="L134" s="38"/>
      <c r="M134" s="210" t="s">
        <v>1</v>
      </c>
      <c r="N134" s="211" t="s">
        <v>38</v>
      </c>
      <c r="O134" s="70"/>
      <c r="P134" s="212">
        <f>O134*H134</f>
        <v>0</v>
      </c>
      <c r="Q134" s="212">
        <v>8E-05</v>
      </c>
      <c r="R134" s="212">
        <f>Q134*H134</f>
        <v>0.12564</v>
      </c>
      <c r="S134" s="212">
        <v>0</v>
      </c>
      <c r="T134" s="21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4" t="s">
        <v>117</v>
      </c>
      <c r="AT134" s="214" t="s">
        <v>113</v>
      </c>
      <c r="AU134" s="214" t="s">
        <v>83</v>
      </c>
      <c r="AY134" s="16" t="s">
        <v>111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6" t="s">
        <v>78</v>
      </c>
      <c r="BK134" s="215">
        <f>ROUND(I134*H134,2)</f>
        <v>0</v>
      </c>
      <c r="BL134" s="16" t="s">
        <v>117</v>
      </c>
      <c r="BM134" s="214" t="s">
        <v>154</v>
      </c>
    </row>
    <row r="135" spans="1:65" s="2" customFormat="1" ht="21.75" customHeight="1">
      <c r="A135" s="33"/>
      <c r="B135" s="34"/>
      <c r="C135" s="202" t="s">
        <v>155</v>
      </c>
      <c r="D135" s="202" t="s">
        <v>113</v>
      </c>
      <c r="E135" s="203" t="s">
        <v>156</v>
      </c>
      <c r="F135" s="204" t="s">
        <v>157</v>
      </c>
      <c r="G135" s="205" t="s">
        <v>135</v>
      </c>
      <c r="H135" s="206">
        <v>92</v>
      </c>
      <c r="I135" s="207"/>
      <c r="J135" s="208">
        <f>ROUND(I135*H135,2)</f>
        <v>0</v>
      </c>
      <c r="K135" s="209"/>
      <c r="L135" s="38"/>
      <c r="M135" s="210" t="s">
        <v>1</v>
      </c>
      <c r="N135" s="211" t="s">
        <v>38</v>
      </c>
      <c r="O135" s="70"/>
      <c r="P135" s="212">
        <f>O135*H135</f>
        <v>0</v>
      </c>
      <c r="Q135" s="212">
        <v>5E-05</v>
      </c>
      <c r="R135" s="212">
        <f>Q135*H135</f>
        <v>0.0046</v>
      </c>
      <c r="S135" s="212">
        <v>0</v>
      </c>
      <c r="T135" s="21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4" t="s">
        <v>117</v>
      </c>
      <c r="AT135" s="214" t="s">
        <v>113</v>
      </c>
      <c r="AU135" s="214" t="s">
        <v>83</v>
      </c>
      <c r="AY135" s="16" t="s">
        <v>111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6" t="s">
        <v>78</v>
      </c>
      <c r="BK135" s="215">
        <f>ROUND(I135*H135,2)</f>
        <v>0</v>
      </c>
      <c r="BL135" s="16" t="s">
        <v>117</v>
      </c>
      <c r="BM135" s="214" t="s">
        <v>158</v>
      </c>
    </row>
    <row r="136" spans="1:65" s="2" customFormat="1" ht="21.75" customHeight="1">
      <c r="A136" s="33"/>
      <c r="B136" s="34"/>
      <c r="C136" s="202" t="s">
        <v>159</v>
      </c>
      <c r="D136" s="202" t="s">
        <v>113</v>
      </c>
      <c r="E136" s="203" t="s">
        <v>160</v>
      </c>
      <c r="F136" s="204" t="s">
        <v>161</v>
      </c>
      <c r="G136" s="205" t="s">
        <v>116</v>
      </c>
      <c r="H136" s="206">
        <v>278.667</v>
      </c>
      <c r="I136" s="207"/>
      <c r="J136" s="208">
        <f>ROUND(I136*H136,2)</f>
        <v>0</v>
      </c>
      <c r="K136" s="209"/>
      <c r="L136" s="38"/>
      <c r="M136" s="210" t="s">
        <v>1</v>
      </c>
      <c r="N136" s="211" t="s">
        <v>38</v>
      </c>
      <c r="O136" s="70"/>
      <c r="P136" s="212">
        <f>O136*H136</f>
        <v>0</v>
      </c>
      <c r="Q136" s="212">
        <v>0.01375</v>
      </c>
      <c r="R136" s="212">
        <f>Q136*H136</f>
        <v>3.83167125</v>
      </c>
      <c r="S136" s="212">
        <v>0</v>
      </c>
      <c r="T136" s="21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14" t="s">
        <v>117</v>
      </c>
      <c r="AT136" s="214" t="s">
        <v>113</v>
      </c>
      <c r="AU136" s="214" t="s">
        <v>83</v>
      </c>
      <c r="AY136" s="16" t="s">
        <v>111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6" t="s">
        <v>78</v>
      </c>
      <c r="BK136" s="215">
        <f>ROUND(I136*H136,2)</f>
        <v>0</v>
      </c>
      <c r="BL136" s="16" t="s">
        <v>117</v>
      </c>
      <c r="BM136" s="214" t="s">
        <v>162</v>
      </c>
    </row>
    <row r="137" spans="2:51" s="14" customFormat="1" ht="11.25">
      <c r="B137" s="228"/>
      <c r="C137" s="229"/>
      <c r="D137" s="218" t="s">
        <v>119</v>
      </c>
      <c r="E137" s="230" t="s">
        <v>1</v>
      </c>
      <c r="F137" s="231" t="s">
        <v>163</v>
      </c>
      <c r="G137" s="229"/>
      <c r="H137" s="230" t="s">
        <v>1</v>
      </c>
      <c r="I137" s="232"/>
      <c r="J137" s="229"/>
      <c r="K137" s="229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119</v>
      </c>
      <c r="AU137" s="237" t="s">
        <v>83</v>
      </c>
      <c r="AV137" s="14" t="s">
        <v>78</v>
      </c>
      <c r="AW137" s="14" t="s">
        <v>30</v>
      </c>
      <c r="AX137" s="14" t="s">
        <v>73</v>
      </c>
      <c r="AY137" s="237" t="s">
        <v>111</v>
      </c>
    </row>
    <row r="138" spans="2:51" s="13" customFormat="1" ht="11.25">
      <c r="B138" s="216"/>
      <c r="C138" s="217"/>
      <c r="D138" s="218" t="s">
        <v>119</v>
      </c>
      <c r="E138" s="219" t="s">
        <v>1</v>
      </c>
      <c r="F138" s="220" t="s">
        <v>164</v>
      </c>
      <c r="G138" s="217"/>
      <c r="H138" s="221">
        <v>278.667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119</v>
      </c>
      <c r="AU138" s="227" t="s">
        <v>83</v>
      </c>
      <c r="AV138" s="13" t="s">
        <v>83</v>
      </c>
      <c r="AW138" s="13" t="s">
        <v>30</v>
      </c>
      <c r="AX138" s="13" t="s">
        <v>78</v>
      </c>
      <c r="AY138" s="227" t="s">
        <v>111</v>
      </c>
    </row>
    <row r="139" spans="1:65" s="2" customFormat="1" ht="55.5" customHeight="1">
      <c r="A139" s="33"/>
      <c r="B139" s="34"/>
      <c r="C139" s="202" t="s">
        <v>165</v>
      </c>
      <c r="D139" s="202" t="s">
        <v>113</v>
      </c>
      <c r="E139" s="203" t="s">
        <v>166</v>
      </c>
      <c r="F139" s="204" t="s">
        <v>167</v>
      </c>
      <c r="G139" s="205" t="s">
        <v>116</v>
      </c>
      <c r="H139" s="206">
        <v>723.75</v>
      </c>
      <c r="I139" s="207"/>
      <c r="J139" s="208">
        <f>ROUND(I139*H139,2)</f>
        <v>0</v>
      </c>
      <c r="K139" s="209"/>
      <c r="L139" s="38"/>
      <c r="M139" s="210" t="s">
        <v>1</v>
      </c>
      <c r="N139" s="211" t="s">
        <v>38</v>
      </c>
      <c r="O139" s="70"/>
      <c r="P139" s="212">
        <f>O139*H139</f>
        <v>0</v>
      </c>
      <c r="Q139" s="212">
        <v>0</v>
      </c>
      <c r="R139" s="212">
        <f>Q139*H139</f>
        <v>0</v>
      </c>
      <c r="S139" s="212">
        <v>0.126</v>
      </c>
      <c r="T139" s="213">
        <f>S139*H139</f>
        <v>91.1925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14" t="s">
        <v>117</v>
      </c>
      <c r="AT139" s="214" t="s">
        <v>113</v>
      </c>
      <c r="AU139" s="214" t="s">
        <v>83</v>
      </c>
      <c r="AY139" s="16" t="s">
        <v>111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6" t="s">
        <v>78</v>
      </c>
      <c r="BK139" s="215">
        <f>ROUND(I139*H139,2)</f>
        <v>0</v>
      </c>
      <c r="BL139" s="16" t="s">
        <v>117</v>
      </c>
      <c r="BM139" s="214" t="s">
        <v>168</v>
      </c>
    </row>
    <row r="140" spans="2:51" s="13" customFormat="1" ht="11.25">
      <c r="B140" s="216"/>
      <c r="C140" s="217"/>
      <c r="D140" s="218" t="s">
        <v>119</v>
      </c>
      <c r="E140" s="219" t="s">
        <v>1</v>
      </c>
      <c r="F140" s="220" t="s">
        <v>169</v>
      </c>
      <c r="G140" s="217"/>
      <c r="H140" s="221">
        <v>723.75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119</v>
      </c>
      <c r="AU140" s="227" t="s">
        <v>83</v>
      </c>
      <c r="AV140" s="13" t="s">
        <v>83</v>
      </c>
      <c r="AW140" s="13" t="s">
        <v>30</v>
      </c>
      <c r="AX140" s="13" t="s">
        <v>78</v>
      </c>
      <c r="AY140" s="227" t="s">
        <v>111</v>
      </c>
    </row>
    <row r="141" spans="2:63" s="12" customFormat="1" ht="22.9" customHeight="1">
      <c r="B141" s="186"/>
      <c r="C141" s="187"/>
      <c r="D141" s="188" t="s">
        <v>72</v>
      </c>
      <c r="E141" s="200" t="s">
        <v>170</v>
      </c>
      <c r="F141" s="200" t="s">
        <v>171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SUM(P142:P143)</f>
        <v>0</v>
      </c>
      <c r="Q141" s="194"/>
      <c r="R141" s="195">
        <f>SUM(R142:R143)</f>
        <v>0</v>
      </c>
      <c r="S141" s="194"/>
      <c r="T141" s="196">
        <f>SUM(T142:T143)</f>
        <v>0</v>
      </c>
      <c r="AR141" s="197" t="s">
        <v>78</v>
      </c>
      <c r="AT141" s="198" t="s">
        <v>72</v>
      </c>
      <c r="AU141" s="198" t="s">
        <v>78</v>
      </c>
      <c r="AY141" s="197" t="s">
        <v>111</v>
      </c>
      <c r="BK141" s="199">
        <f>SUM(BK142:BK143)</f>
        <v>0</v>
      </c>
    </row>
    <row r="142" spans="1:65" s="2" customFormat="1" ht="33" customHeight="1">
      <c r="A142" s="33"/>
      <c r="B142" s="34"/>
      <c r="C142" s="202" t="s">
        <v>172</v>
      </c>
      <c r="D142" s="202" t="s">
        <v>113</v>
      </c>
      <c r="E142" s="203" t="s">
        <v>173</v>
      </c>
      <c r="F142" s="204" t="s">
        <v>174</v>
      </c>
      <c r="G142" s="205" t="s">
        <v>129</v>
      </c>
      <c r="H142" s="206">
        <v>91.193</v>
      </c>
      <c r="I142" s="207"/>
      <c r="J142" s="208">
        <f>ROUND(I142*H142,2)</f>
        <v>0</v>
      </c>
      <c r="K142" s="209"/>
      <c r="L142" s="38"/>
      <c r="M142" s="210" t="s">
        <v>1</v>
      </c>
      <c r="N142" s="211" t="s">
        <v>38</v>
      </c>
      <c r="O142" s="70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14" t="s">
        <v>117</v>
      </c>
      <c r="AT142" s="214" t="s">
        <v>113</v>
      </c>
      <c r="AU142" s="214" t="s">
        <v>83</v>
      </c>
      <c r="AY142" s="16" t="s">
        <v>111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6" t="s">
        <v>78</v>
      </c>
      <c r="BK142" s="215">
        <f>ROUND(I142*H142,2)</f>
        <v>0</v>
      </c>
      <c r="BL142" s="16" t="s">
        <v>117</v>
      </c>
      <c r="BM142" s="214" t="s">
        <v>175</v>
      </c>
    </row>
    <row r="143" spans="1:65" s="2" customFormat="1" ht="33" customHeight="1">
      <c r="A143" s="33"/>
      <c r="B143" s="34"/>
      <c r="C143" s="202" t="s">
        <v>176</v>
      </c>
      <c r="D143" s="202" t="s">
        <v>113</v>
      </c>
      <c r="E143" s="203" t="s">
        <v>177</v>
      </c>
      <c r="F143" s="204" t="s">
        <v>178</v>
      </c>
      <c r="G143" s="205" t="s">
        <v>129</v>
      </c>
      <c r="H143" s="206">
        <v>91.193</v>
      </c>
      <c r="I143" s="207"/>
      <c r="J143" s="208">
        <f>ROUND(I143*H143,2)</f>
        <v>0</v>
      </c>
      <c r="K143" s="209"/>
      <c r="L143" s="38"/>
      <c r="M143" s="210" t="s">
        <v>1</v>
      </c>
      <c r="N143" s="211" t="s">
        <v>38</v>
      </c>
      <c r="O143" s="70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14" t="s">
        <v>117</v>
      </c>
      <c r="AT143" s="214" t="s">
        <v>113</v>
      </c>
      <c r="AU143" s="214" t="s">
        <v>83</v>
      </c>
      <c r="AY143" s="16" t="s">
        <v>111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6" t="s">
        <v>78</v>
      </c>
      <c r="BK143" s="215">
        <f>ROUND(I143*H143,2)</f>
        <v>0</v>
      </c>
      <c r="BL143" s="16" t="s">
        <v>117</v>
      </c>
      <c r="BM143" s="214" t="s">
        <v>179</v>
      </c>
    </row>
    <row r="144" spans="2:63" s="12" customFormat="1" ht="22.9" customHeight="1">
      <c r="B144" s="186"/>
      <c r="C144" s="187"/>
      <c r="D144" s="188" t="s">
        <v>72</v>
      </c>
      <c r="E144" s="200" t="s">
        <v>180</v>
      </c>
      <c r="F144" s="200" t="s">
        <v>181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f>P145</f>
        <v>0</v>
      </c>
      <c r="Q144" s="194"/>
      <c r="R144" s="195">
        <f>R145</f>
        <v>0</v>
      </c>
      <c r="S144" s="194"/>
      <c r="T144" s="196">
        <f>T145</f>
        <v>0</v>
      </c>
      <c r="AR144" s="197" t="s">
        <v>78</v>
      </c>
      <c r="AT144" s="198" t="s">
        <v>72</v>
      </c>
      <c r="AU144" s="198" t="s">
        <v>78</v>
      </c>
      <c r="AY144" s="197" t="s">
        <v>111</v>
      </c>
      <c r="BK144" s="199">
        <f>BK145</f>
        <v>0</v>
      </c>
    </row>
    <row r="145" spans="1:65" s="2" customFormat="1" ht="33" customHeight="1">
      <c r="A145" s="33"/>
      <c r="B145" s="34"/>
      <c r="C145" s="202" t="s">
        <v>182</v>
      </c>
      <c r="D145" s="202" t="s">
        <v>113</v>
      </c>
      <c r="E145" s="203" t="s">
        <v>183</v>
      </c>
      <c r="F145" s="204" t="s">
        <v>184</v>
      </c>
      <c r="G145" s="205" t="s">
        <v>129</v>
      </c>
      <c r="H145" s="206">
        <v>213.171</v>
      </c>
      <c r="I145" s="207"/>
      <c r="J145" s="208">
        <f>ROUND(I145*H145,2)</f>
        <v>0</v>
      </c>
      <c r="K145" s="209"/>
      <c r="L145" s="38"/>
      <c r="M145" s="238" t="s">
        <v>1</v>
      </c>
      <c r="N145" s="239" t="s">
        <v>38</v>
      </c>
      <c r="O145" s="240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4" t="s">
        <v>117</v>
      </c>
      <c r="AT145" s="214" t="s">
        <v>113</v>
      </c>
      <c r="AU145" s="214" t="s">
        <v>83</v>
      </c>
      <c r="AY145" s="16" t="s">
        <v>111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6" t="s">
        <v>78</v>
      </c>
      <c r="BK145" s="215">
        <f>ROUND(I145*H145,2)</f>
        <v>0</v>
      </c>
      <c r="BL145" s="16" t="s">
        <v>117</v>
      </c>
      <c r="BM145" s="214" t="s">
        <v>185</v>
      </c>
    </row>
    <row r="146" spans="1:31" s="2" customFormat="1" ht="6.95" customHeight="1">
      <c r="A146" s="33"/>
      <c r="B146" s="53"/>
      <c r="C146" s="54"/>
      <c r="D146" s="54"/>
      <c r="E146" s="54"/>
      <c r="F146" s="54"/>
      <c r="G146" s="54"/>
      <c r="H146" s="54"/>
      <c r="I146" s="150"/>
      <c r="J146" s="54"/>
      <c r="K146" s="54"/>
      <c r="L146" s="38"/>
      <c r="M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</sheetData>
  <sheetProtection algorithmName="SHA-512" hashValue="1SUtCqws4euFiHufYpGfxxyPiWgSTEG839LAvmbpwGUYpwM06loEj8D02LYrRPEzaBnb0Vkybh5OopMLcpoMtg==" saltValue="R0HuwpXP+lEoS5AO8D70K+1m+99tlVV9NZnlWM31kkBTA+5YfGN/yMUDlz8ps9YzYQX0+LTdFEqLpoI9uaVg8w==" spinCount="100000" sheet="1" objects="1" scenarios="1" formatColumns="0" formatRows="0" autoFilter="0"/>
  <autoFilter ref="C117:K145"/>
  <mergeCells count="6">
    <mergeCell ref="L2:V2"/>
    <mergeCell ref="E7:H7"/>
    <mergeCell ref="E16:H16"/>
    <mergeCell ref="E25:H25"/>
    <mergeCell ref="E85:H85"/>
    <mergeCell ref="E110:H11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6" t="s">
        <v>82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9"/>
      <c r="AT3" s="16" t="s">
        <v>83</v>
      </c>
    </row>
    <row r="4" spans="2:46" s="1" customFormat="1" ht="24.95" customHeight="1">
      <c r="B4" s="19"/>
      <c r="D4" s="110" t="s">
        <v>84</v>
      </c>
      <c r="I4" s="106"/>
      <c r="L4" s="19"/>
      <c r="M4" s="111" t="s">
        <v>10</v>
      </c>
      <c r="AT4" s="16" t="s">
        <v>4</v>
      </c>
    </row>
    <row r="5" spans="2:12" s="1" customFormat="1" ht="6.95" customHeight="1">
      <c r="B5" s="19"/>
      <c r="I5" s="106"/>
      <c r="L5" s="19"/>
    </row>
    <row r="6" spans="2:12" s="1" customFormat="1" ht="12" customHeight="1">
      <c r="B6" s="19"/>
      <c r="D6" s="112" t="s">
        <v>16</v>
      </c>
      <c r="I6" s="106"/>
      <c r="L6" s="19"/>
    </row>
    <row r="7" spans="2:12" s="1" customFormat="1" ht="23.25" customHeight="1">
      <c r="B7" s="19"/>
      <c r="E7" s="290" t="str">
        <f>'Rekapitulace stavby'!K6</f>
        <v>Rekonstrukce Červenohrádecké ulice II.a III. etapa část 2  DIO - oprava povrchu</v>
      </c>
      <c r="F7" s="291"/>
      <c r="G7" s="291"/>
      <c r="H7" s="291"/>
      <c r="I7" s="106"/>
      <c r="L7" s="19"/>
    </row>
    <row r="8" spans="1:31" s="2" customFormat="1" ht="12" customHeight="1">
      <c r="A8" s="33"/>
      <c r="B8" s="38"/>
      <c r="C8" s="33"/>
      <c r="D8" s="112" t="s">
        <v>186</v>
      </c>
      <c r="E8" s="33"/>
      <c r="F8" s="33"/>
      <c r="G8" s="33"/>
      <c r="H8" s="33"/>
      <c r="I8" s="11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4" t="s">
        <v>187</v>
      </c>
      <c r="F9" s="285"/>
      <c r="G9" s="285"/>
      <c r="H9" s="285"/>
      <c r="I9" s="11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11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2" t="s">
        <v>18</v>
      </c>
      <c r="E11" s="33"/>
      <c r="F11" s="114" t="s">
        <v>1</v>
      </c>
      <c r="G11" s="33"/>
      <c r="H11" s="33"/>
      <c r="I11" s="115" t="s">
        <v>19</v>
      </c>
      <c r="J11" s="114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20</v>
      </c>
      <c r="E12" s="33"/>
      <c r="F12" s="114" t="s">
        <v>188</v>
      </c>
      <c r="G12" s="33"/>
      <c r="H12" s="33"/>
      <c r="I12" s="115" t="s">
        <v>22</v>
      </c>
      <c r="J12" s="116" t="str">
        <f>'Rekapitulace stavby'!AN8</f>
        <v>9. 8. 2020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11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24</v>
      </c>
      <c r="E14" s="33"/>
      <c r="F14" s="33"/>
      <c r="G14" s="33"/>
      <c r="H14" s="33"/>
      <c r="I14" s="115" t="s">
        <v>25</v>
      </c>
      <c r="J14" s="114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4" t="str">
        <f>IF('Rekapitulace stavby'!E11="","",'Rekapitulace stavby'!E11)</f>
        <v xml:space="preserve"> </v>
      </c>
      <c r="F15" s="33"/>
      <c r="G15" s="33"/>
      <c r="H15" s="33"/>
      <c r="I15" s="115" t="s">
        <v>26</v>
      </c>
      <c r="J15" s="114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11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27</v>
      </c>
      <c r="E17" s="33"/>
      <c r="F17" s="33"/>
      <c r="G17" s="33"/>
      <c r="H17" s="33"/>
      <c r="I17" s="115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6" t="str">
        <f>'Rekapitulace stavby'!E14</f>
        <v>Vyplň údaj</v>
      </c>
      <c r="F18" s="287"/>
      <c r="G18" s="287"/>
      <c r="H18" s="287"/>
      <c r="I18" s="115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11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29</v>
      </c>
      <c r="E20" s="33"/>
      <c r="F20" s="33"/>
      <c r="G20" s="33"/>
      <c r="H20" s="33"/>
      <c r="I20" s="115" t="s">
        <v>25</v>
      </c>
      <c r="J20" s="114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4" t="str">
        <f>IF('Rekapitulace stavby'!E17="","",'Rekapitulace stavby'!E17)</f>
        <v xml:space="preserve"> </v>
      </c>
      <c r="F21" s="33"/>
      <c r="G21" s="33"/>
      <c r="H21" s="33"/>
      <c r="I21" s="115" t="s">
        <v>26</v>
      </c>
      <c r="J21" s="114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11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31</v>
      </c>
      <c r="E23" s="33"/>
      <c r="F23" s="33"/>
      <c r="G23" s="33"/>
      <c r="H23" s="33"/>
      <c r="I23" s="115" t="s">
        <v>25</v>
      </c>
      <c r="J23" s="114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4" t="str">
        <f>IF('Rekapitulace stavby'!E20="","",'Rekapitulace stavby'!E20)</f>
        <v xml:space="preserve"> </v>
      </c>
      <c r="F24" s="33"/>
      <c r="G24" s="33"/>
      <c r="H24" s="33"/>
      <c r="I24" s="115" t="s">
        <v>26</v>
      </c>
      <c r="J24" s="114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11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32</v>
      </c>
      <c r="E26" s="33"/>
      <c r="F26" s="33"/>
      <c r="G26" s="33"/>
      <c r="H26" s="33"/>
      <c r="I26" s="11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7"/>
      <c r="B27" s="118"/>
      <c r="C27" s="117"/>
      <c r="D27" s="117"/>
      <c r="E27" s="288" t="s">
        <v>1</v>
      </c>
      <c r="F27" s="288"/>
      <c r="G27" s="288"/>
      <c r="H27" s="288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11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21"/>
      <c r="E29" s="121"/>
      <c r="F29" s="121"/>
      <c r="G29" s="121"/>
      <c r="H29" s="121"/>
      <c r="I29" s="122"/>
      <c r="J29" s="121"/>
      <c r="K29" s="121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23" t="s">
        <v>33</v>
      </c>
      <c r="E30" s="33"/>
      <c r="F30" s="33"/>
      <c r="G30" s="33"/>
      <c r="H30" s="33"/>
      <c r="I30" s="113"/>
      <c r="J30" s="124">
        <f>ROUND(J119,2)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1"/>
      <c r="E31" s="121"/>
      <c r="F31" s="121"/>
      <c r="G31" s="121"/>
      <c r="H31" s="121"/>
      <c r="I31" s="122"/>
      <c r="J31" s="121"/>
      <c r="K31" s="121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5" t="s">
        <v>35</v>
      </c>
      <c r="G32" s="33"/>
      <c r="H32" s="33"/>
      <c r="I32" s="126" t="s">
        <v>34</v>
      </c>
      <c r="J32" s="125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7" t="s">
        <v>37</v>
      </c>
      <c r="E33" s="112" t="s">
        <v>38</v>
      </c>
      <c r="F33" s="128">
        <f>ROUND((SUM(BE119:BE125)),2)</f>
        <v>0</v>
      </c>
      <c r="G33" s="33"/>
      <c r="H33" s="33"/>
      <c r="I33" s="129">
        <v>0.21</v>
      </c>
      <c r="J33" s="128">
        <f>ROUND(((SUM(BE119:BE125))*I33),2)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39</v>
      </c>
      <c r="F34" s="128">
        <f>ROUND((SUM(BF119:BF125)),2)</f>
        <v>0</v>
      </c>
      <c r="G34" s="33"/>
      <c r="H34" s="33"/>
      <c r="I34" s="129">
        <v>0.15</v>
      </c>
      <c r="J34" s="128">
        <f>ROUND(((SUM(BF119:BF125))*I34),2)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40</v>
      </c>
      <c r="F35" s="128">
        <f>ROUND((SUM(BG119:BG125)),2)</f>
        <v>0</v>
      </c>
      <c r="G35" s="33"/>
      <c r="H35" s="33"/>
      <c r="I35" s="129">
        <v>0.21</v>
      </c>
      <c r="J35" s="128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41</v>
      </c>
      <c r="F36" s="128">
        <f>ROUND((SUM(BH119:BH125)),2)</f>
        <v>0</v>
      </c>
      <c r="G36" s="33"/>
      <c r="H36" s="33"/>
      <c r="I36" s="129">
        <v>0.15</v>
      </c>
      <c r="J36" s="128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42</v>
      </c>
      <c r="F37" s="128">
        <f>ROUND((SUM(BI119:BI125)),2)</f>
        <v>0</v>
      </c>
      <c r="G37" s="33"/>
      <c r="H37" s="33"/>
      <c r="I37" s="129">
        <v>0</v>
      </c>
      <c r="J37" s="128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11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30"/>
      <c r="D39" s="131" t="s">
        <v>43</v>
      </c>
      <c r="E39" s="132"/>
      <c r="F39" s="132"/>
      <c r="G39" s="133" t="s">
        <v>44</v>
      </c>
      <c r="H39" s="134" t="s">
        <v>45</v>
      </c>
      <c r="I39" s="135"/>
      <c r="J39" s="136">
        <f>SUM(J30:J37)</f>
        <v>0</v>
      </c>
      <c r="K39" s="137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11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I41" s="106"/>
      <c r="L41" s="19"/>
    </row>
    <row r="42" spans="2:12" s="1" customFormat="1" ht="14.45" customHeight="1">
      <c r="B42" s="19"/>
      <c r="I42" s="106"/>
      <c r="L42" s="19"/>
    </row>
    <row r="43" spans="2:12" s="1" customFormat="1" ht="14.45" customHeight="1">
      <c r="B43" s="19"/>
      <c r="I43" s="106"/>
      <c r="L43" s="19"/>
    </row>
    <row r="44" spans="2:12" s="1" customFormat="1" ht="14.45" customHeight="1">
      <c r="B44" s="19"/>
      <c r="I44" s="106"/>
      <c r="L44" s="19"/>
    </row>
    <row r="45" spans="2:12" s="1" customFormat="1" ht="14.45" customHeight="1">
      <c r="B45" s="19"/>
      <c r="I45" s="106"/>
      <c r="L45" s="19"/>
    </row>
    <row r="46" spans="2:12" s="1" customFormat="1" ht="14.45" customHeight="1">
      <c r="B46" s="19"/>
      <c r="I46" s="106"/>
      <c r="L46" s="19"/>
    </row>
    <row r="47" spans="2:12" s="1" customFormat="1" ht="14.45" customHeight="1">
      <c r="B47" s="19"/>
      <c r="I47" s="106"/>
      <c r="L47" s="19"/>
    </row>
    <row r="48" spans="2:12" s="1" customFormat="1" ht="14.45" customHeight="1">
      <c r="B48" s="19"/>
      <c r="I48" s="106"/>
      <c r="L48" s="19"/>
    </row>
    <row r="49" spans="2:12" s="1" customFormat="1" ht="14.45" customHeight="1">
      <c r="B49" s="19"/>
      <c r="I49" s="106"/>
      <c r="L49" s="19"/>
    </row>
    <row r="50" spans="2:12" s="2" customFormat="1" ht="14.45" customHeight="1">
      <c r="B50" s="50"/>
      <c r="D50" s="138" t="s">
        <v>46</v>
      </c>
      <c r="E50" s="139"/>
      <c r="F50" s="139"/>
      <c r="G50" s="138" t="s">
        <v>47</v>
      </c>
      <c r="H50" s="139"/>
      <c r="I50" s="140"/>
      <c r="J50" s="139"/>
      <c r="K50" s="139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41" t="s">
        <v>48</v>
      </c>
      <c r="E61" s="142"/>
      <c r="F61" s="143" t="s">
        <v>49</v>
      </c>
      <c r="G61" s="141" t="s">
        <v>48</v>
      </c>
      <c r="H61" s="142"/>
      <c r="I61" s="144"/>
      <c r="J61" s="145" t="s">
        <v>49</v>
      </c>
      <c r="K61" s="142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8" t="s">
        <v>50</v>
      </c>
      <c r="E65" s="146"/>
      <c r="F65" s="146"/>
      <c r="G65" s="138" t="s">
        <v>51</v>
      </c>
      <c r="H65" s="146"/>
      <c r="I65" s="147"/>
      <c r="J65" s="146"/>
      <c r="K65" s="146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41" t="s">
        <v>48</v>
      </c>
      <c r="E76" s="142"/>
      <c r="F76" s="143" t="s">
        <v>49</v>
      </c>
      <c r="G76" s="141" t="s">
        <v>48</v>
      </c>
      <c r="H76" s="142"/>
      <c r="I76" s="144"/>
      <c r="J76" s="145" t="s">
        <v>49</v>
      </c>
      <c r="K76" s="142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85</v>
      </c>
      <c r="D82" s="35"/>
      <c r="E82" s="35"/>
      <c r="F82" s="35"/>
      <c r="G82" s="35"/>
      <c r="H82" s="35"/>
      <c r="I82" s="113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3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13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5"/>
      <c r="D85" s="35"/>
      <c r="E85" s="292" t="str">
        <f>E7</f>
        <v>Rekonstrukce Červenohrádecké ulice II.a III. etapa část 2  DIO - oprava povrchu</v>
      </c>
      <c r="F85" s="293"/>
      <c r="G85" s="293"/>
      <c r="H85" s="293"/>
      <c r="I85" s="113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186</v>
      </c>
      <c r="D86" s="35"/>
      <c r="E86" s="35"/>
      <c r="F86" s="35"/>
      <c r="G86" s="35"/>
      <c r="H86" s="35"/>
      <c r="I86" s="113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2" t="str">
        <f>E9</f>
        <v>06-24-201 - Vedlejší náklady</v>
      </c>
      <c r="F87" s="289"/>
      <c r="G87" s="289"/>
      <c r="H87" s="289"/>
      <c r="I87" s="113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13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Plzeň</v>
      </c>
      <c r="G89" s="35"/>
      <c r="H89" s="35"/>
      <c r="I89" s="115" t="s">
        <v>22</v>
      </c>
      <c r="J89" s="65" t="str">
        <f>IF(J12="","",J12)</f>
        <v>9. 8. 2020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3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115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115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13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54" t="s">
        <v>86</v>
      </c>
      <c r="D94" s="155"/>
      <c r="E94" s="155"/>
      <c r="F94" s="155"/>
      <c r="G94" s="155"/>
      <c r="H94" s="155"/>
      <c r="I94" s="156"/>
      <c r="J94" s="157" t="s">
        <v>87</v>
      </c>
      <c r="K94" s="15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3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8" t="s">
        <v>88</v>
      </c>
      <c r="D96" s="35"/>
      <c r="E96" s="35"/>
      <c r="F96" s="35"/>
      <c r="G96" s="35"/>
      <c r="H96" s="35"/>
      <c r="I96" s="113"/>
      <c r="J96" s="83">
        <f>J119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89</v>
      </c>
    </row>
    <row r="97" spans="2:12" s="9" customFormat="1" ht="24.95" customHeight="1">
      <c r="B97" s="159"/>
      <c r="C97" s="160"/>
      <c r="D97" s="161" t="s">
        <v>189</v>
      </c>
      <c r="E97" s="162"/>
      <c r="F97" s="162"/>
      <c r="G97" s="162"/>
      <c r="H97" s="162"/>
      <c r="I97" s="163"/>
      <c r="J97" s="164">
        <f>J120</f>
        <v>0</v>
      </c>
      <c r="K97" s="160"/>
      <c r="L97" s="165"/>
    </row>
    <row r="98" spans="2:12" s="10" customFormat="1" ht="19.9" customHeight="1">
      <c r="B98" s="166"/>
      <c r="C98" s="167"/>
      <c r="D98" s="168" t="s">
        <v>190</v>
      </c>
      <c r="E98" s="169"/>
      <c r="F98" s="169"/>
      <c r="G98" s="169"/>
      <c r="H98" s="169"/>
      <c r="I98" s="170"/>
      <c r="J98" s="171">
        <f>J121</f>
        <v>0</v>
      </c>
      <c r="K98" s="167"/>
      <c r="L98" s="172"/>
    </row>
    <row r="99" spans="2:12" s="10" customFormat="1" ht="19.9" customHeight="1">
      <c r="B99" s="166"/>
      <c r="C99" s="167"/>
      <c r="D99" s="168" t="s">
        <v>191</v>
      </c>
      <c r="E99" s="169"/>
      <c r="F99" s="169"/>
      <c r="G99" s="169"/>
      <c r="H99" s="169"/>
      <c r="I99" s="170"/>
      <c r="J99" s="171">
        <f>J124</f>
        <v>0</v>
      </c>
      <c r="K99" s="167"/>
      <c r="L99" s="172"/>
    </row>
    <row r="100" spans="1:31" s="2" customFormat="1" ht="21.75" customHeight="1">
      <c r="A100" s="33"/>
      <c r="B100" s="34"/>
      <c r="C100" s="35"/>
      <c r="D100" s="35"/>
      <c r="E100" s="35"/>
      <c r="F100" s="35"/>
      <c r="G100" s="35"/>
      <c r="H100" s="35"/>
      <c r="I100" s="113"/>
      <c r="J100" s="35"/>
      <c r="K100" s="35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53"/>
      <c r="C101" s="54"/>
      <c r="D101" s="54"/>
      <c r="E101" s="54"/>
      <c r="F101" s="54"/>
      <c r="G101" s="54"/>
      <c r="H101" s="54"/>
      <c r="I101" s="150"/>
      <c r="J101" s="54"/>
      <c r="K101" s="54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96</v>
      </c>
      <c r="D106" s="35"/>
      <c r="E106" s="35"/>
      <c r="F106" s="35"/>
      <c r="G106" s="35"/>
      <c r="H106" s="35"/>
      <c r="I106" s="113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113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5"/>
      <c r="E108" s="35"/>
      <c r="F108" s="35"/>
      <c r="G108" s="35"/>
      <c r="H108" s="35"/>
      <c r="I108" s="113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3.25" customHeight="1">
      <c r="A109" s="33"/>
      <c r="B109" s="34"/>
      <c r="C109" s="35"/>
      <c r="D109" s="35"/>
      <c r="E109" s="292" t="str">
        <f>E7</f>
        <v>Rekonstrukce Červenohrádecké ulice II.a III. etapa část 2  DIO - oprava povrchu</v>
      </c>
      <c r="F109" s="293"/>
      <c r="G109" s="293"/>
      <c r="H109" s="293"/>
      <c r="I109" s="113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186</v>
      </c>
      <c r="D110" s="35"/>
      <c r="E110" s="35"/>
      <c r="F110" s="35"/>
      <c r="G110" s="35"/>
      <c r="H110" s="35"/>
      <c r="I110" s="113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62" t="str">
        <f>E9</f>
        <v>06-24-201 - Vedlejší náklady</v>
      </c>
      <c r="F111" s="289"/>
      <c r="G111" s="289"/>
      <c r="H111" s="289"/>
      <c r="I111" s="113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113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20</v>
      </c>
      <c r="D113" s="35"/>
      <c r="E113" s="35"/>
      <c r="F113" s="26" t="str">
        <f>F12</f>
        <v>Plzeň</v>
      </c>
      <c r="G113" s="35"/>
      <c r="H113" s="35"/>
      <c r="I113" s="115" t="s">
        <v>22</v>
      </c>
      <c r="J113" s="65" t="str">
        <f>IF(J12="","",J12)</f>
        <v>9. 8. 2020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113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24</v>
      </c>
      <c r="D115" s="35"/>
      <c r="E115" s="35"/>
      <c r="F115" s="26" t="str">
        <f>E15</f>
        <v xml:space="preserve"> </v>
      </c>
      <c r="G115" s="35"/>
      <c r="H115" s="35"/>
      <c r="I115" s="115" t="s">
        <v>29</v>
      </c>
      <c r="J115" s="31" t="str">
        <f>E21</f>
        <v xml:space="preserve"> 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27</v>
      </c>
      <c r="D116" s="35"/>
      <c r="E116" s="35"/>
      <c r="F116" s="26" t="str">
        <f>IF(E18="","",E18)</f>
        <v>Vyplň údaj</v>
      </c>
      <c r="G116" s="35"/>
      <c r="H116" s="35"/>
      <c r="I116" s="115" t="s">
        <v>31</v>
      </c>
      <c r="J116" s="31" t="str">
        <f>E24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0.35" customHeight="1">
      <c r="A117" s="33"/>
      <c r="B117" s="34"/>
      <c r="C117" s="35"/>
      <c r="D117" s="35"/>
      <c r="E117" s="35"/>
      <c r="F117" s="35"/>
      <c r="G117" s="35"/>
      <c r="H117" s="35"/>
      <c r="I117" s="113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9.25" customHeight="1">
      <c r="A118" s="173"/>
      <c r="B118" s="174"/>
      <c r="C118" s="175" t="s">
        <v>97</v>
      </c>
      <c r="D118" s="176" t="s">
        <v>58</v>
      </c>
      <c r="E118" s="176" t="s">
        <v>54</v>
      </c>
      <c r="F118" s="176" t="s">
        <v>55</v>
      </c>
      <c r="G118" s="176" t="s">
        <v>98</v>
      </c>
      <c r="H118" s="176" t="s">
        <v>99</v>
      </c>
      <c r="I118" s="177" t="s">
        <v>100</v>
      </c>
      <c r="J118" s="178" t="s">
        <v>87</v>
      </c>
      <c r="K118" s="179" t="s">
        <v>101</v>
      </c>
      <c r="L118" s="180"/>
      <c r="M118" s="74" t="s">
        <v>1</v>
      </c>
      <c r="N118" s="75" t="s">
        <v>37</v>
      </c>
      <c r="O118" s="75" t="s">
        <v>102</v>
      </c>
      <c r="P118" s="75" t="s">
        <v>103</v>
      </c>
      <c r="Q118" s="75" t="s">
        <v>104</v>
      </c>
      <c r="R118" s="75" t="s">
        <v>105</v>
      </c>
      <c r="S118" s="75" t="s">
        <v>106</v>
      </c>
      <c r="T118" s="76" t="s">
        <v>107</v>
      </c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</row>
    <row r="119" spans="1:63" s="2" customFormat="1" ht="22.9" customHeight="1">
      <c r="A119" s="33"/>
      <c r="B119" s="34"/>
      <c r="C119" s="81" t="s">
        <v>108</v>
      </c>
      <c r="D119" s="35"/>
      <c r="E119" s="35"/>
      <c r="F119" s="35"/>
      <c r="G119" s="35"/>
      <c r="H119" s="35"/>
      <c r="I119" s="113"/>
      <c r="J119" s="181">
        <f>BK119</f>
        <v>0</v>
      </c>
      <c r="K119" s="35"/>
      <c r="L119" s="38"/>
      <c r="M119" s="77"/>
      <c r="N119" s="182"/>
      <c r="O119" s="78"/>
      <c r="P119" s="183">
        <f>P120</f>
        <v>0</v>
      </c>
      <c r="Q119" s="78"/>
      <c r="R119" s="183">
        <f>R120</f>
        <v>0</v>
      </c>
      <c r="S119" s="78"/>
      <c r="T119" s="184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72</v>
      </c>
      <c r="AU119" s="16" t="s">
        <v>89</v>
      </c>
      <c r="BK119" s="185">
        <f>BK120</f>
        <v>0</v>
      </c>
    </row>
    <row r="120" spans="2:63" s="12" customFormat="1" ht="25.9" customHeight="1">
      <c r="B120" s="186"/>
      <c r="C120" s="187"/>
      <c r="D120" s="188" t="s">
        <v>72</v>
      </c>
      <c r="E120" s="189" t="s">
        <v>192</v>
      </c>
      <c r="F120" s="189" t="s">
        <v>193</v>
      </c>
      <c r="G120" s="187"/>
      <c r="H120" s="187"/>
      <c r="I120" s="190"/>
      <c r="J120" s="191">
        <f>BK120</f>
        <v>0</v>
      </c>
      <c r="K120" s="187"/>
      <c r="L120" s="192"/>
      <c r="M120" s="193"/>
      <c r="N120" s="194"/>
      <c r="O120" s="194"/>
      <c r="P120" s="195">
        <f>P121+P124</f>
        <v>0</v>
      </c>
      <c r="Q120" s="194"/>
      <c r="R120" s="195">
        <f>R121+R124</f>
        <v>0</v>
      </c>
      <c r="S120" s="194"/>
      <c r="T120" s="196">
        <f>T121+T124</f>
        <v>0</v>
      </c>
      <c r="AR120" s="197" t="s">
        <v>121</v>
      </c>
      <c r="AT120" s="198" t="s">
        <v>72</v>
      </c>
      <c r="AU120" s="198" t="s">
        <v>73</v>
      </c>
      <c r="AY120" s="197" t="s">
        <v>111</v>
      </c>
      <c r="BK120" s="199">
        <f>BK121+BK124</f>
        <v>0</v>
      </c>
    </row>
    <row r="121" spans="2:63" s="12" customFormat="1" ht="22.9" customHeight="1">
      <c r="B121" s="186"/>
      <c r="C121" s="187"/>
      <c r="D121" s="188" t="s">
        <v>72</v>
      </c>
      <c r="E121" s="200" t="s">
        <v>194</v>
      </c>
      <c r="F121" s="200" t="s">
        <v>195</v>
      </c>
      <c r="G121" s="187"/>
      <c r="H121" s="187"/>
      <c r="I121" s="190"/>
      <c r="J121" s="201">
        <f>BK121</f>
        <v>0</v>
      </c>
      <c r="K121" s="187"/>
      <c r="L121" s="192"/>
      <c r="M121" s="193"/>
      <c r="N121" s="194"/>
      <c r="O121" s="194"/>
      <c r="P121" s="195">
        <f>SUM(P122:P123)</f>
        <v>0</v>
      </c>
      <c r="Q121" s="194"/>
      <c r="R121" s="195">
        <f>SUM(R122:R123)</f>
        <v>0</v>
      </c>
      <c r="S121" s="194"/>
      <c r="T121" s="196">
        <f>SUM(T122:T123)</f>
        <v>0</v>
      </c>
      <c r="AR121" s="197" t="s">
        <v>121</v>
      </c>
      <c r="AT121" s="198" t="s">
        <v>72</v>
      </c>
      <c r="AU121" s="198" t="s">
        <v>78</v>
      </c>
      <c r="AY121" s="197" t="s">
        <v>111</v>
      </c>
      <c r="BK121" s="199">
        <f>SUM(BK122:BK123)</f>
        <v>0</v>
      </c>
    </row>
    <row r="122" spans="1:65" s="2" customFormat="1" ht="21.75" customHeight="1">
      <c r="A122" s="33"/>
      <c r="B122" s="34"/>
      <c r="C122" s="202" t="s">
        <v>78</v>
      </c>
      <c r="D122" s="202" t="s">
        <v>113</v>
      </c>
      <c r="E122" s="203" t="s">
        <v>196</v>
      </c>
      <c r="F122" s="204" t="s">
        <v>197</v>
      </c>
      <c r="G122" s="205" t="s">
        <v>150</v>
      </c>
      <c r="H122" s="206">
        <v>1</v>
      </c>
      <c r="I122" s="207"/>
      <c r="J122" s="208">
        <f>ROUND(I122*H122,2)</f>
        <v>0</v>
      </c>
      <c r="K122" s="209"/>
      <c r="L122" s="38"/>
      <c r="M122" s="210" t="s">
        <v>1</v>
      </c>
      <c r="N122" s="211" t="s">
        <v>38</v>
      </c>
      <c r="O122" s="70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214" t="s">
        <v>198</v>
      </c>
      <c r="AT122" s="214" t="s">
        <v>113</v>
      </c>
      <c r="AU122" s="214" t="s">
        <v>83</v>
      </c>
      <c r="AY122" s="16" t="s">
        <v>111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6" t="s">
        <v>78</v>
      </c>
      <c r="BK122" s="215">
        <f>ROUND(I122*H122,2)</f>
        <v>0</v>
      </c>
      <c r="BL122" s="16" t="s">
        <v>198</v>
      </c>
      <c r="BM122" s="214" t="s">
        <v>199</v>
      </c>
    </row>
    <row r="123" spans="1:65" s="2" customFormat="1" ht="16.5" customHeight="1">
      <c r="A123" s="33"/>
      <c r="B123" s="34"/>
      <c r="C123" s="202" t="s">
        <v>141</v>
      </c>
      <c r="D123" s="202" t="s">
        <v>113</v>
      </c>
      <c r="E123" s="203" t="s">
        <v>200</v>
      </c>
      <c r="F123" s="204" t="s">
        <v>201</v>
      </c>
      <c r="G123" s="205" t="s">
        <v>150</v>
      </c>
      <c r="H123" s="206">
        <v>1</v>
      </c>
      <c r="I123" s="207"/>
      <c r="J123" s="208">
        <f>ROUND(I123*H123,2)</f>
        <v>0</v>
      </c>
      <c r="K123" s="209"/>
      <c r="L123" s="38"/>
      <c r="M123" s="210" t="s">
        <v>1</v>
      </c>
      <c r="N123" s="211" t="s">
        <v>38</v>
      </c>
      <c r="O123" s="70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14" t="s">
        <v>198</v>
      </c>
      <c r="AT123" s="214" t="s">
        <v>113</v>
      </c>
      <c r="AU123" s="214" t="s">
        <v>83</v>
      </c>
      <c r="AY123" s="16" t="s">
        <v>111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78</v>
      </c>
      <c r="BK123" s="215">
        <f>ROUND(I123*H123,2)</f>
        <v>0</v>
      </c>
      <c r="BL123" s="16" t="s">
        <v>198</v>
      </c>
      <c r="BM123" s="214" t="s">
        <v>202</v>
      </c>
    </row>
    <row r="124" spans="2:63" s="12" customFormat="1" ht="22.9" customHeight="1">
      <c r="B124" s="186"/>
      <c r="C124" s="187"/>
      <c r="D124" s="188" t="s">
        <v>72</v>
      </c>
      <c r="E124" s="200" t="s">
        <v>203</v>
      </c>
      <c r="F124" s="200" t="s">
        <v>204</v>
      </c>
      <c r="G124" s="187"/>
      <c r="H124" s="187"/>
      <c r="I124" s="190"/>
      <c r="J124" s="201">
        <f>BK124</f>
        <v>0</v>
      </c>
      <c r="K124" s="187"/>
      <c r="L124" s="192"/>
      <c r="M124" s="193"/>
      <c r="N124" s="194"/>
      <c r="O124" s="194"/>
      <c r="P124" s="195">
        <f>P125</f>
        <v>0</v>
      </c>
      <c r="Q124" s="194"/>
      <c r="R124" s="195">
        <f>R125</f>
        <v>0</v>
      </c>
      <c r="S124" s="194"/>
      <c r="T124" s="196">
        <f>T125</f>
        <v>0</v>
      </c>
      <c r="AR124" s="197" t="s">
        <v>121</v>
      </c>
      <c r="AT124" s="198" t="s">
        <v>72</v>
      </c>
      <c r="AU124" s="198" t="s">
        <v>78</v>
      </c>
      <c r="AY124" s="197" t="s">
        <v>111</v>
      </c>
      <c r="BK124" s="199">
        <f>BK125</f>
        <v>0</v>
      </c>
    </row>
    <row r="125" spans="1:65" s="2" customFormat="1" ht="21.75" customHeight="1">
      <c r="A125" s="33"/>
      <c r="B125" s="34"/>
      <c r="C125" s="202" t="s">
        <v>83</v>
      </c>
      <c r="D125" s="202" t="s">
        <v>113</v>
      </c>
      <c r="E125" s="203" t="s">
        <v>205</v>
      </c>
      <c r="F125" s="204" t="s">
        <v>206</v>
      </c>
      <c r="G125" s="205" t="s">
        <v>150</v>
      </c>
      <c r="H125" s="206">
        <v>1</v>
      </c>
      <c r="I125" s="207"/>
      <c r="J125" s="208">
        <f>ROUND(I125*H125,2)</f>
        <v>0</v>
      </c>
      <c r="K125" s="209"/>
      <c r="L125" s="38"/>
      <c r="M125" s="238" t="s">
        <v>1</v>
      </c>
      <c r="N125" s="239" t="s">
        <v>38</v>
      </c>
      <c r="O125" s="240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14" t="s">
        <v>198</v>
      </c>
      <c r="AT125" s="214" t="s">
        <v>113</v>
      </c>
      <c r="AU125" s="214" t="s">
        <v>83</v>
      </c>
      <c r="AY125" s="16" t="s">
        <v>111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6" t="s">
        <v>78</v>
      </c>
      <c r="BK125" s="215">
        <f>ROUND(I125*H125,2)</f>
        <v>0</v>
      </c>
      <c r="BL125" s="16" t="s">
        <v>198</v>
      </c>
      <c r="BM125" s="214" t="s">
        <v>207</v>
      </c>
    </row>
    <row r="126" spans="1:31" s="2" customFormat="1" ht="6.95" customHeight="1">
      <c r="A126" s="33"/>
      <c r="B126" s="53"/>
      <c r="C126" s="54"/>
      <c r="D126" s="54"/>
      <c r="E126" s="54"/>
      <c r="F126" s="54"/>
      <c r="G126" s="54"/>
      <c r="H126" s="54"/>
      <c r="I126" s="150"/>
      <c r="J126" s="54"/>
      <c r="K126" s="54"/>
      <c r="L126" s="38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sheetProtection algorithmName="SHA-512" hashValue="3cJGRzEe9TRwZ3HSHkjMuKupseuuDAqA7sh6HdOxuAULj584tIdL8Urn8YtfkL3PrRi+MMb2UH/F1A/tQtfzlg==" saltValue="4OcfYeZDbC1IddkgHmEQ+QTteIs7t2P95wzT6DqjEAmahgM7t3COFSBkPcJ5pHkUfTppoYVBDmVo70k/Jcp2gg==" spinCount="100000" sheet="1" objects="1" scenarios="1" formatColumns="0" formatRows="0" autoFilter="0"/>
  <autoFilter ref="C118:K12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Čeněk Stehlík</dc:creator>
  <cp:keywords/>
  <dc:description/>
  <cp:lastModifiedBy>Michal Nedvěd</cp:lastModifiedBy>
  <dcterms:created xsi:type="dcterms:W3CDTF">2020-08-27T08:39:14Z</dcterms:created>
  <dcterms:modified xsi:type="dcterms:W3CDTF">2020-08-27T09:44:19Z</dcterms:modified>
  <cp:category/>
  <cp:version/>
  <cp:contentType/>
  <cp:contentStatus/>
</cp:coreProperties>
</file>