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lukes\Desktop\"/>
    </mc:Choice>
  </mc:AlternateContent>
  <bookViews>
    <workbookView xWindow="0" yWindow="0" windowWidth="0" windowHeight="0"/>
  </bookViews>
  <sheets>
    <sheet name="Rekapitulace stavby" sheetId="1" r:id="rId1"/>
    <sheet name="01 - SO 01 Stavební úprav..."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'01 - SO 01 Stavební úprav...'!$C$96:$K$683</definedName>
    <definedName name="_xlnm.Print_Area" localSheetId="1">'01 - SO 01 Stavební úprav...'!$C$4:$J$39,'01 - SO 01 Stavební úprav...'!$C$45:$J$78,'01 - SO 01 Stavební úprav...'!$C$84:$K$683</definedName>
    <definedName name="_xlnm.Print_Titles" localSheetId="1">'01 - SO 01 Stavební úprav...'!$96:$96</definedName>
    <definedName name="_xlnm.Print_Area" localSheetId="2">'Pokyny pro vyplnění'!$B$2:$K$71,'Pokyny pro vyplnění'!$B$74:$K$118,'Pokyny pro vyplnění'!$B$121:$K$190,'Pokyny pro vyplnění'!$B$198:$K$218</definedName>
  </definedNames>
  <calcPr/>
</workbook>
</file>

<file path=xl/calcChain.xml><?xml version="1.0" encoding="utf-8"?>
<calcChain xmlns="http://schemas.openxmlformats.org/spreadsheetml/2006/main">
  <c i="2" l="1" r="J37"/>
  <c r="J36"/>
  <c i="1" r="AY55"/>
  <c i="2" r="J35"/>
  <c i="1" r="AX55"/>
  <c i="2" r="BI682"/>
  <c r="BH682"/>
  <c r="BG682"/>
  <c r="BF682"/>
  <c r="T682"/>
  <c r="T681"/>
  <c r="R682"/>
  <c r="R681"/>
  <c r="P682"/>
  <c r="P681"/>
  <c r="BI679"/>
  <c r="BH679"/>
  <c r="BG679"/>
  <c r="BF679"/>
  <c r="T679"/>
  <c r="T678"/>
  <c r="T677"/>
  <c r="R679"/>
  <c r="R678"/>
  <c r="R677"/>
  <c r="P679"/>
  <c r="P678"/>
  <c r="P677"/>
  <c r="BI674"/>
  <c r="BH674"/>
  <c r="BG674"/>
  <c r="BE674"/>
  <c r="T674"/>
  <c r="R674"/>
  <c r="P674"/>
  <c r="BI671"/>
  <c r="BH671"/>
  <c r="BG671"/>
  <c r="BE671"/>
  <c r="T671"/>
  <c r="R671"/>
  <c r="P671"/>
  <c r="BI615"/>
  <c r="BH615"/>
  <c r="BG615"/>
  <c r="BF615"/>
  <c r="T615"/>
  <c r="T614"/>
  <c r="R615"/>
  <c r="R614"/>
  <c r="P615"/>
  <c r="P614"/>
  <c r="BI611"/>
  <c r="BH611"/>
  <c r="BG611"/>
  <c r="BF611"/>
  <c r="T611"/>
  <c r="R611"/>
  <c r="P611"/>
  <c r="BI608"/>
  <c r="BH608"/>
  <c r="BG608"/>
  <c r="BF608"/>
  <c r="T608"/>
  <c r="R608"/>
  <c r="P608"/>
  <c r="BI596"/>
  <c r="BH596"/>
  <c r="BG596"/>
  <c r="BF596"/>
  <c r="T596"/>
  <c r="R596"/>
  <c r="P596"/>
  <c r="BI593"/>
  <c r="BH593"/>
  <c r="BG593"/>
  <c r="BF593"/>
  <c r="T593"/>
  <c r="R593"/>
  <c r="P593"/>
  <c r="BI581"/>
  <c r="BH581"/>
  <c r="BG581"/>
  <c r="BF581"/>
  <c r="T581"/>
  <c r="R581"/>
  <c r="P581"/>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58"/>
  <c r="BH558"/>
  <c r="BG558"/>
  <c r="BF558"/>
  <c r="T558"/>
  <c r="R558"/>
  <c r="P558"/>
  <c r="BI554"/>
  <c r="BH554"/>
  <c r="BG554"/>
  <c r="BF554"/>
  <c r="T554"/>
  <c r="R554"/>
  <c r="P554"/>
  <c r="BI550"/>
  <c r="BH550"/>
  <c r="BG550"/>
  <c r="BF550"/>
  <c r="T550"/>
  <c r="R550"/>
  <c r="P550"/>
  <c r="BI546"/>
  <c r="BH546"/>
  <c r="BG546"/>
  <c r="BF546"/>
  <c r="T546"/>
  <c r="R546"/>
  <c r="P546"/>
  <c r="BI536"/>
  <c r="BH536"/>
  <c r="BG536"/>
  <c r="BF536"/>
  <c r="T536"/>
  <c r="R536"/>
  <c r="P536"/>
  <c r="BI533"/>
  <c r="BH533"/>
  <c r="BG533"/>
  <c r="BF533"/>
  <c r="T533"/>
  <c r="R533"/>
  <c r="P533"/>
  <c r="BI530"/>
  <c r="BH530"/>
  <c r="BG530"/>
  <c r="BF530"/>
  <c r="T530"/>
  <c r="R530"/>
  <c r="P530"/>
  <c r="BI522"/>
  <c r="BH522"/>
  <c r="BG522"/>
  <c r="BF522"/>
  <c r="T522"/>
  <c r="R522"/>
  <c r="P522"/>
  <c r="BI512"/>
  <c r="BH512"/>
  <c r="BG512"/>
  <c r="BF512"/>
  <c r="T512"/>
  <c r="R512"/>
  <c r="P512"/>
  <c r="BI510"/>
  <c r="BH510"/>
  <c r="BG510"/>
  <c r="BF510"/>
  <c r="T510"/>
  <c r="R510"/>
  <c r="P510"/>
  <c r="BI507"/>
  <c r="BH507"/>
  <c r="BG507"/>
  <c r="BF507"/>
  <c r="T507"/>
  <c r="R507"/>
  <c r="P507"/>
  <c r="BI503"/>
  <c r="BH503"/>
  <c r="BG503"/>
  <c r="BF503"/>
  <c r="T503"/>
  <c r="R503"/>
  <c r="P503"/>
  <c r="BI500"/>
  <c r="BH500"/>
  <c r="BG500"/>
  <c r="BF500"/>
  <c r="T500"/>
  <c r="R500"/>
  <c r="P500"/>
  <c r="BI498"/>
  <c r="BH498"/>
  <c r="BG498"/>
  <c r="BF498"/>
  <c r="T498"/>
  <c r="R498"/>
  <c r="P498"/>
  <c r="BI496"/>
  <c r="BH496"/>
  <c r="BG496"/>
  <c r="BF496"/>
  <c r="T496"/>
  <c r="R496"/>
  <c r="P496"/>
  <c r="BI493"/>
  <c r="BH493"/>
  <c r="BG493"/>
  <c r="BF493"/>
  <c r="T493"/>
  <c r="R493"/>
  <c r="P493"/>
  <c r="BI488"/>
  <c r="BH488"/>
  <c r="BG488"/>
  <c r="BF488"/>
  <c r="T488"/>
  <c r="R488"/>
  <c r="P488"/>
  <c r="BI486"/>
  <c r="BH486"/>
  <c r="BG486"/>
  <c r="BF486"/>
  <c r="T486"/>
  <c r="R486"/>
  <c r="P486"/>
  <c r="BI482"/>
  <c r="BH482"/>
  <c r="BG482"/>
  <c r="BF482"/>
  <c r="T482"/>
  <c r="R482"/>
  <c r="P482"/>
  <c r="BI478"/>
  <c r="BH478"/>
  <c r="BG478"/>
  <c r="BF478"/>
  <c r="T478"/>
  <c r="R478"/>
  <c r="P478"/>
  <c r="BI474"/>
  <c r="BH474"/>
  <c r="BG474"/>
  <c r="BF474"/>
  <c r="T474"/>
  <c r="R474"/>
  <c r="P474"/>
  <c r="BI472"/>
  <c r="BH472"/>
  <c r="BG472"/>
  <c r="BF472"/>
  <c r="T472"/>
  <c r="R472"/>
  <c r="P472"/>
  <c r="BI468"/>
  <c r="BH468"/>
  <c r="BG468"/>
  <c r="BF468"/>
  <c r="T468"/>
  <c r="R468"/>
  <c r="P468"/>
  <c r="BI466"/>
  <c r="BH466"/>
  <c r="BG466"/>
  <c r="BF466"/>
  <c r="T466"/>
  <c r="R466"/>
  <c r="P466"/>
  <c r="BI462"/>
  <c r="BH462"/>
  <c r="BG462"/>
  <c r="BF462"/>
  <c r="T462"/>
  <c r="R462"/>
  <c r="P462"/>
  <c r="BI458"/>
  <c r="BH458"/>
  <c r="BG458"/>
  <c r="BF458"/>
  <c r="T458"/>
  <c r="R458"/>
  <c r="P458"/>
  <c r="BI455"/>
  <c r="BH455"/>
  <c r="BG455"/>
  <c r="BF455"/>
  <c r="T455"/>
  <c r="R455"/>
  <c r="P455"/>
  <c r="BI452"/>
  <c r="BH452"/>
  <c r="BG452"/>
  <c r="BF452"/>
  <c r="T452"/>
  <c r="R452"/>
  <c r="P452"/>
  <c r="BI448"/>
  <c r="BH448"/>
  <c r="BG448"/>
  <c r="BF448"/>
  <c r="T448"/>
  <c r="R448"/>
  <c r="P448"/>
  <c r="BI446"/>
  <c r="BH446"/>
  <c r="BG446"/>
  <c r="BF446"/>
  <c r="T446"/>
  <c r="R446"/>
  <c r="P446"/>
  <c r="BI443"/>
  <c r="BH443"/>
  <c r="BG443"/>
  <c r="BF443"/>
  <c r="T443"/>
  <c r="R443"/>
  <c r="P443"/>
  <c r="BI440"/>
  <c r="BH440"/>
  <c r="BG440"/>
  <c r="BF440"/>
  <c r="T440"/>
  <c r="R440"/>
  <c r="P440"/>
  <c r="BI436"/>
  <c r="BH436"/>
  <c r="BG436"/>
  <c r="BF436"/>
  <c r="T436"/>
  <c r="R436"/>
  <c r="P436"/>
  <c r="BI432"/>
  <c r="BH432"/>
  <c r="BG432"/>
  <c r="BF432"/>
  <c r="T432"/>
  <c r="R432"/>
  <c r="P432"/>
  <c r="BI428"/>
  <c r="BH428"/>
  <c r="BG428"/>
  <c r="BF428"/>
  <c r="T428"/>
  <c r="R428"/>
  <c r="P428"/>
  <c r="BI420"/>
  <c r="BH420"/>
  <c r="BG420"/>
  <c r="BF420"/>
  <c r="T420"/>
  <c r="R420"/>
  <c r="P420"/>
  <c r="BI411"/>
  <c r="BH411"/>
  <c r="BG411"/>
  <c r="BF411"/>
  <c r="T411"/>
  <c r="R411"/>
  <c r="P411"/>
  <c r="BI408"/>
  <c r="BH408"/>
  <c r="BG408"/>
  <c r="BF408"/>
  <c r="T408"/>
  <c r="R408"/>
  <c r="P408"/>
  <c r="BI405"/>
  <c r="BH405"/>
  <c r="BG405"/>
  <c r="BF405"/>
  <c r="T405"/>
  <c r="R405"/>
  <c r="P405"/>
  <c r="BI398"/>
  <c r="BH398"/>
  <c r="BG398"/>
  <c r="BF398"/>
  <c r="T398"/>
  <c r="R398"/>
  <c r="P398"/>
  <c r="BI390"/>
  <c r="BH390"/>
  <c r="BG390"/>
  <c r="BF390"/>
  <c r="T390"/>
  <c r="R390"/>
  <c r="P390"/>
  <c r="BI386"/>
  <c r="BH386"/>
  <c r="BG386"/>
  <c r="BF386"/>
  <c r="T386"/>
  <c r="R386"/>
  <c r="P386"/>
  <c r="BI382"/>
  <c r="BH382"/>
  <c r="BG382"/>
  <c r="BF382"/>
  <c r="T382"/>
  <c r="R382"/>
  <c r="P382"/>
  <c r="BI378"/>
  <c r="BH378"/>
  <c r="BG378"/>
  <c r="BF378"/>
  <c r="T378"/>
  <c r="R378"/>
  <c r="P378"/>
  <c r="BI371"/>
  <c r="BH371"/>
  <c r="BG371"/>
  <c r="BF371"/>
  <c r="T371"/>
  <c r="R371"/>
  <c r="P371"/>
  <c r="BI368"/>
  <c r="BH368"/>
  <c r="BG368"/>
  <c r="BF368"/>
  <c r="T368"/>
  <c r="R368"/>
  <c r="P368"/>
  <c r="BI356"/>
  <c r="BH356"/>
  <c r="BG356"/>
  <c r="BF356"/>
  <c r="T356"/>
  <c r="R356"/>
  <c r="P356"/>
  <c r="BI349"/>
  <c r="BH349"/>
  <c r="BG349"/>
  <c r="BF349"/>
  <c r="T349"/>
  <c r="R349"/>
  <c r="P349"/>
  <c r="BI345"/>
  <c r="BH345"/>
  <c r="BG345"/>
  <c r="BF345"/>
  <c r="T345"/>
  <c r="R345"/>
  <c r="P345"/>
  <c r="BI341"/>
  <c r="BH341"/>
  <c r="BG341"/>
  <c r="BF341"/>
  <c r="T341"/>
  <c r="R341"/>
  <c r="P341"/>
  <c r="BI332"/>
  <c r="BH332"/>
  <c r="BG332"/>
  <c r="BF332"/>
  <c r="T332"/>
  <c r="R332"/>
  <c r="P332"/>
  <c r="BI328"/>
  <c r="BH328"/>
  <c r="BG328"/>
  <c r="BF328"/>
  <c r="T328"/>
  <c r="R328"/>
  <c r="P328"/>
  <c r="BI320"/>
  <c r="BH320"/>
  <c r="BG320"/>
  <c r="BF320"/>
  <c r="T320"/>
  <c r="R320"/>
  <c r="P320"/>
  <c r="BI313"/>
  <c r="BH313"/>
  <c r="BG313"/>
  <c r="BF313"/>
  <c r="T313"/>
  <c r="R313"/>
  <c r="P313"/>
  <c r="BI309"/>
  <c r="BH309"/>
  <c r="BG309"/>
  <c r="BF309"/>
  <c r="T309"/>
  <c r="R309"/>
  <c r="P309"/>
  <c r="BI305"/>
  <c r="BH305"/>
  <c r="BG305"/>
  <c r="BF305"/>
  <c r="T305"/>
  <c r="R305"/>
  <c r="P305"/>
  <c r="BI296"/>
  <c r="BH296"/>
  <c r="BG296"/>
  <c r="BF296"/>
  <c r="T296"/>
  <c r="R296"/>
  <c r="P296"/>
  <c r="BI292"/>
  <c r="BH292"/>
  <c r="BG292"/>
  <c r="BF292"/>
  <c r="T292"/>
  <c r="R292"/>
  <c r="P292"/>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2"/>
  <c r="BH192"/>
  <c r="BG192"/>
  <c r="BF192"/>
  <c r="T192"/>
  <c r="R192"/>
  <c r="P192"/>
  <c r="BI189"/>
  <c r="BH189"/>
  <c r="BG189"/>
  <c r="BF189"/>
  <c r="T189"/>
  <c r="R189"/>
  <c r="P189"/>
  <c r="BI185"/>
  <c r="BH185"/>
  <c r="BG185"/>
  <c r="BE185"/>
  <c r="T185"/>
  <c r="R185"/>
  <c r="P185"/>
  <c r="BI182"/>
  <c r="BH182"/>
  <c r="BG182"/>
  <c r="BE182"/>
  <c r="T182"/>
  <c r="R182"/>
  <c r="P182"/>
  <c r="BI177"/>
  <c r="BH177"/>
  <c r="BG177"/>
  <c r="BE177"/>
  <c r="T177"/>
  <c r="R177"/>
  <c r="P177"/>
  <c r="BI172"/>
  <c r="BH172"/>
  <c r="BG172"/>
  <c r="BF172"/>
  <c r="T172"/>
  <c r="T171"/>
  <c r="R172"/>
  <c r="R171"/>
  <c r="P172"/>
  <c r="P171"/>
  <c r="BI168"/>
  <c r="BH168"/>
  <c r="BG168"/>
  <c r="BF168"/>
  <c r="T168"/>
  <c r="R168"/>
  <c r="P168"/>
  <c r="BI165"/>
  <c r="BH165"/>
  <c r="BG165"/>
  <c r="BF165"/>
  <c r="T165"/>
  <c r="R165"/>
  <c r="P165"/>
  <c r="BI161"/>
  <c r="BH161"/>
  <c r="BG161"/>
  <c r="BF161"/>
  <c r="T161"/>
  <c r="R161"/>
  <c r="P161"/>
  <c r="BI158"/>
  <c r="BH158"/>
  <c r="BG158"/>
  <c r="BF158"/>
  <c r="T158"/>
  <c r="R158"/>
  <c r="P158"/>
  <c r="BI155"/>
  <c r="BH155"/>
  <c r="BG155"/>
  <c r="BF155"/>
  <c r="T155"/>
  <c r="R155"/>
  <c r="P155"/>
  <c r="BI152"/>
  <c r="BH152"/>
  <c r="BG152"/>
  <c r="BF152"/>
  <c r="T152"/>
  <c r="R152"/>
  <c r="P152"/>
  <c r="BI146"/>
  <c r="BH146"/>
  <c r="BG146"/>
  <c r="BE146"/>
  <c r="T146"/>
  <c r="R146"/>
  <c r="P146"/>
  <c r="BI141"/>
  <c r="BH141"/>
  <c r="BG141"/>
  <c r="BE141"/>
  <c r="T141"/>
  <c r="R141"/>
  <c r="P141"/>
  <c r="BI137"/>
  <c r="BH137"/>
  <c r="BG137"/>
  <c r="BF137"/>
  <c r="T137"/>
  <c r="R137"/>
  <c r="P137"/>
  <c r="BI135"/>
  <c r="BH135"/>
  <c r="BG135"/>
  <c r="BE135"/>
  <c r="T135"/>
  <c r="R135"/>
  <c r="P135"/>
  <c r="BI133"/>
  <c r="BH133"/>
  <c r="BG133"/>
  <c r="BF133"/>
  <c r="T133"/>
  <c r="R133"/>
  <c r="P133"/>
  <c r="BI128"/>
  <c r="BH128"/>
  <c r="BG128"/>
  <c r="BF128"/>
  <c r="T128"/>
  <c r="R128"/>
  <c r="P128"/>
  <c r="BI123"/>
  <c r="BH123"/>
  <c r="BG123"/>
  <c r="BE123"/>
  <c r="T123"/>
  <c r="R123"/>
  <c r="P123"/>
  <c r="BI119"/>
  <c r="BH119"/>
  <c r="BG119"/>
  <c r="BF119"/>
  <c r="T119"/>
  <c r="R119"/>
  <c r="P119"/>
  <c r="BI115"/>
  <c r="BH115"/>
  <c r="BG115"/>
  <c r="BF115"/>
  <c r="T115"/>
  <c r="R115"/>
  <c r="P115"/>
  <c r="BI111"/>
  <c r="BH111"/>
  <c r="BG111"/>
  <c r="BF111"/>
  <c r="T111"/>
  <c r="R111"/>
  <c r="P111"/>
  <c r="BI105"/>
  <c r="BH105"/>
  <c r="BG105"/>
  <c r="BE105"/>
  <c r="T105"/>
  <c r="R105"/>
  <c r="P105"/>
  <c r="BI100"/>
  <c r="BH100"/>
  <c r="BG100"/>
  <c r="BE100"/>
  <c r="T100"/>
  <c r="R100"/>
  <c r="P100"/>
  <c r="F91"/>
  <c r="E89"/>
  <c r="F52"/>
  <c r="E50"/>
  <c r="J24"/>
  <c r="E24"/>
  <c r="J94"/>
  <c r="J23"/>
  <c r="J21"/>
  <c r="E21"/>
  <c r="J54"/>
  <c r="J20"/>
  <c r="J18"/>
  <c r="E18"/>
  <c r="F94"/>
  <c r="J17"/>
  <c r="J15"/>
  <c r="E15"/>
  <c r="F93"/>
  <c r="J14"/>
  <c r="J12"/>
  <c r="J52"/>
  <c r="E7"/>
  <c r="E87"/>
  <c i="1" r="L50"/>
  <c r="AM50"/>
  <c r="AM49"/>
  <c r="L49"/>
  <c r="AM47"/>
  <c r="L47"/>
  <c r="L45"/>
  <c r="L44"/>
  <c i="2" r="BK593"/>
  <c r="J574"/>
  <c r="BK550"/>
  <c r="J533"/>
  <c r="BK510"/>
  <c r="BK482"/>
  <c r="BK472"/>
  <c r="J428"/>
  <c r="J408"/>
  <c r="BK341"/>
  <c r="J296"/>
  <c r="BK279"/>
  <c r="J267"/>
  <c r="J261"/>
  <c r="J246"/>
  <c r="BK238"/>
  <c r="J224"/>
  <c r="BK218"/>
  <c r="BK196"/>
  <c r="J177"/>
  <c r="BK152"/>
  <c r="J119"/>
  <c r="BK682"/>
  <c r="J679"/>
  <c r="BK671"/>
  <c r="J608"/>
  <c r="BK574"/>
  <c r="BK568"/>
  <c r="BK558"/>
  <c r="J507"/>
  <c r="BK496"/>
  <c r="BK462"/>
  <c r="BK452"/>
  <c r="BK428"/>
  <c r="J390"/>
  <c r="BK356"/>
  <c r="BK328"/>
  <c r="BK289"/>
  <c r="BK273"/>
  <c r="BK265"/>
  <c r="J253"/>
  <c r="BK240"/>
  <c r="BK228"/>
  <c r="J208"/>
  <c r="J200"/>
  <c r="J182"/>
  <c r="BK165"/>
  <c r="BK146"/>
  <c r="BK119"/>
  <c r="J596"/>
  <c r="BK570"/>
  <c r="BK554"/>
  <c r="BK507"/>
  <c r="J482"/>
  <c r="BK446"/>
  <c r="BK432"/>
  <c r="J398"/>
  <c r="J378"/>
  <c r="J341"/>
  <c r="BK287"/>
  <c r="J281"/>
  <c r="BK269"/>
  <c r="J251"/>
  <c r="BK232"/>
  <c r="J218"/>
  <c r="J212"/>
  <c r="J198"/>
  <c r="J185"/>
  <c r="BK161"/>
  <c r="J141"/>
  <c r="BK115"/>
  <c r="J615"/>
  <c r="J568"/>
  <c r="BK546"/>
  <c r="BK522"/>
  <c r="J496"/>
  <c r="J486"/>
  <c r="J468"/>
  <c r="BK455"/>
  <c r="J446"/>
  <c r="BK436"/>
  <c r="J405"/>
  <c r="BK378"/>
  <c r="J332"/>
  <c r="J309"/>
  <c r="J285"/>
  <c r="J273"/>
  <c r="BK261"/>
  <c r="J255"/>
  <c r="J240"/>
  <c r="J234"/>
  <c r="J222"/>
  <c r="BK210"/>
  <c r="J202"/>
  <c r="BK189"/>
  <c r="J146"/>
  <c r="J135"/>
  <c r="J111"/>
  <c r="J581"/>
  <c r="J554"/>
  <c r="BK536"/>
  <c r="BK530"/>
  <c r="J500"/>
  <c r="J478"/>
  <c r="BK468"/>
  <c r="J448"/>
  <c r="J349"/>
  <c r="BK313"/>
  <c r="J292"/>
  <c r="BK277"/>
  <c r="J265"/>
  <c r="J259"/>
  <c r="J244"/>
  <c r="BK236"/>
  <c r="BK222"/>
  <c r="BK216"/>
  <c r="BK192"/>
  <c r="BK168"/>
  <c r="BK135"/>
  <c r="BK111"/>
  <c r="J682"/>
  <c r="BK674"/>
  <c r="BK615"/>
  <c r="BK596"/>
  <c r="BK572"/>
  <c r="J566"/>
  <c r="BK533"/>
  <c r="J503"/>
  <c r="J493"/>
  <c r="J458"/>
  <c r="J436"/>
  <c r="BK408"/>
  <c r="BK371"/>
  <c r="BK332"/>
  <c r="BK296"/>
  <c r="J283"/>
  <c r="J271"/>
  <c r="BK259"/>
  <c r="BK251"/>
  <c r="BK234"/>
  <c r="J226"/>
  <c r="BK206"/>
  <c r="J192"/>
  <c r="BK172"/>
  <c r="J161"/>
  <c r="BK137"/>
  <c r="J115"/>
  <c r="J572"/>
  <c r="BK562"/>
  <c r="J522"/>
  <c r="J488"/>
  <c r="BK466"/>
  <c r="BK440"/>
  <c r="J420"/>
  <c r="BK390"/>
  <c r="BK382"/>
  <c r="J356"/>
  <c r="J320"/>
  <c r="BK283"/>
  <c r="J275"/>
  <c r="BK253"/>
  <c r="BK248"/>
  <c r="BK230"/>
  <c r="J216"/>
  <c r="J206"/>
  <c r="J196"/>
  <c r="BK177"/>
  <c r="J155"/>
  <c r="J133"/>
  <c r="J100"/>
  <c r="BK581"/>
  <c r="J558"/>
  <c r="J530"/>
  <c r="BK503"/>
  <c r="BK488"/>
  <c r="BK474"/>
  <c r="J466"/>
  <c r="J452"/>
  <c r="BK443"/>
  <c r="BK420"/>
  <c r="BK386"/>
  <c r="J371"/>
  <c r="BK320"/>
  <c r="J305"/>
  <c r="BK281"/>
  <c r="BK271"/>
  <c r="BK257"/>
  <c r="J242"/>
  <c r="J236"/>
  <c r="BK224"/>
  <c r="BK214"/>
  <c r="BK204"/>
  <c r="BK198"/>
  <c r="BK155"/>
  <c r="J137"/>
  <c r="J128"/>
  <c i="1" r="AS54"/>
  <c i="2" r="BK608"/>
  <c r="BK566"/>
  <c r="J546"/>
  <c r="BK512"/>
  <c r="J498"/>
  <c r="J474"/>
  <c r="BK458"/>
  <c r="BK411"/>
  <c r="BK345"/>
  <c r="BK305"/>
  <c r="J289"/>
  <c r="BK275"/>
  <c r="J263"/>
  <c r="BK255"/>
  <c r="BK242"/>
  <c r="J230"/>
  <c r="BK220"/>
  <c r="J210"/>
  <c r="BK182"/>
  <c r="BK158"/>
  <c r="BK123"/>
  <c r="BK105"/>
  <c r="BK679"/>
  <c r="J674"/>
  <c r="BK611"/>
  <c r="J593"/>
  <c r="J570"/>
  <c r="J562"/>
  <c r="J510"/>
  <c r="BK498"/>
  <c r="BK486"/>
  <c r="J455"/>
  <c r="J432"/>
  <c r="BK398"/>
  <c r="BK368"/>
  <c r="J345"/>
  <c r="BK309"/>
  <c r="J287"/>
  <c r="J269"/>
  <c r="J257"/>
  <c r="J248"/>
  <c r="J232"/>
  <c r="BK212"/>
  <c r="J204"/>
  <c r="BK185"/>
  <c r="J168"/>
  <c r="J158"/>
  <c r="J123"/>
  <c r="J671"/>
  <c r="J564"/>
  <c r="J550"/>
  <c r="BK500"/>
  <c r="BK478"/>
  <c r="J443"/>
  <c r="BK405"/>
  <c r="J386"/>
  <c r="J368"/>
  <c r="J328"/>
  <c r="BK285"/>
  <c r="J277"/>
  <c r="BK267"/>
  <c r="BK246"/>
  <c r="J228"/>
  <c r="J214"/>
  <c r="BK202"/>
  <c r="J189"/>
  <c r="J172"/>
  <c r="J152"/>
  <c r="BK128"/>
  <c r="J105"/>
  <c r="J611"/>
  <c r="BK564"/>
  <c r="J536"/>
  <c r="J512"/>
  <c r="BK493"/>
  <c r="J472"/>
  <c r="J462"/>
  <c r="BK448"/>
  <c r="J440"/>
  <c r="J411"/>
  <c r="J382"/>
  <c r="BK349"/>
  <c r="J313"/>
  <c r="BK292"/>
  <c r="J279"/>
  <c r="BK263"/>
  <c r="BK244"/>
  <c r="J238"/>
  <c r="BK226"/>
  <c r="J220"/>
  <c r="BK208"/>
  <c r="BK200"/>
  <c r="J165"/>
  <c r="BK141"/>
  <c r="BK133"/>
  <c r="BK100"/>
  <c l="1" r="BK99"/>
  <c r="J99"/>
  <c r="J61"/>
  <c r="R99"/>
  <c r="P110"/>
  <c r="BK151"/>
  <c r="J151"/>
  <c r="J63"/>
  <c r="R176"/>
  <c r="P188"/>
  <c r="R195"/>
  <c r="BK291"/>
  <c r="J291"/>
  <c r="J70"/>
  <c r="BK435"/>
  <c r="J435"/>
  <c r="J71"/>
  <c r="BK506"/>
  <c r="J506"/>
  <c r="J72"/>
  <c r="T99"/>
  <c r="R110"/>
  <c r="T151"/>
  <c r="BK195"/>
  <c r="J195"/>
  <c r="J68"/>
  <c r="BK250"/>
  <c r="J250"/>
  <c r="J69"/>
  <c r="P250"/>
  <c r="T291"/>
  <c r="P435"/>
  <c r="P506"/>
  <c r="BK110"/>
  <c r="J110"/>
  <c r="J62"/>
  <c r="R151"/>
  <c r="P176"/>
  <c r="BK188"/>
  <c r="J188"/>
  <c r="J67"/>
  <c r="R188"/>
  <c r="T195"/>
  <c r="R250"/>
  <c r="R291"/>
  <c r="T435"/>
  <c r="R506"/>
  <c r="P670"/>
  <c r="T670"/>
  <c r="P99"/>
  <c r="T110"/>
  <c r="P151"/>
  <c r="BK176"/>
  <c r="J176"/>
  <c r="J66"/>
  <c r="T176"/>
  <c r="T188"/>
  <c r="P195"/>
  <c r="T250"/>
  <c r="P291"/>
  <c r="R435"/>
  <c r="T506"/>
  <c r="BK670"/>
  <c r="J670"/>
  <c r="J74"/>
  <c r="R670"/>
  <c r="J93"/>
  <c r="BF105"/>
  <c r="BE111"/>
  <c r="BE115"/>
  <c r="BF123"/>
  <c r="BF135"/>
  <c r="BF141"/>
  <c r="BE158"/>
  <c r="BE168"/>
  <c r="BE172"/>
  <c r="BE192"/>
  <c r="BE216"/>
  <c r="BE228"/>
  <c r="BE238"/>
  <c r="BE246"/>
  <c r="BE251"/>
  <c r="BE265"/>
  <c r="BE267"/>
  <c r="BE273"/>
  <c r="BE341"/>
  <c r="BE356"/>
  <c r="BE390"/>
  <c r="BE428"/>
  <c r="BE458"/>
  <c r="BE498"/>
  <c r="BE507"/>
  <c r="BE546"/>
  <c r="BE554"/>
  <c r="BE558"/>
  <c r="BE566"/>
  <c r="BE572"/>
  <c r="BE574"/>
  <c r="BE596"/>
  <c r="BK171"/>
  <c r="J171"/>
  <c r="J64"/>
  <c r="BK614"/>
  <c r="J614"/>
  <c r="J73"/>
  <c r="F55"/>
  <c r="J91"/>
  <c r="BE119"/>
  <c r="BE137"/>
  <c r="BF146"/>
  <c r="BE155"/>
  <c r="BE165"/>
  <c r="BF182"/>
  <c r="BF185"/>
  <c r="BE189"/>
  <c r="BE208"/>
  <c r="BE222"/>
  <c r="BE224"/>
  <c r="BE234"/>
  <c r="BE236"/>
  <c r="BE240"/>
  <c r="BE242"/>
  <c r="BE257"/>
  <c r="BE259"/>
  <c r="BE261"/>
  <c r="BE263"/>
  <c r="BE271"/>
  <c r="BE277"/>
  <c r="BE289"/>
  <c r="BE292"/>
  <c r="BE296"/>
  <c r="BE309"/>
  <c r="BE345"/>
  <c r="BE371"/>
  <c r="BE408"/>
  <c r="BE420"/>
  <c r="BE448"/>
  <c r="BE452"/>
  <c r="BE455"/>
  <c r="BE482"/>
  <c r="BE493"/>
  <c r="BE496"/>
  <c r="BE500"/>
  <c r="BE510"/>
  <c r="BE512"/>
  <c r="BE530"/>
  <c r="BE533"/>
  <c r="BE536"/>
  <c r="BE568"/>
  <c r="BE581"/>
  <c r="BE593"/>
  <c r="BE608"/>
  <c r="BE611"/>
  <c r="BE615"/>
  <c r="BF671"/>
  <c r="F54"/>
  <c r="J55"/>
  <c r="BE133"/>
  <c r="BE152"/>
  <c r="BF177"/>
  <c r="BE196"/>
  <c r="BE210"/>
  <c r="BE214"/>
  <c r="BE218"/>
  <c r="BE220"/>
  <c r="BE230"/>
  <c r="BE244"/>
  <c r="BE255"/>
  <c r="BE275"/>
  <c r="BE279"/>
  <c r="BE305"/>
  <c r="BE313"/>
  <c r="BE382"/>
  <c r="BE405"/>
  <c r="BE411"/>
  <c r="BE443"/>
  <c r="BE446"/>
  <c r="BE466"/>
  <c r="BE468"/>
  <c r="BE472"/>
  <c r="BE474"/>
  <c r="BE478"/>
  <c r="BE488"/>
  <c r="BE522"/>
  <c r="BE550"/>
  <c r="BE564"/>
  <c r="BF674"/>
  <c r="BE679"/>
  <c r="BE682"/>
  <c r="E48"/>
  <c r="BF100"/>
  <c r="BE128"/>
  <c r="BE161"/>
  <c r="BE198"/>
  <c r="BE200"/>
  <c r="BE202"/>
  <c r="BE204"/>
  <c r="BE206"/>
  <c r="BE212"/>
  <c r="BE226"/>
  <c r="BE232"/>
  <c r="BE248"/>
  <c r="BE253"/>
  <c r="BE269"/>
  <c r="BE281"/>
  <c r="BE283"/>
  <c r="BE285"/>
  <c r="BE287"/>
  <c r="BE320"/>
  <c r="BE328"/>
  <c r="BE332"/>
  <c r="BE349"/>
  <c r="BE368"/>
  <c r="BE378"/>
  <c r="BE386"/>
  <c r="BE398"/>
  <c r="BE432"/>
  <c r="BE436"/>
  <c r="BE440"/>
  <c r="BE462"/>
  <c r="BE486"/>
  <c r="BE503"/>
  <c r="BE562"/>
  <c r="BE570"/>
  <c r="BK678"/>
  <c r="J678"/>
  <c r="J76"/>
  <c r="BK681"/>
  <c r="J681"/>
  <c r="J77"/>
  <c r="F35"/>
  <c i="1" r="BB55"/>
  <c r="BB54"/>
  <c r="W31"/>
  <c i="2" r="F37"/>
  <c i="1" r="BD55"/>
  <c r="BD54"/>
  <c r="W33"/>
  <c i="2" r="F36"/>
  <c i="1" r="BC55"/>
  <c r="BC54"/>
  <c r="W32"/>
  <c i="2" l="1" r="T98"/>
  <c r="R98"/>
  <c r="P98"/>
  <c r="P175"/>
  <c r="R175"/>
  <c r="T175"/>
  <c r="BK175"/>
  <c r="J175"/>
  <c r="J65"/>
  <c r="BK98"/>
  <c r="BK677"/>
  <c r="J677"/>
  <c r="J75"/>
  <c i="1" r="AX54"/>
  <c i="2" r="J34"/>
  <c i="1" r="AW55"/>
  <c r="AY54"/>
  <c i="2" r="F34"/>
  <c i="1" r="BA55"/>
  <c r="BA54"/>
  <c r="AW54"/>
  <c r="AK30"/>
  <c i="2" r="J33"/>
  <c i="1" r="AV55"/>
  <c i="2" r="F33"/>
  <c i="1" r="AZ55"/>
  <c r="AZ54"/>
  <c r="AV54"/>
  <c r="AK29"/>
  <c i="2" l="1" r="BK97"/>
  <c r="J97"/>
  <c r="R97"/>
  <c r="P97"/>
  <c i="1" r="AU55"/>
  <c i="2" r="T97"/>
  <c r="J59"/>
  <c r="J98"/>
  <c r="J60"/>
  <c r="J30"/>
  <c i="1" r="AG55"/>
  <c r="AG54"/>
  <c r="AK26"/>
  <c r="AK35"/>
  <c r="AU54"/>
  <c r="AT54"/>
  <c r="W30"/>
  <c r="AT55"/>
  <c r="W29"/>
  <c i="2" l="1" r="J39"/>
  <c i="1" r="AN54"/>
  <c r="AN55"/>
</calcChain>
</file>

<file path=xl/sharedStrings.xml><?xml version="1.0" encoding="utf-8"?>
<sst xmlns="http://schemas.openxmlformats.org/spreadsheetml/2006/main">
  <si>
    <t>Export Komplet</t>
  </si>
  <si>
    <t>VZ</t>
  </si>
  <si>
    <t>2.0</t>
  </si>
  <si>
    <t>ZAMOK</t>
  </si>
  <si>
    <t>False</t>
  </si>
  <si>
    <t>{ae8a661a-cb6d-4dc7-a433-de333c711a7c}</t>
  </si>
  <si>
    <t>0,01</t>
  </si>
  <si>
    <t>21</t>
  </si>
  <si>
    <t>1</t>
  </si>
  <si>
    <t>15</t>
  </si>
  <si>
    <t>REKAPITULACE STAVBY</t>
  </si>
  <si>
    <t xml:space="preserve">v ---  níže se nacházejí doplnkové a pomocné údaje k sestavám  --- v</t>
  </si>
  <si>
    <t>Návod na vyplnění</t>
  </si>
  <si>
    <t>Kód:</t>
  </si>
  <si>
    <t>2720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</si>
  <si>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</si>
  <si>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</si>
  <si>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2720 Březí č. e. 1 - stavební úpravy krovu</t>
  </si>
  <si>
    <t>0,1</t>
  </si>
  <si>
    <t>KSO:</t>
  </si>
  <si>
    <t/>
  </si>
  <si>
    <t>CC-CZ:</t>
  </si>
  <si>
    <t>Místo:</t>
  </si>
  <si>
    <t xml:space="preserve"> </t>
  </si>
  <si>
    <t>Datum:</t>
  </si>
  <si>
    <t>13. 2. 2020</t>
  </si>
  <si>
    <t>10</t>
  </si>
  <si>
    <t>100</t>
  </si>
  <si>
    <t>Zadavatel:</t>
  </si>
  <si>
    <t>IČ:</t>
  </si>
  <si>
    <t>DIČ:</t>
  </si>
  <si>
    <t>Uchazeč:</t>
  </si>
  <si>
    <t>Vyplň údaj</t>
  </si>
  <si>
    <t>True</t>
  </si>
  <si>
    <t>Projektant:</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</si>
  <si>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</si>
  <si>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</si>
  <si>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</si>
  <si>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</si>
  <si>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</si>
  <si>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</si>
  <si>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</si>
  <si>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</si>
  <si>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</si>
  <si>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</si>
  <si>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</si>
  <si>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</si>
  <si>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</si>
  <si>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</si>
  <si>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</si>
  <si>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</si>
  <si>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</si>
  <si>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</si>
  <si>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</si>
  <si>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</si>
  <si>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</si>
  <si>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</si>
  <si>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</si>
  <si>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</si>
  <si>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</si>
  <si>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</si>
  <si>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</si>
  <si>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</si>
  <si>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</si>
  <si>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</si>
  <si>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</si>
  <si>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</si>
  <si>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</si>
  <si>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</si>
  <si>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</si>
  <si>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</si>
  <si>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</si>
  <si>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</si>
  <si>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</si>
  <si>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</si>
  <si>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</si>
  <si>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</si>
  <si>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</si>
  <si>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SO 01 Stavební úpravy krovu - hliníková česká šablona</t>
  </si>
  <si>
    <t>STA</t>
  </si>
  <si>
    <t>{f1d50877-ae67-48dc-8dae-bac4676c4e93}</t>
  </si>
  <si>
    <t>2</t>
  </si>
  <si>
    <t>KRYCÍ LIST SOUPISU PRACÍ</t>
  </si>
  <si>
    <t>Objekt:</t>
  </si>
  <si>
    <t>01 - SO 01 Stavební úpravy krovu - hliníková česká šablona</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</si>
  <si>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</si>
  <si>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</si>
  <si>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</si>
  <si>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</si>
  <si>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</si>
  <si>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</si>
  <si>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</si>
  <si>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</si>
  <si>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</si>
  <si>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</si>
  <si>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</si>
  <si>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</si>
  <si>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741-1 - Hromosvod - dodávka</t>
  </si>
  <si>
    <t xml:space="preserve">    741-2 - Hromosvod - montíž</t>
  </si>
  <si>
    <t xml:space="preserve">    762 - Konstrukce tesařské</t>
  </si>
  <si>
    <t xml:space="preserve">    764 - Konstrukce klempířské</t>
  </si>
  <si>
    <t xml:space="preserve">    765 - Krytina skládaná</t>
  </si>
  <si>
    <t xml:space="preserve">    783 - Dokončovací práce - nátěry</t>
  </si>
  <si>
    <t xml:space="preserve">    784 - Dokončovací práce - malby a tapety</t>
  </si>
  <si>
    <t>VRN - Vedlejší rozpočtové náklady</t>
  </si>
  <si>
    <t xml:space="preserve">    VRN3 - Zařízení staveniště</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</si>
  <si>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</si>
  <si>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</si>
  <si>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</si>
  <si>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</si>
  <si>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</si>
  <si>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</si>
  <si>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</si>
  <si>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</si>
  <si>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</si>
  <si>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</si>
  <si>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</si>
  <si>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</si>
  <si>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</si>
  <si>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</si>
  <si>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</si>
  <si>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</si>
  <si>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</si>
  <si>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</si>
  <si>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</si>
  <si>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</si>
  <si>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611325423</t>
  </si>
  <si>
    <t>Oprava vnitřní vápenocementové štukové omítky stropů v rozsahu plochy do 50%</t>
  </si>
  <si>
    <t>m2</t>
  </si>
  <si>
    <t>CS ÚRS 2018 01</t>
  </si>
  <si>
    <t>4</t>
  </si>
  <si>
    <t>-666181047</t>
  </si>
  <si>
    <t>PP</t>
  </si>
  <si>
    <t>Oprava vápenocementové omítky vnitřních ploch štukové dvouvrstvé, tloušťky do 20 mm a tloušťky štuku do 3 mm stropů, v rozsahu opravované plochy přes 30 do 50%</t>
  </si>
  <si>
    <t>PSC</t>
  </si>
  <si>
    <t xml:space="preserve">Poznámka k souboru cen:_x000d_
1. Pro ocenění opravy omítek plochy do 1 m2 se použijí ceny souboru cen 61. 32-52.. Vápenocementová omítka jednotlivých malých ploch._x000d_
</t>
  </si>
  <si>
    <t>VV</t>
  </si>
  <si>
    <t>2.NP</t>
  </si>
  <si>
    <t>410,00</t>
  </si>
  <si>
    <t>612325423</t>
  </si>
  <si>
    <t>Oprava vnitřní vápenocementové štukové omítky stěn v rozsahu plochy do 50%</t>
  </si>
  <si>
    <t>2115948665</t>
  </si>
  <si>
    <t>Oprava vápenocementové omítky vnitřních ploch štukové dvouvrstvé, tloušťky do 20 mm a tloušťky štuku do 3 mm stěn, v rozsahu opravované plochy přes 30 do 50%</t>
  </si>
  <si>
    <t>360,00</t>
  </si>
  <si>
    <t>9</t>
  </si>
  <si>
    <t>Ostatní konstrukce a práce, bourání</t>
  </si>
  <si>
    <t>3</t>
  </si>
  <si>
    <t>941111121</t>
  </si>
  <si>
    <t>Montáž lešení řadového trubkového lehkého s podlahami zatížení do 200 kg/m2 š do 1,2 m v do 10 m</t>
  </si>
  <si>
    <t>CS ÚRS 2020 01</t>
  </si>
  <si>
    <t>1482926049</t>
  </si>
  <si>
    <t>Montáž lešení řadového trubkového lehkého pracovního s podlahami s provozním zatížením tř. 3 do 200 kg/m2 šířky tř. W09 přes 0,9 do 1,2 m, výšky do 10 m</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</si>
  <si>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</si>
  <si>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(20,28+19,04+1,20*4)*2*6,00</t>
  </si>
  <si>
    <t>941111221</t>
  </si>
  <si>
    <t>Příplatek k lešení řadovému trubkovému lehkému s podlahami š 1,2 m v 10 m za první a ZKD den použití</t>
  </si>
  <si>
    <t>1569422914</t>
  </si>
  <si>
    <t>Montáž lešení řadového trubkového lehkého pracovního s podlahami s provozním zatížením tř. 3 do 200 kg/m2 Příplatek za první a každý další den použití lešení k ceně -1121</t>
  </si>
  <si>
    <t>529,44*60</t>
  </si>
  <si>
    <t>5</t>
  </si>
  <si>
    <t>941111821</t>
  </si>
  <si>
    <t>Demontáž lešení řadového trubkového lehkého s podlahami zatížení do 200 kg/m2 š do 1,2 m v do 10 m</t>
  </si>
  <si>
    <t>2116848734</t>
  </si>
  <si>
    <t>Demontáž lešení řadového trubkového lehkého pracovního s podlahami s provozním zatížením tř. 3 do 200 kg/m2 šířky tř. W09 přes 0,9 do 1,2 m, výšky do 10 m</t>
  </si>
  <si>
    <t xml:space="preserve">Poznámka k souboru cen:_x000d_
1. Demontáž lešení řadového trubkového lehkého výšky přes 25 m se oceňuje individuálně._x000d_
</t>
  </si>
  <si>
    <t>529,44</t>
  </si>
  <si>
    <t>949101111</t>
  </si>
  <si>
    <t>Lešení pomocné pro objekty pozemních staveb s lešeňovou podlahou v do 1,9 m zatížení do 150 kg/m2</t>
  </si>
  <si>
    <t>2117294252</t>
  </si>
  <si>
    <t>Lešení pomocné pracovní pro objekty pozemních staveb pro zatížení do 150 kg/m2, o výšce lešeňové podlahy do 1,9 m</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</si>
  <si>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</si>
  <si>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7</t>
  </si>
  <si>
    <t>949101112</t>
  </si>
  <si>
    <t>Lešení pomocné pro objekty pozemních staveb s lešeňovou podlahou v do 3,5 m zatížení do 150 kg/m2</t>
  </si>
  <si>
    <t>801384353</t>
  </si>
  <si>
    <t>Lešení pomocné pracovní pro objekty pozemních staveb pro zatížení do 150 kg/m2, o výšce lešeňové podlahy přes 1,9 do 3,5 m</t>
  </si>
  <si>
    <t>"pro opravu krovu uvnitř"</t>
  </si>
  <si>
    <t>20,28*19,04+77,20</t>
  </si>
  <si>
    <t>8</t>
  </si>
  <si>
    <t>950100</t>
  </si>
  <si>
    <t>Přirážka za práce prováděné za provozu</t>
  </si>
  <si>
    <t>Kč</t>
  </si>
  <si>
    <t>1715203959</t>
  </si>
  <si>
    <t>950200</t>
  </si>
  <si>
    <t>Součinnost statika při provádění</t>
  </si>
  <si>
    <t>hod</t>
  </si>
  <si>
    <t>131845057</t>
  </si>
  <si>
    <t>952901111</t>
  </si>
  <si>
    <t>Vyčištění budov bytové a občanské výstavby při výšce podlaží do 4 m</t>
  </si>
  <si>
    <t>1779774250</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</si>
  <si>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</si>
  <si>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</si>
  <si>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11</t>
  </si>
  <si>
    <t>978011161</t>
  </si>
  <si>
    <t>Otlučení (osekání) vnitřní vápenné nebo vápenocementové omítky stropů v rozsahu do 50 %</t>
  </si>
  <si>
    <t>-1802010153</t>
  </si>
  <si>
    <t>Otlučení vápenných nebo vápenocementových omítek vnitřních ploch stropů, v rozsahu přes 30 do 50 %</t>
  </si>
  <si>
    <t xml:space="preserve">Poznámka k souboru cen:_x000d_
1. Položky lze použít i pro ocenění otlučení sádrových, hliněných apod. vnitřních omítek._x000d_
</t>
  </si>
  <si>
    <t>12</t>
  </si>
  <si>
    <t>978013161</t>
  </si>
  <si>
    <t>Otlučení (osekání) vnitřní vápenné nebo vápenocementové omítky stěn v rozsahu do 50 %</t>
  </si>
  <si>
    <t>1987942219</t>
  </si>
  <si>
    <t>Otlučení vápenných nebo vápenocementových omítek vnitřních ploch stěn s vyškrabáním spar, s očištěním zdiva, v rozsahu přes 30 do 50 %</t>
  </si>
  <si>
    <t>360,0</t>
  </si>
  <si>
    <t>997</t>
  </si>
  <si>
    <t>Přesun sutě</t>
  </si>
  <si>
    <t>13</t>
  </si>
  <si>
    <t>997002611</t>
  </si>
  <si>
    <t>Nakládání suti a vybouraných hmot</t>
  </si>
  <si>
    <t>t</t>
  </si>
  <si>
    <t>320968007</t>
  </si>
  <si>
    <t>Nakládání suti a vybouraných hmot na dopravní prostředek pro vodorovné přemístění</t>
  </si>
  <si>
    <t xml:space="preserve">Poznámka k souboru cen:_x000d_
1. Cena platí i pro překládání při lomené dopravě._x000d_
2. Cenu nelze použít při dopravě po železnici, po vodě nebo ručně._x000d_
</t>
  </si>
  <si>
    <t>14</t>
  </si>
  <si>
    <t>997013112</t>
  </si>
  <si>
    <t>Vnitrostaveništní doprava suti a vybouraných hmot pro budovy v do 9 m s použitím mechanizace</t>
  </si>
  <si>
    <t>-1763527884</t>
  </si>
  <si>
    <t>Vnitrostaveništní doprava suti a vybouraných hmot vodorovně do 50 m svisle s použitím mechanizace pro budovy a haly výšky přes 6 do 9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</si>
  <si>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</si>
  <si>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997013501</t>
  </si>
  <si>
    <t>Odvoz suti a vybouraných hmot na skládku nebo meziskládku do 1 km se složením</t>
  </si>
  <si>
    <t>2010789972</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</si>
  <si>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</si>
  <si>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</si>
  <si>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16</t>
  </si>
  <si>
    <t>997013509</t>
  </si>
  <si>
    <t>Příplatek k odvozu suti a vybouraných hmot na skládku ZKD 1 km přes 1 km</t>
  </si>
  <si>
    <t>1673348167</t>
  </si>
  <si>
    <t>Odvoz suti a vybouraných hmot na skládku nebo meziskládku se složením, na vzdálenost Příplatek k ceně za každý další i započatý 1 km přes 1 km</t>
  </si>
  <si>
    <t>48,76*22</t>
  </si>
  <si>
    <t>17</t>
  </si>
  <si>
    <t>997013821</t>
  </si>
  <si>
    <t>Poplatek za uložení na skládce (skládkovné) stavebního odpadu s obsahem azbestu kód odpadu 17 06 05</t>
  </si>
  <si>
    <t>1992100523</t>
  </si>
  <si>
    <t>Poplatek za uložení stavebního odpadu na skládce (skládkovné) ze stavebních materiálů obsahujících azbest zatříděných do Katalogu odpadů pod kódem 17 06 05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</si>
  <si>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</si>
  <si>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18</t>
  </si>
  <si>
    <t>997013831</t>
  </si>
  <si>
    <t>Poplatek za uložení na skládce (skládkovné) stavebního odpadu směsného kód odpadu 170 904</t>
  </si>
  <si>
    <t>45382659</t>
  </si>
  <si>
    <t>Poplatek za uložení stavebního odpadu na skládce (skládkovné) směsného stavebního a demoličního zatříděného do Katalogu odpadů pod kódem 170 904</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</si>
  <si>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</si>
  <si>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</si>
  <si>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</si>
  <si>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19</t>
  </si>
  <si>
    <t>998018002</t>
  </si>
  <si>
    <t>Přesun hmot ruční pro budovy v do 12 m</t>
  </si>
  <si>
    <t>726262687</t>
  </si>
  <si>
    <t>Přesun hmot pro budovy občanské výstavby, bydlení, výrobu a služby ruční - bez užití mechanizace vodorovná dopravní vzdálenost do 100 m pro budovy s jakoukoliv nosnou konstrukcí výšky přes 6 do 12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</si>
  <si>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</si>
  <si>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</si>
  <si>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</si>
  <si>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</si>
  <si>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</si>
  <si>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20</t>
  </si>
  <si>
    <t>711491172</t>
  </si>
  <si>
    <t>Provedení izolace proti tlakové vodě vodorovné z textilií vrstva ochranná</t>
  </si>
  <si>
    <t>1974547398</t>
  </si>
  <si>
    <t>Provedení izolace proti povrchové a podpovrchové tlakové vodě ostatní na ploše vodorovné V z textilií, vrstva ochranná</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</si>
  <si>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</si>
  <si>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zakrytí ploch kolem objektu</t>
  </si>
  <si>
    <t>(29,16+17,65)*2*5,00</t>
  </si>
  <si>
    <t>M</t>
  </si>
  <si>
    <t>69311035</t>
  </si>
  <si>
    <t>geotextilie tkaná PP 30kN/m</t>
  </si>
  <si>
    <t>32</t>
  </si>
  <si>
    <t>1048286381</t>
  </si>
  <si>
    <t>468,1*1,05 'Přepočtené koeficientem množství</t>
  </si>
  <si>
    <t>22</t>
  </si>
  <si>
    <t>998711202</t>
  </si>
  <si>
    <t>Přesun hmot procentní pro izolace proti vodě, vlhkosti a plynům v objektech v do 12 m</t>
  </si>
  <si>
    <t>%</t>
  </si>
  <si>
    <t>-1523543860</t>
  </si>
  <si>
    <t>Přesun hmot pro izolace proti vodě, vlhkosti a plynům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</si>
  <si>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</si>
  <si>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</si>
  <si>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</si>
  <si>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23</t>
  </si>
  <si>
    <t>713114413</t>
  </si>
  <si>
    <t>Tepelná foukaná izolace minerální vlákna nižší objemová hmotnost vodorovná volná tl do 300 mm</t>
  </si>
  <si>
    <t>m3</t>
  </si>
  <si>
    <t>-8153758</t>
  </si>
  <si>
    <t>Tepelná foukaná izolace vodorovných konstrukcí z minerálních vláken nižší objemové hmotnosti otevřená volně foukaná, tloušťky vrstvy přes 250 do 300 mm (52 kg/m3)</t>
  </si>
  <si>
    <t>(20,28*19,04+77,20)*0,30</t>
  </si>
  <si>
    <t>24</t>
  </si>
  <si>
    <t>998713202</t>
  </si>
  <si>
    <t>Přesun hmot procentní pro izolace tepelné v objektech v do 12 m</t>
  </si>
  <si>
    <t>1778942731</t>
  </si>
  <si>
    <t>Přesun hmot pro izolace tepelné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</si>
  <si>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</si>
  <si>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741-1</t>
  </si>
  <si>
    <t>Hromosvod - dodávka</t>
  </si>
  <si>
    <t>25</t>
  </si>
  <si>
    <t>Pol1</t>
  </si>
  <si>
    <t>Drát 8 AlMgSi T/4 (0,135kg/m) měkký 20kg=148m</t>
  </si>
  <si>
    <t>m</t>
  </si>
  <si>
    <t>124369975</t>
  </si>
  <si>
    <t>26</t>
  </si>
  <si>
    <t>Pol2</t>
  </si>
  <si>
    <t>Drát 10 FeZn /0,62kg/1m/ Zemnící pozinkovaný drát - průměr 10mm</t>
  </si>
  <si>
    <t>kg</t>
  </si>
  <si>
    <t>-352011884</t>
  </si>
  <si>
    <t>27</t>
  </si>
  <si>
    <t>Pol3</t>
  </si>
  <si>
    <t>Zemnicí pásek 30x4 FeZn</t>
  </si>
  <si>
    <t>1895366885</t>
  </si>
  <si>
    <t>28</t>
  </si>
  <si>
    <t>Pol4</t>
  </si>
  <si>
    <t>ZT 2,0 Zemnící tyč - 2000mm</t>
  </si>
  <si>
    <t>ks</t>
  </si>
  <si>
    <t>1691753360</t>
  </si>
  <si>
    <t>29</t>
  </si>
  <si>
    <t>Pol5</t>
  </si>
  <si>
    <t>SR 03 - lit. Svorka zemnící pro spojovací pás - drát - litina</t>
  </si>
  <si>
    <t>-978133846</t>
  </si>
  <si>
    <t>30</t>
  </si>
  <si>
    <t>Pol6</t>
  </si>
  <si>
    <t>SK Svorka křížová</t>
  </si>
  <si>
    <t>1827510556</t>
  </si>
  <si>
    <t>31</t>
  </si>
  <si>
    <t>Pol7</t>
  </si>
  <si>
    <t>SS Svorka spojovací</t>
  </si>
  <si>
    <t>1430956082</t>
  </si>
  <si>
    <t>Pol8</t>
  </si>
  <si>
    <t>SOc Svorka okapová jednošroubová</t>
  </si>
  <si>
    <t>-982780755</t>
  </si>
  <si>
    <t>33</t>
  </si>
  <si>
    <t>Pol9</t>
  </si>
  <si>
    <t xml:space="preserve">SZ - lit. Svorka zkušební - litinová s litin.  příložkami</t>
  </si>
  <si>
    <t>-844289608</t>
  </si>
  <si>
    <t>34</t>
  </si>
  <si>
    <t>Pol10</t>
  </si>
  <si>
    <t>SJ 02 Svorka k zemnící tyči</t>
  </si>
  <si>
    <t>1593178761</t>
  </si>
  <si>
    <t>35</t>
  </si>
  <si>
    <t>Pol11</t>
  </si>
  <si>
    <t>PV 15 U-e Podpěra vedení univ.170-260</t>
  </si>
  <si>
    <t>1419814957</t>
  </si>
  <si>
    <t>36</t>
  </si>
  <si>
    <t>Pol12</t>
  </si>
  <si>
    <t xml:space="preserve">PV 17  podpěra vedení</t>
  </si>
  <si>
    <t>-1724717929</t>
  </si>
  <si>
    <t>37</t>
  </si>
  <si>
    <t>Pol13</t>
  </si>
  <si>
    <t xml:space="preserve">PV 22 b  podpěra vedení</t>
  </si>
  <si>
    <t>-218474913</t>
  </si>
  <si>
    <t>38</t>
  </si>
  <si>
    <t>Pol14</t>
  </si>
  <si>
    <t>Jímací tyč 3m</t>
  </si>
  <si>
    <t>901249271</t>
  </si>
  <si>
    <t>39</t>
  </si>
  <si>
    <t>Pol15</t>
  </si>
  <si>
    <t>Distanční tyč 0,7m k jímací tyči</t>
  </si>
  <si>
    <t>438263894</t>
  </si>
  <si>
    <t>40</t>
  </si>
  <si>
    <t>Pol16</t>
  </si>
  <si>
    <t>Držák izolované tyče</t>
  </si>
  <si>
    <t>1195291036</t>
  </si>
  <si>
    <t>41</t>
  </si>
  <si>
    <t>Pol17</t>
  </si>
  <si>
    <t>Držák ochr. úhelníku s vrutem</t>
  </si>
  <si>
    <t>-1891175231</t>
  </si>
  <si>
    <t>42</t>
  </si>
  <si>
    <t>Pol18</t>
  </si>
  <si>
    <t>OU 1,7L Ochranný úhelník tažený - 1700mm - 30x30x3</t>
  </si>
  <si>
    <t>-1797132241</t>
  </si>
  <si>
    <t>43</t>
  </si>
  <si>
    <t>Pol19</t>
  </si>
  <si>
    <t>Štítek č.1 Štítek k označení svodu</t>
  </si>
  <si>
    <t>-2080388122</t>
  </si>
  <si>
    <t>44</t>
  </si>
  <si>
    <t>Pol20</t>
  </si>
  <si>
    <t>Štítek č.2 Štítek k označení svodu</t>
  </si>
  <si>
    <t>2102971596</t>
  </si>
  <si>
    <t>45</t>
  </si>
  <si>
    <t>Pol21</t>
  </si>
  <si>
    <t>Štítek č.3 Štítek k označení svodu</t>
  </si>
  <si>
    <t>-1259974850</t>
  </si>
  <si>
    <t>46</t>
  </si>
  <si>
    <t>Pol22</t>
  </si>
  <si>
    <t>Štítek č.4 Štítek k označení svodu</t>
  </si>
  <si>
    <t>300609673</t>
  </si>
  <si>
    <t>47</t>
  </si>
  <si>
    <t>Pol23</t>
  </si>
  <si>
    <t>Štítek č.5 Štítek k označení svodu</t>
  </si>
  <si>
    <t>-81585819</t>
  </si>
  <si>
    <t>48</t>
  </si>
  <si>
    <t>Pol24</t>
  </si>
  <si>
    <t>Štítek č.6 Štítek k označení svodu</t>
  </si>
  <si>
    <t>-1994898014</t>
  </si>
  <si>
    <t>49</t>
  </si>
  <si>
    <t>Pol25</t>
  </si>
  <si>
    <t>Štítek č.7 Štítek k označení svodu</t>
  </si>
  <si>
    <t>792950233</t>
  </si>
  <si>
    <t>50</t>
  </si>
  <si>
    <t>Pol26</t>
  </si>
  <si>
    <t>Pomocný materiál</t>
  </si>
  <si>
    <t>-1645910711</t>
  </si>
  <si>
    <t>51</t>
  </si>
  <si>
    <t>Pol27</t>
  </si>
  <si>
    <t>Rezerva</t>
  </si>
  <si>
    <t>-592161089</t>
  </si>
  <si>
    <t>741-2</t>
  </si>
  <si>
    <t>Hromosvod - montíž</t>
  </si>
  <si>
    <t>52</t>
  </si>
  <si>
    <t>Pol29</t>
  </si>
  <si>
    <t>drát AlMGSiT/4 pr.8mm</t>
  </si>
  <si>
    <t>375956344</t>
  </si>
  <si>
    <t>53</t>
  </si>
  <si>
    <t>Pol30</t>
  </si>
  <si>
    <t>drát FeZn pr.10mm</t>
  </si>
  <si>
    <t>-285800597</t>
  </si>
  <si>
    <t>54</t>
  </si>
  <si>
    <t>Pol31</t>
  </si>
  <si>
    <t>Pásek FeZn 30x4</t>
  </si>
  <si>
    <t>-1564461622</t>
  </si>
  <si>
    <t>55</t>
  </si>
  <si>
    <t>Pol32</t>
  </si>
  <si>
    <t>Zemnicá tyč 2,0m</t>
  </si>
  <si>
    <t>190999818</t>
  </si>
  <si>
    <t>56</t>
  </si>
  <si>
    <t>Pol33</t>
  </si>
  <si>
    <t xml:space="preserve">Svorka  SR 03</t>
  </si>
  <si>
    <t>836900791</t>
  </si>
  <si>
    <t>Svorka SR 03</t>
  </si>
  <si>
    <t>57</t>
  </si>
  <si>
    <t>Pol34</t>
  </si>
  <si>
    <t xml:space="preserve">Svorka  SK</t>
  </si>
  <si>
    <t>1453484270</t>
  </si>
  <si>
    <t>Svorka SK</t>
  </si>
  <si>
    <t>58</t>
  </si>
  <si>
    <t>Pol35</t>
  </si>
  <si>
    <t xml:space="preserve">Svorka  SS</t>
  </si>
  <si>
    <t>-996165798</t>
  </si>
  <si>
    <t>Svorka SS</t>
  </si>
  <si>
    <t>59</t>
  </si>
  <si>
    <t>Pol36</t>
  </si>
  <si>
    <t xml:space="preserve">Svorka  SO</t>
  </si>
  <si>
    <t>1188135443</t>
  </si>
  <si>
    <t>Svorka SO</t>
  </si>
  <si>
    <t>60</t>
  </si>
  <si>
    <t>Pol37</t>
  </si>
  <si>
    <t xml:space="preserve">Svorka  SZ</t>
  </si>
  <si>
    <t>1351321064</t>
  </si>
  <si>
    <t>Svorka SZ</t>
  </si>
  <si>
    <t>61</t>
  </si>
  <si>
    <t>Pol38</t>
  </si>
  <si>
    <t xml:space="preserve">Svorka  SJ</t>
  </si>
  <si>
    <t>-1530386949</t>
  </si>
  <si>
    <t>Svorka SJ</t>
  </si>
  <si>
    <t>62</t>
  </si>
  <si>
    <t>Pol39</t>
  </si>
  <si>
    <t xml:space="preserve">Podpěra   vedení  PV 15</t>
  </si>
  <si>
    <t>950097666</t>
  </si>
  <si>
    <t>Podpěra vedení PV 15</t>
  </si>
  <si>
    <t>63</t>
  </si>
  <si>
    <t>Pol40</t>
  </si>
  <si>
    <t xml:space="preserve">Podpěra   vedení  PV 17</t>
  </si>
  <si>
    <t>1734496027</t>
  </si>
  <si>
    <t>Podpěra vedení PV 17</t>
  </si>
  <si>
    <t>64</t>
  </si>
  <si>
    <t>Pol41</t>
  </si>
  <si>
    <t xml:space="preserve">Podpěra úhelníku  DUz</t>
  </si>
  <si>
    <t>691734285</t>
  </si>
  <si>
    <t>Podpěra úhelníku DUz</t>
  </si>
  <si>
    <t>65</t>
  </si>
  <si>
    <t>Pol42</t>
  </si>
  <si>
    <t xml:space="preserve">Ochranný úhelník  OU</t>
  </si>
  <si>
    <t>-34393120</t>
  </si>
  <si>
    <t>Ochranný úhelník OU</t>
  </si>
  <si>
    <t>66</t>
  </si>
  <si>
    <t>Pol43</t>
  </si>
  <si>
    <t>Odddálený jímač, včetně upevnění distančních podpěr</t>
  </si>
  <si>
    <t>-1871872834</t>
  </si>
  <si>
    <t>67</t>
  </si>
  <si>
    <t>Pol44</t>
  </si>
  <si>
    <t>Štítek označovací SO 01</t>
  </si>
  <si>
    <t>-113326820</t>
  </si>
  <si>
    <t>68</t>
  </si>
  <si>
    <t>Pol45</t>
  </si>
  <si>
    <t xml:space="preserve">Zemní práce - vykopání rýhy + zához -  uzemnění</t>
  </si>
  <si>
    <t>-716444632</t>
  </si>
  <si>
    <t>Zemní práce - vykopání rýhy + zához - uzemnění</t>
  </si>
  <si>
    <t>69</t>
  </si>
  <si>
    <t>Pol46</t>
  </si>
  <si>
    <t>Revize hromosvodu</t>
  </si>
  <si>
    <t>-83641631</t>
  </si>
  <si>
    <t>70</t>
  </si>
  <si>
    <t>Pol47</t>
  </si>
  <si>
    <t>Pomocné práce</t>
  </si>
  <si>
    <t>-1527732705</t>
  </si>
  <si>
    <t>71</t>
  </si>
  <si>
    <t>Pol49</t>
  </si>
  <si>
    <t>Montážní plošina</t>
  </si>
  <si>
    <t>-128012844</t>
  </si>
  <si>
    <t>762</t>
  </si>
  <si>
    <t>Konstrukce tesařské</t>
  </si>
  <si>
    <t>72</t>
  </si>
  <si>
    <t>762331911</t>
  </si>
  <si>
    <t>Vyřezání části střešní vazby průřezové plochy řeziva do 120 cm2 délky do 3 m</t>
  </si>
  <si>
    <t>2124776577</t>
  </si>
  <si>
    <t>Vázané konstrukce krovů vyřezání části střešní vazby průřezové plochy řeziva do 120 cm2, délky krovového prvku do 3 m</t>
  </si>
  <si>
    <t xml:space="preserve">Poznámka k souboru cen:_x000d_
1. U položek vyřezání střešní vazby -1911 až -1954 se množství měrných jednotek určuje v m délky prvků, bez čepů._x000d_
2. U položek doplnění části střešní vazby -2921 až -3915 se množství měrných jednotek určuje v m součtem délek jednotlivých prvků._x000d_
3. Ceny lze použít i pro ocenění oprav prostorových vázáných konstrukcí._x000d_
</t>
  </si>
  <si>
    <t>"krokev 100/100"2,91*6+1,64</t>
  </si>
  <si>
    <t>73</t>
  </si>
  <si>
    <t>762331921</t>
  </si>
  <si>
    <t>Vyřezání části střešní vazby průřezové plochy řeziva do 224 cm2 délky do 3 m</t>
  </si>
  <si>
    <t>947754724</t>
  </si>
  <si>
    <t>Vázané konstrukce krovů vyřezání části střešní vazby průřezové plochy řeziva přes 120 do 224 cm2, délky vyřezané části krovového prvku do 3 m</t>
  </si>
  <si>
    <t>"krokev 140/140"1,64</t>
  </si>
  <si>
    <t>"pozednice 160/140"20,18*2+8,02</t>
  </si>
  <si>
    <t>"vzpěra 100/140"2,65</t>
  </si>
  <si>
    <t>"pozednice 120/120"5,27</t>
  </si>
  <si>
    <t>"krokev 100/160"2,58*5</t>
  </si>
  <si>
    <t>Součet</t>
  </si>
  <si>
    <t>74</t>
  </si>
  <si>
    <t>762331931</t>
  </si>
  <si>
    <t>Vyřezání části střešní vazby průřezové plochy řeziva do 288 cm2 délky do 3 m</t>
  </si>
  <si>
    <t>2002553149</t>
  </si>
  <si>
    <t>Vázané konstrukce krovů vyřezání části střešní vazby průřezové plochy řeziva přes 224 do 288 cm2, délky vyřezané části krovového prvku do 3 m</t>
  </si>
  <si>
    <t>"krokev 175/150"4,79+6,91+4,05</t>
  </si>
  <si>
    <t>75</t>
  </si>
  <si>
    <t>762331941</t>
  </si>
  <si>
    <t>Vyřezání části střešní vazby průřezové plochy řeziva do 450 cm2 délky do 3 m</t>
  </si>
  <si>
    <t>-343394132</t>
  </si>
  <si>
    <t>Vázané konstrukce krovů vyřezání části střešní vazby průřezové plochy řeziva přes 288 do 450 cm2, délky vyřezané části krovového prvku do 3 m</t>
  </si>
  <si>
    <t>"vazný trám 170/240"9,07</t>
  </si>
  <si>
    <t>76</t>
  </si>
  <si>
    <t>762331951</t>
  </si>
  <si>
    <t>Vyřezání části střešní vazby průřezové plochy řeziva přes 450 cm2 délky do 3 m</t>
  </si>
  <si>
    <t>2010729490</t>
  </si>
  <si>
    <t>Vázané konstrukce krovů vyřezání části střešní vazby průřezové plochy řeziva průřezové plochy řeziva přes 450 cm2, délky vyřezané části krovového prvku do 3 m</t>
  </si>
  <si>
    <t>"krokev 180/290"3,29</t>
  </si>
  <si>
    <t>"vazný trám 250/250"2,50*4+2,51</t>
  </si>
  <si>
    <t>"vazný trám 250/330"2,50*3</t>
  </si>
  <si>
    <t>77</t>
  </si>
  <si>
    <t>762332135</t>
  </si>
  <si>
    <t>Montáž vázaných kcí krovů pravidelných z hraněného řeziva průřezové plochy přes 450 cm2 (včetně 27 ks tesařských protéz)</t>
  </si>
  <si>
    <t>767580283</t>
  </si>
  <si>
    <t>Montáž vázaných konstrukcí krovů střech pultových, sedlových, valbových, stanových čtvercového nebo obdélníkového půdorysu, z řeziva hraněného průřezové plochy přes 450 cm2 (včetně 27 ks resařských protéz)</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</si>
  <si>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</si>
  <si>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"sřecha C"</t>
  </si>
  <si>
    <t>"stropní trámy 250/250"(9,30*12)*0,15</t>
  </si>
  <si>
    <t>"střecha A stropní trámy 250/250"10,50*12*0,15</t>
  </si>
  <si>
    <t>"stropní trámy 170/250"12,10*11*0,15</t>
  </si>
  <si>
    <t>78</t>
  </si>
  <si>
    <t>762332921</t>
  </si>
  <si>
    <t>Doplnění části střešní vazby z hranolů průřezové plochy do 120 cm2 včetně materiálu</t>
  </si>
  <si>
    <t>1134862344</t>
  </si>
  <si>
    <t>Vázané konstrukce krovů doplnění části střešní vazby z hranolů, nebo hranolků (materiál v ceně), průřezové plochy do 120 cm2</t>
  </si>
  <si>
    <t>79</t>
  </si>
  <si>
    <t>762332922</t>
  </si>
  <si>
    <t>Doplnění části střešní vazby z hranolů průřezové plochy do 224 cm2 včetně materiálu</t>
  </si>
  <si>
    <t>1276380031</t>
  </si>
  <si>
    <t>Vázané konstrukce krovů doplnění části střešní vazby z hranolů, nebo hranolků (materiál v ceně), průřezové plochy přes 120 do 224 cm2</t>
  </si>
  <si>
    <t>80</t>
  </si>
  <si>
    <t>762332923</t>
  </si>
  <si>
    <t>Doplnění části střešní vazby z hranolů průřezové plochy do 288 cm2 včetně materiálu</t>
  </si>
  <si>
    <t>128186150</t>
  </si>
  <si>
    <t>Vázané konstrukce krovů doplnění části střešní vazby z hranolů, nebo hranolků (materiál v ceně), průřezové plochy přes 224 do 288 cm2</t>
  </si>
  <si>
    <t>81</t>
  </si>
  <si>
    <t>762332924</t>
  </si>
  <si>
    <t>Doplnění části střešní vazby z hranolů průřezové plochy do 450 cm2 včetně materiálu</t>
  </si>
  <si>
    <t>-966544268</t>
  </si>
  <si>
    <t>Vázané konstrukce krovů doplnění části střešní vazby z hranolů, nebo hranolků (materiál v ceně), průřezové plochy přes 288 do 450 cm2</t>
  </si>
  <si>
    <t>82</t>
  </si>
  <si>
    <t>762332925</t>
  </si>
  <si>
    <t>Doplnění části střešní vazby z hranolů průřezové plochy do 600 cm2 včetně materiálu</t>
  </si>
  <si>
    <t>-2018478727</t>
  </si>
  <si>
    <t>Vázané konstrukce krovů doplnění části střešní vazby z hranolů, nebo hranolků (materiál v ceně), průřezové plochy přes 450 do 600 cm2</t>
  </si>
  <si>
    <t>83</t>
  </si>
  <si>
    <t>762341210</t>
  </si>
  <si>
    <t>Montáž bednění střech rovných a šikmých sklonu do 60° z hrubých prken na sraz</t>
  </si>
  <si>
    <t>-1319486120</t>
  </si>
  <si>
    <t>Bednění a laťování montáž bednění střech rovných a šikmých sklonu do 60° s vyřezáním otvorů z prken hrubých na sraz tl. do 32 mm</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</si>
  <si>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</si>
  <si>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"střecha A"</t>
  </si>
  <si>
    <t>9,80*2,50+6,00*3,10/2+(12,70+17,70)/2*4,20+(18,00+20,20)/2*3,20+(2,70+10,30)/2*5,60+39,10</t>
  </si>
  <si>
    <t>"střecha B"</t>
  </si>
  <si>
    <t>(9,30+12,00)/2*6,30+(5,60+8,40)/2*2,00+(12,00+17,00)/2*8,40+4,20*2,80/2+39,50</t>
  </si>
  <si>
    <t>"úžlabí"</t>
  </si>
  <si>
    <t>14,00*(2,90+1,30)/2+5,80</t>
  </si>
  <si>
    <t>"střecha C"</t>
  </si>
  <si>
    <t>2,10*(5,80+3,50)/2*2+7,20*5,60*2+4,20*4,90/2*2+3,80*2,90/2+25,20</t>
  </si>
  <si>
    <t>84</t>
  </si>
  <si>
    <t>60511060</t>
  </si>
  <si>
    <t>řezivo jehličnaté středové omítané</t>
  </si>
  <si>
    <t>1340802313</t>
  </si>
  <si>
    <t>669,20*0,024*1,10</t>
  </si>
  <si>
    <t>85</t>
  </si>
  <si>
    <t>762341811</t>
  </si>
  <si>
    <t>Demontáž bednění střech z prken</t>
  </si>
  <si>
    <t>-692267430</t>
  </si>
  <si>
    <t>Demontáž bednění a laťování bednění střech rovných, obloukových, sklonu do 60° se všemi nadstřešními konstrukcemi z prken hrubých, hoblovaných tl. do 32 mm</t>
  </si>
  <si>
    <t>86</t>
  </si>
  <si>
    <t>762381011</t>
  </si>
  <si>
    <t>Heverování a podepření tesařských konstrukcí krovů, plná vazba do 9 m</t>
  </si>
  <si>
    <t>kus</t>
  </si>
  <si>
    <t>2135187144</t>
  </si>
  <si>
    <t>Heverování a podepření tesařských konstrukcí krovů plná vazba, rozpětí do 9 m</t>
  </si>
  <si>
    <t xml:space="preserve">Poznámka k souboru cen:_x000d_
1. Měrnou jednotkou je jeden kus vazby._x000d_
2. Délka vazby se měří od vnější strany jedné pozednice kolmo k vnější straně protější pozednice._x000d_
</t>
  </si>
  <si>
    <t>3++6+4</t>
  </si>
  <si>
    <t>87</t>
  </si>
  <si>
    <t>762382012</t>
  </si>
  <si>
    <t>Heverování a podepření tesařských konstrukcí krovů, prázdná vazba přes 9 do 12,5 m</t>
  </si>
  <si>
    <t>-893811902</t>
  </si>
  <si>
    <t>Heverování a podepření tesařských konstrukcí krovů prázdná vazba, rozpětí přes 9 do 12,5 m</t>
  </si>
  <si>
    <t>6*2</t>
  </si>
  <si>
    <t>88</t>
  </si>
  <si>
    <t>762395000</t>
  </si>
  <si>
    <t>Spojovací prostředky krovů, bednění, laťování, nadstřešních konstrukcí</t>
  </si>
  <si>
    <t>205377638</t>
  </si>
  <si>
    <t>Spojovací prostředky krovů, bednění a laťování, nadstřešních konstrukcí svory, prkna, hřebíky, pásová ocel, vruty</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</si>
  <si>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</si>
  <si>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23,56+10,25+3,09</t>
  </si>
  <si>
    <t>89</t>
  </si>
  <si>
    <t>762512261</t>
  </si>
  <si>
    <t>Montáž podlahové kce podkladového roštu</t>
  </si>
  <si>
    <t>1649323192</t>
  </si>
  <si>
    <t>Podlahové konstrukce podkladové montáž roštu podkladového</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</si>
  <si>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</si>
  <si>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latě 60/40</t>
  </si>
  <si>
    <t>463*4</t>
  </si>
  <si>
    <t>latě 60/80</t>
  </si>
  <si>
    <t>90</t>
  </si>
  <si>
    <t>60512125</t>
  </si>
  <si>
    <t>hranol stavební řezivo průřezu do 120cm2 do dl 6m</t>
  </si>
  <si>
    <t>1458959575</t>
  </si>
  <si>
    <t>rošt na půdě 60/80</t>
  </si>
  <si>
    <t>1852,00*0,06*0,08*1,10</t>
  </si>
  <si>
    <t>rošt ba půdě 60/40</t>
  </si>
  <si>
    <t>1852,00*0,06*0,04*1,10</t>
  </si>
  <si>
    <t>91</t>
  </si>
  <si>
    <t>762810046</t>
  </si>
  <si>
    <t>Záklop stropů z desek OSB tl 22 mm na pero a drážku šroubovaných na rošt</t>
  </si>
  <si>
    <t>652614827</t>
  </si>
  <si>
    <t>Záklop stropů z dřevoštěpkových desek OSB šroubovaných na rošt na pero a drážku, tloušťky desky 22 mm</t>
  </si>
  <si>
    <t>92</t>
  </si>
  <si>
    <t>762811811</t>
  </si>
  <si>
    <t>Demontáž záklopů stropů z hrubých prken tl do 32 mm</t>
  </si>
  <si>
    <t>-2762311</t>
  </si>
  <si>
    <t>Demontáž záklopů stropů vrchních a zapuštěných z hrubých prken, tl. do 32 mm</t>
  </si>
  <si>
    <t>93</t>
  </si>
  <si>
    <t>762821951</t>
  </si>
  <si>
    <t>Vyřezání části stropního trámu průřezové plochy řeziva přes 450 cm2 délky do 3 m</t>
  </si>
  <si>
    <t>-1925343353</t>
  </si>
  <si>
    <t>Nosná konstrukce stropů vyřezání části stropního trámu průřezové plochy přes 450 cm2, délky vyřezané části trámu přes 1 do 3 m</t>
  </si>
  <si>
    <t xml:space="preserve">Poznámka k souboru cen:_x000d_
1. Množství měrných jednotek se určuje v m součtem délek jednotlivých prvků._x000d_
</t>
  </si>
  <si>
    <t>likvidace azbestocementového odpadu včetně vodorovné přapravy</t>
  </si>
  <si>
    <t>94</t>
  </si>
  <si>
    <t>60512121</t>
  </si>
  <si>
    <t>řezivo jehličnaté hranol jakost I-II dl 4-5m</t>
  </si>
  <si>
    <t>-990182713</t>
  </si>
  <si>
    <t>"stropní trámy 250/250"(9,30*12)*0,15*0,25*0,25*1,08</t>
  </si>
  <si>
    <t>"střecha A stropní trámy 250/250"10,50*12*0,15*0,25*0,25*1,08</t>
  </si>
  <si>
    <t>"stropní trámy 170/250"12,10*11*0,15*0,17*0,25*1,08</t>
  </si>
  <si>
    <t>95</t>
  </si>
  <si>
    <t>762895000</t>
  </si>
  <si>
    <t>Spojovací prostředky pro montáž záklopu, stropnice a podbíjení</t>
  </si>
  <si>
    <t>-1138205299</t>
  </si>
  <si>
    <t>Spojovací prostředky záklopu stropů, stropnic, podbíjení hřebíky, svory</t>
  </si>
  <si>
    <t xml:space="preserve">Poznámka k souboru cen:_x000d_
1. Cena je určena jen pro montážní ceny souborů cen:_x000d_
a) 762 81- Záklop stropů, ceny -1100 až -3125,_x000d_
b) 762 82- Montáž stropnic,_x000d_
c) 762 84- Montáž podbíjení._x000d_
2. Ochrana konstrukce se oceňuje samostatně, např. položkami 762 08-3 Impregnace řeziva tohoto katalogu nebo příslušnými položkami katalogu 800-783 Nátěry._x000d_
</t>
  </si>
  <si>
    <t>3,23+14,67+1157,50*0,022</t>
  </si>
  <si>
    <t>96</t>
  </si>
  <si>
    <t>998762202</t>
  </si>
  <si>
    <t>Přesun hmot procentní pro kce tesařské v objektech v do 12 m</t>
  </si>
  <si>
    <t>-315818252</t>
  </si>
  <si>
    <t>Přesun hmot pro konstrukce tesařské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</si>
  <si>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</si>
  <si>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764</t>
  </si>
  <si>
    <t>Konstrukce klempířské</t>
  </si>
  <si>
    <t>97</t>
  </si>
  <si>
    <t>764001821</t>
  </si>
  <si>
    <t>Demontáž krytiny ze svitků nebo tabulí do suti</t>
  </si>
  <si>
    <t>385715194</t>
  </si>
  <si>
    <t>Demontáž klempířských konstrukcí krytiny ze svitků nebo tabulí do suti</t>
  </si>
  <si>
    <t>98</t>
  </si>
  <si>
    <t>764001891</t>
  </si>
  <si>
    <t>Demontáž úžlabí do suti</t>
  </si>
  <si>
    <t>286609996</t>
  </si>
  <si>
    <t>Demontáž klempířských konstrukcí oplechování úžlabí do suti</t>
  </si>
  <si>
    <t>10,00*2+8,10+14,00*2+3,00+1,10*2*3+0,80*2*4+14,40</t>
  </si>
  <si>
    <t>99</t>
  </si>
  <si>
    <t>764002812</t>
  </si>
  <si>
    <t>Demontáž okapového plechu do suti v krytině skládané</t>
  </si>
  <si>
    <t>1370278864</t>
  </si>
  <si>
    <t>Demontáž klempířských konstrukcí okapového plechu do suti, v krytině skládané</t>
  </si>
  <si>
    <t>7,95+20,30+19,10+9,40+17,70</t>
  </si>
  <si>
    <t>764002821</t>
  </si>
  <si>
    <t>Demontáž střešního výlezu do suti</t>
  </si>
  <si>
    <t>1214913963</t>
  </si>
  <si>
    <t>Demontáž klempířských konstrukcí střešního výlezu do suti</t>
  </si>
  <si>
    <t>101</t>
  </si>
  <si>
    <t>764002881</t>
  </si>
  <si>
    <t>Demontáž lemování střešních prostupů do suti</t>
  </si>
  <si>
    <t>1530913114</t>
  </si>
  <si>
    <t>Demontáž klempířských konstrukcí lemování střešních prostupů do suti</t>
  </si>
  <si>
    <t>"lemování komínů"</t>
  </si>
  <si>
    <t>(0,75+1,40)*2*0,66*2+(1,10+1,40)*2*0,66</t>
  </si>
  <si>
    <t>102</t>
  </si>
  <si>
    <t>764004801</t>
  </si>
  <si>
    <t>Demontáž podokapního žlabu do suti</t>
  </si>
  <si>
    <t>-584529655</t>
  </si>
  <si>
    <t>Demontáž klempířských konstrukcí žlabu podokapního do suti</t>
  </si>
  <si>
    <t>7,95+20,30+19,10+9,40</t>
  </si>
  <si>
    <t>103</t>
  </si>
  <si>
    <t>764004861</t>
  </si>
  <si>
    <t>Demontáž svodu do suti</t>
  </si>
  <si>
    <t>639320861</t>
  </si>
  <si>
    <t>Demontáž klempířských konstrukcí svodu do suti</t>
  </si>
  <si>
    <t>6,50*4</t>
  </si>
  <si>
    <t>104</t>
  </si>
  <si>
    <t>764011621.R</t>
  </si>
  <si>
    <t>Dilatační připojovací lišta z Pz s povrchovou úpravou včetně tmelení rš 100 mm</t>
  </si>
  <si>
    <t>959547686</t>
  </si>
  <si>
    <t>(0,75+1,40)*2*2+(1,10+1,40)*2</t>
  </si>
  <si>
    <t>105</t>
  </si>
  <si>
    <t>76401162R</t>
  </si>
  <si>
    <t xml:space="preserve">Dilatační připojovací lišta z plechu hliník  včetně tmelení rš 80 mm</t>
  </si>
  <si>
    <t>-660801010</t>
  </si>
  <si>
    <t>Dilatační lišta z plechu hliník s povrchovou úpravou připojovací, včetně tmelení rš 80 mm</t>
  </si>
  <si>
    <t>106</t>
  </si>
  <si>
    <t>764100.R</t>
  </si>
  <si>
    <t>Dodávka a montáž anténníhoprostupu</t>
  </si>
  <si>
    <t>952729299</t>
  </si>
  <si>
    <t>107</t>
  </si>
  <si>
    <t>76411164R</t>
  </si>
  <si>
    <t xml:space="preserve">Krytina střechy rovné drážkováním ze svitků z plechu hliník   s povrchovou úpravou rš 670 mm sklonu do 30°</t>
  </si>
  <si>
    <t>819562162</t>
  </si>
  <si>
    <t>Krytina ze svitků z plechu hliník s povrchovou úpravou s úpravou u okapů, prostupů a výčnělků střechy rovné drážkováním ze svitků rš 670 mm, sklon střechy do 30°</t>
  </si>
  <si>
    <t>108</t>
  </si>
  <si>
    <t>764200.R</t>
  </si>
  <si>
    <t>Dodávka a montáž odvětrávací hlavice kanalizace</t>
  </si>
  <si>
    <t>534639030</t>
  </si>
  <si>
    <t>109</t>
  </si>
  <si>
    <t>76421260R</t>
  </si>
  <si>
    <t>Oplechování úžlabí zplechu hliník s povrchovou úpravou rš 670 mm</t>
  </si>
  <si>
    <t>549177293</t>
  </si>
  <si>
    <t>Oplechování střešních prvků zplechu hliník s povrchovou úpravou úžlabí rš 670 mm</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</si>
  <si>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</si>
  <si>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110</t>
  </si>
  <si>
    <t>76421263R</t>
  </si>
  <si>
    <t>Oplechování štítu závětrnou lištou z plechu hliník s povrchovou úpravou rš 330 mm</t>
  </si>
  <si>
    <t>32740987</t>
  </si>
  <si>
    <t>Oplechování střešních prvků z plechu hliník s povrchovou úpravou štítu závětrnou lištou rš 330 mm</t>
  </si>
  <si>
    <t>3,50*2+3,10*2+5,60*2+3,50+0,90*2*3+0,60*2*4+7,60</t>
  </si>
  <si>
    <t>111</t>
  </si>
  <si>
    <t>76421266R</t>
  </si>
  <si>
    <t xml:space="preserve">Oplechování rovné okapové hrany z plechu hliník  s povrchovou úpravou rš 250 mm</t>
  </si>
  <si>
    <t>-1383909644</t>
  </si>
  <si>
    <t>Oplechování střešních prvků z plechu hliník s povrchovou úpravou okapu okapovým plechem střechy rovné rš 250 mm</t>
  </si>
  <si>
    <t>112</t>
  </si>
  <si>
    <t>764300.R</t>
  </si>
  <si>
    <t>Dodávka a montáž střešních plošin ke komínům včetně kotevního systému</t>
  </si>
  <si>
    <t>1981598743</t>
  </si>
  <si>
    <t>113</t>
  </si>
  <si>
    <t>76431461R</t>
  </si>
  <si>
    <t xml:space="preserve">Lemování prostupů střech s krytinou skládanou nebo plechovou bez lišty zplechu hliník  s povrchovou úpravou</t>
  </si>
  <si>
    <t>1458990547</t>
  </si>
  <si>
    <t xml:space="preserve">Lemování prostupů z plechu hliník s povrchovou úpravou bez lišty, střech s krytinou skládanou nebo z plechu </t>
  </si>
  <si>
    <t xml:space="preserve">Poznámka k souboru cen:_x000d_
1. V cenách nesjou započteny náklady na připojovací dilatační lištu, tyto lze ocenit cenami souboru cen 764 01 - 162. Dilatační lišta z pozinkovaného plechu s upravený povrchem._x000d_
</t>
  </si>
  <si>
    <t>114</t>
  </si>
  <si>
    <t>76451160R</t>
  </si>
  <si>
    <t xml:space="preserve">Žlab podokapní půlkruhový z plechuhliník   s povrchovou úpravou rš 330 mm</t>
  </si>
  <si>
    <t>1455426572</t>
  </si>
  <si>
    <t>Žlab podokapní z plechuhliník s povrchovou úpravou včetně háků a čel půlkruhový rš 330 mm</t>
  </si>
  <si>
    <t>115</t>
  </si>
  <si>
    <t>764511622</t>
  </si>
  <si>
    <t>Roh nebo kout půlkruhového podokapního žlabu z Pz s povrchovou úpravou rš 330 mm</t>
  </si>
  <si>
    <t>-723154265</t>
  </si>
  <si>
    <t>Žlab podokapní z pozinkovaného plechu s povrchovou úpravou včetně háků a čel roh nebo kout, žlabu půlkruhového rš 330 mm</t>
  </si>
  <si>
    <t>116</t>
  </si>
  <si>
    <t>76451164R</t>
  </si>
  <si>
    <t xml:space="preserve">Kotlík oválný (trychtýřový) pro podokapní žlaby z plechuhliník   s povrchovou úpravou 330/100 mm</t>
  </si>
  <si>
    <t>117422307</t>
  </si>
  <si>
    <t>Žlab podokapní z plechu hliník s povrchovou úpravou včetně háků a čel kotlík oválný (trychtýřový), rš žlabu/průměr svodu 330/100 mm</t>
  </si>
  <si>
    <t>117</t>
  </si>
  <si>
    <t>76451862R</t>
  </si>
  <si>
    <t xml:space="preserve">Svody kruhové včetně objímek, kolen, odskoků z plechu hiník  s povrchovou úpravou průměru 100 mm</t>
  </si>
  <si>
    <t>1404343871</t>
  </si>
  <si>
    <t>Svod zpolechu hliník s upraveným povrchem včetně objímek, kolen a odskoků kruhový, průměru 100 mm</t>
  </si>
  <si>
    <t>118</t>
  </si>
  <si>
    <t>998764202</t>
  </si>
  <si>
    <t>Přesun hmot procentní pro konstrukce klempířské v objektech v do 12 m</t>
  </si>
  <si>
    <t>-956551981</t>
  </si>
  <si>
    <t>Přesun hmot pro konstrukce klempířské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</si>
  <si>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</si>
  <si>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</si>
  <si>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</si>
  <si>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119</t>
  </si>
  <si>
    <t>765100.R</t>
  </si>
  <si>
    <t>Dodávka a montáž sněhového háku</t>
  </si>
  <si>
    <t>-38909404</t>
  </si>
  <si>
    <t>634,00*5,2</t>
  </si>
  <si>
    <t>120</t>
  </si>
  <si>
    <t>765100R</t>
  </si>
  <si>
    <t>-1284325763</t>
  </si>
  <si>
    <t>121</t>
  </si>
  <si>
    <t>765131801</t>
  </si>
  <si>
    <t>Demontáž vláknocementové skládané krytiny sklonu do 30° do suti</t>
  </si>
  <si>
    <t>-415506096</t>
  </si>
  <si>
    <t>Demontáž vláknocementové krytiny skládané sklonu do 30° do suti</t>
  </si>
  <si>
    <t xml:space="preserve">Poznámka k souboru cen:_x000d_
1. Ceny nelze použít pro demontáž azbestocementové krytiny._x000d_
</t>
  </si>
  <si>
    <t>122</t>
  </si>
  <si>
    <t>765131821</t>
  </si>
  <si>
    <t>Demontáž hřebene nebo nároží z hřebenáčů vláknocementové skládané krytiny sklonu do 30° do suti</t>
  </si>
  <si>
    <t>-1411033541</t>
  </si>
  <si>
    <t>Demontáž vláknocementové krytiny skládané sklonu do 30° hřebene nebo nároží z hřebenáčů do suti</t>
  </si>
  <si>
    <t>"nároží"</t>
  </si>
  <si>
    <t>4,10*2+5,20*2+4,30*2+11,20</t>
  </si>
  <si>
    <t>"hřeben"</t>
  </si>
  <si>
    <t>11,30+12,70+11,80</t>
  </si>
  <si>
    <t>123</t>
  </si>
  <si>
    <t>765131841</t>
  </si>
  <si>
    <t>Příplatek k cenám demontáže skládané vláknocementové krytiny za sklon přes 30°</t>
  </si>
  <si>
    <t>1474195806</t>
  </si>
  <si>
    <t>Demontáž vláknocementové krytiny skládané Příplatek k cenám za sklon přes 30° demontáže krytiny</t>
  </si>
  <si>
    <t>124</t>
  </si>
  <si>
    <t>765131845</t>
  </si>
  <si>
    <t>Příplatek k cenám demontáže hřebene nebo nároží skládané vláknocementové krytiny za sklon přes 30°</t>
  </si>
  <si>
    <t>-1740434160</t>
  </si>
  <si>
    <t>Demontáž vláknocementové krytiny skládané Příplatek k cenám za sklon přes 30° demontáže hřebene nebo nároží</t>
  </si>
  <si>
    <t>125</t>
  </si>
  <si>
    <t>76513300R</t>
  </si>
  <si>
    <t xml:space="preserve">Krytina z hliníkového plechu  čedká šablona povrchově upraveného</t>
  </si>
  <si>
    <t>-1636477659</t>
  </si>
  <si>
    <t>Krytina z hliníkového plechu čedká šablona povrchově upraveného</t>
  </si>
  <si>
    <t xml:space="preserve">Poznámka k souboru cen:_x000d_
1. V cenách jsou započteny i náklady na přiřezání desek._x000d_
2. V cenách nejsou započteny náklady klempířské konstrukce, tyto se ocení cenami katalogu 800-764 Konstrukce klempířské._x000d_
3. Montáž střešních doplňků (větracích, prostupových apod.) se ocení cenami části A02 tohoto katalogu._x000d_
</t>
  </si>
  <si>
    <t>126</t>
  </si>
  <si>
    <t>76513301R</t>
  </si>
  <si>
    <t>Okapová hrana z hliníkového plechu povrchově upravený</t>
  </si>
  <si>
    <t>298470665</t>
  </si>
  <si>
    <t>127</t>
  </si>
  <si>
    <t>76513302R</t>
  </si>
  <si>
    <t>Nároží krytiny z hřebenáčů hkiníkových povrchově upravených</t>
  </si>
  <si>
    <t>365106198</t>
  </si>
  <si>
    <t>128</t>
  </si>
  <si>
    <t>76513303R</t>
  </si>
  <si>
    <t>Hřeben krytiny z hřebenáčů z hliníkového plechu povrchově upraveného</t>
  </si>
  <si>
    <t>2133424674</t>
  </si>
  <si>
    <t>129</t>
  </si>
  <si>
    <t>76513309R</t>
  </si>
  <si>
    <t>Příplatek k cenám krytiny ze šablon na laťování</t>
  </si>
  <si>
    <t>1935725195</t>
  </si>
  <si>
    <t>Krytina skládaná ze šablon Příplatek k cenám za sklon přes 30°, na laťování</t>
  </si>
  <si>
    <t>634,00</t>
  </si>
  <si>
    <t>130</t>
  </si>
  <si>
    <t>76513500R</t>
  </si>
  <si>
    <t>Montáž střešních doplňků skládané krytiny plochy do 0,2m2</t>
  </si>
  <si>
    <t>1042240687</t>
  </si>
  <si>
    <t>Montáž střešních doplňků krytiny skládané speciálních desek větracích hlavic, ventilačních prostupů, anténních prostupů, prostupových hlavic, kovových univerzálních apod., plochy jednotlivě do 0,2 m2</t>
  </si>
  <si>
    <t>131</t>
  </si>
  <si>
    <t>5916114.R8</t>
  </si>
  <si>
    <t xml:space="preserve">hlavice větrací plast pro šablony </t>
  </si>
  <si>
    <t>449303598</t>
  </si>
  <si>
    <t>hlavice větrací</t>
  </si>
  <si>
    <t>132</t>
  </si>
  <si>
    <t>76513501R</t>
  </si>
  <si>
    <t>Montáž střešních výlezů skládané krytiny plochy do 1,0m2</t>
  </si>
  <si>
    <t>-5275121</t>
  </si>
  <si>
    <t>Montáž střešních doplňků krytiny skládané střešních výlezů, plochy jednotlivě přes 0,25 do 1,0 m2</t>
  </si>
  <si>
    <t>133</t>
  </si>
  <si>
    <t>5916115R</t>
  </si>
  <si>
    <t xml:space="preserve">výlez na střechu 750x830 plech hliníkový </t>
  </si>
  <si>
    <t>211543711</t>
  </si>
  <si>
    <t>134</t>
  </si>
  <si>
    <t>76513502R</t>
  </si>
  <si>
    <t>Montáž stoupací plošiny skládané krytiny délky do 1,0m</t>
  </si>
  <si>
    <t>-894753393</t>
  </si>
  <si>
    <t>Montáž střešních doplňků krytiny skládané stoupací plošiny, délky do 1m</t>
  </si>
  <si>
    <t>135</t>
  </si>
  <si>
    <t>5924402R</t>
  </si>
  <si>
    <t xml:space="preserve">plošina stoupací kovová </t>
  </si>
  <si>
    <t>2014431435</t>
  </si>
  <si>
    <t>136</t>
  </si>
  <si>
    <t>765162801</t>
  </si>
  <si>
    <t>Demontáž krytiny z dřevěných šindelů sklon do 45° do suti</t>
  </si>
  <si>
    <t>928719306</t>
  </si>
  <si>
    <t>Demontáž krytiny z dřevěných šindelů sklon střechy do 45° do suti</t>
  </si>
  <si>
    <t>137</t>
  </si>
  <si>
    <t>765191023</t>
  </si>
  <si>
    <t>Montáž pojistné hydroizolační nebo parotěsné kladené ve sklonu přes 20° s lepenými spoji na bednění</t>
  </si>
  <si>
    <t>-1918703730</t>
  </si>
  <si>
    <t>Montáž pojistné hydroizolační nebo parotěsné fólie kladené ve sklonu přes 20° s lepenými přesahy na bednění nebo tepelnou izolaci</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</si>
  <si>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</si>
  <si>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138</t>
  </si>
  <si>
    <t>62836201</t>
  </si>
  <si>
    <t xml:space="preserve">pás těžký asfaltovaný pískovaný tl. 4,0mm,  vložka skelná rohož a Al fólie, krycí vrstva oxidovaný asfalt</t>
  </si>
  <si>
    <t>-1442915241</t>
  </si>
  <si>
    <t>669,20*1,10</t>
  </si>
  <si>
    <t>139</t>
  </si>
  <si>
    <t>765192001</t>
  </si>
  <si>
    <t>Nouzové (provizorní) zakrytí střechy plachtou</t>
  </si>
  <si>
    <t>1299608684</t>
  </si>
  <si>
    <t>Nouzové zakrytí střechy plachtou</t>
  </si>
  <si>
    <t xml:space="preserve">Poznámka k souboru cen:_x000d_
1. Cenu lze použít pro přechodné zakrytí střechy nebo krovu._x000d_
2. V ceně 765 19-2001 jsou započteny náklady i na:_x000d_
a) montáž a demontáž plachty,_x000d_
b) opotřebení plachty._x000d_
</t>
  </si>
  <si>
    <t>140</t>
  </si>
  <si>
    <t>765400R</t>
  </si>
  <si>
    <t>dodávka a montáž sněhových zábran mřížových včetně držáků</t>
  </si>
  <si>
    <t>399985087</t>
  </si>
  <si>
    <t>141</t>
  </si>
  <si>
    <t>998765202</t>
  </si>
  <si>
    <t>Přesun hmot procentní pro krytiny skládané v objektech v do 12 m</t>
  </si>
  <si>
    <t>-1700532858</t>
  </si>
  <si>
    <t>Přesun hmot pro krytiny skládané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</si>
  <si>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</si>
  <si>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783</t>
  </si>
  <si>
    <t>Dokončovací práce - nátěry</t>
  </si>
  <si>
    <t>142</t>
  </si>
  <si>
    <t>783213021</t>
  </si>
  <si>
    <t>Napouštěcí dvojnásobný syntetický biodní nátěr tesařských prvků nezabudovaných do konstrukce</t>
  </si>
  <si>
    <t>-113288573</t>
  </si>
  <si>
    <t>Napouštěcí nátěr tesařských prvků proti dřevokazným houbám, hmyzu a plísním nezabudovaných do konstrukce dvojnásobný syntetický</t>
  </si>
  <si>
    <t xml:space="preserve">Poznámka k souboru cen:_x000d_
1. Položky souboru cen jsou určeny pro preventivní nátěr tesařských prvků natíraných před zabudováním do konstrukce._x000d_
2. Položky jednonásobného nátěru jsou určeny pro ochranu dřeva pod lazurovací nebo krycí nátěry do interiéru._x000d_
3. Položky dvojnásobného nátěru jsou určeny pro ochranu dřeva jako samostatného impregnačního nátěru prvků do interéru nebo pro ochranu dřeva pod lazurovací nebo krycí nátěry v exteriéru._x000d_
</t>
  </si>
  <si>
    <t>"střechabednění A "</t>
  </si>
  <si>
    <t>(9,80*2,50+6,00*3,10/2+(12,70+17,70)/2*4,20+(18,00+20,20)/2*3,20+(2,70+10,30)/2*5,60+39,10)*2+234,26*0,60</t>
  </si>
  <si>
    <t>"střecha B bednění"</t>
  </si>
  <si>
    <t>((9,30+12,00)/2*6,30+(5,60+8,40)/2*2,00+(12,00+17,00)/2*8,40+4,20*2,80/2+39,50)*2+248*0,60</t>
  </si>
  <si>
    <t>(14,00*(2,90+1,30)/2+5,80)*2+35*0,60</t>
  </si>
  <si>
    <t>"střecha C bednění"</t>
  </si>
  <si>
    <t>(2,10*(5,80+3,50)/2*2+7,20*5,60*2+4,20*4,90/2*2+3,80*2,90/2+25,20)*2+151,46*0,60</t>
  </si>
  <si>
    <t>Mezisoučet</t>
  </si>
  <si>
    <t>"záklop"</t>
  </si>
  <si>
    <t>"stropní trámy 250/250"9,30*12*0,25*4+11,10</t>
  </si>
  <si>
    <t>"vazný trám 170/240"9,30*3*(0,17+0,24)*2+22,80</t>
  </si>
  <si>
    <t>"střecha A stropní trámy 250/250"10,50*12*0,25*4+12,60</t>
  </si>
  <si>
    <t>"stropní trámy 170/250"12,10*11*(0,17+0,25)*2+11,20</t>
  </si>
  <si>
    <t>"vazný trám 250/330"12,10*7*(0,25+0,33)*2+9,80</t>
  </si>
  <si>
    <t>"prvky krovu střecha C"</t>
  </si>
  <si>
    <t>"sloupek 150/150"2,50*6*0,15*4+1,10</t>
  </si>
  <si>
    <t>"vaznice 150/190"10,50*2*(0,15+0,19)*2+1,50</t>
  </si>
  <si>
    <t>"rozpěra 80/120"4,90*3*(0,08+0,12)*2+3,70*3*2*(0,08+0,12)*2+1,50</t>
  </si>
  <si>
    <t>"Vzpěra 150/150"2,50*6*0,15*4+1,10</t>
  </si>
  <si>
    <t>"krokev 100/160"6,90*10*2+(0,10+0,16)*2+3,40*3*(0,10+0,16)*2+14,30</t>
  </si>
  <si>
    <t xml:space="preserve">"sloupky  80/120"2,00*3*6*(0,08+0,12)*2+1,50</t>
  </si>
  <si>
    <t>"pásek 100/120"1,50*10*(0,10+0,12)*2+0,90</t>
  </si>
  <si>
    <t>"pozednice 150/90"8,50*2*(0,15+0,09)*2+0,80</t>
  </si>
  <si>
    <t>"prvky krovu střecha A"</t>
  </si>
  <si>
    <t>"sloupek 180/290"3,00*12*2*(0,18+0,29)*2+6,80</t>
  </si>
  <si>
    <t>"pásek 110/150"1,50*2*12*(0,11+0,15)*2+1,90</t>
  </si>
  <si>
    <t>"rozpěra 140/180"5,50*12*(0,14+0,18)*2+4,20</t>
  </si>
  <si>
    <t>"krokev 170/150"6,80*14*2*(0,17+0,15)*2+12,10</t>
  </si>
  <si>
    <t>"námětek 140/140"2,00*14*2*2*0,14*4+6,30</t>
  </si>
  <si>
    <t>"vaznice 150/190"17,00*2*(0,15+0,19)*2+2,30</t>
  </si>
  <si>
    <t>"pozednice 140/140"19,50*0,14*4+1,20</t>
  </si>
  <si>
    <t>"prvky krovu střecha B"</t>
  </si>
  <si>
    <t>"sloupek 230/170"2,30*7*(0,23+0,17)*2+1,30</t>
  </si>
  <si>
    <t>"rozpěra 150/220"5,50*4*(0,15+0,22)*2+1,60</t>
  </si>
  <si>
    <t>"vaznice 180/240"(11,00+16,00)*(0,18+0,24)*2+2,30</t>
  </si>
  <si>
    <t>"pásek 110/150"1,50*14*(0,11+0,15)*2+1,10</t>
  </si>
  <si>
    <t>"vzpěra 100/140"3,90*2*5*(0,10+0,14)*2+1,90</t>
  </si>
  <si>
    <t>"krokev 200/150"7,30*12*2*(0,20+0,15)*2+12,2</t>
  </si>
  <si>
    <t>"námětek 100/100"2,80*12*2*0,10*4+2,70</t>
  </si>
  <si>
    <t>"pozednice 140/140"(8,50+19,00)*0,14*4+1,50</t>
  </si>
  <si>
    <t>"nbednění"669,20*2</t>
  </si>
  <si>
    <t>784</t>
  </si>
  <si>
    <t>Dokončovací práce - malby a tapety</t>
  </si>
  <si>
    <t>143</t>
  </si>
  <si>
    <t>784181101</t>
  </si>
  <si>
    <t>Základní akrylátová jednonásobná penetrace podkladu v místnostech výšky do 3,80m</t>
  </si>
  <si>
    <t>1242430330</t>
  </si>
  <si>
    <t>Penetrace podkladu jednonásobná základní akrylátová v místnostech výšky do 3,80 m</t>
  </si>
  <si>
    <t>410,00+360,00</t>
  </si>
  <si>
    <t>144</t>
  </si>
  <si>
    <t>784221101</t>
  </si>
  <si>
    <t xml:space="preserve">Dvojnásobné bílé malby  ze směsí za sucha dobře otěruvzdorných v místnostech do 3,80 m</t>
  </si>
  <si>
    <t>1338699162</t>
  </si>
  <si>
    <t>Malby z malířských směsí otěruvzdorných za sucha dvojnásobné, bílé za sucha otěruvzdorné dobře v místnostech výšky do 3,80 m</t>
  </si>
  <si>
    <t>770,00</t>
  </si>
  <si>
    <t>VRN</t>
  </si>
  <si>
    <t>Vedlejší rozpočtové náklady</t>
  </si>
  <si>
    <t>VRN3</t>
  </si>
  <si>
    <t>Zařízení staveniště</t>
  </si>
  <si>
    <t>145</t>
  </si>
  <si>
    <t>030001000</t>
  </si>
  <si>
    <t>1024</t>
  </si>
  <si>
    <t>-1075909202</t>
  </si>
  <si>
    <t>VRN7</t>
  </si>
  <si>
    <t>Provozní vlivy</t>
  </si>
  <si>
    <t>146</t>
  </si>
  <si>
    <t>070001000</t>
  </si>
  <si>
    <t>-1519829785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</si>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</sst>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3">
    <numFmt numFmtId="164" formatCode="#,##0.00%"/>
    <numFmt numFmtId="165" formatCode="dd\.mm\.yyyy"/>
    <numFmt numFmtId="166" formatCode="#,##0.0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7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4"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4"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4"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4"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4"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4"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5"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3" fillId="0" borderId="1" xfId="0" applyFont="1" applyBorder="1" applyAlignment="1">
      <alignment horizontal="center" vertical="center"/>
    </xf>
    <xf numFmtId="0" fontId="43"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4"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40" fillId="0" borderId="1" xfId="0" applyFont="1" applyBorder="1" applyAlignment="1">
      <alignment horizontal="left" vertical="center" wrapText="1"/>
    </xf>
    <xf numFmtId="0" fontId="43"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5" fillId="0" borderId="0" xfId="0" applyFont="1" applyAlignment="1">
      <alignment vertical="center"/>
    </xf>
    <xf numFmtId="0" fontId="42" fillId="0" borderId="1" xfId="0" applyFont="1" applyBorder="1" applyAlignment="1">
      <alignment vertical="center"/>
    </xf>
    <xf numFmtId="0" fontId="45" fillId="0" borderId="29" xfId="0" applyFont="1" applyBorder="1" applyAlignment="1">
      <alignment vertical="center"/>
    </xf>
    <xf numFmtId="0" fontId="42" fillId="0" borderId="29" xfId="0" applyFont="1" applyBorder="1" applyAlignment="1">
      <alignment vertical="center"/>
    </xf>
    <xf numFmtId="0" fontId="0" fillId="0" borderId="1" xfId="0"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5"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1" xfId="0" applyFont="1" applyBorder="1" applyAlignment="1">
      <alignment horizontal="center" vertical="center"/>
    </xf>
    <xf numFmtId="0" fontId="40" fillId="0" borderId="1" xfId="0" applyFont="1" applyBorder="1" applyAlignment="1">
      <alignment horizontal="lef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8</v>
      </c>
      <c r="BT3" s="19" t="s">
        <v>9</v>
      </c>
    </row>
    <row r="4" s="1" customFormat="1" ht="24.96" customHeight="1">
      <c r="B4" s="23"/>
      <c r="C4" s="24"/>
      <c r="D4" s="25" t="s">
        <v>10</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11</v>
      </c>
      <c r="BE4" s="27" t="s">
        <v>12</v>
      </c>
      <c r="BS4" s="19" t="s">
        <v>6</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18</v>
      </c>
    </row>
    <row r="7" s="1" customFormat="1" ht="12" customHeight="1">
      <c r="B7" s="23"/>
      <c r="C7" s="24"/>
      <c r="D7" s="34" t="s">
        <v>19</v>
      </c>
      <c r="E7" s="24"/>
      <c r="F7" s="24"/>
      <c r="G7" s="24"/>
      <c r="H7" s="24"/>
      <c r="I7" s="24"/>
      <c r="J7" s="24"/>
      <c r="K7" s="29" t="s">
        <v>20</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21</v>
      </c>
      <c r="AL7" s="24"/>
      <c r="AM7" s="24"/>
      <c r="AN7" s="29" t="s">
        <v>20</v>
      </c>
      <c r="AO7" s="24"/>
      <c r="AP7" s="24"/>
      <c r="AQ7" s="24"/>
      <c r="AR7" s="22"/>
      <c r="BE7" s="33"/>
      <c r="BS7" s="19" t="s">
        <v>8</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26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27</v>
      </c>
    </row>
    <row r="10" s="1" customFormat="1" ht="12" customHeight="1">
      <c r="B10" s="23"/>
      <c r="C10" s="24"/>
      <c r="D10" s="34" t="s">
        <v>28</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29</v>
      </c>
      <c r="AL10" s="24"/>
      <c r="AM10" s="24"/>
      <c r="AN10" s="29" t="s">
        <v>20</v>
      </c>
      <c r="AO10" s="24"/>
      <c r="AP10" s="24"/>
      <c r="AQ10" s="24"/>
      <c r="AR10" s="22"/>
      <c r="BE10" s="33"/>
      <c r="BS10" s="19" t="s">
        <v>18</v>
      </c>
    </row>
    <row r="11" s="1" customFormat="1" ht="18.48" customHeight="1">
      <c r="B11" s="23"/>
      <c r="C11" s="24"/>
      <c r="D11" s="24"/>
      <c r="E11" s="29" t="s">
        <v>23</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30</v>
      </c>
      <c r="AL11" s="24"/>
      <c r="AM11" s="24"/>
      <c r="AN11" s="29" t="s">
        <v>20</v>
      </c>
      <c r="AO11" s="24"/>
      <c r="AP11" s="24"/>
      <c r="AQ11" s="24"/>
      <c r="AR11" s="22"/>
      <c r="BE11" s="33"/>
      <c r="BS11" s="19" t="s">
        <v>18</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18</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29</v>
      </c>
      <c r="AL13" s="24"/>
      <c r="AM13" s="24"/>
      <c r="AN13" s="36" t="s">
        <v>32</v>
      </c>
      <c r="AO13" s="24"/>
      <c r="AP13" s="24"/>
      <c r="AQ13" s="24"/>
      <c r="AR13" s="22"/>
      <c r="BE13" s="33"/>
      <c r="BS13" s="19" t="s">
        <v>18</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30</v>
      </c>
      <c r="AL14" s="24"/>
      <c r="AM14" s="24"/>
      <c r="AN14" s="36" t="s">
        <v>32</v>
      </c>
      <c r="AO14" s="24"/>
      <c r="AP14" s="24"/>
      <c r="AQ14" s="24"/>
      <c r="AR14" s="22"/>
      <c r="BE14" s="33"/>
      <c r="BS14" s="19" t="s">
        <v>18</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33</v>
      </c>
    </row>
    <row r="16" s="1" customFormat="1" ht="12" customHeight="1">
      <c r="B16" s="23"/>
      <c r="C16" s="24"/>
      <c r="D16" s="34" t="s">
        <v>34</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29</v>
      </c>
      <c r="AL16" s="24"/>
      <c r="AM16" s="24"/>
      <c r="AN16" s="29" t="s">
        <v>20</v>
      </c>
      <c r="AO16" s="24"/>
      <c r="AP16" s="24"/>
      <c r="AQ16" s="24"/>
      <c r="AR16" s="22"/>
      <c r="BE16" s="33"/>
      <c r="BS16" s="19" t="s">
        <v>4</v>
      </c>
    </row>
    <row r="17" s="1" customFormat="1" ht="18.48" customHeight="1">
      <c r="B17" s="23"/>
      <c r="C17" s="24"/>
      <c r="D17" s="24"/>
      <c r="E17" s="29" t="s">
        <v>23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30</v>
      </c>
      <c r="AL17" s="24"/>
      <c r="AM17" s="24"/>
      <c r="AN17" s="29" t="s">
        <v>20</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29</v>
      </c>
      <c r="AL19" s="24"/>
      <c r="AM19" s="24"/>
      <c r="AN19" s="29" t="s">
        <v>20</v>
      </c>
      <c r="AO19" s="24"/>
      <c r="AP19" s="24"/>
      <c r="AQ19" s="24"/>
      <c r="AR19" s="22"/>
      <c r="BE19" s="33"/>
      <c r="BS19" s="19" t="s">
        <v>8</v>
      </c>
    </row>
    <row r="20" s="1" customFormat="1" ht="18.48" customHeight="1">
      <c r="B20" s="23"/>
      <c r="C20" s="24"/>
      <c r="D20" s="24"/>
      <c r="E20" s="29" t="s">
        <v>23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30</v>
      </c>
      <c r="AL20" s="24"/>
      <c r="AM20" s="24"/>
      <c r="AN20" s="29" t="s">
        <v>20</v>
      </c>
      <c r="AO20" s="24"/>
      <c r="AP20" s="24"/>
      <c r="AQ20" s="24"/>
      <c r="AR20" s="22"/>
      <c r="BE20" s="33"/>
      <c r="BS20" s="19" t="s">
        <v>33</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2720</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2720 Březí č. e. 1 - stavební úpravy krovu</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22</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24</v>
      </c>
      <c r="AJ47" s="42"/>
      <c r="AK47" s="42"/>
      <c r="AL47" s="42"/>
      <c r="AM47" s="74" t="str">
        <f>IF(AN8= "","",AN8)</f>
        <v>13. 2. 2020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28</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34</v>
      </c>
      <c r="AJ49" s="42"/>
      <c r="AK49" s="42"/>
      <c r="AL49" s="42"/>
      <c r="AM49" s="75" t="str">
        <f>IF(E17="","",E17)</f>
        <v xml:space="preserve"> </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31</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35</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ROUND(AG55,2)</f>
        <v>0</v>
      </c>
      <c r="AH54" s="103"/>
      <c r="AI54" s="103"/>
      <c r="AJ54" s="103"/>
      <c r="AK54" s="103"/>
      <c r="AL54" s="103"/>
      <c r="AM54" s="103"/>
      <c r="AN54" s="104">
        <f>SUM(AG54,AT54)</f>
        <v>0</v>
      </c>
      <c r="AO54" s="104"/>
      <c r="AP54" s="104"/>
      <c r="AQ54" s="105" t="s">
        <v>20</v>
      </c>
      <c r="AR54" s="106"/>
      <c r="AS54" s="107">
        <f>ROUND(AS55,2)</f>
        <v>0</v>
      </c>
      <c r="AT54" s="108">
        <f>ROUND(SUM(AV54:AW54),0)</f>
        <v>0</v>
      </c>
      <c r="AU54" s="109">
        <f>ROUND(AU55,5)</f>
        <v>0</v>
      </c>
      <c r="AV54" s="108">
        <f>ROUND(AZ54*L29,0)</f>
        <v>0</v>
      </c>
      <c r="AW54" s="108">
        <f>ROUND(BA54*L30,0)</f>
        <v>0</v>
      </c>
      <c r="AX54" s="108">
        <f>ROUND(BB54*L29,0)</f>
        <v>0</v>
      </c>
      <c r="AY54" s="108">
        <f>ROUND(BC54*L30,0)</f>
        <v>0</v>
      </c>
      <c r="AZ54" s="108">
        <f>ROUND(AZ55,2)</f>
        <v>0</v>
      </c>
      <c r="BA54" s="108">
        <f>ROUND(BA55,2)</f>
        <v>0</v>
      </c>
      <c r="BB54" s="108">
        <f>ROUND(BB55,2)</f>
        <v>0</v>
      </c>
      <c r="BC54" s="108">
        <f>ROUND(BC55,2)</f>
        <v>0</v>
      </c>
      <c r="BD54" s="110">
        <f>ROUND(BD55,2)</f>
        <v>0</v>
      </c>
      <c r="BE54" s="6"/>
      <c r="BS54" s="111" t="s">
        <v>71</v>
      </c>
      <c r="BT54" s="111" t="s">
        <v>72</v>
      </c>
      <c r="BU54" s="112" t="s">
        <v>73</v>
      </c>
      <c r="BV54" s="111" t="s">
        <v>74</v>
      </c>
      <c r="BW54" s="111" t="s">
        <v>5</v>
      </c>
      <c r="BX54" s="111" t="s">
        <v>75</v>
      </c>
      <c r="CL54" s="111" t="s">
        <v>20</v>
      </c>
    </row>
    <row r="55" s="7" customFormat="1" ht="24.75" customHeight="1">
      <c r="A55" s="113" t="s">
        <v>76</v>
      </c>
      <c r="B55" s="114"/>
      <c r="C55" s="115"/>
      <c r="D55" s="116" t="s">
        <v>77</v>
      </c>
      <c r="E55" s="116"/>
      <c r="F55" s="116"/>
      <c r="G55" s="116"/>
      <c r="H55" s="116"/>
      <c r="I55" s="117"/>
      <c r="J55" s="116" t="s">
        <v>78</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'01 - SO 01 Stavební úprav...'!J30</f>
        <v>0</v>
      </c>
      <c r="AH55" s="117"/>
      <c r="AI55" s="117"/>
      <c r="AJ55" s="117"/>
      <c r="AK55" s="117"/>
      <c r="AL55" s="117"/>
      <c r="AM55" s="117"/>
      <c r="AN55" s="118">
        <f>SUM(AG55,AT55)</f>
        <v>0</v>
      </c>
      <c r="AO55" s="117"/>
      <c r="AP55" s="117"/>
      <c r="AQ55" s="119" t="s">
        <v>79</v>
      </c>
      <c r="AR55" s="120"/>
      <c r="AS55" s="121">
        <v>0</v>
      </c>
      <c r="AT55" s="122">
        <f>ROUND(SUM(AV55:AW55),0)</f>
        <v>0</v>
      </c>
      <c r="AU55" s="123">
        <f>'01 - SO 01 Stavební úprav...'!P97</f>
        <v>0</v>
      </c>
      <c r="AV55" s="122">
        <f>'01 - SO 01 Stavební úprav...'!J33</f>
        <v>0</v>
      </c>
      <c r="AW55" s="122">
        <f>'01 - SO 01 Stavební úprav...'!J34</f>
        <v>0</v>
      </c>
      <c r="AX55" s="122">
        <f>'01 - SO 01 Stavební úprav...'!J35</f>
        <v>0</v>
      </c>
      <c r="AY55" s="122">
        <f>'01 - SO 01 Stavební úprav...'!J36</f>
        <v>0</v>
      </c>
      <c r="AZ55" s="122">
        <f>'01 - SO 01 Stavební úprav...'!F33</f>
        <v>0</v>
      </c>
      <c r="BA55" s="122">
        <f>'01 - SO 01 Stavební úprav...'!F34</f>
        <v>0</v>
      </c>
      <c r="BB55" s="122">
        <f>'01 - SO 01 Stavební úprav...'!F35</f>
        <v>0</v>
      </c>
      <c r="BC55" s="122">
        <f>'01 - SO 01 Stavební úprav...'!F36</f>
        <v>0</v>
      </c>
      <c r="BD55" s="124">
        <f>'01 - SO 01 Stavební úprav...'!F37</f>
        <v>0</v>
      </c>
      <c r="BE55" s="7"/>
      <c r="BT55" s="125" t="s">
        <v>8</v>
      </c>
      <c r="BV55" s="125" t="s">
        <v>74</v>
      </c>
      <c r="BW55" s="125" t="s">
        <v>80</v>
      </c>
      <c r="BX55" s="125" t="s">
        <v>5</v>
      </c>
      <c r="CL55" s="125" t="s">
        <v>20</v>
      </c>
      <c r="CM55" s="125" t="s">
        <v>81</v>
      </c>
    </row>
    <row r="56" s="2" customFormat="1" ht="30" customHeight="1">
      <c r="A56" s="40"/>
      <c r="B56" s="41"/>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6"/>
      <c r="AS56" s="40"/>
      <c r="AT56" s="40"/>
      <c r="AU56" s="40"/>
      <c r="AV56" s="40"/>
      <c r="AW56" s="40"/>
      <c r="AX56" s="40"/>
      <c r="AY56" s="40"/>
      <c r="AZ56" s="40"/>
      <c r="BA56" s="40"/>
      <c r="BB56" s="40"/>
      <c r="BC56" s="40"/>
      <c r="BD56" s="40"/>
      <c r="BE56" s="40"/>
    </row>
    <row r="57" s="2" customFormat="1" ht="6.96" customHeight="1">
      <c r="A57" s="40"/>
      <c r="B57" s="61"/>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46"/>
      <c r="AS57" s="40"/>
      <c r="AT57" s="40"/>
      <c r="AU57" s="40"/>
      <c r="AV57" s="40"/>
      <c r="AW57" s="40"/>
      <c r="AX57" s="40"/>
      <c r="AY57" s="40"/>
      <c r="AZ57" s="40"/>
      <c r="BA57" s="40"/>
      <c r="BB57" s="40"/>
      <c r="BC57" s="40"/>
      <c r="BD57" s="40"/>
      <c r="BE57" s="40"/>
    </row>
  </sheetData>
  <sheetProtection sheet="1" formatColumns="0" formatRows="0" objects="1" scenarios="1" spinCount="100000" saltValue="iYDlhdMQr/pw3CheQ4HZZlAzXcJGoLS2+hvSCaf/Z2KBGEJjSnSqtVFZoPdK0FE9L64C43SGg9ALuuE+3TrWpQ==" hashValue="qZ6bw8mmjC4xeqG0n0PvWAD3ztXDf4adXJKIgIxJlqWerPtRj/cSWOLex42Rb8GJT+YRBS9szvejw4878/yvXQ==" algorithmName="SHA-512" password="CC35"/>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01 - SO 01 Stavební úprav...'!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6"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6"/>
      <c r="L2" s="1"/>
      <c r="M2" s="1"/>
      <c r="N2" s="1"/>
      <c r="O2" s="1"/>
      <c r="P2" s="1"/>
      <c r="Q2" s="1"/>
      <c r="R2" s="1"/>
      <c r="S2" s="1"/>
      <c r="T2" s="1"/>
      <c r="U2" s="1"/>
      <c r="V2" s="1"/>
      <c r="AT2" s="19" t="s">
        <v>80</v>
      </c>
    </row>
    <row r="3" s="1" customFormat="1" ht="6.96" customHeight="1">
      <c r="B3" s="127"/>
      <c r="C3" s="128"/>
      <c r="D3" s="128"/>
      <c r="E3" s="128"/>
      <c r="F3" s="128"/>
      <c r="G3" s="128"/>
      <c r="H3" s="128"/>
      <c r="I3" s="129"/>
      <c r="J3" s="128"/>
      <c r="K3" s="128"/>
      <c r="L3" s="22"/>
      <c r="AT3" s="19" t="s">
        <v>81</v>
      </c>
    </row>
    <row r="4" s="1" customFormat="1" ht="24.96" customHeight="1">
      <c r="B4" s="22"/>
      <c r="D4" s="130" t="s">
        <v>82</v>
      </c>
      <c r="I4" s="126"/>
      <c r="L4" s="22"/>
      <c r="M4" s="131" t="s">
        <v>11</v>
      </c>
      <c r="AT4" s="19" t="s">
        <v>4</v>
      </c>
    </row>
    <row r="5" s="1" customFormat="1" ht="6.96" customHeight="1">
      <c r="B5" s="22"/>
      <c r="I5" s="126"/>
      <c r="L5" s="22"/>
    </row>
    <row r="6" s="1" customFormat="1" ht="12" customHeight="1">
      <c r="B6" s="22"/>
      <c r="D6" s="132" t="s">
        <v>16</v>
      </c>
      <c r="I6" s="126"/>
      <c r="L6" s="22"/>
    </row>
    <row r="7" s="1" customFormat="1" ht="16.5" customHeight="1">
      <c r="B7" s="22"/>
      <c r="E7" s="133" t="str">
        <f>'Rekapitulace stavby'!K6</f>
        <v>2720 Březí č. e. 1 - stavební úpravy krovu</v>
      </c>
      <c r="F7" s="132"/>
      <c r="G7" s="132"/>
      <c r="H7" s="132"/>
      <c r="I7" s="126"/>
      <c r="L7" s="22"/>
    </row>
    <row r="8" s="2" customFormat="1" ht="12" customHeight="1">
      <c r="A8" s="40"/>
      <c r="B8" s="46"/>
      <c r="C8" s="40"/>
      <c r="D8" s="132" t="s">
        <v>83</v>
      </c>
      <c r="E8" s="40"/>
      <c r="F8" s="40"/>
      <c r="G8" s="40"/>
      <c r="H8" s="40"/>
      <c r="I8" s="134"/>
      <c r="J8" s="40"/>
      <c r="K8" s="40"/>
      <c r="L8" s="135"/>
      <c r="S8" s="40"/>
      <c r="T8" s="40"/>
      <c r="U8" s="40"/>
      <c r="V8" s="40"/>
      <c r="W8" s="40"/>
      <c r="X8" s="40"/>
      <c r="Y8" s="40"/>
      <c r="Z8" s="40"/>
      <c r="AA8" s="40"/>
      <c r="AB8" s="40"/>
      <c r="AC8" s="40"/>
      <c r="AD8" s="40"/>
      <c r="AE8" s="40"/>
    </row>
    <row r="9" s="2" customFormat="1" ht="16.5" customHeight="1">
      <c r="A9" s="40"/>
      <c r="B9" s="46"/>
      <c r="C9" s="40"/>
      <c r="D9" s="40"/>
      <c r="E9" s="136" t="s">
        <v>84</v>
      </c>
      <c r="F9" s="40"/>
      <c r="G9" s="40"/>
      <c r="H9" s="40"/>
      <c r="I9" s="134"/>
      <c r="J9" s="40"/>
      <c r="K9" s="40"/>
      <c r="L9" s="135"/>
      <c r="S9" s="40"/>
      <c r="T9" s="40"/>
      <c r="U9" s="40"/>
      <c r="V9" s="40"/>
      <c r="W9" s="40"/>
      <c r="X9" s="40"/>
      <c r="Y9" s="40"/>
      <c r="Z9" s="40"/>
      <c r="AA9" s="40"/>
      <c r="AB9" s="40"/>
      <c r="AC9" s="40"/>
      <c r="AD9" s="40"/>
      <c r="AE9" s="40"/>
    </row>
    <row r="10" s="2" customFormat="1">
      <c r="A10" s="40"/>
      <c r="B10" s="46"/>
      <c r="C10" s="40"/>
      <c r="D10" s="40"/>
      <c r="E10" s="40"/>
      <c r="F10" s="40"/>
      <c r="G10" s="40"/>
      <c r="H10" s="40"/>
      <c r="I10" s="134"/>
      <c r="J10" s="40"/>
      <c r="K10" s="40"/>
      <c r="L10" s="135"/>
      <c r="S10" s="40"/>
      <c r="T10" s="40"/>
      <c r="U10" s="40"/>
      <c r="V10" s="40"/>
      <c r="W10" s="40"/>
      <c r="X10" s="40"/>
      <c r="Y10" s="40"/>
      <c r="Z10" s="40"/>
      <c r="AA10" s="40"/>
      <c r="AB10" s="40"/>
      <c r="AC10" s="40"/>
      <c r="AD10" s="40"/>
      <c r="AE10" s="40"/>
    </row>
    <row r="11" s="2" customFormat="1" ht="12" customHeight="1">
      <c r="A11" s="40"/>
      <c r="B11" s="46"/>
      <c r="C11" s="40"/>
      <c r="D11" s="132" t="s">
        <v>19</v>
      </c>
      <c r="E11" s="40"/>
      <c r="F11" s="137" t="s">
        <v>20</v>
      </c>
      <c r="G11" s="40"/>
      <c r="H11" s="40"/>
      <c r="I11" s="138" t="s">
        <v>21</v>
      </c>
      <c r="J11" s="137" t="s">
        <v>20</v>
      </c>
      <c r="K11" s="40"/>
      <c r="L11" s="135"/>
      <c r="S11" s="40"/>
      <c r="T11" s="40"/>
      <c r="U11" s="40"/>
      <c r="V11" s="40"/>
      <c r="W11" s="40"/>
      <c r="X11" s="40"/>
      <c r="Y11" s="40"/>
      <c r="Z11" s="40"/>
      <c r="AA11" s="40"/>
      <c r="AB11" s="40"/>
      <c r="AC11" s="40"/>
      <c r="AD11" s="40"/>
      <c r="AE11" s="40"/>
    </row>
    <row r="12" s="2" customFormat="1" ht="12" customHeight="1">
      <c r="A12" s="40"/>
      <c r="B12" s="46"/>
      <c r="C12" s="40"/>
      <c r="D12" s="132" t="s">
        <v>22</v>
      </c>
      <c r="E12" s="40"/>
      <c r="F12" s="137" t="s">
        <v>23</v>
      </c>
      <c r="G12" s="40"/>
      <c r="H12" s="40"/>
      <c r="I12" s="138" t="s">
        <v>24</v>
      </c>
      <c r="J12" s="139" t="str">
        <f>'Rekapitulace stavby'!AN8</f>
        <v>13. 2. 2020</v>
      </c>
      <c r="K12" s="40"/>
      <c r="L12" s="13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4"/>
      <c r="J13" s="40"/>
      <c r="K13" s="40"/>
      <c r="L13" s="135"/>
      <c r="S13" s="40"/>
      <c r="T13" s="40"/>
      <c r="U13" s="40"/>
      <c r="V13" s="40"/>
      <c r="W13" s="40"/>
      <c r="X13" s="40"/>
      <c r="Y13" s="40"/>
      <c r="Z13" s="40"/>
      <c r="AA13" s="40"/>
      <c r="AB13" s="40"/>
      <c r="AC13" s="40"/>
      <c r="AD13" s="40"/>
      <c r="AE13" s="40"/>
    </row>
    <row r="14" s="2" customFormat="1" ht="12" customHeight="1">
      <c r="A14" s="40"/>
      <c r="B14" s="46"/>
      <c r="C14" s="40"/>
      <c r="D14" s="132" t="s">
        <v>28</v>
      </c>
      <c r="E14" s="40"/>
      <c r="F14" s="40"/>
      <c r="G14" s="40"/>
      <c r="H14" s="40"/>
      <c r="I14" s="138" t="s">
        <v>29</v>
      </c>
      <c r="J14" s="137" t="str">
        <f>IF('Rekapitulace stavby'!AN10="","",'Rekapitulace stavby'!AN10)</f>
        <v/>
      </c>
      <c r="K14" s="40"/>
      <c r="L14" s="135"/>
      <c r="S14" s="40"/>
      <c r="T14" s="40"/>
      <c r="U14" s="40"/>
      <c r="V14" s="40"/>
      <c r="W14" s="40"/>
      <c r="X14" s="40"/>
      <c r="Y14" s="40"/>
      <c r="Z14" s="40"/>
      <c r="AA14" s="40"/>
      <c r="AB14" s="40"/>
      <c r="AC14" s="40"/>
      <c r="AD14" s="40"/>
      <c r="AE14" s="40"/>
    </row>
    <row r="15" s="2" customFormat="1" ht="18" customHeight="1">
      <c r="A15" s="40"/>
      <c r="B15" s="46"/>
      <c r="C15" s="40"/>
      <c r="D15" s="40"/>
      <c r="E15" s="137" t="str">
        <f>IF('Rekapitulace stavby'!E11="","",'Rekapitulace stavby'!E11)</f>
        <v xml:space="preserve"> </v>
      </c>
      <c r="F15" s="40"/>
      <c r="G15" s="40"/>
      <c r="H15" s="40"/>
      <c r="I15" s="138" t="s">
        <v>30</v>
      </c>
      <c r="J15" s="137" t="str">
        <f>IF('Rekapitulace stavby'!AN11="","",'Rekapitulace stavby'!AN11)</f>
        <v/>
      </c>
      <c r="K15" s="40"/>
      <c r="L15" s="13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4"/>
      <c r="J16" s="40"/>
      <c r="K16" s="40"/>
      <c r="L16" s="135"/>
      <c r="S16" s="40"/>
      <c r="T16" s="40"/>
      <c r="U16" s="40"/>
      <c r="V16" s="40"/>
      <c r="W16" s="40"/>
      <c r="X16" s="40"/>
      <c r="Y16" s="40"/>
      <c r="Z16" s="40"/>
      <c r="AA16" s="40"/>
      <c r="AB16" s="40"/>
      <c r="AC16" s="40"/>
      <c r="AD16" s="40"/>
      <c r="AE16" s="40"/>
    </row>
    <row r="17" s="2" customFormat="1" ht="12" customHeight="1">
      <c r="A17" s="40"/>
      <c r="B17" s="46"/>
      <c r="C17" s="40"/>
      <c r="D17" s="132" t="s">
        <v>31</v>
      </c>
      <c r="E17" s="40"/>
      <c r="F17" s="40"/>
      <c r="G17" s="40"/>
      <c r="H17" s="40"/>
      <c r="I17" s="138" t="s">
        <v>29</v>
      </c>
      <c r="J17" s="35" t="str">
        <f>'Rekapitulace stavby'!AN13</f>
        <v>Vyplň údaj</v>
      </c>
      <c r="K17" s="40"/>
      <c r="L17" s="13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7"/>
      <c r="G18" s="137"/>
      <c r="H18" s="137"/>
      <c r="I18" s="138" t="s">
        <v>30</v>
      </c>
      <c r="J18" s="35" t="str">
        <f>'Rekapitulace stavby'!AN14</f>
        <v>Vyplň údaj</v>
      </c>
      <c r="K18" s="40"/>
      <c r="L18" s="13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4"/>
      <c r="J19" s="40"/>
      <c r="K19" s="40"/>
      <c r="L19" s="135"/>
      <c r="S19" s="40"/>
      <c r="T19" s="40"/>
      <c r="U19" s="40"/>
      <c r="V19" s="40"/>
      <c r="W19" s="40"/>
      <c r="X19" s="40"/>
      <c r="Y19" s="40"/>
      <c r="Z19" s="40"/>
      <c r="AA19" s="40"/>
      <c r="AB19" s="40"/>
      <c r="AC19" s="40"/>
      <c r="AD19" s="40"/>
      <c r="AE19" s="40"/>
    </row>
    <row r="20" s="2" customFormat="1" ht="12" customHeight="1">
      <c r="A20" s="40"/>
      <c r="B20" s="46"/>
      <c r="C20" s="40"/>
      <c r="D20" s="132" t="s">
        <v>34</v>
      </c>
      <c r="E20" s="40"/>
      <c r="F20" s="40"/>
      <c r="G20" s="40"/>
      <c r="H20" s="40"/>
      <c r="I20" s="138" t="s">
        <v>29</v>
      </c>
      <c r="J20" s="137" t="str">
        <f>IF('Rekapitulace stavby'!AN16="","",'Rekapitulace stavby'!AN16)</f>
        <v/>
      </c>
      <c r="K20" s="40"/>
      <c r="L20" s="135"/>
      <c r="S20" s="40"/>
      <c r="T20" s="40"/>
      <c r="U20" s="40"/>
      <c r="V20" s="40"/>
      <c r="W20" s="40"/>
      <c r="X20" s="40"/>
      <c r="Y20" s="40"/>
      <c r="Z20" s="40"/>
      <c r="AA20" s="40"/>
      <c r="AB20" s="40"/>
      <c r="AC20" s="40"/>
      <c r="AD20" s="40"/>
      <c r="AE20" s="40"/>
    </row>
    <row r="21" s="2" customFormat="1" ht="18" customHeight="1">
      <c r="A21" s="40"/>
      <c r="B21" s="46"/>
      <c r="C21" s="40"/>
      <c r="D21" s="40"/>
      <c r="E21" s="137" t="str">
        <f>IF('Rekapitulace stavby'!E17="","",'Rekapitulace stavby'!E17)</f>
        <v xml:space="preserve"> </v>
      </c>
      <c r="F21" s="40"/>
      <c r="G21" s="40"/>
      <c r="H21" s="40"/>
      <c r="I21" s="138" t="s">
        <v>30</v>
      </c>
      <c r="J21" s="137" t="str">
        <f>IF('Rekapitulace stavby'!AN17="","",'Rekapitulace stavby'!AN17)</f>
        <v/>
      </c>
      <c r="K21" s="40"/>
      <c r="L21" s="13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4"/>
      <c r="J22" s="40"/>
      <c r="K22" s="40"/>
      <c r="L22" s="135"/>
      <c r="S22" s="40"/>
      <c r="T22" s="40"/>
      <c r="U22" s="40"/>
      <c r="V22" s="40"/>
      <c r="W22" s="40"/>
      <c r="X22" s="40"/>
      <c r="Y22" s="40"/>
      <c r="Z22" s="40"/>
      <c r="AA22" s="40"/>
      <c r="AB22" s="40"/>
      <c r="AC22" s="40"/>
      <c r="AD22" s="40"/>
      <c r="AE22" s="40"/>
    </row>
    <row r="23" s="2" customFormat="1" ht="12" customHeight="1">
      <c r="A23" s="40"/>
      <c r="B23" s="46"/>
      <c r="C23" s="40"/>
      <c r="D23" s="132" t="s">
        <v>35</v>
      </c>
      <c r="E23" s="40"/>
      <c r="F23" s="40"/>
      <c r="G23" s="40"/>
      <c r="H23" s="40"/>
      <c r="I23" s="138" t="s">
        <v>29</v>
      </c>
      <c r="J23" s="137" t="str">
        <f>IF('Rekapitulace stavby'!AN19="","",'Rekapitulace stavby'!AN19)</f>
        <v/>
      </c>
      <c r="K23" s="40"/>
      <c r="L23" s="135"/>
      <c r="S23" s="40"/>
      <c r="T23" s="40"/>
      <c r="U23" s="40"/>
      <c r="V23" s="40"/>
      <c r="W23" s="40"/>
      <c r="X23" s="40"/>
      <c r="Y23" s="40"/>
      <c r="Z23" s="40"/>
      <c r="AA23" s="40"/>
      <c r="AB23" s="40"/>
      <c r="AC23" s="40"/>
      <c r="AD23" s="40"/>
      <c r="AE23" s="40"/>
    </row>
    <row r="24" s="2" customFormat="1" ht="18" customHeight="1">
      <c r="A24" s="40"/>
      <c r="B24" s="46"/>
      <c r="C24" s="40"/>
      <c r="D24" s="40"/>
      <c r="E24" s="137" t="str">
        <f>IF('Rekapitulace stavby'!E20="","",'Rekapitulace stavby'!E20)</f>
        <v xml:space="preserve"> </v>
      </c>
      <c r="F24" s="40"/>
      <c r="G24" s="40"/>
      <c r="H24" s="40"/>
      <c r="I24" s="138" t="s">
        <v>30</v>
      </c>
      <c r="J24" s="137" t="str">
        <f>IF('Rekapitulace stavby'!AN20="","",'Rekapitulace stavby'!AN20)</f>
        <v/>
      </c>
      <c r="K24" s="40"/>
      <c r="L24" s="13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4"/>
      <c r="J25" s="40"/>
      <c r="K25" s="40"/>
      <c r="L25" s="135"/>
      <c r="S25" s="40"/>
      <c r="T25" s="40"/>
      <c r="U25" s="40"/>
      <c r="V25" s="40"/>
      <c r="W25" s="40"/>
      <c r="X25" s="40"/>
      <c r="Y25" s="40"/>
      <c r="Z25" s="40"/>
      <c r="AA25" s="40"/>
      <c r="AB25" s="40"/>
      <c r="AC25" s="40"/>
      <c r="AD25" s="40"/>
      <c r="AE25" s="40"/>
    </row>
    <row r="26" s="2" customFormat="1" ht="12" customHeight="1">
      <c r="A26" s="40"/>
      <c r="B26" s="46"/>
      <c r="C26" s="40"/>
      <c r="D26" s="132" t="s">
        <v>36</v>
      </c>
      <c r="E26" s="40"/>
      <c r="F26" s="40"/>
      <c r="G26" s="40"/>
      <c r="H26" s="40"/>
      <c r="I26" s="134"/>
      <c r="J26" s="40"/>
      <c r="K26" s="40"/>
      <c r="L26" s="135"/>
      <c r="S26" s="40"/>
      <c r="T26" s="40"/>
      <c r="U26" s="40"/>
      <c r="V26" s="40"/>
      <c r="W26" s="40"/>
      <c r="X26" s="40"/>
      <c r="Y26" s="40"/>
      <c r="Z26" s="40"/>
      <c r="AA26" s="40"/>
      <c r="AB26" s="40"/>
      <c r="AC26" s="40"/>
      <c r="AD26" s="40"/>
      <c r="AE26" s="40"/>
    </row>
    <row r="27" s="8" customFormat="1" ht="16.5" customHeight="1">
      <c r="A27" s="140"/>
      <c r="B27" s="141"/>
      <c r="C27" s="140"/>
      <c r="D27" s="140"/>
      <c r="E27" s="142" t="s">
        <v>20</v>
      </c>
      <c r="F27" s="142"/>
      <c r="G27" s="142"/>
      <c r="H27" s="142"/>
      <c r="I27" s="143"/>
      <c r="J27" s="140"/>
      <c r="K27" s="140"/>
      <c r="L27" s="144"/>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134"/>
      <c r="J28" s="40"/>
      <c r="K28" s="40"/>
      <c r="L28" s="135"/>
      <c r="S28" s="40"/>
      <c r="T28" s="40"/>
      <c r="U28" s="40"/>
      <c r="V28" s="40"/>
      <c r="W28" s="40"/>
      <c r="X28" s="40"/>
      <c r="Y28" s="40"/>
      <c r="Z28" s="40"/>
      <c r="AA28" s="40"/>
      <c r="AB28" s="40"/>
      <c r="AC28" s="40"/>
      <c r="AD28" s="40"/>
      <c r="AE28" s="40"/>
    </row>
    <row r="29" s="2" customFormat="1" ht="6.96" customHeight="1">
      <c r="A29" s="40"/>
      <c r="B29" s="46"/>
      <c r="C29" s="40"/>
      <c r="D29" s="145"/>
      <c r="E29" s="145"/>
      <c r="F29" s="145"/>
      <c r="G29" s="145"/>
      <c r="H29" s="145"/>
      <c r="I29" s="146"/>
      <c r="J29" s="145"/>
      <c r="K29" s="145"/>
      <c r="L29" s="135"/>
      <c r="S29" s="40"/>
      <c r="T29" s="40"/>
      <c r="U29" s="40"/>
      <c r="V29" s="40"/>
      <c r="W29" s="40"/>
      <c r="X29" s="40"/>
      <c r="Y29" s="40"/>
      <c r="Z29" s="40"/>
      <c r="AA29" s="40"/>
      <c r="AB29" s="40"/>
      <c r="AC29" s="40"/>
      <c r="AD29" s="40"/>
      <c r="AE29" s="40"/>
    </row>
    <row r="30" s="2" customFormat="1" ht="25.44" customHeight="1">
      <c r="A30" s="40"/>
      <c r="B30" s="46"/>
      <c r="C30" s="40"/>
      <c r="D30" s="147" t="s">
        <v>38</v>
      </c>
      <c r="E30" s="40"/>
      <c r="F30" s="40"/>
      <c r="G30" s="40"/>
      <c r="H30" s="40"/>
      <c r="I30" s="134"/>
      <c r="J30" s="148">
        <f>ROUND(J97, 2)</f>
        <v>0</v>
      </c>
      <c r="K30" s="40"/>
      <c r="L30" s="135"/>
      <c r="S30" s="40"/>
      <c r="T30" s="40"/>
      <c r="U30" s="40"/>
      <c r="V30" s="40"/>
      <c r="W30" s="40"/>
      <c r="X30" s="40"/>
      <c r="Y30" s="40"/>
      <c r="Z30" s="40"/>
      <c r="AA30" s="40"/>
      <c r="AB30" s="40"/>
      <c r="AC30" s="40"/>
      <c r="AD30" s="40"/>
      <c r="AE30" s="40"/>
    </row>
    <row r="31" s="2" customFormat="1" ht="6.96" customHeight="1">
      <c r="A31" s="40"/>
      <c r="B31" s="46"/>
      <c r="C31" s="40"/>
      <c r="D31" s="145"/>
      <c r="E31" s="145"/>
      <c r="F31" s="145"/>
      <c r="G31" s="145"/>
      <c r="H31" s="145"/>
      <c r="I31" s="146"/>
      <c r="J31" s="145"/>
      <c r="K31" s="145"/>
      <c r="L31" s="135"/>
      <c r="S31" s="40"/>
      <c r="T31" s="40"/>
      <c r="U31" s="40"/>
      <c r="V31" s="40"/>
      <c r="W31" s="40"/>
      <c r="X31" s="40"/>
      <c r="Y31" s="40"/>
      <c r="Z31" s="40"/>
      <c r="AA31" s="40"/>
      <c r="AB31" s="40"/>
      <c r="AC31" s="40"/>
      <c r="AD31" s="40"/>
      <c r="AE31" s="40"/>
    </row>
    <row r="32" s="2" customFormat="1" ht="14.4" customHeight="1">
      <c r="A32" s="40"/>
      <c r="B32" s="46"/>
      <c r="C32" s="40"/>
      <c r="D32" s="40"/>
      <c r="E32" s="40"/>
      <c r="F32" s="149" t="s">
        <v>40</v>
      </c>
      <c r="G32" s="40"/>
      <c r="H32" s="40"/>
      <c r="I32" s="150" t="s">
        <v>39</v>
      </c>
      <c r="J32" s="149" t="s">
        <v>41</v>
      </c>
      <c r="K32" s="40"/>
      <c r="L32" s="135"/>
      <c r="S32" s="40"/>
      <c r="T32" s="40"/>
      <c r="U32" s="40"/>
      <c r="V32" s="40"/>
      <c r="W32" s="40"/>
      <c r="X32" s="40"/>
      <c r="Y32" s="40"/>
      <c r="Z32" s="40"/>
      <c r="AA32" s="40"/>
      <c r="AB32" s="40"/>
      <c r="AC32" s="40"/>
      <c r="AD32" s="40"/>
      <c r="AE32" s="40"/>
    </row>
    <row r="33" s="2" customFormat="1" ht="14.4" customHeight="1">
      <c r="A33" s="40"/>
      <c r="B33" s="46"/>
      <c r="C33" s="40"/>
      <c r="D33" s="151" t="s">
        <v>42</v>
      </c>
      <c r="E33" s="132" t="s">
        <v>43</v>
      </c>
      <c r="F33" s="152">
        <f>ROUND((SUM(BE97:BE683)),  2)</f>
        <v>0</v>
      </c>
      <c r="G33" s="40"/>
      <c r="H33" s="40"/>
      <c r="I33" s="153">
        <v>0.20999999999999999</v>
      </c>
      <c r="J33" s="152">
        <f>ROUND(((SUM(BE97:BE683))*I33),  2)</f>
        <v>0</v>
      </c>
      <c r="K33" s="40"/>
      <c r="L33" s="135"/>
      <c r="S33" s="40"/>
      <c r="T33" s="40"/>
      <c r="U33" s="40"/>
      <c r="V33" s="40"/>
      <c r="W33" s="40"/>
      <c r="X33" s="40"/>
      <c r="Y33" s="40"/>
      <c r="Z33" s="40"/>
      <c r="AA33" s="40"/>
      <c r="AB33" s="40"/>
      <c r="AC33" s="40"/>
      <c r="AD33" s="40"/>
      <c r="AE33" s="40"/>
    </row>
    <row r="34" s="2" customFormat="1" ht="14.4" customHeight="1">
      <c r="A34" s="40"/>
      <c r="B34" s="46"/>
      <c r="C34" s="40"/>
      <c r="D34" s="40"/>
      <c r="E34" s="132" t="s">
        <v>44</v>
      </c>
      <c r="F34" s="152">
        <f>ROUND((SUM(BF97:BF683)),  2)</f>
        <v>0</v>
      </c>
      <c r="G34" s="40"/>
      <c r="H34" s="40"/>
      <c r="I34" s="153">
        <v>0.14999999999999999</v>
      </c>
      <c r="J34" s="152">
        <f>ROUND(((SUM(BF97:BF683))*I34),  2)</f>
        <v>0</v>
      </c>
      <c r="K34" s="40"/>
      <c r="L34" s="135"/>
      <c r="S34" s="40"/>
      <c r="T34" s="40"/>
      <c r="U34" s="40"/>
      <c r="V34" s="40"/>
      <c r="W34" s="40"/>
      <c r="X34" s="40"/>
      <c r="Y34" s="40"/>
      <c r="Z34" s="40"/>
      <c r="AA34" s="40"/>
      <c r="AB34" s="40"/>
      <c r="AC34" s="40"/>
      <c r="AD34" s="40"/>
      <c r="AE34" s="40"/>
    </row>
    <row r="35" hidden="1" s="2" customFormat="1" ht="14.4" customHeight="1">
      <c r="A35" s="40"/>
      <c r="B35" s="46"/>
      <c r="C35" s="40"/>
      <c r="D35" s="40"/>
      <c r="E35" s="132" t="s">
        <v>45</v>
      </c>
      <c r="F35" s="152">
        <f>ROUND((SUM(BG97:BG683)),  2)</f>
        <v>0</v>
      </c>
      <c r="G35" s="40"/>
      <c r="H35" s="40"/>
      <c r="I35" s="153">
        <v>0.20999999999999999</v>
      </c>
      <c r="J35" s="152">
        <f>0</f>
        <v>0</v>
      </c>
      <c r="K35" s="40"/>
      <c r="L35" s="135"/>
      <c r="S35" s="40"/>
      <c r="T35" s="40"/>
      <c r="U35" s="40"/>
      <c r="V35" s="40"/>
      <c r="W35" s="40"/>
      <c r="X35" s="40"/>
      <c r="Y35" s="40"/>
      <c r="Z35" s="40"/>
      <c r="AA35" s="40"/>
      <c r="AB35" s="40"/>
      <c r="AC35" s="40"/>
      <c r="AD35" s="40"/>
      <c r="AE35" s="40"/>
    </row>
    <row r="36" hidden="1" s="2" customFormat="1" ht="14.4" customHeight="1">
      <c r="A36" s="40"/>
      <c r="B36" s="46"/>
      <c r="C36" s="40"/>
      <c r="D36" s="40"/>
      <c r="E36" s="132" t="s">
        <v>46</v>
      </c>
      <c r="F36" s="152">
        <f>ROUND((SUM(BH97:BH683)),  2)</f>
        <v>0</v>
      </c>
      <c r="G36" s="40"/>
      <c r="H36" s="40"/>
      <c r="I36" s="153">
        <v>0.14999999999999999</v>
      </c>
      <c r="J36" s="152">
        <f>0</f>
        <v>0</v>
      </c>
      <c r="K36" s="40"/>
      <c r="L36" s="135"/>
      <c r="S36" s="40"/>
      <c r="T36" s="40"/>
      <c r="U36" s="40"/>
      <c r="V36" s="40"/>
      <c r="W36" s="40"/>
      <c r="X36" s="40"/>
      <c r="Y36" s="40"/>
      <c r="Z36" s="40"/>
      <c r="AA36" s="40"/>
      <c r="AB36" s="40"/>
      <c r="AC36" s="40"/>
      <c r="AD36" s="40"/>
      <c r="AE36" s="40"/>
    </row>
    <row r="37" hidden="1" s="2" customFormat="1" ht="14.4" customHeight="1">
      <c r="A37" s="40"/>
      <c r="B37" s="46"/>
      <c r="C37" s="40"/>
      <c r="D37" s="40"/>
      <c r="E37" s="132" t="s">
        <v>47</v>
      </c>
      <c r="F37" s="152">
        <f>ROUND((SUM(BI97:BI683)),  2)</f>
        <v>0</v>
      </c>
      <c r="G37" s="40"/>
      <c r="H37" s="40"/>
      <c r="I37" s="153">
        <v>0</v>
      </c>
      <c r="J37" s="152">
        <f>0</f>
        <v>0</v>
      </c>
      <c r="K37" s="40"/>
      <c r="L37" s="13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4"/>
      <c r="J38" s="40"/>
      <c r="K38" s="40"/>
      <c r="L38" s="135"/>
      <c r="S38" s="40"/>
      <c r="T38" s="40"/>
      <c r="U38" s="40"/>
      <c r="V38" s="40"/>
      <c r="W38" s="40"/>
      <c r="X38" s="40"/>
      <c r="Y38" s="40"/>
      <c r="Z38" s="40"/>
      <c r="AA38" s="40"/>
      <c r="AB38" s="40"/>
      <c r="AC38" s="40"/>
      <c r="AD38" s="40"/>
      <c r="AE38" s="40"/>
    </row>
    <row r="39" s="2" customFormat="1" ht="25.44" customHeight="1">
      <c r="A39" s="40"/>
      <c r="B39" s="46"/>
      <c r="C39" s="154"/>
      <c r="D39" s="155" t="s">
        <v>48</v>
      </c>
      <c r="E39" s="156"/>
      <c r="F39" s="156"/>
      <c r="G39" s="157" t="s">
        <v>49</v>
      </c>
      <c r="H39" s="158" t="s">
        <v>50</v>
      </c>
      <c r="I39" s="159"/>
      <c r="J39" s="160">
        <f>SUM(J30:J37)</f>
        <v>0</v>
      </c>
      <c r="K39" s="161"/>
      <c r="L39" s="135"/>
      <c r="S39" s="40"/>
      <c r="T39" s="40"/>
      <c r="U39" s="40"/>
      <c r="V39" s="40"/>
      <c r="W39" s="40"/>
      <c r="X39" s="40"/>
      <c r="Y39" s="40"/>
      <c r="Z39" s="40"/>
      <c r="AA39" s="40"/>
      <c r="AB39" s="40"/>
      <c r="AC39" s="40"/>
      <c r="AD39" s="40"/>
      <c r="AE39" s="40"/>
    </row>
    <row r="40" s="2" customFormat="1" ht="14.4" customHeight="1">
      <c r="A40" s="40"/>
      <c r="B40" s="162"/>
      <c r="C40" s="163"/>
      <c r="D40" s="163"/>
      <c r="E40" s="163"/>
      <c r="F40" s="163"/>
      <c r="G40" s="163"/>
      <c r="H40" s="163"/>
      <c r="I40" s="164"/>
      <c r="J40" s="163"/>
      <c r="K40" s="163"/>
      <c r="L40" s="135"/>
      <c r="S40" s="40"/>
      <c r="T40" s="40"/>
      <c r="U40" s="40"/>
      <c r="V40" s="40"/>
      <c r="W40" s="40"/>
      <c r="X40" s="40"/>
      <c r="Y40" s="40"/>
      <c r="Z40" s="40"/>
      <c r="AA40" s="40"/>
      <c r="AB40" s="40"/>
      <c r="AC40" s="40"/>
      <c r="AD40" s="40"/>
      <c r="AE40" s="40"/>
    </row>
    <row r="44" s="2" customFormat="1" ht="6.96" customHeight="1">
      <c r="A44" s="40"/>
      <c r="B44" s="165"/>
      <c r="C44" s="166"/>
      <c r="D44" s="166"/>
      <c r="E44" s="166"/>
      <c r="F44" s="166"/>
      <c r="G44" s="166"/>
      <c r="H44" s="166"/>
      <c r="I44" s="167"/>
      <c r="J44" s="166"/>
      <c r="K44" s="166"/>
      <c r="L44" s="135"/>
      <c r="S44" s="40"/>
      <c r="T44" s="40"/>
      <c r="U44" s="40"/>
      <c r="V44" s="40"/>
      <c r="W44" s="40"/>
      <c r="X44" s="40"/>
      <c r="Y44" s="40"/>
      <c r="Z44" s="40"/>
      <c r="AA44" s="40"/>
      <c r="AB44" s="40"/>
      <c r="AC44" s="40"/>
      <c r="AD44" s="40"/>
      <c r="AE44" s="40"/>
    </row>
    <row r="45" s="2" customFormat="1" ht="24.96" customHeight="1">
      <c r="A45" s="40"/>
      <c r="B45" s="41"/>
      <c r="C45" s="25" t="s">
        <v>85</v>
      </c>
      <c r="D45" s="42"/>
      <c r="E45" s="42"/>
      <c r="F45" s="42"/>
      <c r="G45" s="42"/>
      <c r="H45" s="42"/>
      <c r="I45" s="134"/>
      <c r="J45" s="42"/>
      <c r="K45" s="42"/>
      <c r="L45" s="135"/>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4"/>
      <c r="J46" s="42"/>
      <c r="K46" s="42"/>
      <c r="L46" s="135"/>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4"/>
      <c r="J47" s="42"/>
      <c r="K47" s="42"/>
      <c r="L47" s="135"/>
      <c r="S47" s="40"/>
      <c r="T47" s="40"/>
      <c r="U47" s="40"/>
      <c r="V47" s="40"/>
      <c r="W47" s="40"/>
      <c r="X47" s="40"/>
      <c r="Y47" s="40"/>
      <c r="Z47" s="40"/>
      <c r="AA47" s="40"/>
      <c r="AB47" s="40"/>
      <c r="AC47" s="40"/>
      <c r="AD47" s="40"/>
      <c r="AE47" s="40"/>
    </row>
    <row r="48" s="2" customFormat="1" ht="16.5" customHeight="1">
      <c r="A48" s="40"/>
      <c r="B48" s="41"/>
      <c r="C48" s="42"/>
      <c r="D48" s="42"/>
      <c r="E48" s="168" t="str">
        <f>E7</f>
        <v>2720 Březí č. e. 1 - stavební úpravy krovu</v>
      </c>
      <c r="F48" s="34"/>
      <c r="G48" s="34"/>
      <c r="H48" s="34"/>
      <c r="I48" s="134"/>
      <c r="J48" s="42"/>
      <c r="K48" s="42"/>
      <c r="L48" s="135"/>
      <c r="S48" s="40"/>
      <c r="T48" s="40"/>
      <c r="U48" s="40"/>
      <c r="V48" s="40"/>
      <c r="W48" s="40"/>
      <c r="X48" s="40"/>
      <c r="Y48" s="40"/>
      <c r="Z48" s="40"/>
      <c r="AA48" s="40"/>
      <c r="AB48" s="40"/>
      <c r="AC48" s="40"/>
      <c r="AD48" s="40"/>
      <c r="AE48" s="40"/>
    </row>
    <row r="49" s="2" customFormat="1" ht="12" customHeight="1">
      <c r="A49" s="40"/>
      <c r="B49" s="41"/>
      <c r="C49" s="34" t="s">
        <v>83</v>
      </c>
      <c r="D49" s="42"/>
      <c r="E49" s="42"/>
      <c r="F49" s="42"/>
      <c r="G49" s="42"/>
      <c r="H49" s="42"/>
      <c r="I49" s="134"/>
      <c r="J49" s="42"/>
      <c r="K49" s="42"/>
      <c r="L49" s="135"/>
      <c r="S49" s="40"/>
      <c r="T49" s="40"/>
      <c r="U49" s="40"/>
      <c r="V49" s="40"/>
      <c r="W49" s="40"/>
      <c r="X49" s="40"/>
      <c r="Y49" s="40"/>
      <c r="Z49" s="40"/>
      <c r="AA49" s="40"/>
      <c r="AB49" s="40"/>
      <c r="AC49" s="40"/>
      <c r="AD49" s="40"/>
      <c r="AE49" s="40"/>
    </row>
    <row r="50" s="2" customFormat="1" ht="16.5" customHeight="1">
      <c r="A50" s="40"/>
      <c r="B50" s="41"/>
      <c r="C50" s="42"/>
      <c r="D50" s="42"/>
      <c r="E50" s="71" t="str">
        <f>E9</f>
        <v>01 - SO 01 Stavební úpravy krovu - hliníková česká šablona</v>
      </c>
      <c r="F50" s="42"/>
      <c r="G50" s="42"/>
      <c r="H50" s="42"/>
      <c r="I50" s="134"/>
      <c r="J50" s="42"/>
      <c r="K50" s="42"/>
      <c r="L50" s="135"/>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4"/>
      <c r="J51" s="42"/>
      <c r="K51" s="42"/>
      <c r="L51" s="135"/>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 xml:space="preserve"> </v>
      </c>
      <c r="G52" s="42"/>
      <c r="H52" s="42"/>
      <c r="I52" s="138" t="s">
        <v>24</v>
      </c>
      <c r="J52" s="74" t="str">
        <f>IF(J12="","",J12)</f>
        <v>13. 2. 2020</v>
      </c>
      <c r="K52" s="42"/>
      <c r="L52" s="135"/>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4"/>
      <c r="J53" s="42"/>
      <c r="K53" s="42"/>
      <c r="L53" s="135"/>
      <c r="S53" s="40"/>
      <c r="T53" s="40"/>
      <c r="U53" s="40"/>
      <c r="V53" s="40"/>
      <c r="W53" s="40"/>
      <c r="X53" s="40"/>
      <c r="Y53" s="40"/>
      <c r="Z53" s="40"/>
      <c r="AA53" s="40"/>
      <c r="AB53" s="40"/>
      <c r="AC53" s="40"/>
      <c r="AD53" s="40"/>
      <c r="AE53" s="40"/>
    </row>
    <row r="54" s="2" customFormat="1" ht="15.15" customHeight="1">
      <c r="A54" s="40"/>
      <c r="B54" s="41"/>
      <c r="C54" s="34" t="s">
        <v>28</v>
      </c>
      <c r="D54" s="42"/>
      <c r="E54" s="42"/>
      <c r="F54" s="29" t="str">
        <f>E15</f>
        <v xml:space="preserve"> </v>
      </c>
      <c r="G54" s="42"/>
      <c r="H54" s="42"/>
      <c r="I54" s="138" t="s">
        <v>34</v>
      </c>
      <c r="J54" s="38" t="str">
        <f>E21</f>
        <v xml:space="preserve"> </v>
      </c>
      <c r="K54" s="42"/>
      <c r="L54" s="135"/>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38" t="s">
        <v>35</v>
      </c>
      <c r="J55" s="38" t="str">
        <f>E24</f>
        <v xml:space="preserve"> </v>
      </c>
      <c r="K55" s="42"/>
      <c r="L55" s="135"/>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4"/>
      <c r="J56" s="42"/>
      <c r="K56" s="42"/>
      <c r="L56" s="135"/>
      <c r="S56" s="40"/>
      <c r="T56" s="40"/>
      <c r="U56" s="40"/>
      <c r="V56" s="40"/>
      <c r="W56" s="40"/>
      <c r="X56" s="40"/>
      <c r="Y56" s="40"/>
      <c r="Z56" s="40"/>
      <c r="AA56" s="40"/>
      <c r="AB56" s="40"/>
      <c r="AC56" s="40"/>
      <c r="AD56" s="40"/>
      <c r="AE56" s="40"/>
    </row>
    <row r="57" s="2" customFormat="1" ht="29.28" customHeight="1">
      <c r="A57" s="40"/>
      <c r="B57" s="41"/>
      <c r="C57" s="169" t="s">
        <v>86</v>
      </c>
      <c r="D57" s="170"/>
      <c r="E57" s="170"/>
      <c r="F57" s="170"/>
      <c r="G57" s="170"/>
      <c r="H57" s="170"/>
      <c r="I57" s="171"/>
      <c r="J57" s="172" t="s">
        <v>87</v>
      </c>
      <c r="K57" s="170"/>
      <c r="L57" s="135"/>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4"/>
      <c r="J58" s="42"/>
      <c r="K58" s="42"/>
      <c r="L58" s="135"/>
      <c r="S58" s="40"/>
      <c r="T58" s="40"/>
      <c r="U58" s="40"/>
      <c r="V58" s="40"/>
      <c r="W58" s="40"/>
      <c r="X58" s="40"/>
      <c r="Y58" s="40"/>
      <c r="Z58" s="40"/>
      <c r="AA58" s="40"/>
      <c r="AB58" s="40"/>
      <c r="AC58" s="40"/>
      <c r="AD58" s="40"/>
      <c r="AE58" s="40"/>
    </row>
    <row r="59" s="2" customFormat="1" ht="22.8" customHeight="1">
      <c r="A59" s="40"/>
      <c r="B59" s="41"/>
      <c r="C59" s="173" t="s">
        <v>70</v>
      </c>
      <c r="D59" s="42"/>
      <c r="E59" s="42"/>
      <c r="F59" s="42"/>
      <c r="G59" s="42"/>
      <c r="H59" s="42"/>
      <c r="I59" s="134"/>
      <c r="J59" s="104">
        <f>J97</f>
        <v>0</v>
      </c>
      <c r="K59" s="42"/>
      <c r="L59" s="135"/>
      <c r="S59" s="40"/>
      <c r="T59" s="40"/>
      <c r="U59" s="40"/>
      <c r="V59" s="40"/>
      <c r="W59" s="40"/>
      <c r="X59" s="40"/>
      <c r="Y59" s="40"/>
      <c r="Z59" s="40"/>
      <c r="AA59" s="40"/>
      <c r="AB59" s="40"/>
      <c r="AC59" s="40"/>
      <c r="AD59" s="40"/>
      <c r="AE59" s="40"/>
      <c r="AU59" s="19" t="s">
        <v>88</v>
      </c>
    </row>
    <row r="60" s="9" customFormat="1" ht="24.96" customHeight="1">
      <c r="A60" s="9"/>
      <c r="B60" s="174"/>
      <c r="C60" s="175"/>
      <c r="D60" s="176" t="s">
        <v>89</v>
      </c>
      <c r="E60" s="177"/>
      <c r="F60" s="177"/>
      <c r="G60" s="177"/>
      <c r="H60" s="177"/>
      <c r="I60" s="178"/>
      <c r="J60" s="179">
        <f>J98</f>
        <v>0</v>
      </c>
      <c r="K60" s="175"/>
      <c r="L60" s="180"/>
      <c r="S60" s="9"/>
      <c r="T60" s="9"/>
      <c r="U60" s="9"/>
      <c r="V60" s="9"/>
      <c r="W60" s="9"/>
      <c r="X60" s="9"/>
      <c r="Y60" s="9"/>
      <c r="Z60" s="9"/>
      <c r="AA60" s="9"/>
      <c r="AB60" s="9"/>
      <c r="AC60" s="9"/>
      <c r="AD60" s="9"/>
      <c r="AE60" s="9"/>
    </row>
    <row r="61" s="10" customFormat="1" ht="19.92" customHeight="1">
      <c r="A61" s="10"/>
      <c r="B61" s="181"/>
      <c r="C61" s="182"/>
      <c r="D61" s="183" t="s">
        <v>90</v>
      </c>
      <c r="E61" s="184"/>
      <c r="F61" s="184"/>
      <c r="G61" s="184"/>
      <c r="H61" s="184"/>
      <c r="I61" s="185"/>
      <c r="J61" s="186">
        <f>J99</f>
        <v>0</v>
      </c>
      <c r="K61" s="182"/>
      <c r="L61" s="187"/>
      <c r="S61" s="10"/>
      <c r="T61" s="10"/>
      <c r="U61" s="10"/>
      <c r="V61" s="10"/>
      <c r="W61" s="10"/>
      <c r="X61" s="10"/>
      <c r="Y61" s="10"/>
      <c r="Z61" s="10"/>
      <c r="AA61" s="10"/>
      <c r="AB61" s="10"/>
      <c r="AC61" s="10"/>
      <c r="AD61" s="10"/>
      <c r="AE61" s="10"/>
    </row>
    <row r="62" s="10" customFormat="1" ht="19.92" customHeight="1">
      <c r="A62" s="10"/>
      <c r="B62" s="181"/>
      <c r="C62" s="182"/>
      <c r="D62" s="183" t="s">
        <v>91</v>
      </c>
      <c r="E62" s="184"/>
      <c r="F62" s="184"/>
      <c r="G62" s="184"/>
      <c r="H62" s="184"/>
      <c r="I62" s="185"/>
      <c r="J62" s="186">
        <f>J110</f>
        <v>0</v>
      </c>
      <c r="K62" s="182"/>
      <c r="L62" s="187"/>
      <c r="S62" s="10"/>
      <c r="T62" s="10"/>
      <c r="U62" s="10"/>
      <c r="V62" s="10"/>
      <c r="W62" s="10"/>
      <c r="X62" s="10"/>
      <c r="Y62" s="10"/>
      <c r="Z62" s="10"/>
      <c r="AA62" s="10"/>
      <c r="AB62" s="10"/>
      <c r="AC62" s="10"/>
      <c r="AD62" s="10"/>
      <c r="AE62" s="10"/>
    </row>
    <row r="63" s="10" customFormat="1" ht="19.92" customHeight="1">
      <c r="A63" s="10"/>
      <c r="B63" s="181"/>
      <c r="C63" s="182"/>
      <c r="D63" s="183" t="s">
        <v>92</v>
      </c>
      <c r="E63" s="184"/>
      <c r="F63" s="184"/>
      <c r="G63" s="184"/>
      <c r="H63" s="184"/>
      <c r="I63" s="185"/>
      <c r="J63" s="186">
        <f>J151</f>
        <v>0</v>
      </c>
      <c r="K63" s="182"/>
      <c r="L63" s="187"/>
      <c r="S63" s="10"/>
      <c r="T63" s="10"/>
      <c r="U63" s="10"/>
      <c r="V63" s="10"/>
      <c r="W63" s="10"/>
      <c r="X63" s="10"/>
      <c r="Y63" s="10"/>
      <c r="Z63" s="10"/>
      <c r="AA63" s="10"/>
      <c r="AB63" s="10"/>
      <c r="AC63" s="10"/>
      <c r="AD63" s="10"/>
      <c r="AE63" s="10"/>
    </row>
    <row r="64" s="10" customFormat="1" ht="19.92" customHeight="1">
      <c r="A64" s="10"/>
      <c r="B64" s="181"/>
      <c r="C64" s="182"/>
      <c r="D64" s="183" t="s">
        <v>93</v>
      </c>
      <c r="E64" s="184"/>
      <c r="F64" s="184"/>
      <c r="G64" s="184"/>
      <c r="H64" s="184"/>
      <c r="I64" s="185"/>
      <c r="J64" s="186">
        <f>J171</f>
        <v>0</v>
      </c>
      <c r="K64" s="182"/>
      <c r="L64" s="187"/>
      <c r="S64" s="10"/>
      <c r="T64" s="10"/>
      <c r="U64" s="10"/>
      <c r="V64" s="10"/>
      <c r="W64" s="10"/>
      <c r="X64" s="10"/>
      <c r="Y64" s="10"/>
      <c r="Z64" s="10"/>
      <c r="AA64" s="10"/>
      <c r="AB64" s="10"/>
      <c r="AC64" s="10"/>
      <c r="AD64" s="10"/>
      <c r="AE64" s="10"/>
    </row>
    <row r="65" s="9" customFormat="1" ht="24.96" customHeight="1">
      <c r="A65" s="9"/>
      <c r="B65" s="174"/>
      <c r="C65" s="175"/>
      <c r="D65" s="176" t="s">
        <v>94</v>
      </c>
      <c r="E65" s="177"/>
      <c r="F65" s="177"/>
      <c r="G65" s="177"/>
      <c r="H65" s="177"/>
      <c r="I65" s="178"/>
      <c r="J65" s="179">
        <f>J175</f>
        <v>0</v>
      </c>
      <c r="K65" s="175"/>
      <c r="L65" s="180"/>
      <c r="S65" s="9"/>
      <c r="T65" s="9"/>
      <c r="U65" s="9"/>
      <c r="V65" s="9"/>
      <c r="W65" s="9"/>
      <c r="X65" s="9"/>
      <c r="Y65" s="9"/>
      <c r="Z65" s="9"/>
      <c r="AA65" s="9"/>
      <c r="AB65" s="9"/>
      <c r="AC65" s="9"/>
      <c r="AD65" s="9"/>
      <c r="AE65" s="9"/>
    </row>
    <row r="66" s="10" customFormat="1" ht="19.92" customHeight="1">
      <c r="A66" s="10"/>
      <c r="B66" s="181"/>
      <c r="C66" s="182"/>
      <c r="D66" s="183" t="s">
        <v>95</v>
      </c>
      <c r="E66" s="184"/>
      <c r="F66" s="184"/>
      <c r="G66" s="184"/>
      <c r="H66" s="184"/>
      <c r="I66" s="185"/>
      <c r="J66" s="186">
        <f>J176</f>
        <v>0</v>
      </c>
      <c r="K66" s="182"/>
      <c r="L66" s="187"/>
      <c r="S66" s="10"/>
      <c r="T66" s="10"/>
      <c r="U66" s="10"/>
      <c r="V66" s="10"/>
      <c r="W66" s="10"/>
      <c r="X66" s="10"/>
      <c r="Y66" s="10"/>
      <c r="Z66" s="10"/>
      <c r="AA66" s="10"/>
      <c r="AB66" s="10"/>
      <c r="AC66" s="10"/>
      <c r="AD66" s="10"/>
      <c r="AE66" s="10"/>
    </row>
    <row r="67" s="10" customFormat="1" ht="19.92" customHeight="1">
      <c r="A67" s="10"/>
      <c r="B67" s="181"/>
      <c r="C67" s="182"/>
      <c r="D67" s="183" t="s">
        <v>96</v>
      </c>
      <c r="E67" s="184"/>
      <c r="F67" s="184"/>
      <c r="G67" s="184"/>
      <c r="H67" s="184"/>
      <c r="I67" s="185"/>
      <c r="J67" s="186">
        <f>J188</f>
        <v>0</v>
      </c>
      <c r="K67" s="182"/>
      <c r="L67" s="187"/>
      <c r="S67" s="10"/>
      <c r="T67" s="10"/>
      <c r="U67" s="10"/>
      <c r="V67" s="10"/>
      <c r="W67" s="10"/>
      <c r="X67" s="10"/>
      <c r="Y67" s="10"/>
      <c r="Z67" s="10"/>
      <c r="AA67" s="10"/>
      <c r="AB67" s="10"/>
      <c r="AC67" s="10"/>
      <c r="AD67" s="10"/>
      <c r="AE67" s="10"/>
    </row>
    <row r="68" s="10" customFormat="1" ht="19.92" customHeight="1">
      <c r="A68" s="10"/>
      <c r="B68" s="181"/>
      <c r="C68" s="182"/>
      <c r="D68" s="183" t="s">
        <v>97</v>
      </c>
      <c r="E68" s="184"/>
      <c r="F68" s="184"/>
      <c r="G68" s="184"/>
      <c r="H68" s="184"/>
      <c r="I68" s="185"/>
      <c r="J68" s="186">
        <f>J195</f>
        <v>0</v>
      </c>
      <c r="K68" s="182"/>
      <c r="L68" s="187"/>
      <c r="S68" s="10"/>
      <c r="T68" s="10"/>
      <c r="U68" s="10"/>
      <c r="V68" s="10"/>
      <c r="W68" s="10"/>
      <c r="X68" s="10"/>
      <c r="Y68" s="10"/>
      <c r="Z68" s="10"/>
      <c r="AA68" s="10"/>
      <c r="AB68" s="10"/>
      <c r="AC68" s="10"/>
      <c r="AD68" s="10"/>
      <c r="AE68" s="10"/>
    </row>
    <row r="69" s="10" customFormat="1" ht="19.92" customHeight="1">
      <c r="A69" s="10"/>
      <c r="B69" s="181"/>
      <c r="C69" s="182"/>
      <c r="D69" s="183" t="s">
        <v>98</v>
      </c>
      <c r="E69" s="184"/>
      <c r="F69" s="184"/>
      <c r="G69" s="184"/>
      <c r="H69" s="184"/>
      <c r="I69" s="185"/>
      <c r="J69" s="186">
        <f>J250</f>
        <v>0</v>
      </c>
      <c r="K69" s="182"/>
      <c r="L69" s="187"/>
      <c r="S69" s="10"/>
      <c r="T69" s="10"/>
      <c r="U69" s="10"/>
      <c r="V69" s="10"/>
      <c r="W69" s="10"/>
      <c r="X69" s="10"/>
      <c r="Y69" s="10"/>
      <c r="Z69" s="10"/>
      <c r="AA69" s="10"/>
      <c r="AB69" s="10"/>
      <c r="AC69" s="10"/>
      <c r="AD69" s="10"/>
      <c r="AE69" s="10"/>
    </row>
    <row r="70" s="10" customFormat="1" ht="19.92" customHeight="1">
      <c r="A70" s="10"/>
      <c r="B70" s="181"/>
      <c r="C70" s="182"/>
      <c r="D70" s="183" t="s">
        <v>99</v>
      </c>
      <c r="E70" s="184"/>
      <c r="F70" s="184"/>
      <c r="G70" s="184"/>
      <c r="H70" s="184"/>
      <c r="I70" s="185"/>
      <c r="J70" s="186">
        <f>J291</f>
        <v>0</v>
      </c>
      <c r="K70" s="182"/>
      <c r="L70" s="187"/>
      <c r="S70" s="10"/>
      <c r="T70" s="10"/>
      <c r="U70" s="10"/>
      <c r="V70" s="10"/>
      <c r="W70" s="10"/>
      <c r="X70" s="10"/>
      <c r="Y70" s="10"/>
      <c r="Z70" s="10"/>
      <c r="AA70" s="10"/>
      <c r="AB70" s="10"/>
      <c r="AC70" s="10"/>
      <c r="AD70" s="10"/>
      <c r="AE70" s="10"/>
    </row>
    <row r="71" s="10" customFormat="1" ht="19.92" customHeight="1">
      <c r="A71" s="10"/>
      <c r="B71" s="181"/>
      <c r="C71" s="182"/>
      <c r="D71" s="183" t="s">
        <v>100</v>
      </c>
      <c r="E71" s="184"/>
      <c r="F71" s="184"/>
      <c r="G71" s="184"/>
      <c r="H71" s="184"/>
      <c r="I71" s="185"/>
      <c r="J71" s="186">
        <f>J435</f>
        <v>0</v>
      </c>
      <c r="K71" s="182"/>
      <c r="L71" s="187"/>
      <c r="S71" s="10"/>
      <c r="T71" s="10"/>
      <c r="U71" s="10"/>
      <c r="V71" s="10"/>
      <c r="W71" s="10"/>
      <c r="X71" s="10"/>
      <c r="Y71" s="10"/>
      <c r="Z71" s="10"/>
      <c r="AA71" s="10"/>
      <c r="AB71" s="10"/>
      <c r="AC71" s="10"/>
      <c r="AD71" s="10"/>
      <c r="AE71" s="10"/>
    </row>
    <row r="72" s="10" customFormat="1" ht="19.92" customHeight="1">
      <c r="A72" s="10"/>
      <c r="B72" s="181"/>
      <c r="C72" s="182"/>
      <c r="D72" s="183" t="s">
        <v>101</v>
      </c>
      <c r="E72" s="184"/>
      <c r="F72" s="184"/>
      <c r="G72" s="184"/>
      <c r="H72" s="184"/>
      <c r="I72" s="185"/>
      <c r="J72" s="186">
        <f>J506</f>
        <v>0</v>
      </c>
      <c r="K72" s="182"/>
      <c r="L72" s="187"/>
      <c r="S72" s="10"/>
      <c r="T72" s="10"/>
      <c r="U72" s="10"/>
      <c r="V72" s="10"/>
      <c r="W72" s="10"/>
      <c r="X72" s="10"/>
      <c r="Y72" s="10"/>
      <c r="Z72" s="10"/>
      <c r="AA72" s="10"/>
      <c r="AB72" s="10"/>
      <c r="AC72" s="10"/>
      <c r="AD72" s="10"/>
      <c r="AE72" s="10"/>
    </row>
    <row r="73" s="10" customFormat="1" ht="19.92" customHeight="1">
      <c r="A73" s="10"/>
      <c r="B73" s="181"/>
      <c r="C73" s="182"/>
      <c r="D73" s="183" t="s">
        <v>102</v>
      </c>
      <c r="E73" s="184"/>
      <c r="F73" s="184"/>
      <c r="G73" s="184"/>
      <c r="H73" s="184"/>
      <c r="I73" s="185"/>
      <c r="J73" s="186">
        <f>J614</f>
        <v>0</v>
      </c>
      <c r="K73" s="182"/>
      <c r="L73" s="187"/>
      <c r="S73" s="10"/>
      <c r="T73" s="10"/>
      <c r="U73" s="10"/>
      <c r="V73" s="10"/>
      <c r="W73" s="10"/>
      <c r="X73" s="10"/>
      <c r="Y73" s="10"/>
      <c r="Z73" s="10"/>
      <c r="AA73" s="10"/>
      <c r="AB73" s="10"/>
      <c r="AC73" s="10"/>
      <c r="AD73" s="10"/>
      <c r="AE73" s="10"/>
    </row>
    <row r="74" s="10" customFormat="1" ht="19.92" customHeight="1">
      <c r="A74" s="10"/>
      <c r="B74" s="181"/>
      <c r="C74" s="182"/>
      <c r="D74" s="183" t="s">
        <v>103</v>
      </c>
      <c r="E74" s="184"/>
      <c r="F74" s="184"/>
      <c r="G74" s="184"/>
      <c r="H74" s="184"/>
      <c r="I74" s="185"/>
      <c r="J74" s="186">
        <f>J670</f>
        <v>0</v>
      </c>
      <c r="K74" s="182"/>
      <c r="L74" s="187"/>
      <c r="S74" s="10"/>
      <c r="T74" s="10"/>
      <c r="U74" s="10"/>
      <c r="V74" s="10"/>
      <c r="W74" s="10"/>
      <c r="X74" s="10"/>
      <c r="Y74" s="10"/>
      <c r="Z74" s="10"/>
      <c r="AA74" s="10"/>
      <c r="AB74" s="10"/>
      <c r="AC74" s="10"/>
      <c r="AD74" s="10"/>
      <c r="AE74" s="10"/>
    </row>
    <row r="75" s="9" customFormat="1" ht="24.96" customHeight="1">
      <c r="A75" s="9"/>
      <c r="B75" s="174"/>
      <c r="C75" s="175"/>
      <c r="D75" s="176" t="s">
        <v>104</v>
      </c>
      <c r="E75" s="177"/>
      <c r="F75" s="177"/>
      <c r="G75" s="177"/>
      <c r="H75" s="177"/>
      <c r="I75" s="178"/>
      <c r="J75" s="179">
        <f>J677</f>
        <v>0</v>
      </c>
      <c r="K75" s="175"/>
      <c r="L75" s="180"/>
      <c r="S75" s="9"/>
      <c r="T75" s="9"/>
      <c r="U75" s="9"/>
      <c r="V75" s="9"/>
      <c r="W75" s="9"/>
      <c r="X75" s="9"/>
      <c r="Y75" s="9"/>
      <c r="Z75" s="9"/>
      <c r="AA75" s="9"/>
      <c r="AB75" s="9"/>
      <c r="AC75" s="9"/>
      <c r="AD75" s="9"/>
      <c r="AE75" s="9"/>
    </row>
    <row r="76" s="10" customFormat="1" ht="19.92" customHeight="1">
      <c r="A76" s="10"/>
      <c r="B76" s="181"/>
      <c r="C76" s="182"/>
      <c r="D76" s="183" t="s">
        <v>105</v>
      </c>
      <c r="E76" s="184"/>
      <c r="F76" s="184"/>
      <c r="G76" s="184"/>
      <c r="H76" s="184"/>
      <c r="I76" s="185"/>
      <c r="J76" s="186">
        <f>J678</f>
        <v>0</v>
      </c>
      <c r="K76" s="182"/>
      <c r="L76" s="187"/>
      <c r="S76" s="10"/>
      <c r="T76" s="10"/>
      <c r="U76" s="10"/>
      <c r="V76" s="10"/>
      <c r="W76" s="10"/>
      <c r="X76" s="10"/>
      <c r="Y76" s="10"/>
      <c r="Z76" s="10"/>
      <c r="AA76" s="10"/>
      <c r="AB76" s="10"/>
      <c r="AC76" s="10"/>
      <c r="AD76" s="10"/>
      <c r="AE76" s="10"/>
    </row>
    <row r="77" s="10" customFormat="1" ht="19.92" customHeight="1">
      <c r="A77" s="10"/>
      <c r="B77" s="181"/>
      <c r="C77" s="182"/>
      <c r="D77" s="183" t="s">
        <v>106</v>
      </c>
      <c r="E77" s="184"/>
      <c r="F77" s="184"/>
      <c r="G77" s="184"/>
      <c r="H77" s="184"/>
      <c r="I77" s="185"/>
      <c r="J77" s="186">
        <f>J681</f>
        <v>0</v>
      </c>
      <c r="K77" s="182"/>
      <c r="L77" s="187"/>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134"/>
      <c r="J78" s="42"/>
      <c r="K78" s="42"/>
      <c r="L78" s="135"/>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164"/>
      <c r="J79" s="62"/>
      <c r="K79" s="62"/>
      <c r="L79" s="135"/>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167"/>
      <c r="J83" s="64"/>
      <c r="K83" s="64"/>
      <c r="L83" s="135"/>
      <c r="S83" s="40"/>
      <c r="T83" s="40"/>
      <c r="U83" s="40"/>
      <c r="V83" s="40"/>
      <c r="W83" s="40"/>
      <c r="X83" s="40"/>
      <c r="Y83" s="40"/>
      <c r="Z83" s="40"/>
      <c r="AA83" s="40"/>
      <c r="AB83" s="40"/>
      <c r="AC83" s="40"/>
      <c r="AD83" s="40"/>
      <c r="AE83" s="40"/>
    </row>
    <row r="84" s="2" customFormat="1" ht="24.96" customHeight="1">
      <c r="A84" s="40"/>
      <c r="B84" s="41"/>
      <c r="C84" s="25" t="s">
        <v>107</v>
      </c>
      <c r="D84" s="42"/>
      <c r="E84" s="42"/>
      <c r="F84" s="42"/>
      <c r="G84" s="42"/>
      <c r="H84" s="42"/>
      <c r="I84" s="134"/>
      <c r="J84" s="42"/>
      <c r="K84" s="42"/>
      <c r="L84" s="135"/>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134"/>
      <c r="J85" s="42"/>
      <c r="K85" s="42"/>
      <c r="L85" s="135"/>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134"/>
      <c r="J86" s="42"/>
      <c r="K86" s="42"/>
      <c r="L86" s="135"/>
      <c r="S86" s="40"/>
      <c r="T86" s="40"/>
      <c r="U86" s="40"/>
      <c r="V86" s="40"/>
      <c r="W86" s="40"/>
      <c r="X86" s="40"/>
      <c r="Y86" s="40"/>
      <c r="Z86" s="40"/>
      <c r="AA86" s="40"/>
      <c r="AB86" s="40"/>
      <c r="AC86" s="40"/>
      <c r="AD86" s="40"/>
      <c r="AE86" s="40"/>
    </row>
    <row r="87" s="2" customFormat="1" ht="16.5" customHeight="1">
      <c r="A87" s="40"/>
      <c r="B87" s="41"/>
      <c r="C87" s="42"/>
      <c r="D87" s="42"/>
      <c r="E87" s="168" t="str">
        <f>E7</f>
        <v>2720 Březí č. e. 1 - stavební úpravy krovu</v>
      </c>
      <c r="F87" s="34"/>
      <c r="G87" s="34"/>
      <c r="H87" s="34"/>
      <c r="I87" s="134"/>
      <c r="J87" s="42"/>
      <c r="K87" s="42"/>
      <c r="L87" s="135"/>
      <c r="S87" s="40"/>
      <c r="T87" s="40"/>
      <c r="U87" s="40"/>
      <c r="V87" s="40"/>
      <c r="W87" s="40"/>
      <c r="X87" s="40"/>
      <c r="Y87" s="40"/>
      <c r="Z87" s="40"/>
      <c r="AA87" s="40"/>
      <c r="AB87" s="40"/>
      <c r="AC87" s="40"/>
      <c r="AD87" s="40"/>
      <c r="AE87" s="40"/>
    </row>
    <row r="88" s="2" customFormat="1" ht="12" customHeight="1">
      <c r="A88" s="40"/>
      <c r="B88" s="41"/>
      <c r="C88" s="34" t="s">
        <v>83</v>
      </c>
      <c r="D88" s="42"/>
      <c r="E88" s="42"/>
      <c r="F88" s="42"/>
      <c r="G88" s="42"/>
      <c r="H88" s="42"/>
      <c r="I88" s="134"/>
      <c r="J88" s="42"/>
      <c r="K88" s="42"/>
      <c r="L88" s="135"/>
      <c r="S88" s="40"/>
      <c r="T88" s="40"/>
      <c r="U88" s="40"/>
      <c r="V88" s="40"/>
      <c r="W88" s="40"/>
      <c r="X88" s="40"/>
      <c r="Y88" s="40"/>
      <c r="Z88" s="40"/>
      <c r="AA88" s="40"/>
      <c r="AB88" s="40"/>
      <c r="AC88" s="40"/>
      <c r="AD88" s="40"/>
      <c r="AE88" s="40"/>
    </row>
    <row r="89" s="2" customFormat="1" ht="16.5" customHeight="1">
      <c r="A89" s="40"/>
      <c r="B89" s="41"/>
      <c r="C89" s="42"/>
      <c r="D89" s="42"/>
      <c r="E89" s="71" t="str">
        <f>E9</f>
        <v>01 - SO 01 Stavební úpravy krovu - hliníková česká šablona</v>
      </c>
      <c r="F89" s="42"/>
      <c r="G89" s="42"/>
      <c r="H89" s="42"/>
      <c r="I89" s="134"/>
      <c r="J89" s="42"/>
      <c r="K89" s="42"/>
      <c r="L89" s="13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34"/>
      <c r="J90" s="42"/>
      <c r="K90" s="42"/>
      <c r="L90" s="135"/>
      <c r="S90" s="40"/>
      <c r="T90" s="40"/>
      <c r="U90" s="40"/>
      <c r="V90" s="40"/>
      <c r="W90" s="40"/>
      <c r="X90" s="40"/>
      <c r="Y90" s="40"/>
      <c r="Z90" s="40"/>
      <c r="AA90" s="40"/>
      <c r="AB90" s="40"/>
      <c r="AC90" s="40"/>
      <c r="AD90" s="40"/>
      <c r="AE90" s="40"/>
    </row>
    <row r="91" s="2" customFormat="1" ht="12" customHeight="1">
      <c r="A91" s="40"/>
      <c r="B91" s="41"/>
      <c r="C91" s="34" t="s">
        <v>22</v>
      </c>
      <c r="D91" s="42"/>
      <c r="E91" s="42"/>
      <c r="F91" s="29" t="str">
        <f>F12</f>
        <v xml:space="preserve"> </v>
      </c>
      <c r="G91" s="42"/>
      <c r="H91" s="42"/>
      <c r="I91" s="138" t="s">
        <v>24</v>
      </c>
      <c r="J91" s="74" t="str">
        <f>IF(J12="","",J12)</f>
        <v>13. 2. 2020</v>
      </c>
      <c r="K91" s="42"/>
      <c r="L91" s="13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34"/>
      <c r="J92" s="42"/>
      <c r="K92" s="42"/>
      <c r="L92" s="135"/>
      <c r="S92" s="40"/>
      <c r="T92" s="40"/>
      <c r="U92" s="40"/>
      <c r="V92" s="40"/>
      <c r="W92" s="40"/>
      <c r="X92" s="40"/>
      <c r="Y92" s="40"/>
      <c r="Z92" s="40"/>
      <c r="AA92" s="40"/>
      <c r="AB92" s="40"/>
      <c r="AC92" s="40"/>
      <c r="AD92" s="40"/>
      <c r="AE92" s="40"/>
    </row>
    <row r="93" s="2" customFormat="1" ht="15.15" customHeight="1">
      <c r="A93" s="40"/>
      <c r="B93" s="41"/>
      <c r="C93" s="34" t="s">
        <v>28</v>
      </c>
      <c r="D93" s="42"/>
      <c r="E93" s="42"/>
      <c r="F93" s="29" t="str">
        <f>E15</f>
        <v xml:space="preserve"> </v>
      </c>
      <c r="G93" s="42"/>
      <c r="H93" s="42"/>
      <c r="I93" s="138" t="s">
        <v>34</v>
      </c>
      <c r="J93" s="38" t="str">
        <f>E21</f>
        <v xml:space="preserve"> </v>
      </c>
      <c r="K93" s="42"/>
      <c r="L93" s="135"/>
      <c r="S93" s="40"/>
      <c r="T93" s="40"/>
      <c r="U93" s="40"/>
      <c r="V93" s="40"/>
      <c r="W93" s="40"/>
      <c r="X93" s="40"/>
      <c r="Y93" s="40"/>
      <c r="Z93" s="40"/>
      <c r="AA93" s="40"/>
      <c r="AB93" s="40"/>
      <c r="AC93" s="40"/>
      <c r="AD93" s="40"/>
      <c r="AE93" s="40"/>
    </row>
    <row r="94" s="2" customFormat="1" ht="15.15" customHeight="1">
      <c r="A94" s="40"/>
      <c r="B94" s="41"/>
      <c r="C94" s="34" t="s">
        <v>31</v>
      </c>
      <c r="D94" s="42"/>
      <c r="E94" s="42"/>
      <c r="F94" s="29" t="str">
        <f>IF(E18="","",E18)</f>
        <v>Vyplň údaj</v>
      </c>
      <c r="G94" s="42"/>
      <c r="H94" s="42"/>
      <c r="I94" s="138" t="s">
        <v>35</v>
      </c>
      <c r="J94" s="38" t="str">
        <f>E24</f>
        <v xml:space="preserve"> </v>
      </c>
      <c r="K94" s="42"/>
      <c r="L94" s="13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34"/>
      <c r="J95" s="42"/>
      <c r="K95" s="42"/>
      <c r="L95" s="135"/>
      <c r="S95" s="40"/>
      <c r="T95" s="40"/>
      <c r="U95" s="40"/>
      <c r="V95" s="40"/>
      <c r="W95" s="40"/>
      <c r="X95" s="40"/>
      <c r="Y95" s="40"/>
      <c r="Z95" s="40"/>
      <c r="AA95" s="40"/>
      <c r="AB95" s="40"/>
      <c r="AC95" s="40"/>
      <c r="AD95" s="40"/>
      <c r="AE95" s="40"/>
    </row>
    <row r="96" s="11" customFormat="1" ht="29.28" customHeight="1">
      <c r="A96" s="188"/>
      <c r="B96" s="189"/>
      <c r="C96" s="190" t="s">
        <v>108</v>
      </c>
      <c r="D96" s="191" t="s">
        <v>57</v>
      </c>
      <c r="E96" s="191" t="s">
        <v>53</v>
      </c>
      <c r="F96" s="191" t="s">
        <v>54</v>
      </c>
      <c r="G96" s="191" t="s">
        <v>109</v>
      </c>
      <c r="H96" s="191" t="s">
        <v>110</v>
      </c>
      <c r="I96" s="192" t="s">
        <v>111</v>
      </c>
      <c r="J96" s="191" t="s">
        <v>87</v>
      </c>
      <c r="K96" s="193" t="s">
        <v>112</v>
      </c>
      <c r="L96" s="194"/>
      <c r="M96" s="94" t="s">
        <v>20</v>
      </c>
      <c r="N96" s="95" t="s">
        <v>42</v>
      </c>
      <c r="O96" s="95" t="s">
        <v>113</v>
      </c>
      <c r="P96" s="95" t="s">
        <v>114</v>
      </c>
      <c r="Q96" s="95" t="s">
        <v>115</v>
      </c>
      <c r="R96" s="95" t="s">
        <v>116</v>
      </c>
      <c r="S96" s="95" t="s">
        <v>117</v>
      </c>
      <c r="T96" s="96" t="s">
        <v>118</v>
      </c>
      <c r="U96" s="188"/>
      <c r="V96" s="188"/>
      <c r="W96" s="188"/>
      <c r="X96" s="188"/>
      <c r="Y96" s="188"/>
      <c r="Z96" s="188"/>
      <c r="AA96" s="188"/>
      <c r="AB96" s="188"/>
      <c r="AC96" s="188"/>
      <c r="AD96" s="188"/>
      <c r="AE96" s="188"/>
    </row>
    <row r="97" s="2" customFormat="1" ht="22.8" customHeight="1">
      <c r="A97" s="40"/>
      <c r="B97" s="41"/>
      <c r="C97" s="101" t="s">
        <v>119</v>
      </c>
      <c r="D97" s="42"/>
      <c r="E97" s="42"/>
      <c r="F97" s="42"/>
      <c r="G97" s="42"/>
      <c r="H97" s="42"/>
      <c r="I97" s="134"/>
      <c r="J97" s="195">
        <f>BK97</f>
        <v>0</v>
      </c>
      <c r="K97" s="42"/>
      <c r="L97" s="46"/>
      <c r="M97" s="97"/>
      <c r="N97" s="196"/>
      <c r="O97" s="98"/>
      <c r="P97" s="197">
        <f>P98+P175+P677</f>
        <v>0</v>
      </c>
      <c r="Q97" s="98"/>
      <c r="R97" s="197">
        <f>R98+R175+R677</f>
        <v>76.304136408999994</v>
      </c>
      <c r="S97" s="98"/>
      <c r="T97" s="198">
        <f>T98+T175+T677</f>
        <v>48.762699400000002</v>
      </c>
      <c r="U97" s="40"/>
      <c r="V97" s="40"/>
      <c r="W97" s="40"/>
      <c r="X97" s="40"/>
      <c r="Y97" s="40"/>
      <c r="Z97" s="40"/>
      <c r="AA97" s="40"/>
      <c r="AB97" s="40"/>
      <c r="AC97" s="40"/>
      <c r="AD97" s="40"/>
      <c r="AE97" s="40"/>
      <c r="AT97" s="19" t="s">
        <v>71</v>
      </c>
      <c r="AU97" s="19" t="s">
        <v>88</v>
      </c>
      <c r="BK97" s="199">
        <f>BK98+BK175+BK677</f>
        <v>0</v>
      </c>
    </row>
    <row r="98" s="12" customFormat="1" ht="25.92" customHeight="1">
      <c r="A98" s="12"/>
      <c r="B98" s="200"/>
      <c r="C98" s="201"/>
      <c r="D98" s="202" t="s">
        <v>71</v>
      </c>
      <c r="E98" s="203" t="s">
        <v>120</v>
      </c>
      <c r="F98" s="203" t="s">
        <v>121</v>
      </c>
      <c r="G98" s="201"/>
      <c r="H98" s="201"/>
      <c r="I98" s="204"/>
      <c r="J98" s="205">
        <f>BK98</f>
        <v>0</v>
      </c>
      <c r="K98" s="201"/>
      <c r="L98" s="206"/>
      <c r="M98" s="207"/>
      <c r="N98" s="208"/>
      <c r="O98" s="208"/>
      <c r="P98" s="209">
        <f>P99+P110+P151+P171</f>
        <v>0</v>
      </c>
      <c r="Q98" s="208"/>
      <c r="R98" s="209">
        <f>R99+R110+R151+R171</f>
        <v>22.037132500000002</v>
      </c>
      <c r="S98" s="208"/>
      <c r="T98" s="210">
        <f>T99+T110+T151+T171</f>
        <v>15.399999999999999</v>
      </c>
      <c r="U98" s="12"/>
      <c r="V98" s="12"/>
      <c r="W98" s="12"/>
      <c r="X98" s="12"/>
      <c r="Y98" s="12"/>
      <c r="Z98" s="12"/>
      <c r="AA98" s="12"/>
      <c r="AB98" s="12"/>
      <c r="AC98" s="12"/>
      <c r="AD98" s="12"/>
      <c r="AE98" s="12"/>
      <c r="AR98" s="211" t="s">
        <v>8</v>
      </c>
      <c r="AT98" s="212" t="s">
        <v>71</v>
      </c>
      <c r="AU98" s="212" t="s">
        <v>72</v>
      </c>
      <c r="AY98" s="211" t="s">
        <v>122</v>
      </c>
      <c r="BK98" s="213">
        <f>BK99+BK110+BK151+BK171</f>
        <v>0</v>
      </c>
    </row>
    <row r="99" s="12" customFormat="1" ht="22.8" customHeight="1">
      <c r="A99" s="12"/>
      <c r="B99" s="200"/>
      <c r="C99" s="201"/>
      <c r="D99" s="202" t="s">
        <v>71</v>
      </c>
      <c r="E99" s="214" t="s">
        <v>123</v>
      </c>
      <c r="F99" s="214" t="s">
        <v>124</v>
      </c>
      <c r="G99" s="201"/>
      <c r="H99" s="201"/>
      <c r="I99" s="204"/>
      <c r="J99" s="215">
        <f>BK99</f>
        <v>0</v>
      </c>
      <c r="K99" s="201"/>
      <c r="L99" s="206"/>
      <c r="M99" s="207"/>
      <c r="N99" s="208"/>
      <c r="O99" s="208"/>
      <c r="P99" s="209">
        <f>SUM(P100:P109)</f>
        <v>0</v>
      </c>
      <c r="Q99" s="208"/>
      <c r="R99" s="209">
        <f>SUM(R100:R109)</f>
        <v>21.868000000000002</v>
      </c>
      <c r="S99" s="208"/>
      <c r="T99" s="210">
        <f>SUM(T100:T109)</f>
        <v>0</v>
      </c>
      <c r="U99" s="12"/>
      <c r="V99" s="12"/>
      <c r="W99" s="12"/>
      <c r="X99" s="12"/>
      <c r="Y99" s="12"/>
      <c r="Z99" s="12"/>
      <c r="AA99" s="12"/>
      <c r="AB99" s="12"/>
      <c r="AC99" s="12"/>
      <c r="AD99" s="12"/>
      <c r="AE99" s="12"/>
      <c r="AR99" s="211" t="s">
        <v>8</v>
      </c>
      <c r="AT99" s="212" t="s">
        <v>71</v>
      </c>
      <c r="AU99" s="212" t="s">
        <v>8</v>
      </c>
      <c r="AY99" s="211" t="s">
        <v>122</v>
      </c>
      <c r="BK99" s="213">
        <f>SUM(BK100:BK109)</f>
        <v>0</v>
      </c>
    </row>
    <row r="100" s="2" customFormat="1" ht="16.5" customHeight="1">
      <c r="A100" s="40"/>
      <c r="B100" s="41"/>
      <c r="C100" s="216" t="s">
        <v>8</v>
      </c>
      <c r="D100" s="216" t="s">
        <v>125</v>
      </c>
      <c r="E100" s="217" t="s">
        <v>126</v>
      </c>
      <c r="F100" s="218" t="s">
        <v>127</v>
      </c>
      <c r="G100" s="219" t="s">
        <v>128</v>
      </c>
      <c r="H100" s="220">
        <v>410</v>
      </c>
      <c r="I100" s="221"/>
      <c r="J100" s="220">
        <f>ROUND(I100*H100,0)</f>
        <v>0</v>
      </c>
      <c r="K100" s="218" t="s">
        <v>129</v>
      </c>
      <c r="L100" s="46"/>
      <c r="M100" s="222" t="s">
        <v>20</v>
      </c>
      <c r="N100" s="223" t="s">
        <v>44</v>
      </c>
      <c r="O100" s="86"/>
      <c r="P100" s="224">
        <f>O100*H100</f>
        <v>0</v>
      </c>
      <c r="Q100" s="224">
        <v>0.028400000000000002</v>
      </c>
      <c r="R100" s="224">
        <f>Q100*H100</f>
        <v>11.644</v>
      </c>
      <c r="S100" s="224">
        <v>0</v>
      </c>
      <c r="T100" s="225">
        <f>S100*H100</f>
        <v>0</v>
      </c>
      <c r="U100" s="40"/>
      <c r="V100" s="40"/>
      <c r="W100" s="40"/>
      <c r="X100" s="40"/>
      <c r="Y100" s="40"/>
      <c r="Z100" s="40"/>
      <c r="AA100" s="40"/>
      <c r="AB100" s="40"/>
      <c r="AC100" s="40"/>
      <c r="AD100" s="40"/>
      <c r="AE100" s="40"/>
      <c r="AR100" s="226" t="s">
        <v>130</v>
      </c>
      <c r="AT100" s="226" t="s">
        <v>125</v>
      </c>
      <c r="AU100" s="226" t="s">
        <v>81</v>
      </c>
      <c r="AY100" s="19" t="s">
        <v>122</v>
      </c>
      <c r="BE100" s="227">
        <f>IF(N100="základní",J100,0)</f>
        <v>0</v>
      </c>
      <c r="BF100" s="227">
        <f>IF(N100="snížená",J100,0)</f>
        <v>0</v>
      </c>
      <c r="BG100" s="227">
        <f>IF(N100="zákl. přenesená",J100,0)</f>
        <v>0</v>
      </c>
      <c r="BH100" s="227">
        <f>IF(N100="sníž. přenesená",J100,0)</f>
        <v>0</v>
      </c>
      <c r="BI100" s="227">
        <f>IF(N100="nulová",J100,0)</f>
        <v>0</v>
      </c>
      <c r="BJ100" s="19" t="s">
        <v>81</v>
      </c>
      <c r="BK100" s="227">
        <f>ROUND(I100*H100,0)</f>
        <v>0</v>
      </c>
      <c r="BL100" s="19" t="s">
        <v>130</v>
      </c>
      <c r="BM100" s="226" t="s">
        <v>131</v>
      </c>
    </row>
    <row r="101" s="2" customFormat="1">
      <c r="A101" s="40"/>
      <c r="B101" s="41"/>
      <c r="C101" s="42"/>
      <c r="D101" s="228" t="s">
        <v>132</v>
      </c>
      <c r="E101" s="42"/>
      <c r="F101" s="229" t="s">
        <v>133</v>
      </c>
      <c r="G101" s="42"/>
      <c r="H101" s="42"/>
      <c r="I101" s="134"/>
      <c r="J101" s="42"/>
      <c r="K101" s="42"/>
      <c r="L101" s="46"/>
      <c r="M101" s="230"/>
      <c r="N101" s="231"/>
      <c r="O101" s="86"/>
      <c r="P101" s="86"/>
      <c r="Q101" s="86"/>
      <c r="R101" s="86"/>
      <c r="S101" s="86"/>
      <c r="T101" s="87"/>
      <c r="U101" s="40"/>
      <c r="V101" s="40"/>
      <c r="W101" s="40"/>
      <c r="X101" s="40"/>
      <c r="Y101" s="40"/>
      <c r="Z101" s="40"/>
      <c r="AA101" s="40"/>
      <c r="AB101" s="40"/>
      <c r="AC101" s="40"/>
      <c r="AD101" s="40"/>
      <c r="AE101" s="40"/>
      <c r="AT101" s="19" t="s">
        <v>132</v>
      </c>
      <c r="AU101" s="19" t="s">
        <v>81</v>
      </c>
    </row>
    <row r="102" s="2" customFormat="1">
      <c r="A102" s="40"/>
      <c r="B102" s="41"/>
      <c r="C102" s="42"/>
      <c r="D102" s="228" t="s">
        <v>134</v>
      </c>
      <c r="E102" s="42"/>
      <c r="F102" s="232" t="s">
        <v>135</v>
      </c>
      <c r="G102" s="42"/>
      <c r="H102" s="42"/>
      <c r="I102" s="134"/>
      <c r="J102" s="42"/>
      <c r="K102" s="42"/>
      <c r="L102" s="46"/>
      <c r="M102" s="230"/>
      <c r="N102" s="231"/>
      <c r="O102" s="86"/>
      <c r="P102" s="86"/>
      <c r="Q102" s="86"/>
      <c r="R102" s="86"/>
      <c r="S102" s="86"/>
      <c r="T102" s="87"/>
      <c r="U102" s="40"/>
      <c r="V102" s="40"/>
      <c r="W102" s="40"/>
      <c r="X102" s="40"/>
      <c r="Y102" s="40"/>
      <c r="Z102" s="40"/>
      <c r="AA102" s="40"/>
      <c r="AB102" s="40"/>
      <c r="AC102" s="40"/>
      <c r="AD102" s="40"/>
      <c r="AE102" s="40"/>
      <c r="AT102" s="19" t="s">
        <v>134</v>
      </c>
      <c r="AU102" s="19" t="s">
        <v>81</v>
      </c>
    </row>
    <row r="103" s="13" customFormat="1">
      <c r="A103" s="13"/>
      <c r="B103" s="233"/>
      <c r="C103" s="234"/>
      <c r="D103" s="228" t="s">
        <v>136</v>
      </c>
      <c r="E103" s="235" t="s">
        <v>20</v>
      </c>
      <c r="F103" s="236" t="s">
        <v>137</v>
      </c>
      <c r="G103" s="234"/>
      <c r="H103" s="235" t="s">
        <v>20</v>
      </c>
      <c r="I103" s="237"/>
      <c r="J103" s="234"/>
      <c r="K103" s="234"/>
      <c r="L103" s="238"/>
      <c r="M103" s="239"/>
      <c r="N103" s="240"/>
      <c r="O103" s="240"/>
      <c r="P103" s="240"/>
      <c r="Q103" s="240"/>
      <c r="R103" s="240"/>
      <c r="S103" s="240"/>
      <c r="T103" s="241"/>
      <c r="U103" s="13"/>
      <c r="V103" s="13"/>
      <c r="W103" s="13"/>
      <c r="X103" s="13"/>
      <c r="Y103" s="13"/>
      <c r="Z103" s="13"/>
      <c r="AA103" s="13"/>
      <c r="AB103" s="13"/>
      <c r="AC103" s="13"/>
      <c r="AD103" s="13"/>
      <c r="AE103" s="13"/>
      <c r="AT103" s="242" t="s">
        <v>136</v>
      </c>
      <c r="AU103" s="242" t="s">
        <v>81</v>
      </c>
      <c r="AV103" s="13" t="s">
        <v>8</v>
      </c>
      <c r="AW103" s="13" t="s">
        <v>33</v>
      </c>
      <c r="AX103" s="13" t="s">
        <v>72</v>
      </c>
      <c r="AY103" s="242" t="s">
        <v>122</v>
      </c>
    </row>
    <row r="104" s="14" customFormat="1">
      <c r="A104" s="14"/>
      <c r="B104" s="243"/>
      <c r="C104" s="244"/>
      <c r="D104" s="228" t="s">
        <v>136</v>
      </c>
      <c r="E104" s="245" t="s">
        <v>20</v>
      </c>
      <c r="F104" s="246" t="s">
        <v>138</v>
      </c>
      <c r="G104" s="244"/>
      <c r="H104" s="247">
        <v>410</v>
      </c>
      <c r="I104" s="248"/>
      <c r="J104" s="244"/>
      <c r="K104" s="244"/>
      <c r="L104" s="249"/>
      <c r="M104" s="250"/>
      <c r="N104" s="251"/>
      <c r="O104" s="251"/>
      <c r="P104" s="251"/>
      <c r="Q104" s="251"/>
      <c r="R104" s="251"/>
      <c r="S104" s="251"/>
      <c r="T104" s="252"/>
      <c r="U104" s="14"/>
      <c r="V104" s="14"/>
      <c r="W104" s="14"/>
      <c r="X104" s="14"/>
      <c r="Y104" s="14"/>
      <c r="Z104" s="14"/>
      <c r="AA104" s="14"/>
      <c r="AB104" s="14"/>
      <c r="AC104" s="14"/>
      <c r="AD104" s="14"/>
      <c r="AE104" s="14"/>
      <c r="AT104" s="253" t="s">
        <v>136</v>
      </c>
      <c r="AU104" s="253" t="s">
        <v>81</v>
      </c>
      <c r="AV104" s="14" t="s">
        <v>81</v>
      </c>
      <c r="AW104" s="14" t="s">
        <v>33</v>
      </c>
      <c r="AX104" s="14" t="s">
        <v>8</v>
      </c>
      <c r="AY104" s="253" t="s">
        <v>122</v>
      </c>
    </row>
    <row r="105" s="2" customFormat="1" ht="16.5" customHeight="1">
      <c r="A105" s="40"/>
      <c r="B105" s="41"/>
      <c r="C105" s="216" t="s">
        <v>81</v>
      </c>
      <c r="D105" s="216" t="s">
        <v>125</v>
      </c>
      <c r="E105" s="217" t="s">
        <v>139</v>
      </c>
      <c r="F105" s="218" t="s">
        <v>140</v>
      </c>
      <c r="G105" s="219" t="s">
        <v>128</v>
      </c>
      <c r="H105" s="220">
        <v>360</v>
      </c>
      <c r="I105" s="221"/>
      <c r="J105" s="220">
        <f>ROUND(I105*H105,0)</f>
        <v>0</v>
      </c>
      <c r="K105" s="218" t="s">
        <v>129</v>
      </c>
      <c r="L105" s="46"/>
      <c r="M105" s="222" t="s">
        <v>20</v>
      </c>
      <c r="N105" s="223" t="s">
        <v>44</v>
      </c>
      <c r="O105" s="86"/>
      <c r="P105" s="224">
        <f>O105*H105</f>
        <v>0</v>
      </c>
      <c r="Q105" s="224">
        <v>0.028400000000000002</v>
      </c>
      <c r="R105" s="224">
        <f>Q105*H105</f>
        <v>10.224</v>
      </c>
      <c r="S105" s="224">
        <v>0</v>
      </c>
      <c r="T105" s="225">
        <f>S105*H105</f>
        <v>0</v>
      </c>
      <c r="U105" s="40"/>
      <c r="V105" s="40"/>
      <c r="W105" s="40"/>
      <c r="X105" s="40"/>
      <c r="Y105" s="40"/>
      <c r="Z105" s="40"/>
      <c r="AA105" s="40"/>
      <c r="AB105" s="40"/>
      <c r="AC105" s="40"/>
      <c r="AD105" s="40"/>
      <c r="AE105" s="40"/>
      <c r="AR105" s="226" t="s">
        <v>130</v>
      </c>
      <c r="AT105" s="226" t="s">
        <v>125</v>
      </c>
      <c r="AU105" s="226" t="s">
        <v>81</v>
      </c>
      <c r="AY105" s="19" t="s">
        <v>122</v>
      </c>
      <c r="BE105" s="227">
        <f>IF(N105="základní",J105,0)</f>
        <v>0</v>
      </c>
      <c r="BF105" s="227">
        <f>IF(N105="snížená",J105,0)</f>
        <v>0</v>
      </c>
      <c r="BG105" s="227">
        <f>IF(N105="zákl. přenesená",J105,0)</f>
        <v>0</v>
      </c>
      <c r="BH105" s="227">
        <f>IF(N105="sníž. přenesená",J105,0)</f>
        <v>0</v>
      </c>
      <c r="BI105" s="227">
        <f>IF(N105="nulová",J105,0)</f>
        <v>0</v>
      </c>
      <c r="BJ105" s="19" t="s">
        <v>81</v>
      </c>
      <c r="BK105" s="227">
        <f>ROUND(I105*H105,0)</f>
        <v>0</v>
      </c>
      <c r="BL105" s="19" t="s">
        <v>130</v>
      </c>
      <c r="BM105" s="226" t="s">
        <v>141</v>
      </c>
    </row>
    <row r="106" s="2" customFormat="1">
      <c r="A106" s="40"/>
      <c r="B106" s="41"/>
      <c r="C106" s="42"/>
      <c r="D106" s="228" t="s">
        <v>132</v>
      </c>
      <c r="E106" s="42"/>
      <c r="F106" s="229" t="s">
        <v>142</v>
      </c>
      <c r="G106" s="42"/>
      <c r="H106" s="42"/>
      <c r="I106" s="134"/>
      <c r="J106" s="42"/>
      <c r="K106" s="42"/>
      <c r="L106" s="46"/>
      <c r="M106" s="230"/>
      <c r="N106" s="231"/>
      <c r="O106" s="86"/>
      <c r="P106" s="86"/>
      <c r="Q106" s="86"/>
      <c r="R106" s="86"/>
      <c r="S106" s="86"/>
      <c r="T106" s="87"/>
      <c r="U106" s="40"/>
      <c r="V106" s="40"/>
      <c r="W106" s="40"/>
      <c r="X106" s="40"/>
      <c r="Y106" s="40"/>
      <c r="Z106" s="40"/>
      <c r="AA106" s="40"/>
      <c r="AB106" s="40"/>
      <c r="AC106" s="40"/>
      <c r="AD106" s="40"/>
      <c r="AE106" s="40"/>
      <c r="AT106" s="19" t="s">
        <v>132</v>
      </c>
      <c r="AU106" s="19" t="s">
        <v>81</v>
      </c>
    </row>
    <row r="107" s="2" customFormat="1">
      <c r="A107" s="40"/>
      <c r="B107" s="41"/>
      <c r="C107" s="42"/>
      <c r="D107" s="228" t="s">
        <v>134</v>
      </c>
      <c r="E107" s="42"/>
      <c r="F107" s="232" t="s">
        <v>135</v>
      </c>
      <c r="G107" s="42"/>
      <c r="H107" s="42"/>
      <c r="I107" s="134"/>
      <c r="J107" s="42"/>
      <c r="K107" s="42"/>
      <c r="L107" s="46"/>
      <c r="M107" s="230"/>
      <c r="N107" s="231"/>
      <c r="O107" s="86"/>
      <c r="P107" s="86"/>
      <c r="Q107" s="86"/>
      <c r="R107" s="86"/>
      <c r="S107" s="86"/>
      <c r="T107" s="87"/>
      <c r="U107" s="40"/>
      <c r="V107" s="40"/>
      <c r="W107" s="40"/>
      <c r="X107" s="40"/>
      <c r="Y107" s="40"/>
      <c r="Z107" s="40"/>
      <c r="AA107" s="40"/>
      <c r="AB107" s="40"/>
      <c r="AC107" s="40"/>
      <c r="AD107" s="40"/>
      <c r="AE107" s="40"/>
      <c r="AT107" s="19" t="s">
        <v>134</v>
      </c>
      <c r="AU107" s="19" t="s">
        <v>81</v>
      </c>
    </row>
    <row r="108" s="13" customFormat="1">
      <c r="A108" s="13"/>
      <c r="B108" s="233"/>
      <c r="C108" s="234"/>
      <c r="D108" s="228" t="s">
        <v>136</v>
      </c>
      <c r="E108" s="235" t="s">
        <v>20</v>
      </c>
      <c r="F108" s="236" t="s">
        <v>137</v>
      </c>
      <c r="G108" s="234"/>
      <c r="H108" s="235" t="s">
        <v>20</v>
      </c>
      <c r="I108" s="237"/>
      <c r="J108" s="234"/>
      <c r="K108" s="234"/>
      <c r="L108" s="238"/>
      <c r="M108" s="239"/>
      <c r="N108" s="240"/>
      <c r="O108" s="240"/>
      <c r="P108" s="240"/>
      <c r="Q108" s="240"/>
      <c r="R108" s="240"/>
      <c r="S108" s="240"/>
      <c r="T108" s="241"/>
      <c r="U108" s="13"/>
      <c r="V108" s="13"/>
      <c r="W108" s="13"/>
      <c r="X108" s="13"/>
      <c r="Y108" s="13"/>
      <c r="Z108" s="13"/>
      <c r="AA108" s="13"/>
      <c r="AB108" s="13"/>
      <c r="AC108" s="13"/>
      <c r="AD108" s="13"/>
      <c r="AE108" s="13"/>
      <c r="AT108" s="242" t="s">
        <v>136</v>
      </c>
      <c r="AU108" s="242" t="s">
        <v>81</v>
      </c>
      <c r="AV108" s="13" t="s">
        <v>8</v>
      </c>
      <c r="AW108" s="13" t="s">
        <v>33</v>
      </c>
      <c r="AX108" s="13" t="s">
        <v>72</v>
      </c>
      <c r="AY108" s="242" t="s">
        <v>122</v>
      </c>
    </row>
    <row r="109" s="14" customFormat="1">
      <c r="A109" s="14"/>
      <c r="B109" s="243"/>
      <c r="C109" s="244"/>
      <c r="D109" s="228" t="s">
        <v>136</v>
      </c>
      <c r="E109" s="245" t="s">
        <v>20</v>
      </c>
      <c r="F109" s="246" t="s">
        <v>143</v>
      </c>
      <c r="G109" s="244"/>
      <c r="H109" s="247">
        <v>360</v>
      </c>
      <c r="I109" s="248"/>
      <c r="J109" s="244"/>
      <c r="K109" s="244"/>
      <c r="L109" s="249"/>
      <c r="M109" s="250"/>
      <c r="N109" s="251"/>
      <c r="O109" s="251"/>
      <c r="P109" s="251"/>
      <c r="Q109" s="251"/>
      <c r="R109" s="251"/>
      <c r="S109" s="251"/>
      <c r="T109" s="252"/>
      <c r="U109" s="14"/>
      <c r="V109" s="14"/>
      <c r="W109" s="14"/>
      <c r="X109" s="14"/>
      <c r="Y109" s="14"/>
      <c r="Z109" s="14"/>
      <c r="AA109" s="14"/>
      <c r="AB109" s="14"/>
      <c r="AC109" s="14"/>
      <c r="AD109" s="14"/>
      <c r="AE109" s="14"/>
      <c r="AT109" s="253" t="s">
        <v>136</v>
      </c>
      <c r="AU109" s="253" t="s">
        <v>81</v>
      </c>
      <c r="AV109" s="14" t="s">
        <v>81</v>
      </c>
      <c r="AW109" s="14" t="s">
        <v>33</v>
      </c>
      <c r="AX109" s="14" t="s">
        <v>8</v>
      </c>
      <c r="AY109" s="253" t="s">
        <v>122</v>
      </c>
    </row>
    <row r="110" s="12" customFormat="1" ht="22.8" customHeight="1">
      <c r="A110" s="12"/>
      <c r="B110" s="200"/>
      <c r="C110" s="201"/>
      <c r="D110" s="202" t="s">
        <v>71</v>
      </c>
      <c r="E110" s="214" t="s">
        <v>144</v>
      </c>
      <c r="F110" s="214" t="s">
        <v>145</v>
      </c>
      <c r="G110" s="201"/>
      <c r="H110" s="201"/>
      <c r="I110" s="204"/>
      <c r="J110" s="215">
        <f>BK110</f>
        <v>0</v>
      </c>
      <c r="K110" s="201"/>
      <c r="L110" s="206"/>
      <c r="M110" s="207"/>
      <c r="N110" s="208"/>
      <c r="O110" s="208"/>
      <c r="P110" s="209">
        <f>SUM(P111:P150)</f>
        <v>0</v>
      </c>
      <c r="Q110" s="208"/>
      <c r="R110" s="209">
        <f>SUM(R111:R150)</f>
        <v>0.16913249999999999</v>
      </c>
      <c r="S110" s="208"/>
      <c r="T110" s="210">
        <f>SUM(T111:T150)</f>
        <v>15.399999999999999</v>
      </c>
      <c r="U110" s="12"/>
      <c r="V110" s="12"/>
      <c r="W110" s="12"/>
      <c r="X110" s="12"/>
      <c r="Y110" s="12"/>
      <c r="Z110" s="12"/>
      <c r="AA110" s="12"/>
      <c r="AB110" s="12"/>
      <c r="AC110" s="12"/>
      <c r="AD110" s="12"/>
      <c r="AE110" s="12"/>
      <c r="AR110" s="211" t="s">
        <v>8</v>
      </c>
      <c r="AT110" s="212" t="s">
        <v>71</v>
      </c>
      <c r="AU110" s="212" t="s">
        <v>8</v>
      </c>
      <c r="AY110" s="211" t="s">
        <v>122</v>
      </c>
      <c r="BK110" s="213">
        <f>SUM(BK111:BK150)</f>
        <v>0</v>
      </c>
    </row>
    <row r="111" s="2" customFormat="1" ht="16.5" customHeight="1">
      <c r="A111" s="40"/>
      <c r="B111" s="41"/>
      <c r="C111" s="216" t="s">
        <v>146</v>
      </c>
      <c r="D111" s="216" t="s">
        <v>125</v>
      </c>
      <c r="E111" s="217" t="s">
        <v>147</v>
      </c>
      <c r="F111" s="218" t="s">
        <v>148</v>
      </c>
      <c r="G111" s="219" t="s">
        <v>128</v>
      </c>
      <c r="H111" s="220">
        <v>529.44000000000005</v>
      </c>
      <c r="I111" s="221"/>
      <c r="J111" s="220">
        <f>ROUND(I111*H111,0)</f>
        <v>0</v>
      </c>
      <c r="K111" s="218" t="s">
        <v>149</v>
      </c>
      <c r="L111" s="46"/>
      <c r="M111" s="222" t="s">
        <v>20</v>
      </c>
      <c r="N111" s="223" t="s">
        <v>43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130</v>
      </c>
      <c r="AT111" s="226" t="s">
        <v>125</v>
      </c>
      <c r="AU111" s="226" t="s">
        <v>81</v>
      </c>
      <c r="AY111" s="19" t="s">
        <v>122</v>
      </c>
      <c r="BE111" s="227">
        <f>IF(N111="základní",J111,0)</f>
        <v>0</v>
      </c>
      <c r="BF111" s="227">
        <f>IF(N111="snížená",J111,0)</f>
        <v>0</v>
      </c>
      <c r="BG111" s="227">
        <f>IF(N111="zákl. přenesená",J111,0)</f>
        <v>0</v>
      </c>
      <c r="BH111" s="227">
        <f>IF(N111="sníž. přenesená",J111,0)</f>
        <v>0</v>
      </c>
      <c r="BI111" s="227">
        <f>IF(N111="nulová",J111,0)</f>
        <v>0</v>
      </c>
      <c r="BJ111" s="19" t="s">
        <v>8</v>
      </c>
      <c r="BK111" s="227">
        <f>ROUND(I111*H111,0)</f>
        <v>0</v>
      </c>
      <c r="BL111" s="19" t="s">
        <v>130</v>
      </c>
      <c r="BM111" s="226" t="s">
        <v>150</v>
      </c>
    </row>
    <row r="112" s="2" customFormat="1">
      <c r="A112" s="40"/>
      <c r="B112" s="41"/>
      <c r="C112" s="42"/>
      <c r="D112" s="228" t="s">
        <v>132</v>
      </c>
      <c r="E112" s="42"/>
      <c r="F112" s="229" t="s">
        <v>151</v>
      </c>
      <c r="G112" s="42"/>
      <c r="H112" s="42"/>
      <c r="I112" s="134"/>
      <c r="J112" s="42"/>
      <c r="K112" s="42"/>
      <c r="L112" s="46"/>
      <c r="M112" s="230"/>
      <c r="N112" s="231"/>
      <c r="O112" s="86"/>
      <c r="P112" s="86"/>
      <c r="Q112" s="86"/>
      <c r="R112" s="86"/>
      <c r="S112" s="86"/>
      <c r="T112" s="87"/>
      <c r="U112" s="40"/>
      <c r="V112" s="40"/>
      <c r="W112" s="40"/>
      <c r="X112" s="40"/>
      <c r="Y112" s="40"/>
      <c r="Z112" s="40"/>
      <c r="AA112" s="40"/>
      <c r="AB112" s="40"/>
      <c r="AC112" s="40"/>
      <c r="AD112" s="40"/>
      <c r="AE112" s="40"/>
      <c r="AT112" s="19" t="s">
        <v>132</v>
      </c>
      <c r="AU112" s="19" t="s">
        <v>81</v>
      </c>
    </row>
    <row r="113" s="2" customFormat="1">
      <c r="A113" s="40"/>
      <c r="B113" s="41"/>
      <c r="C113" s="42"/>
      <c r="D113" s="228" t="s">
        <v>134</v>
      </c>
      <c r="E113" s="42"/>
      <c r="F113" s="232" t="s">
        <v>152</v>
      </c>
      <c r="G113" s="42"/>
      <c r="H113" s="42"/>
      <c r="I113" s="134"/>
      <c r="J113" s="42"/>
      <c r="K113" s="42"/>
      <c r="L113" s="46"/>
      <c r="M113" s="230"/>
      <c r="N113" s="231"/>
      <c r="O113" s="86"/>
      <c r="P113" s="86"/>
      <c r="Q113" s="86"/>
      <c r="R113" s="86"/>
      <c r="S113" s="86"/>
      <c r="T113" s="87"/>
      <c r="U113" s="40"/>
      <c r="V113" s="40"/>
      <c r="W113" s="40"/>
      <c r="X113" s="40"/>
      <c r="Y113" s="40"/>
      <c r="Z113" s="40"/>
      <c r="AA113" s="40"/>
      <c r="AB113" s="40"/>
      <c r="AC113" s="40"/>
      <c r="AD113" s="40"/>
      <c r="AE113" s="40"/>
      <c r="AT113" s="19" t="s">
        <v>134</v>
      </c>
      <c r="AU113" s="19" t="s">
        <v>81</v>
      </c>
    </row>
    <row r="114" s="14" customFormat="1">
      <c r="A114" s="14"/>
      <c r="B114" s="243"/>
      <c r="C114" s="244"/>
      <c r="D114" s="228" t="s">
        <v>136</v>
      </c>
      <c r="E114" s="245" t="s">
        <v>20</v>
      </c>
      <c r="F114" s="246" t="s">
        <v>153</v>
      </c>
      <c r="G114" s="244"/>
      <c r="H114" s="247">
        <v>529.44000000000005</v>
      </c>
      <c r="I114" s="248"/>
      <c r="J114" s="244"/>
      <c r="K114" s="244"/>
      <c r="L114" s="249"/>
      <c r="M114" s="250"/>
      <c r="N114" s="251"/>
      <c r="O114" s="251"/>
      <c r="P114" s="251"/>
      <c r="Q114" s="251"/>
      <c r="R114" s="251"/>
      <c r="S114" s="251"/>
      <c r="T114" s="252"/>
      <c r="U114" s="14"/>
      <c r="V114" s="14"/>
      <c r="W114" s="14"/>
      <c r="X114" s="14"/>
      <c r="Y114" s="14"/>
      <c r="Z114" s="14"/>
      <c r="AA114" s="14"/>
      <c r="AB114" s="14"/>
      <c r="AC114" s="14"/>
      <c r="AD114" s="14"/>
      <c r="AE114" s="14"/>
      <c r="AT114" s="253" t="s">
        <v>136</v>
      </c>
      <c r="AU114" s="253" t="s">
        <v>81</v>
      </c>
      <c r="AV114" s="14" t="s">
        <v>81</v>
      </c>
      <c r="AW114" s="14" t="s">
        <v>33</v>
      </c>
      <c r="AX114" s="14" t="s">
        <v>8</v>
      </c>
      <c r="AY114" s="253" t="s">
        <v>122</v>
      </c>
    </row>
    <row r="115" s="2" customFormat="1" ht="16.5" customHeight="1">
      <c r="A115" s="40"/>
      <c r="B115" s="41"/>
      <c r="C115" s="216" t="s">
        <v>130</v>
      </c>
      <c r="D115" s="216" t="s">
        <v>125</v>
      </c>
      <c r="E115" s="217" t="s">
        <v>154</v>
      </c>
      <c r="F115" s="218" t="s">
        <v>155</v>
      </c>
      <c r="G115" s="219" t="s">
        <v>128</v>
      </c>
      <c r="H115" s="220">
        <v>31766.400000000001</v>
      </c>
      <c r="I115" s="221"/>
      <c r="J115" s="220">
        <f>ROUND(I115*H115,0)</f>
        <v>0</v>
      </c>
      <c r="K115" s="218" t="s">
        <v>149</v>
      </c>
      <c r="L115" s="46"/>
      <c r="M115" s="222" t="s">
        <v>20</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130</v>
      </c>
      <c r="AT115" s="226" t="s">
        <v>125</v>
      </c>
      <c r="AU115" s="226" t="s">
        <v>81</v>
      </c>
      <c r="AY115" s="19" t="s">
        <v>122</v>
      </c>
      <c r="BE115" s="227">
        <f>IF(N115="základní",J115,0)</f>
        <v>0</v>
      </c>
      <c r="BF115" s="227">
        <f>IF(N115="snížená",J115,0)</f>
        <v>0</v>
      </c>
      <c r="BG115" s="227">
        <f>IF(N115="zákl. přenesená",J115,0)</f>
        <v>0</v>
      </c>
      <c r="BH115" s="227">
        <f>IF(N115="sníž. přenesená",J115,0)</f>
        <v>0</v>
      </c>
      <c r="BI115" s="227">
        <f>IF(N115="nulová",J115,0)</f>
        <v>0</v>
      </c>
      <c r="BJ115" s="19" t="s">
        <v>8</v>
      </c>
      <c r="BK115" s="227">
        <f>ROUND(I115*H115,0)</f>
        <v>0</v>
      </c>
      <c r="BL115" s="19" t="s">
        <v>130</v>
      </c>
      <c r="BM115" s="226" t="s">
        <v>156</v>
      </c>
    </row>
    <row r="116" s="2" customFormat="1">
      <c r="A116" s="40"/>
      <c r="B116" s="41"/>
      <c r="C116" s="42"/>
      <c r="D116" s="228" t="s">
        <v>132</v>
      </c>
      <c r="E116" s="42"/>
      <c r="F116" s="229" t="s">
        <v>157</v>
      </c>
      <c r="G116" s="42"/>
      <c r="H116" s="42"/>
      <c r="I116" s="134"/>
      <c r="J116" s="42"/>
      <c r="K116" s="42"/>
      <c r="L116" s="46"/>
      <c r="M116" s="230"/>
      <c r="N116" s="231"/>
      <c r="O116" s="86"/>
      <c r="P116" s="86"/>
      <c r="Q116" s="86"/>
      <c r="R116" s="86"/>
      <c r="S116" s="86"/>
      <c r="T116" s="87"/>
      <c r="U116" s="40"/>
      <c r="V116" s="40"/>
      <c r="W116" s="40"/>
      <c r="X116" s="40"/>
      <c r="Y116" s="40"/>
      <c r="Z116" s="40"/>
      <c r="AA116" s="40"/>
      <c r="AB116" s="40"/>
      <c r="AC116" s="40"/>
      <c r="AD116" s="40"/>
      <c r="AE116" s="40"/>
      <c r="AT116" s="19" t="s">
        <v>132</v>
      </c>
      <c r="AU116" s="19" t="s">
        <v>81</v>
      </c>
    </row>
    <row r="117" s="2" customFormat="1">
      <c r="A117" s="40"/>
      <c r="B117" s="41"/>
      <c r="C117" s="42"/>
      <c r="D117" s="228" t="s">
        <v>134</v>
      </c>
      <c r="E117" s="42"/>
      <c r="F117" s="232" t="s">
        <v>152</v>
      </c>
      <c r="G117" s="42"/>
      <c r="H117" s="42"/>
      <c r="I117" s="134"/>
      <c r="J117" s="42"/>
      <c r="K117" s="42"/>
      <c r="L117" s="46"/>
      <c r="M117" s="230"/>
      <c r="N117" s="231"/>
      <c r="O117" s="86"/>
      <c r="P117" s="86"/>
      <c r="Q117" s="86"/>
      <c r="R117" s="86"/>
      <c r="S117" s="86"/>
      <c r="T117" s="87"/>
      <c r="U117" s="40"/>
      <c r="V117" s="40"/>
      <c r="W117" s="40"/>
      <c r="X117" s="40"/>
      <c r="Y117" s="40"/>
      <c r="Z117" s="40"/>
      <c r="AA117" s="40"/>
      <c r="AB117" s="40"/>
      <c r="AC117" s="40"/>
      <c r="AD117" s="40"/>
      <c r="AE117" s="40"/>
      <c r="AT117" s="19" t="s">
        <v>134</v>
      </c>
      <c r="AU117" s="19" t="s">
        <v>81</v>
      </c>
    </row>
    <row r="118" s="14" customFormat="1">
      <c r="A118" s="14"/>
      <c r="B118" s="243"/>
      <c r="C118" s="244"/>
      <c r="D118" s="228" t="s">
        <v>136</v>
      </c>
      <c r="E118" s="245" t="s">
        <v>20</v>
      </c>
      <c r="F118" s="246" t="s">
        <v>158</v>
      </c>
      <c r="G118" s="244"/>
      <c r="H118" s="247">
        <v>31766.400000000001</v>
      </c>
      <c r="I118" s="248"/>
      <c r="J118" s="244"/>
      <c r="K118" s="244"/>
      <c r="L118" s="249"/>
      <c r="M118" s="250"/>
      <c r="N118" s="251"/>
      <c r="O118" s="251"/>
      <c r="P118" s="251"/>
      <c r="Q118" s="251"/>
      <c r="R118" s="251"/>
      <c r="S118" s="251"/>
      <c r="T118" s="252"/>
      <c r="U118" s="14"/>
      <c r="V118" s="14"/>
      <c r="W118" s="14"/>
      <c r="X118" s="14"/>
      <c r="Y118" s="14"/>
      <c r="Z118" s="14"/>
      <c r="AA118" s="14"/>
      <c r="AB118" s="14"/>
      <c r="AC118" s="14"/>
      <c r="AD118" s="14"/>
      <c r="AE118" s="14"/>
      <c r="AT118" s="253" t="s">
        <v>136</v>
      </c>
      <c r="AU118" s="253" t="s">
        <v>81</v>
      </c>
      <c r="AV118" s="14" t="s">
        <v>81</v>
      </c>
      <c r="AW118" s="14" t="s">
        <v>33</v>
      </c>
      <c r="AX118" s="14" t="s">
        <v>8</v>
      </c>
      <c r="AY118" s="253" t="s">
        <v>122</v>
      </c>
    </row>
    <row r="119" s="2" customFormat="1" ht="16.5" customHeight="1">
      <c r="A119" s="40"/>
      <c r="B119" s="41"/>
      <c r="C119" s="216" t="s">
        <v>159</v>
      </c>
      <c r="D119" s="216" t="s">
        <v>125</v>
      </c>
      <c r="E119" s="217" t="s">
        <v>160</v>
      </c>
      <c r="F119" s="218" t="s">
        <v>161</v>
      </c>
      <c r="G119" s="219" t="s">
        <v>128</v>
      </c>
      <c r="H119" s="220">
        <v>529.44000000000005</v>
      </c>
      <c r="I119" s="221"/>
      <c r="J119" s="220">
        <f>ROUND(I119*H119,0)</f>
        <v>0</v>
      </c>
      <c r="K119" s="218" t="s">
        <v>149</v>
      </c>
      <c r="L119" s="46"/>
      <c r="M119" s="222" t="s">
        <v>20</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130</v>
      </c>
      <c r="AT119" s="226" t="s">
        <v>125</v>
      </c>
      <c r="AU119" s="226" t="s">
        <v>81</v>
      </c>
      <c r="AY119" s="19" t="s">
        <v>122</v>
      </c>
      <c r="BE119" s="227">
        <f>IF(N119="základní",J119,0)</f>
        <v>0</v>
      </c>
      <c r="BF119" s="227">
        <f>IF(N119="snížená",J119,0)</f>
        <v>0</v>
      </c>
      <c r="BG119" s="227">
        <f>IF(N119="zákl. přenesená",J119,0)</f>
        <v>0</v>
      </c>
      <c r="BH119" s="227">
        <f>IF(N119="sníž. přenesená",J119,0)</f>
        <v>0</v>
      </c>
      <c r="BI119" s="227">
        <f>IF(N119="nulová",J119,0)</f>
        <v>0</v>
      </c>
      <c r="BJ119" s="19" t="s">
        <v>8</v>
      </c>
      <c r="BK119" s="227">
        <f>ROUND(I119*H119,0)</f>
        <v>0</v>
      </c>
      <c r="BL119" s="19" t="s">
        <v>130</v>
      </c>
      <c r="BM119" s="226" t="s">
        <v>162</v>
      </c>
    </row>
    <row r="120" s="2" customFormat="1">
      <c r="A120" s="40"/>
      <c r="B120" s="41"/>
      <c r="C120" s="42"/>
      <c r="D120" s="228" t="s">
        <v>132</v>
      </c>
      <c r="E120" s="42"/>
      <c r="F120" s="229" t="s">
        <v>163</v>
      </c>
      <c r="G120" s="42"/>
      <c r="H120" s="42"/>
      <c r="I120" s="134"/>
      <c r="J120" s="42"/>
      <c r="K120" s="42"/>
      <c r="L120" s="46"/>
      <c r="M120" s="230"/>
      <c r="N120" s="231"/>
      <c r="O120" s="86"/>
      <c r="P120" s="86"/>
      <c r="Q120" s="86"/>
      <c r="R120" s="86"/>
      <c r="S120" s="86"/>
      <c r="T120" s="87"/>
      <c r="U120" s="40"/>
      <c r="V120" s="40"/>
      <c r="W120" s="40"/>
      <c r="X120" s="40"/>
      <c r="Y120" s="40"/>
      <c r="Z120" s="40"/>
      <c r="AA120" s="40"/>
      <c r="AB120" s="40"/>
      <c r="AC120" s="40"/>
      <c r="AD120" s="40"/>
      <c r="AE120" s="40"/>
      <c r="AT120" s="19" t="s">
        <v>132</v>
      </c>
      <c r="AU120" s="19" t="s">
        <v>81</v>
      </c>
    </row>
    <row r="121" s="2" customFormat="1">
      <c r="A121" s="40"/>
      <c r="B121" s="41"/>
      <c r="C121" s="42"/>
      <c r="D121" s="228" t="s">
        <v>134</v>
      </c>
      <c r="E121" s="42"/>
      <c r="F121" s="232" t="s">
        <v>164</v>
      </c>
      <c r="G121" s="42"/>
      <c r="H121" s="42"/>
      <c r="I121" s="134"/>
      <c r="J121" s="42"/>
      <c r="K121" s="42"/>
      <c r="L121" s="46"/>
      <c r="M121" s="230"/>
      <c r="N121" s="231"/>
      <c r="O121" s="86"/>
      <c r="P121" s="86"/>
      <c r="Q121" s="86"/>
      <c r="R121" s="86"/>
      <c r="S121" s="86"/>
      <c r="T121" s="87"/>
      <c r="U121" s="40"/>
      <c r="V121" s="40"/>
      <c r="W121" s="40"/>
      <c r="X121" s="40"/>
      <c r="Y121" s="40"/>
      <c r="Z121" s="40"/>
      <c r="AA121" s="40"/>
      <c r="AB121" s="40"/>
      <c r="AC121" s="40"/>
      <c r="AD121" s="40"/>
      <c r="AE121" s="40"/>
      <c r="AT121" s="19" t="s">
        <v>134</v>
      </c>
      <c r="AU121" s="19" t="s">
        <v>81</v>
      </c>
    </row>
    <row r="122" s="14" customFormat="1">
      <c r="A122" s="14"/>
      <c r="B122" s="243"/>
      <c r="C122" s="244"/>
      <c r="D122" s="228" t="s">
        <v>136</v>
      </c>
      <c r="E122" s="245" t="s">
        <v>20</v>
      </c>
      <c r="F122" s="246" t="s">
        <v>165</v>
      </c>
      <c r="G122" s="244"/>
      <c r="H122" s="247">
        <v>529.44000000000005</v>
      </c>
      <c r="I122" s="248"/>
      <c r="J122" s="244"/>
      <c r="K122" s="244"/>
      <c r="L122" s="249"/>
      <c r="M122" s="250"/>
      <c r="N122" s="251"/>
      <c r="O122" s="251"/>
      <c r="P122" s="251"/>
      <c r="Q122" s="251"/>
      <c r="R122" s="251"/>
      <c r="S122" s="251"/>
      <c r="T122" s="252"/>
      <c r="U122" s="14"/>
      <c r="V122" s="14"/>
      <c r="W122" s="14"/>
      <c r="X122" s="14"/>
      <c r="Y122" s="14"/>
      <c r="Z122" s="14"/>
      <c r="AA122" s="14"/>
      <c r="AB122" s="14"/>
      <c r="AC122" s="14"/>
      <c r="AD122" s="14"/>
      <c r="AE122" s="14"/>
      <c r="AT122" s="253" t="s">
        <v>136</v>
      </c>
      <c r="AU122" s="253" t="s">
        <v>81</v>
      </c>
      <c r="AV122" s="14" t="s">
        <v>81</v>
      </c>
      <c r="AW122" s="14" t="s">
        <v>33</v>
      </c>
      <c r="AX122" s="14" t="s">
        <v>8</v>
      </c>
      <c r="AY122" s="253" t="s">
        <v>122</v>
      </c>
    </row>
    <row r="123" s="2" customFormat="1" ht="16.5" customHeight="1">
      <c r="A123" s="40"/>
      <c r="B123" s="41"/>
      <c r="C123" s="216" t="s">
        <v>123</v>
      </c>
      <c r="D123" s="216" t="s">
        <v>125</v>
      </c>
      <c r="E123" s="217" t="s">
        <v>166</v>
      </c>
      <c r="F123" s="218" t="s">
        <v>167</v>
      </c>
      <c r="G123" s="219" t="s">
        <v>128</v>
      </c>
      <c r="H123" s="220">
        <v>410</v>
      </c>
      <c r="I123" s="221"/>
      <c r="J123" s="220">
        <f>ROUND(I123*H123,0)</f>
        <v>0</v>
      </c>
      <c r="K123" s="218" t="s">
        <v>129</v>
      </c>
      <c r="L123" s="46"/>
      <c r="M123" s="222" t="s">
        <v>20</v>
      </c>
      <c r="N123" s="223" t="s">
        <v>44</v>
      </c>
      <c r="O123" s="86"/>
      <c r="P123" s="224">
        <f>O123*H123</f>
        <v>0</v>
      </c>
      <c r="Q123" s="224">
        <v>0.00012999999999999999</v>
      </c>
      <c r="R123" s="224">
        <f>Q123*H123</f>
        <v>0.053299999999999993</v>
      </c>
      <c r="S123" s="224">
        <v>0</v>
      </c>
      <c r="T123" s="225">
        <f>S123*H123</f>
        <v>0</v>
      </c>
      <c r="U123" s="40"/>
      <c r="V123" s="40"/>
      <c r="W123" s="40"/>
      <c r="X123" s="40"/>
      <c r="Y123" s="40"/>
      <c r="Z123" s="40"/>
      <c r="AA123" s="40"/>
      <c r="AB123" s="40"/>
      <c r="AC123" s="40"/>
      <c r="AD123" s="40"/>
      <c r="AE123" s="40"/>
      <c r="AR123" s="226" t="s">
        <v>130</v>
      </c>
      <c r="AT123" s="226" t="s">
        <v>125</v>
      </c>
      <c r="AU123" s="226" t="s">
        <v>81</v>
      </c>
      <c r="AY123" s="19" t="s">
        <v>122</v>
      </c>
      <c r="BE123" s="227">
        <f>IF(N123="základní",J123,0)</f>
        <v>0</v>
      </c>
      <c r="BF123" s="227">
        <f>IF(N123="snížená",J123,0)</f>
        <v>0</v>
      </c>
      <c r="BG123" s="227">
        <f>IF(N123="zákl. přenesená",J123,0)</f>
        <v>0</v>
      </c>
      <c r="BH123" s="227">
        <f>IF(N123="sníž. přenesená",J123,0)</f>
        <v>0</v>
      </c>
      <c r="BI123" s="227">
        <f>IF(N123="nulová",J123,0)</f>
        <v>0</v>
      </c>
      <c r="BJ123" s="19" t="s">
        <v>81</v>
      </c>
      <c r="BK123" s="227">
        <f>ROUND(I123*H123,0)</f>
        <v>0</v>
      </c>
      <c r="BL123" s="19" t="s">
        <v>130</v>
      </c>
      <c r="BM123" s="226" t="s">
        <v>168</v>
      </c>
    </row>
    <row r="124" s="2" customFormat="1">
      <c r="A124" s="40"/>
      <c r="B124" s="41"/>
      <c r="C124" s="42"/>
      <c r="D124" s="228" t="s">
        <v>132</v>
      </c>
      <c r="E124" s="42"/>
      <c r="F124" s="229" t="s">
        <v>169</v>
      </c>
      <c r="G124" s="42"/>
      <c r="H124" s="42"/>
      <c r="I124" s="134"/>
      <c r="J124" s="42"/>
      <c r="K124" s="42"/>
      <c r="L124" s="46"/>
      <c r="M124" s="230"/>
      <c r="N124" s="231"/>
      <c r="O124" s="86"/>
      <c r="P124" s="86"/>
      <c r="Q124" s="86"/>
      <c r="R124" s="86"/>
      <c r="S124" s="86"/>
      <c r="T124" s="87"/>
      <c r="U124" s="40"/>
      <c r="V124" s="40"/>
      <c r="W124" s="40"/>
      <c r="X124" s="40"/>
      <c r="Y124" s="40"/>
      <c r="Z124" s="40"/>
      <c r="AA124" s="40"/>
      <c r="AB124" s="40"/>
      <c r="AC124" s="40"/>
      <c r="AD124" s="40"/>
      <c r="AE124" s="40"/>
      <c r="AT124" s="19" t="s">
        <v>132</v>
      </c>
      <c r="AU124" s="19" t="s">
        <v>81</v>
      </c>
    </row>
    <row r="125" s="2" customFormat="1">
      <c r="A125" s="40"/>
      <c r="B125" s="41"/>
      <c r="C125" s="42"/>
      <c r="D125" s="228" t="s">
        <v>134</v>
      </c>
      <c r="E125" s="42"/>
      <c r="F125" s="232" t="s">
        <v>170</v>
      </c>
      <c r="G125" s="42"/>
      <c r="H125" s="42"/>
      <c r="I125" s="134"/>
      <c r="J125" s="42"/>
      <c r="K125" s="42"/>
      <c r="L125" s="46"/>
      <c r="M125" s="230"/>
      <c r="N125" s="231"/>
      <c r="O125" s="86"/>
      <c r="P125" s="86"/>
      <c r="Q125" s="86"/>
      <c r="R125" s="86"/>
      <c r="S125" s="86"/>
      <c r="T125" s="87"/>
      <c r="U125" s="40"/>
      <c r="V125" s="40"/>
      <c r="W125" s="40"/>
      <c r="X125" s="40"/>
      <c r="Y125" s="40"/>
      <c r="Z125" s="40"/>
      <c r="AA125" s="40"/>
      <c r="AB125" s="40"/>
      <c r="AC125" s="40"/>
      <c r="AD125" s="40"/>
      <c r="AE125" s="40"/>
      <c r="AT125" s="19" t="s">
        <v>134</v>
      </c>
      <c r="AU125" s="19" t="s">
        <v>81</v>
      </c>
    </row>
    <row r="126" s="13" customFormat="1">
      <c r="A126" s="13"/>
      <c r="B126" s="233"/>
      <c r="C126" s="234"/>
      <c r="D126" s="228" t="s">
        <v>136</v>
      </c>
      <c r="E126" s="235" t="s">
        <v>20</v>
      </c>
      <c r="F126" s="236" t="s">
        <v>137</v>
      </c>
      <c r="G126" s="234"/>
      <c r="H126" s="235" t="s">
        <v>20</v>
      </c>
      <c r="I126" s="237"/>
      <c r="J126" s="234"/>
      <c r="K126" s="234"/>
      <c r="L126" s="238"/>
      <c r="M126" s="239"/>
      <c r="N126" s="240"/>
      <c r="O126" s="240"/>
      <c r="P126" s="240"/>
      <c r="Q126" s="240"/>
      <c r="R126" s="240"/>
      <c r="S126" s="240"/>
      <c r="T126" s="241"/>
      <c r="U126" s="13"/>
      <c r="V126" s="13"/>
      <c r="W126" s="13"/>
      <c r="X126" s="13"/>
      <c r="Y126" s="13"/>
      <c r="Z126" s="13"/>
      <c r="AA126" s="13"/>
      <c r="AB126" s="13"/>
      <c r="AC126" s="13"/>
      <c r="AD126" s="13"/>
      <c r="AE126" s="13"/>
      <c r="AT126" s="242" t="s">
        <v>136</v>
      </c>
      <c r="AU126" s="242" t="s">
        <v>81</v>
      </c>
      <c r="AV126" s="13" t="s">
        <v>8</v>
      </c>
      <c r="AW126" s="13" t="s">
        <v>33</v>
      </c>
      <c r="AX126" s="13" t="s">
        <v>72</v>
      </c>
      <c r="AY126" s="242" t="s">
        <v>122</v>
      </c>
    </row>
    <row r="127" s="14" customFormat="1">
      <c r="A127" s="14"/>
      <c r="B127" s="243"/>
      <c r="C127" s="244"/>
      <c r="D127" s="228" t="s">
        <v>136</v>
      </c>
      <c r="E127" s="245" t="s">
        <v>20</v>
      </c>
      <c r="F127" s="246" t="s">
        <v>138</v>
      </c>
      <c r="G127" s="244"/>
      <c r="H127" s="247">
        <v>410</v>
      </c>
      <c r="I127" s="248"/>
      <c r="J127" s="244"/>
      <c r="K127" s="244"/>
      <c r="L127" s="249"/>
      <c r="M127" s="250"/>
      <c r="N127" s="251"/>
      <c r="O127" s="251"/>
      <c r="P127" s="251"/>
      <c r="Q127" s="251"/>
      <c r="R127" s="251"/>
      <c r="S127" s="251"/>
      <c r="T127" s="252"/>
      <c r="U127" s="14"/>
      <c r="V127" s="14"/>
      <c r="W127" s="14"/>
      <c r="X127" s="14"/>
      <c r="Y127" s="14"/>
      <c r="Z127" s="14"/>
      <c r="AA127" s="14"/>
      <c r="AB127" s="14"/>
      <c r="AC127" s="14"/>
      <c r="AD127" s="14"/>
      <c r="AE127" s="14"/>
      <c r="AT127" s="253" t="s">
        <v>136</v>
      </c>
      <c r="AU127" s="253" t="s">
        <v>81</v>
      </c>
      <c r="AV127" s="14" t="s">
        <v>81</v>
      </c>
      <c r="AW127" s="14" t="s">
        <v>33</v>
      </c>
      <c r="AX127" s="14" t="s">
        <v>8</v>
      </c>
      <c r="AY127" s="253" t="s">
        <v>122</v>
      </c>
    </row>
    <row r="128" s="2" customFormat="1" ht="16.5" customHeight="1">
      <c r="A128" s="40"/>
      <c r="B128" s="41"/>
      <c r="C128" s="216" t="s">
        <v>171</v>
      </c>
      <c r="D128" s="216" t="s">
        <v>125</v>
      </c>
      <c r="E128" s="217" t="s">
        <v>172</v>
      </c>
      <c r="F128" s="218" t="s">
        <v>173</v>
      </c>
      <c r="G128" s="219" t="s">
        <v>128</v>
      </c>
      <c r="H128" s="220">
        <v>463.32999999999998</v>
      </c>
      <c r="I128" s="221"/>
      <c r="J128" s="220">
        <f>ROUND(I128*H128,0)</f>
        <v>0</v>
      </c>
      <c r="K128" s="218" t="s">
        <v>149</v>
      </c>
      <c r="L128" s="46"/>
      <c r="M128" s="222" t="s">
        <v>20</v>
      </c>
      <c r="N128" s="223" t="s">
        <v>43</v>
      </c>
      <c r="O128" s="86"/>
      <c r="P128" s="224">
        <f>O128*H128</f>
        <v>0</v>
      </c>
      <c r="Q128" s="224">
        <v>0.00021000000000000001</v>
      </c>
      <c r="R128" s="224">
        <f>Q128*H128</f>
        <v>0.097299300000000005</v>
      </c>
      <c r="S128" s="224">
        <v>0</v>
      </c>
      <c r="T128" s="225">
        <f>S128*H128</f>
        <v>0</v>
      </c>
      <c r="U128" s="40"/>
      <c r="V128" s="40"/>
      <c r="W128" s="40"/>
      <c r="X128" s="40"/>
      <c r="Y128" s="40"/>
      <c r="Z128" s="40"/>
      <c r="AA128" s="40"/>
      <c r="AB128" s="40"/>
      <c r="AC128" s="40"/>
      <c r="AD128" s="40"/>
      <c r="AE128" s="40"/>
      <c r="AR128" s="226" t="s">
        <v>130</v>
      </c>
      <c r="AT128" s="226" t="s">
        <v>125</v>
      </c>
      <c r="AU128" s="226" t="s">
        <v>81</v>
      </c>
      <c r="AY128" s="19" t="s">
        <v>122</v>
      </c>
      <c r="BE128" s="227">
        <f>IF(N128="základní",J128,0)</f>
        <v>0</v>
      </c>
      <c r="BF128" s="227">
        <f>IF(N128="snížená",J128,0)</f>
        <v>0</v>
      </c>
      <c r="BG128" s="227">
        <f>IF(N128="zákl. přenesená",J128,0)</f>
        <v>0</v>
      </c>
      <c r="BH128" s="227">
        <f>IF(N128="sníž. přenesená",J128,0)</f>
        <v>0</v>
      </c>
      <c r="BI128" s="227">
        <f>IF(N128="nulová",J128,0)</f>
        <v>0</v>
      </c>
      <c r="BJ128" s="19" t="s">
        <v>8</v>
      </c>
      <c r="BK128" s="227">
        <f>ROUND(I128*H128,0)</f>
        <v>0</v>
      </c>
      <c r="BL128" s="19" t="s">
        <v>130</v>
      </c>
      <c r="BM128" s="226" t="s">
        <v>174</v>
      </c>
    </row>
    <row r="129" s="2" customFormat="1">
      <c r="A129" s="40"/>
      <c r="B129" s="41"/>
      <c r="C129" s="42"/>
      <c r="D129" s="228" t="s">
        <v>132</v>
      </c>
      <c r="E129" s="42"/>
      <c r="F129" s="229" t="s">
        <v>175</v>
      </c>
      <c r="G129" s="42"/>
      <c r="H129" s="42"/>
      <c r="I129" s="134"/>
      <c r="J129" s="42"/>
      <c r="K129" s="42"/>
      <c r="L129" s="46"/>
      <c r="M129" s="230"/>
      <c r="N129" s="231"/>
      <c r="O129" s="86"/>
      <c r="P129" s="86"/>
      <c r="Q129" s="86"/>
      <c r="R129" s="86"/>
      <c r="S129" s="86"/>
      <c r="T129" s="87"/>
      <c r="U129" s="40"/>
      <c r="V129" s="40"/>
      <c r="W129" s="40"/>
      <c r="X129" s="40"/>
      <c r="Y129" s="40"/>
      <c r="Z129" s="40"/>
      <c r="AA129" s="40"/>
      <c r="AB129" s="40"/>
      <c r="AC129" s="40"/>
      <c r="AD129" s="40"/>
      <c r="AE129" s="40"/>
      <c r="AT129" s="19" t="s">
        <v>132</v>
      </c>
      <c r="AU129" s="19" t="s">
        <v>81</v>
      </c>
    </row>
    <row r="130" s="2" customFormat="1">
      <c r="A130" s="40"/>
      <c r="B130" s="41"/>
      <c r="C130" s="42"/>
      <c r="D130" s="228" t="s">
        <v>134</v>
      </c>
      <c r="E130" s="42"/>
      <c r="F130" s="232" t="s">
        <v>170</v>
      </c>
      <c r="G130" s="42"/>
      <c r="H130" s="42"/>
      <c r="I130" s="134"/>
      <c r="J130" s="42"/>
      <c r="K130" s="42"/>
      <c r="L130" s="46"/>
      <c r="M130" s="230"/>
      <c r="N130" s="231"/>
      <c r="O130" s="86"/>
      <c r="P130" s="86"/>
      <c r="Q130" s="86"/>
      <c r="R130" s="86"/>
      <c r="S130" s="86"/>
      <c r="T130" s="87"/>
      <c r="U130" s="40"/>
      <c r="V130" s="40"/>
      <c r="W130" s="40"/>
      <c r="X130" s="40"/>
      <c r="Y130" s="40"/>
      <c r="Z130" s="40"/>
      <c r="AA130" s="40"/>
      <c r="AB130" s="40"/>
      <c r="AC130" s="40"/>
      <c r="AD130" s="40"/>
      <c r="AE130" s="40"/>
      <c r="AT130" s="19" t="s">
        <v>134</v>
      </c>
      <c r="AU130" s="19" t="s">
        <v>81</v>
      </c>
    </row>
    <row r="131" s="13" customFormat="1">
      <c r="A131" s="13"/>
      <c r="B131" s="233"/>
      <c r="C131" s="234"/>
      <c r="D131" s="228" t="s">
        <v>136</v>
      </c>
      <c r="E131" s="235" t="s">
        <v>20</v>
      </c>
      <c r="F131" s="236" t="s">
        <v>176</v>
      </c>
      <c r="G131" s="234"/>
      <c r="H131" s="235" t="s">
        <v>20</v>
      </c>
      <c r="I131" s="237"/>
      <c r="J131" s="234"/>
      <c r="K131" s="234"/>
      <c r="L131" s="238"/>
      <c r="M131" s="239"/>
      <c r="N131" s="240"/>
      <c r="O131" s="240"/>
      <c r="P131" s="240"/>
      <c r="Q131" s="240"/>
      <c r="R131" s="240"/>
      <c r="S131" s="240"/>
      <c r="T131" s="241"/>
      <c r="U131" s="13"/>
      <c r="V131" s="13"/>
      <c r="W131" s="13"/>
      <c r="X131" s="13"/>
      <c r="Y131" s="13"/>
      <c r="Z131" s="13"/>
      <c r="AA131" s="13"/>
      <c r="AB131" s="13"/>
      <c r="AC131" s="13"/>
      <c r="AD131" s="13"/>
      <c r="AE131" s="13"/>
      <c r="AT131" s="242" t="s">
        <v>136</v>
      </c>
      <c r="AU131" s="242" t="s">
        <v>81</v>
      </c>
      <c r="AV131" s="13" t="s">
        <v>8</v>
      </c>
      <c r="AW131" s="13" t="s">
        <v>33</v>
      </c>
      <c r="AX131" s="13" t="s">
        <v>72</v>
      </c>
      <c r="AY131" s="242" t="s">
        <v>122</v>
      </c>
    </row>
    <row r="132" s="14" customFormat="1">
      <c r="A132" s="14"/>
      <c r="B132" s="243"/>
      <c r="C132" s="244"/>
      <c r="D132" s="228" t="s">
        <v>136</v>
      </c>
      <c r="E132" s="245" t="s">
        <v>20</v>
      </c>
      <c r="F132" s="246" t="s">
        <v>177</v>
      </c>
      <c r="G132" s="244"/>
      <c r="H132" s="247">
        <v>463.32999999999998</v>
      </c>
      <c r="I132" s="248"/>
      <c r="J132" s="244"/>
      <c r="K132" s="244"/>
      <c r="L132" s="249"/>
      <c r="M132" s="250"/>
      <c r="N132" s="251"/>
      <c r="O132" s="251"/>
      <c r="P132" s="251"/>
      <c r="Q132" s="251"/>
      <c r="R132" s="251"/>
      <c r="S132" s="251"/>
      <c r="T132" s="252"/>
      <c r="U132" s="14"/>
      <c r="V132" s="14"/>
      <c r="W132" s="14"/>
      <c r="X132" s="14"/>
      <c r="Y132" s="14"/>
      <c r="Z132" s="14"/>
      <c r="AA132" s="14"/>
      <c r="AB132" s="14"/>
      <c r="AC132" s="14"/>
      <c r="AD132" s="14"/>
      <c r="AE132" s="14"/>
      <c r="AT132" s="253" t="s">
        <v>136</v>
      </c>
      <c r="AU132" s="253" t="s">
        <v>81</v>
      </c>
      <c r="AV132" s="14" t="s">
        <v>81</v>
      </c>
      <c r="AW132" s="14" t="s">
        <v>33</v>
      </c>
      <c r="AX132" s="14" t="s">
        <v>8</v>
      </c>
      <c r="AY132" s="253" t="s">
        <v>122</v>
      </c>
    </row>
    <row r="133" s="2" customFormat="1" ht="16.5" customHeight="1">
      <c r="A133" s="40"/>
      <c r="B133" s="41"/>
      <c r="C133" s="216" t="s">
        <v>178</v>
      </c>
      <c r="D133" s="216" t="s">
        <v>125</v>
      </c>
      <c r="E133" s="217" t="s">
        <v>179</v>
      </c>
      <c r="F133" s="218" t="s">
        <v>180</v>
      </c>
      <c r="G133" s="219" t="s">
        <v>181</v>
      </c>
      <c r="H133" s="220">
        <v>1</v>
      </c>
      <c r="I133" s="221"/>
      <c r="J133" s="220">
        <f>ROUND(I133*H133,0)</f>
        <v>0</v>
      </c>
      <c r="K133" s="218" t="s">
        <v>20</v>
      </c>
      <c r="L133" s="46"/>
      <c r="M133" s="222" t="s">
        <v>20</v>
      </c>
      <c r="N133" s="223" t="s">
        <v>43</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130</v>
      </c>
      <c r="AT133" s="226" t="s">
        <v>125</v>
      </c>
      <c r="AU133" s="226" t="s">
        <v>81</v>
      </c>
      <c r="AY133" s="19" t="s">
        <v>122</v>
      </c>
      <c r="BE133" s="227">
        <f>IF(N133="základní",J133,0)</f>
        <v>0</v>
      </c>
      <c r="BF133" s="227">
        <f>IF(N133="snížená",J133,0)</f>
        <v>0</v>
      </c>
      <c r="BG133" s="227">
        <f>IF(N133="zákl. přenesená",J133,0)</f>
        <v>0</v>
      </c>
      <c r="BH133" s="227">
        <f>IF(N133="sníž. přenesená",J133,0)</f>
        <v>0</v>
      </c>
      <c r="BI133" s="227">
        <f>IF(N133="nulová",J133,0)</f>
        <v>0</v>
      </c>
      <c r="BJ133" s="19" t="s">
        <v>8</v>
      </c>
      <c r="BK133" s="227">
        <f>ROUND(I133*H133,0)</f>
        <v>0</v>
      </c>
      <c r="BL133" s="19" t="s">
        <v>130</v>
      </c>
      <c r="BM133" s="226" t="s">
        <v>182</v>
      </c>
    </row>
    <row r="134" s="2" customFormat="1">
      <c r="A134" s="40"/>
      <c r="B134" s="41"/>
      <c r="C134" s="42"/>
      <c r="D134" s="228" t="s">
        <v>132</v>
      </c>
      <c r="E134" s="42"/>
      <c r="F134" s="229" t="s">
        <v>180</v>
      </c>
      <c r="G134" s="42"/>
      <c r="H134" s="42"/>
      <c r="I134" s="134"/>
      <c r="J134" s="42"/>
      <c r="K134" s="42"/>
      <c r="L134" s="46"/>
      <c r="M134" s="230"/>
      <c r="N134" s="231"/>
      <c r="O134" s="86"/>
      <c r="P134" s="86"/>
      <c r="Q134" s="86"/>
      <c r="R134" s="86"/>
      <c r="S134" s="86"/>
      <c r="T134" s="87"/>
      <c r="U134" s="40"/>
      <c r="V134" s="40"/>
      <c r="W134" s="40"/>
      <c r="X134" s="40"/>
      <c r="Y134" s="40"/>
      <c r="Z134" s="40"/>
      <c r="AA134" s="40"/>
      <c r="AB134" s="40"/>
      <c r="AC134" s="40"/>
      <c r="AD134" s="40"/>
      <c r="AE134" s="40"/>
      <c r="AT134" s="19" t="s">
        <v>132</v>
      </c>
      <c r="AU134" s="19" t="s">
        <v>81</v>
      </c>
    </row>
    <row r="135" s="2" customFormat="1" ht="16.5" customHeight="1">
      <c r="A135" s="40"/>
      <c r="B135" s="41"/>
      <c r="C135" s="216" t="s">
        <v>144</v>
      </c>
      <c r="D135" s="216" t="s">
        <v>125</v>
      </c>
      <c r="E135" s="217" t="s">
        <v>183</v>
      </c>
      <c r="F135" s="218" t="s">
        <v>184</v>
      </c>
      <c r="G135" s="219" t="s">
        <v>185</v>
      </c>
      <c r="H135" s="220">
        <v>30</v>
      </c>
      <c r="I135" s="221"/>
      <c r="J135" s="220">
        <f>ROUND(I135*H135,0)</f>
        <v>0</v>
      </c>
      <c r="K135" s="218" t="s">
        <v>20</v>
      </c>
      <c r="L135" s="46"/>
      <c r="M135" s="222" t="s">
        <v>20</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130</v>
      </c>
      <c r="AT135" s="226" t="s">
        <v>125</v>
      </c>
      <c r="AU135" s="226" t="s">
        <v>81</v>
      </c>
      <c r="AY135" s="19" t="s">
        <v>122</v>
      </c>
      <c r="BE135" s="227">
        <f>IF(N135="základní",J135,0)</f>
        <v>0</v>
      </c>
      <c r="BF135" s="227">
        <f>IF(N135="snížená",J135,0)</f>
        <v>0</v>
      </c>
      <c r="BG135" s="227">
        <f>IF(N135="zákl. přenesená",J135,0)</f>
        <v>0</v>
      </c>
      <c r="BH135" s="227">
        <f>IF(N135="sníž. přenesená",J135,0)</f>
        <v>0</v>
      </c>
      <c r="BI135" s="227">
        <f>IF(N135="nulová",J135,0)</f>
        <v>0</v>
      </c>
      <c r="BJ135" s="19" t="s">
        <v>81</v>
      </c>
      <c r="BK135" s="227">
        <f>ROUND(I135*H135,0)</f>
        <v>0</v>
      </c>
      <c r="BL135" s="19" t="s">
        <v>130</v>
      </c>
      <c r="BM135" s="226" t="s">
        <v>186</v>
      </c>
    </row>
    <row r="136" s="2" customFormat="1">
      <c r="A136" s="40"/>
      <c r="B136" s="41"/>
      <c r="C136" s="42"/>
      <c r="D136" s="228" t="s">
        <v>132</v>
      </c>
      <c r="E136" s="42"/>
      <c r="F136" s="229" t="s">
        <v>184</v>
      </c>
      <c r="G136" s="42"/>
      <c r="H136" s="42"/>
      <c r="I136" s="134"/>
      <c r="J136" s="42"/>
      <c r="K136" s="42"/>
      <c r="L136" s="46"/>
      <c r="M136" s="230"/>
      <c r="N136" s="231"/>
      <c r="O136" s="86"/>
      <c r="P136" s="86"/>
      <c r="Q136" s="86"/>
      <c r="R136" s="86"/>
      <c r="S136" s="86"/>
      <c r="T136" s="87"/>
      <c r="U136" s="40"/>
      <c r="V136" s="40"/>
      <c r="W136" s="40"/>
      <c r="X136" s="40"/>
      <c r="Y136" s="40"/>
      <c r="Z136" s="40"/>
      <c r="AA136" s="40"/>
      <c r="AB136" s="40"/>
      <c r="AC136" s="40"/>
      <c r="AD136" s="40"/>
      <c r="AE136" s="40"/>
      <c r="AT136" s="19" t="s">
        <v>132</v>
      </c>
      <c r="AU136" s="19" t="s">
        <v>81</v>
      </c>
    </row>
    <row r="137" s="2" customFormat="1" ht="16.5" customHeight="1">
      <c r="A137" s="40"/>
      <c r="B137" s="41"/>
      <c r="C137" s="216" t="s">
        <v>26</v>
      </c>
      <c r="D137" s="216" t="s">
        <v>125</v>
      </c>
      <c r="E137" s="217" t="s">
        <v>187</v>
      </c>
      <c r="F137" s="218" t="s">
        <v>188</v>
      </c>
      <c r="G137" s="219" t="s">
        <v>128</v>
      </c>
      <c r="H137" s="220">
        <v>463.32999999999998</v>
      </c>
      <c r="I137" s="221"/>
      <c r="J137" s="220">
        <f>ROUND(I137*H137,0)</f>
        <v>0</v>
      </c>
      <c r="K137" s="218" t="s">
        <v>149</v>
      </c>
      <c r="L137" s="46"/>
      <c r="M137" s="222" t="s">
        <v>20</v>
      </c>
      <c r="N137" s="223" t="s">
        <v>43</v>
      </c>
      <c r="O137" s="86"/>
      <c r="P137" s="224">
        <f>O137*H137</f>
        <v>0</v>
      </c>
      <c r="Q137" s="224">
        <v>4.0000000000000003E-05</v>
      </c>
      <c r="R137" s="224">
        <f>Q137*H137</f>
        <v>0.0185332</v>
      </c>
      <c r="S137" s="224">
        <v>0</v>
      </c>
      <c r="T137" s="225">
        <f>S137*H137</f>
        <v>0</v>
      </c>
      <c r="U137" s="40"/>
      <c r="V137" s="40"/>
      <c r="W137" s="40"/>
      <c r="X137" s="40"/>
      <c r="Y137" s="40"/>
      <c r="Z137" s="40"/>
      <c r="AA137" s="40"/>
      <c r="AB137" s="40"/>
      <c r="AC137" s="40"/>
      <c r="AD137" s="40"/>
      <c r="AE137" s="40"/>
      <c r="AR137" s="226" t="s">
        <v>130</v>
      </c>
      <c r="AT137" s="226" t="s">
        <v>125</v>
      </c>
      <c r="AU137" s="226" t="s">
        <v>81</v>
      </c>
      <c r="AY137" s="19" t="s">
        <v>122</v>
      </c>
      <c r="BE137" s="227">
        <f>IF(N137="základní",J137,0)</f>
        <v>0</v>
      </c>
      <c r="BF137" s="227">
        <f>IF(N137="snížená",J137,0)</f>
        <v>0</v>
      </c>
      <c r="BG137" s="227">
        <f>IF(N137="zákl. přenesená",J137,0)</f>
        <v>0</v>
      </c>
      <c r="BH137" s="227">
        <f>IF(N137="sníž. přenesená",J137,0)</f>
        <v>0</v>
      </c>
      <c r="BI137" s="227">
        <f>IF(N137="nulová",J137,0)</f>
        <v>0</v>
      </c>
      <c r="BJ137" s="19" t="s">
        <v>8</v>
      </c>
      <c r="BK137" s="227">
        <f>ROUND(I137*H137,0)</f>
        <v>0</v>
      </c>
      <c r="BL137" s="19" t="s">
        <v>130</v>
      </c>
      <c r="BM137" s="226" t="s">
        <v>189</v>
      </c>
    </row>
    <row r="138" s="2" customFormat="1">
      <c r="A138" s="40"/>
      <c r="B138" s="41"/>
      <c r="C138" s="42"/>
      <c r="D138" s="228" t="s">
        <v>132</v>
      </c>
      <c r="E138" s="42"/>
      <c r="F138" s="229" t="s">
        <v>190</v>
      </c>
      <c r="G138" s="42"/>
      <c r="H138" s="42"/>
      <c r="I138" s="134"/>
      <c r="J138" s="42"/>
      <c r="K138" s="42"/>
      <c r="L138" s="46"/>
      <c r="M138" s="230"/>
      <c r="N138" s="231"/>
      <c r="O138" s="86"/>
      <c r="P138" s="86"/>
      <c r="Q138" s="86"/>
      <c r="R138" s="86"/>
      <c r="S138" s="86"/>
      <c r="T138" s="87"/>
      <c r="U138" s="40"/>
      <c r="V138" s="40"/>
      <c r="W138" s="40"/>
      <c r="X138" s="40"/>
      <c r="Y138" s="40"/>
      <c r="Z138" s="40"/>
      <c r="AA138" s="40"/>
      <c r="AB138" s="40"/>
      <c r="AC138" s="40"/>
      <c r="AD138" s="40"/>
      <c r="AE138" s="40"/>
      <c r="AT138" s="19" t="s">
        <v>132</v>
      </c>
      <c r="AU138" s="19" t="s">
        <v>81</v>
      </c>
    </row>
    <row r="139" s="2" customFormat="1">
      <c r="A139" s="40"/>
      <c r="B139" s="41"/>
      <c r="C139" s="42"/>
      <c r="D139" s="228" t="s">
        <v>134</v>
      </c>
      <c r="E139" s="42"/>
      <c r="F139" s="232" t="s">
        <v>191</v>
      </c>
      <c r="G139" s="42"/>
      <c r="H139" s="42"/>
      <c r="I139" s="134"/>
      <c r="J139" s="42"/>
      <c r="K139" s="42"/>
      <c r="L139" s="46"/>
      <c r="M139" s="230"/>
      <c r="N139" s="231"/>
      <c r="O139" s="86"/>
      <c r="P139" s="86"/>
      <c r="Q139" s="86"/>
      <c r="R139" s="86"/>
      <c r="S139" s="86"/>
      <c r="T139" s="87"/>
      <c r="U139" s="40"/>
      <c r="V139" s="40"/>
      <c r="W139" s="40"/>
      <c r="X139" s="40"/>
      <c r="Y139" s="40"/>
      <c r="Z139" s="40"/>
      <c r="AA139" s="40"/>
      <c r="AB139" s="40"/>
      <c r="AC139" s="40"/>
      <c r="AD139" s="40"/>
      <c r="AE139" s="40"/>
      <c r="AT139" s="19" t="s">
        <v>134</v>
      </c>
      <c r="AU139" s="19" t="s">
        <v>81</v>
      </c>
    </row>
    <row r="140" s="14" customFormat="1">
      <c r="A140" s="14"/>
      <c r="B140" s="243"/>
      <c r="C140" s="244"/>
      <c r="D140" s="228" t="s">
        <v>136</v>
      </c>
      <c r="E140" s="245" t="s">
        <v>20</v>
      </c>
      <c r="F140" s="246" t="s">
        <v>177</v>
      </c>
      <c r="G140" s="244"/>
      <c r="H140" s="247">
        <v>463.32999999999998</v>
      </c>
      <c r="I140" s="248"/>
      <c r="J140" s="244"/>
      <c r="K140" s="244"/>
      <c r="L140" s="249"/>
      <c r="M140" s="250"/>
      <c r="N140" s="251"/>
      <c r="O140" s="251"/>
      <c r="P140" s="251"/>
      <c r="Q140" s="251"/>
      <c r="R140" s="251"/>
      <c r="S140" s="251"/>
      <c r="T140" s="252"/>
      <c r="U140" s="14"/>
      <c r="V140" s="14"/>
      <c r="W140" s="14"/>
      <c r="X140" s="14"/>
      <c r="Y140" s="14"/>
      <c r="Z140" s="14"/>
      <c r="AA140" s="14"/>
      <c r="AB140" s="14"/>
      <c r="AC140" s="14"/>
      <c r="AD140" s="14"/>
      <c r="AE140" s="14"/>
      <c r="AT140" s="253" t="s">
        <v>136</v>
      </c>
      <c r="AU140" s="253" t="s">
        <v>81</v>
      </c>
      <c r="AV140" s="14" t="s">
        <v>81</v>
      </c>
      <c r="AW140" s="14" t="s">
        <v>33</v>
      </c>
      <c r="AX140" s="14" t="s">
        <v>8</v>
      </c>
      <c r="AY140" s="253" t="s">
        <v>122</v>
      </c>
    </row>
    <row r="141" s="2" customFormat="1" ht="16.5" customHeight="1">
      <c r="A141" s="40"/>
      <c r="B141" s="41"/>
      <c r="C141" s="216" t="s">
        <v>192</v>
      </c>
      <c r="D141" s="216" t="s">
        <v>125</v>
      </c>
      <c r="E141" s="217" t="s">
        <v>193</v>
      </c>
      <c r="F141" s="218" t="s">
        <v>194</v>
      </c>
      <c r="G141" s="219" t="s">
        <v>128</v>
      </c>
      <c r="H141" s="220">
        <v>410</v>
      </c>
      <c r="I141" s="221"/>
      <c r="J141" s="220">
        <f>ROUND(I141*H141,0)</f>
        <v>0</v>
      </c>
      <c r="K141" s="218" t="s">
        <v>129</v>
      </c>
      <c r="L141" s="46"/>
      <c r="M141" s="222" t="s">
        <v>20</v>
      </c>
      <c r="N141" s="223" t="s">
        <v>44</v>
      </c>
      <c r="O141" s="86"/>
      <c r="P141" s="224">
        <f>O141*H141</f>
        <v>0</v>
      </c>
      <c r="Q141" s="224">
        <v>0</v>
      </c>
      <c r="R141" s="224">
        <f>Q141*H141</f>
        <v>0</v>
      </c>
      <c r="S141" s="224">
        <v>0.02</v>
      </c>
      <c r="T141" s="225">
        <f>S141*H141</f>
        <v>8.1999999999999993</v>
      </c>
      <c r="U141" s="40"/>
      <c r="V141" s="40"/>
      <c r="W141" s="40"/>
      <c r="X141" s="40"/>
      <c r="Y141" s="40"/>
      <c r="Z141" s="40"/>
      <c r="AA141" s="40"/>
      <c r="AB141" s="40"/>
      <c r="AC141" s="40"/>
      <c r="AD141" s="40"/>
      <c r="AE141" s="40"/>
      <c r="AR141" s="226" t="s">
        <v>130</v>
      </c>
      <c r="AT141" s="226" t="s">
        <v>125</v>
      </c>
      <c r="AU141" s="226" t="s">
        <v>81</v>
      </c>
      <c r="AY141" s="19" t="s">
        <v>122</v>
      </c>
      <c r="BE141" s="227">
        <f>IF(N141="základní",J141,0)</f>
        <v>0</v>
      </c>
      <c r="BF141" s="227">
        <f>IF(N141="snížená",J141,0)</f>
        <v>0</v>
      </c>
      <c r="BG141" s="227">
        <f>IF(N141="zákl. přenesená",J141,0)</f>
        <v>0</v>
      </c>
      <c r="BH141" s="227">
        <f>IF(N141="sníž. přenesená",J141,0)</f>
        <v>0</v>
      </c>
      <c r="BI141" s="227">
        <f>IF(N141="nulová",J141,0)</f>
        <v>0</v>
      </c>
      <c r="BJ141" s="19" t="s">
        <v>81</v>
      </c>
      <c r="BK141" s="227">
        <f>ROUND(I141*H141,0)</f>
        <v>0</v>
      </c>
      <c r="BL141" s="19" t="s">
        <v>130</v>
      </c>
      <c r="BM141" s="226" t="s">
        <v>195</v>
      </c>
    </row>
    <row r="142" s="2" customFormat="1">
      <c r="A142" s="40"/>
      <c r="B142" s="41"/>
      <c r="C142" s="42"/>
      <c r="D142" s="228" t="s">
        <v>132</v>
      </c>
      <c r="E142" s="42"/>
      <c r="F142" s="229" t="s">
        <v>196</v>
      </c>
      <c r="G142" s="42"/>
      <c r="H142" s="42"/>
      <c r="I142" s="134"/>
      <c r="J142" s="42"/>
      <c r="K142" s="42"/>
      <c r="L142" s="46"/>
      <c r="M142" s="230"/>
      <c r="N142" s="231"/>
      <c r="O142" s="86"/>
      <c r="P142" s="86"/>
      <c r="Q142" s="86"/>
      <c r="R142" s="86"/>
      <c r="S142" s="86"/>
      <c r="T142" s="87"/>
      <c r="U142" s="40"/>
      <c r="V142" s="40"/>
      <c r="W142" s="40"/>
      <c r="X142" s="40"/>
      <c r="Y142" s="40"/>
      <c r="Z142" s="40"/>
      <c r="AA142" s="40"/>
      <c r="AB142" s="40"/>
      <c r="AC142" s="40"/>
      <c r="AD142" s="40"/>
      <c r="AE142" s="40"/>
      <c r="AT142" s="19" t="s">
        <v>132</v>
      </c>
      <c r="AU142" s="19" t="s">
        <v>81</v>
      </c>
    </row>
    <row r="143" s="2" customFormat="1">
      <c r="A143" s="40"/>
      <c r="B143" s="41"/>
      <c r="C143" s="42"/>
      <c r="D143" s="228" t="s">
        <v>134</v>
      </c>
      <c r="E143" s="42"/>
      <c r="F143" s="232" t="s">
        <v>197</v>
      </c>
      <c r="G143" s="42"/>
      <c r="H143" s="42"/>
      <c r="I143" s="134"/>
      <c r="J143" s="42"/>
      <c r="K143" s="42"/>
      <c r="L143" s="46"/>
      <c r="M143" s="230"/>
      <c r="N143" s="231"/>
      <c r="O143" s="86"/>
      <c r="P143" s="86"/>
      <c r="Q143" s="86"/>
      <c r="R143" s="86"/>
      <c r="S143" s="86"/>
      <c r="T143" s="87"/>
      <c r="U143" s="40"/>
      <c r="V143" s="40"/>
      <c r="W143" s="40"/>
      <c r="X143" s="40"/>
      <c r="Y143" s="40"/>
      <c r="Z143" s="40"/>
      <c r="AA143" s="40"/>
      <c r="AB143" s="40"/>
      <c r="AC143" s="40"/>
      <c r="AD143" s="40"/>
      <c r="AE143" s="40"/>
      <c r="AT143" s="19" t="s">
        <v>134</v>
      </c>
      <c r="AU143" s="19" t="s">
        <v>81</v>
      </c>
    </row>
    <row r="144" s="13" customFormat="1">
      <c r="A144" s="13"/>
      <c r="B144" s="233"/>
      <c r="C144" s="234"/>
      <c r="D144" s="228" t="s">
        <v>136</v>
      </c>
      <c r="E144" s="235" t="s">
        <v>20</v>
      </c>
      <c r="F144" s="236" t="s">
        <v>137</v>
      </c>
      <c r="G144" s="234"/>
      <c r="H144" s="235" t="s">
        <v>20</v>
      </c>
      <c r="I144" s="237"/>
      <c r="J144" s="234"/>
      <c r="K144" s="234"/>
      <c r="L144" s="238"/>
      <c r="M144" s="239"/>
      <c r="N144" s="240"/>
      <c r="O144" s="240"/>
      <c r="P144" s="240"/>
      <c r="Q144" s="240"/>
      <c r="R144" s="240"/>
      <c r="S144" s="240"/>
      <c r="T144" s="241"/>
      <c r="U144" s="13"/>
      <c r="V144" s="13"/>
      <c r="W144" s="13"/>
      <c r="X144" s="13"/>
      <c r="Y144" s="13"/>
      <c r="Z144" s="13"/>
      <c r="AA144" s="13"/>
      <c r="AB144" s="13"/>
      <c r="AC144" s="13"/>
      <c r="AD144" s="13"/>
      <c r="AE144" s="13"/>
      <c r="AT144" s="242" t="s">
        <v>136</v>
      </c>
      <c r="AU144" s="242" t="s">
        <v>81</v>
      </c>
      <c r="AV144" s="13" t="s">
        <v>8</v>
      </c>
      <c r="AW144" s="13" t="s">
        <v>33</v>
      </c>
      <c r="AX144" s="13" t="s">
        <v>72</v>
      </c>
      <c r="AY144" s="242" t="s">
        <v>122</v>
      </c>
    </row>
    <row r="145" s="14" customFormat="1">
      <c r="A145" s="14"/>
      <c r="B145" s="243"/>
      <c r="C145" s="244"/>
      <c r="D145" s="228" t="s">
        <v>136</v>
      </c>
      <c r="E145" s="245" t="s">
        <v>20</v>
      </c>
      <c r="F145" s="246" t="s">
        <v>138</v>
      </c>
      <c r="G145" s="244"/>
      <c r="H145" s="247">
        <v>410</v>
      </c>
      <c r="I145" s="248"/>
      <c r="J145" s="244"/>
      <c r="K145" s="244"/>
      <c r="L145" s="249"/>
      <c r="M145" s="250"/>
      <c r="N145" s="251"/>
      <c r="O145" s="251"/>
      <c r="P145" s="251"/>
      <c r="Q145" s="251"/>
      <c r="R145" s="251"/>
      <c r="S145" s="251"/>
      <c r="T145" s="252"/>
      <c r="U145" s="14"/>
      <c r="V145" s="14"/>
      <c r="W145" s="14"/>
      <c r="X145" s="14"/>
      <c r="Y145" s="14"/>
      <c r="Z145" s="14"/>
      <c r="AA145" s="14"/>
      <c r="AB145" s="14"/>
      <c r="AC145" s="14"/>
      <c r="AD145" s="14"/>
      <c r="AE145" s="14"/>
      <c r="AT145" s="253" t="s">
        <v>136</v>
      </c>
      <c r="AU145" s="253" t="s">
        <v>81</v>
      </c>
      <c r="AV145" s="14" t="s">
        <v>81</v>
      </c>
      <c r="AW145" s="14" t="s">
        <v>33</v>
      </c>
      <c r="AX145" s="14" t="s">
        <v>8</v>
      </c>
      <c r="AY145" s="253" t="s">
        <v>122</v>
      </c>
    </row>
    <row r="146" s="2" customFormat="1" ht="16.5" customHeight="1">
      <c r="A146" s="40"/>
      <c r="B146" s="41"/>
      <c r="C146" s="216" t="s">
        <v>198</v>
      </c>
      <c r="D146" s="216" t="s">
        <v>125</v>
      </c>
      <c r="E146" s="217" t="s">
        <v>199</v>
      </c>
      <c r="F146" s="218" t="s">
        <v>200</v>
      </c>
      <c r="G146" s="219" t="s">
        <v>128</v>
      </c>
      <c r="H146" s="220">
        <v>360</v>
      </c>
      <c r="I146" s="221"/>
      <c r="J146" s="220">
        <f>ROUND(I146*H146,0)</f>
        <v>0</v>
      </c>
      <c r="K146" s="218" t="s">
        <v>129</v>
      </c>
      <c r="L146" s="46"/>
      <c r="M146" s="222" t="s">
        <v>20</v>
      </c>
      <c r="N146" s="223" t="s">
        <v>44</v>
      </c>
      <c r="O146" s="86"/>
      <c r="P146" s="224">
        <f>O146*H146</f>
        <v>0</v>
      </c>
      <c r="Q146" s="224">
        <v>0</v>
      </c>
      <c r="R146" s="224">
        <f>Q146*H146</f>
        <v>0</v>
      </c>
      <c r="S146" s="224">
        <v>0.02</v>
      </c>
      <c r="T146" s="225">
        <f>S146*H146</f>
        <v>7.2000000000000002</v>
      </c>
      <c r="U146" s="40"/>
      <c r="V146" s="40"/>
      <c r="W146" s="40"/>
      <c r="X146" s="40"/>
      <c r="Y146" s="40"/>
      <c r="Z146" s="40"/>
      <c r="AA146" s="40"/>
      <c r="AB146" s="40"/>
      <c r="AC146" s="40"/>
      <c r="AD146" s="40"/>
      <c r="AE146" s="40"/>
      <c r="AR146" s="226" t="s">
        <v>130</v>
      </c>
      <c r="AT146" s="226" t="s">
        <v>125</v>
      </c>
      <c r="AU146" s="226" t="s">
        <v>81</v>
      </c>
      <c r="AY146" s="19" t="s">
        <v>122</v>
      </c>
      <c r="BE146" s="227">
        <f>IF(N146="základní",J146,0)</f>
        <v>0</v>
      </c>
      <c r="BF146" s="227">
        <f>IF(N146="snížená",J146,0)</f>
        <v>0</v>
      </c>
      <c r="BG146" s="227">
        <f>IF(N146="zákl. přenesená",J146,0)</f>
        <v>0</v>
      </c>
      <c r="BH146" s="227">
        <f>IF(N146="sníž. přenesená",J146,0)</f>
        <v>0</v>
      </c>
      <c r="BI146" s="227">
        <f>IF(N146="nulová",J146,0)</f>
        <v>0</v>
      </c>
      <c r="BJ146" s="19" t="s">
        <v>81</v>
      </c>
      <c r="BK146" s="227">
        <f>ROUND(I146*H146,0)</f>
        <v>0</v>
      </c>
      <c r="BL146" s="19" t="s">
        <v>130</v>
      </c>
      <c r="BM146" s="226" t="s">
        <v>201</v>
      </c>
    </row>
    <row r="147" s="2" customFormat="1">
      <c r="A147" s="40"/>
      <c r="B147" s="41"/>
      <c r="C147" s="42"/>
      <c r="D147" s="228" t="s">
        <v>132</v>
      </c>
      <c r="E147" s="42"/>
      <c r="F147" s="229" t="s">
        <v>202</v>
      </c>
      <c r="G147" s="42"/>
      <c r="H147" s="42"/>
      <c r="I147" s="134"/>
      <c r="J147" s="42"/>
      <c r="K147" s="42"/>
      <c r="L147" s="46"/>
      <c r="M147" s="230"/>
      <c r="N147" s="231"/>
      <c r="O147" s="86"/>
      <c r="P147" s="86"/>
      <c r="Q147" s="86"/>
      <c r="R147" s="86"/>
      <c r="S147" s="86"/>
      <c r="T147" s="87"/>
      <c r="U147" s="40"/>
      <c r="V147" s="40"/>
      <c r="W147" s="40"/>
      <c r="X147" s="40"/>
      <c r="Y147" s="40"/>
      <c r="Z147" s="40"/>
      <c r="AA147" s="40"/>
      <c r="AB147" s="40"/>
      <c r="AC147" s="40"/>
      <c r="AD147" s="40"/>
      <c r="AE147" s="40"/>
      <c r="AT147" s="19" t="s">
        <v>132</v>
      </c>
      <c r="AU147" s="19" t="s">
        <v>81</v>
      </c>
    </row>
    <row r="148" s="2" customFormat="1">
      <c r="A148" s="40"/>
      <c r="B148" s="41"/>
      <c r="C148" s="42"/>
      <c r="D148" s="228" t="s">
        <v>134</v>
      </c>
      <c r="E148" s="42"/>
      <c r="F148" s="232" t="s">
        <v>197</v>
      </c>
      <c r="G148" s="42"/>
      <c r="H148" s="42"/>
      <c r="I148" s="134"/>
      <c r="J148" s="42"/>
      <c r="K148" s="42"/>
      <c r="L148" s="46"/>
      <c r="M148" s="230"/>
      <c r="N148" s="231"/>
      <c r="O148" s="86"/>
      <c r="P148" s="86"/>
      <c r="Q148" s="86"/>
      <c r="R148" s="86"/>
      <c r="S148" s="86"/>
      <c r="T148" s="87"/>
      <c r="U148" s="40"/>
      <c r="V148" s="40"/>
      <c r="W148" s="40"/>
      <c r="X148" s="40"/>
      <c r="Y148" s="40"/>
      <c r="Z148" s="40"/>
      <c r="AA148" s="40"/>
      <c r="AB148" s="40"/>
      <c r="AC148" s="40"/>
      <c r="AD148" s="40"/>
      <c r="AE148" s="40"/>
      <c r="AT148" s="19" t="s">
        <v>134</v>
      </c>
      <c r="AU148" s="19" t="s">
        <v>81</v>
      </c>
    </row>
    <row r="149" s="13" customFormat="1">
      <c r="A149" s="13"/>
      <c r="B149" s="233"/>
      <c r="C149" s="234"/>
      <c r="D149" s="228" t="s">
        <v>136</v>
      </c>
      <c r="E149" s="235" t="s">
        <v>20</v>
      </c>
      <c r="F149" s="236" t="s">
        <v>137</v>
      </c>
      <c r="G149" s="234"/>
      <c r="H149" s="235" t="s">
        <v>20</v>
      </c>
      <c r="I149" s="237"/>
      <c r="J149" s="234"/>
      <c r="K149" s="234"/>
      <c r="L149" s="238"/>
      <c r="M149" s="239"/>
      <c r="N149" s="240"/>
      <c r="O149" s="240"/>
      <c r="P149" s="240"/>
      <c r="Q149" s="240"/>
      <c r="R149" s="240"/>
      <c r="S149" s="240"/>
      <c r="T149" s="241"/>
      <c r="U149" s="13"/>
      <c r="V149" s="13"/>
      <c r="W149" s="13"/>
      <c r="X149" s="13"/>
      <c r="Y149" s="13"/>
      <c r="Z149" s="13"/>
      <c r="AA149" s="13"/>
      <c r="AB149" s="13"/>
      <c r="AC149" s="13"/>
      <c r="AD149" s="13"/>
      <c r="AE149" s="13"/>
      <c r="AT149" s="242" t="s">
        <v>136</v>
      </c>
      <c r="AU149" s="242" t="s">
        <v>81</v>
      </c>
      <c r="AV149" s="13" t="s">
        <v>8</v>
      </c>
      <c r="AW149" s="13" t="s">
        <v>33</v>
      </c>
      <c r="AX149" s="13" t="s">
        <v>72</v>
      </c>
      <c r="AY149" s="242" t="s">
        <v>122</v>
      </c>
    </row>
    <row r="150" s="14" customFormat="1">
      <c r="A150" s="14"/>
      <c r="B150" s="243"/>
      <c r="C150" s="244"/>
      <c r="D150" s="228" t="s">
        <v>136</v>
      </c>
      <c r="E150" s="245" t="s">
        <v>20</v>
      </c>
      <c r="F150" s="246" t="s">
        <v>203</v>
      </c>
      <c r="G150" s="244"/>
      <c r="H150" s="247">
        <v>360</v>
      </c>
      <c r="I150" s="248"/>
      <c r="J150" s="244"/>
      <c r="K150" s="244"/>
      <c r="L150" s="249"/>
      <c r="M150" s="250"/>
      <c r="N150" s="251"/>
      <c r="O150" s="251"/>
      <c r="P150" s="251"/>
      <c r="Q150" s="251"/>
      <c r="R150" s="251"/>
      <c r="S150" s="251"/>
      <c r="T150" s="252"/>
      <c r="U150" s="14"/>
      <c r="V150" s="14"/>
      <c r="W150" s="14"/>
      <c r="X150" s="14"/>
      <c r="Y150" s="14"/>
      <c r="Z150" s="14"/>
      <c r="AA150" s="14"/>
      <c r="AB150" s="14"/>
      <c r="AC150" s="14"/>
      <c r="AD150" s="14"/>
      <c r="AE150" s="14"/>
      <c r="AT150" s="253" t="s">
        <v>136</v>
      </c>
      <c r="AU150" s="253" t="s">
        <v>81</v>
      </c>
      <c r="AV150" s="14" t="s">
        <v>81</v>
      </c>
      <c r="AW150" s="14" t="s">
        <v>33</v>
      </c>
      <c r="AX150" s="14" t="s">
        <v>8</v>
      </c>
      <c r="AY150" s="253" t="s">
        <v>122</v>
      </c>
    </row>
    <row r="151" s="12" customFormat="1" ht="22.8" customHeight="1">
      <c r="A151" s="12"/>
      <c r="B151" s="200"/>
      <c r="C151" s="201"/>
      <c r="D151" s="202" t="s">
        <v>71</v>
      </c>
      <c r="E151" s="214" t="s">
        <v>204</v>
      </c>
      <c r="F151" s="214" t="s">
        <v>205</v>
      </c>
      <c r="G151" s="201"/>
      <c r="H151" s="201"/>
      <c r="I151" s="204"/>
      <c r="J151" s="215">
        <f>BK151</f>
        <v>0</v>
      </c>
      <c r="K151" s="201"/>
      <c r="L151" s="206"/>
      <c r="M151" s="207"/>
      <c r="N151" s="208"/>
      <c r="O151" s="208"/>
      <c r="P151" s="209">
        <f>SUM(P152:P170)</f>
        <v>0</v>
      </c>
      <c r="Q151" s="208"/>
      <c r="R151" s="209">
        <f>SUM(R152:R170)</f>
        <v>0</v>
      </c>
      <c r="S151" s="208"/>
      <c r="T151" s="210">
        <f>SUM(T152:T170)</f>
        <v>0</v>
      </c>
      <c r="U151" s="12"/>
      <c r="V151" s="12"/>
      <c r="W151" s="12"/>
      <c r="X151" s="12"/>
      <c r="Y151" s="12"/>
      <c r="Z151" s="12"/>
      <c r="AA151" s="12"/>
      <c r="AB151" s="12"/>
      <c r="AC151" s="12"/>
      <c r="AD151" s="12"/>
      <c r="AE151" s="12"/>
      <c r="AR151" s="211" t="s">
        <v>8</v>
      </c>
      <c r="AT151" s="212" t="s">
        <v>71</v>
      </c>
      <c r="AU151" s="212" t="s">
        <v>8</v>
      </c>
      <c r="AY151" s="211" t="s">
        <v>122</v>
      </c>
      <c r="BK151" s="213">
        <f>SUM(BK152:BK170)</f>
        <v>0</v>
      </c>
    </row>
    <row r="152" s="2" customFormat="1" ht="16.5" customHeight="1">
      <c r="A152" s="40"/>
      <c r="B152" s="41"/>
      <c r="C152" s="216" t="s">
        <v>206</v>
      </c>
      <c r="D152" s="216" t="s">
        <v>125</v>
      </c>
      <c r="E152" s="217" t="s">
        <v>207</v>
      </c>
      <c r="F152" s="218" t="s">
        <v>208</v>
      </c>
      <c r="G152" s="219" t="s">
        <v>209</v>
      </c>
      <c r="H152" s="220">
        <v>48.759999999999998</v>
      </c>
      <c r="I152" s="221"/>
      <c r="J152" s="220">
        <f>ROUND(I152*H152,0)</f>
        <v>0</v>
      </c>
      <c r="K152" s="218" t="s">
        <v>149</v>
      </c>
      <c r="L152" s="46"/>
      <c r="M152" s="222" t="s">
        <v>20</v>
      </c>
      <c r="N152" s="223" t="s">
        <v>43</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130</v>
      </c>
      <c r="AT152" s="226" t="s">
        <v>125</v>
      </c>
      <c r="AU152" s="226" t="s">
        <v>81</v>
      </c>
      <c r="AY152" s="19" t="s">
        <v>122</v>
      </c>
      <c r="BE152" s="227">
        <f>IF(N152="základní",J152,0)</f>
        <v>0</v>
      </c>
      <c r="BF152" s="227">
        <f>IF(N152="snížená",J152,0)</f>
        <v>0</v>
      </c>
      <c r="BG152" s="227">
        <f>IF(N152="zákl. přenesená",J152,0)</f>
        <v>0</v>
      </c>
      <c r="BH152" s="227">
        <f>IF(N152="sníž. přenesená",J152,0)</f>
        <v>0</v>
      </c>
      <c r="BI152" s="227">
        <f>IF(N152="nulová",J152,0)</f>
        <v>0</v>
      </c>
      <c r="BJ152" s="19" t="s">
        <v>8</v>
      </c>
      <c r="BK152" s="227">
        <f>ROUND(I152*H152,0)</f>
        <v>0</v>
      </c>
      <c r="BL152" s="19" t="s">
        <v>130</v>
      </c>
      <c r="BM152" s="226" t="s">
        <v>210</v>
      </c>
    </row>
    <row r="153" s="2" customFormat="1">
      <c r="A153" s="40"/>
      <c r="B153" s="41"/>
      <c r="C153" s="42"/>
      <c r="D153" s="228" t="s">
        <v>132</v>
      </c>
      <c r="E153" s="42"/>
      <c r="F153" s="229" t="s">
        <v>211</v>
      </c>
      <c r="G153" s="42"/>
      <c r="H153" s="42"/>
      <c r="I153" s="134"/>
      <c r="J153" s="42"/>
      <c r="K153" s="42"/>
      <c r="L153" s="46"/>
      <c r="M153" s="230"/>
      <c r="N153" s="231"/>
      <c r="O153" s="86"/>
      <c r="P153" s="86"/>
      <c r="Q153" s="86"/>
      <c r="R153" s="86"/>
      <c r="S153" s="86"/>
      <c r="T153" s="87"/>
      <c r="U153" s="40"/>
      <c r="V153" s="40"/>
      <c r="W153" s="40"/>
      <c r="X153" s="40"/>
      <c r="Y153" s="40"/>
      <c r="Z153" s="40"/>
      <c r="AA153" s="40"/>
      <c r="AB153" s="40"/>
      <c r="AC153" s="40"/>
      <c r="AD153" s="40"/>
      <c r="AE153" s="40"/>
      <c r="AT153" s="19" t="s">
        <v>132</v>
      </c>
      <c r="AU153" s="19" t="s">
        <v>81</v>
      </c>
    </row>
    <row r="154" s="2" customFormat="1">
      <c r="A154" s="40"/>
      <c r="B154" s="41"/>
      <c r="C154" s="42"/>
      <c r="D154" s="228" t="s">
        <v>134</v>
      </c>
      <c r="E154" s="42"/>
      <c r="F154" s="232" t="s">
        <v>212</v>
      </c>
      <c r="G154" s="42"/>
      <c r="H154" s="42"/>
      <c r="I154" s="134"/>
      <c r="J154" s="42"/>
      <c r="K154" s="42"/>
      <c r="L154" s="46"/>
      <c r="M154" s="230"/>
      <c r="N154" s="231"/>
      <c r="O154" s="86"/>
      <c r="P154" s="86"/>
      <c r="Q154" s="86"/>
      <c r="R154" s="86"/>
      <c r="S154" s="86"/>
      <c r="T154" s="87"/>
      <c r="U154" s="40"/>
      <c r="V154" s="40"/>
      <c r="W154" s="40"/>
      <c r="X154" s="40"/>
      <c r="Y154" s="40"/>
      <c r="Z154" s="40"/>
      <c r="AA154" s="40"/>
      <c r="AB154" s="40"/>
      <c r="AC154" s="40"/>
      <c r="AD154" s="40"/>
      <c r="AE154" s="40"/>
      <c r="AT154" s="19" t="s">
        <v>134</v>
      </c>
      <c r="AU154" s="19" t="s">
        <v>81</v>
      </c>
    </row>
    <row r="155" s="2" customFormat="1" ht="16.5" customHeight="1">
      <c r="A155" s="40"/>
      <c r="B155" s="41"/>
      <c r="C155" s="216" t="s">
        <v>213</v>
      </c>
      <c r="D155" s="216" t="s">
        <v>125</v>
      </c>
      <c r="E155" s="217" t="s">
        <v>214</v>
      </c>
      <c r="F155" s="218" t="s">
        <v>215</v>
      </c>
      <c r="G155" s="219" t="s">
        <v>209</v>
      </c>
      <c r="H155" s="220">
        <v>48.759999999999998</v>
      </c>
      <c r="I155" s="221"/>
      <c r="J155" s="220">
        <f>ROUND(I155*H155,0)</f>
        <v>0</v>
      </c>
      <c r="K155" s="218" t="s">
        <v>149</v>
      </c>
      <c r="L155" s="46"/>
      <c r="M155" s="222" t="s">
        <v>20</v>
      </c>
      <c r="N155" s="223" t="s">
        <v>43</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130</v>
      </c>
      <c r="AT155" s="226" t="s">
        <v>125</v>
      </c>
      <c r="AU155" s="226" t="s">
        <v>81</v>
      </c>
      <c r="AY155" s="19" t="s">
        <v>122</v>
      </c>
      <c r="BE155" s="227">
        <f>IF(N155="základní",J155,0)</f>
        <v>0</v>
      </c>
      <c r="BF155" s="227">
        <f>IF(N155="snížená",J155,0)</f>
        <v>0</v>
      </c>
      <c r="BG155" s="227">
        <f>IF(N155="zákl. přenesená",J155,0)</f>
        <v>0</v>
      </c>
      <c r="BH155" s="227">
        <f>IF(N155="sníž. přenesená",J155,0)</f>
        <v>0</v>
      </c>
      <c r="BI155" s="227">
        <f>IF(N155="nulová",J155,0)</f>
        <v>0</v>
      </c>
      <c r="BJ155" s="19" t="s">
        <v>8</v>
      </c>
      <c r="BK155" s="227">
        <f>ROUND(I155*H155,0)</f>
        <v>0</v>
      </c>
      <c r="BL155" s="19" t="s">
        <v>130</v>
      </c>
      <c r="BM155" s="226" t="s">
        <v>216</v>
      </c>
    </row>
    <row r="156" s="2" customFormat="1">
      <c r="A156" s="40"/>
      <c r="B156" s="41"/>
      <c r="C156" s="42"/>
      <c r="D156" s="228" t="s">
        <v>132</v>
      </c>
      <c r="E156" s="42"/>
      <c r="F156" s="229" t="s">
        <v>217</v>
      </c>
      <c r="G156" s="42"/>
      <c r="H156" s="42"/>
      <c r="I156" s="134"/>
      <c r="J156" s="42"/>
      <c r="K156" s="42"/>
      <c r="L156" s="46"/>
      <c r="M156" s="230"/>
      <c r="N156" s="231"/>
      <c r="O156" s="86"/>
      <c r="P156" s="86"/>
      <c r="Q156" s="86"/>
      <c r="R156" s="86"/>
      <c r="S156" s="86"/>
      <c r="T156" s="87"/>
      <c r="U156" s="40"/>
      <c r="V156" s="40"/>
      <c r="W156" s="40"/>
      <c r="X156" s="40"/>
      <c r="Y156" s="40"/>
      <c r="Z156" s="40"/>
      <c r="AA156" s="40"/>
      <c r="AB156" s="40"/>
      <c r="AC156" s="40"/>
      <c r="AD156" s="40"/>
      <c r="AE156" s="40"/>
      <c r="AT156" s="19" t="s">
        <v>132</v>
      </c>
      <c r="AU156" s="19" t="s">
        <v>81</v>
      </c>
    </row>
    <row r="157" s="2" customFormat="1">
      <c r="A157" s="40"/>
      <c r="B157" s="41"/>
      <c r="C157" s="42"/>
      <c r="D157" s="228" t="s">
        <v>134</v>
      </c>
      <c r="E157" s="42"/>
      <c r="F157" s="232" t="s">
        <v>218</v>
      </c>
      <c r="G157" s="42"/>
      <c r="H157" s="42"/>
      <c r="I157" s="134"/>
      <c r="J157" s="42"/>
      <c r="K157" s="42"/>
      <c r="L157" s="46"/>
      <c r="M157" s="230"/>
      <c r="N157" s="231"/>
      <c r="O157" s="86"/>
      <c r="P157" s="86"/>
      <c r="Q157" s="86"/>
      <c r="R157" s="86"/>
      <c r="S157" s="86"/>
      <c r="T157" s="87"/>
      <c r="U157" s="40"/>
      <c r="V157" s="40"/>
      <c r="W157" s="40"/>
      <c r="X157" s="40"/>
      <c r="Y157" s="40"/>
      <c r="Z157" s="40"/>
      <c r="AA157" s="40"/>
      <c r="AB157" s="40"/>
      <c r="AC157" s="40"/>
      <c r="AD157" s="40"/>
      <c r="AE157" s="40"/>
      <c r="AT157" s="19" t="s">
        <v>134</v>
      </c>
      <c r="AU157" s="19" t="s">
        <v>81</v>
      </c>
    </row>
    <row r="158" s="2" customFormat="1" ht="16.5" customHeight="1">
      <c r="A158" s="40"/>
      <c r="B158" s="41"/>
      <c r="C158" s="216" t="s">
        <v>9</v>
      </c>
      <c r="D158" s="216" t="s">
        <v>125</v>
      </c>
      <c r="E158" s="217" t="s">
        <v>219</v>
      </c>
      <c r="F158" s="218" t="s">
        <v>220</v>
      </c>
      <c r="G158" s="219" t="s">
        <v>209</v>
      </c>
      <c r="H158" s="220">
        <v>48.759999999999998</v>
      </c>
      <c r="I158" s="221"/>
      <c r="J158" s="220">
        <f>ROUND(I158*H158,0)</f>
        <v>0</v>
      </c>
      <c r="K158" s="218" t="s">
        <v>149</v>
      </c>
      <c r="L158" s="46"/>
      <c r="M158" s="222" t="s">
        <v>20</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130</v>
      </c>
      <c r="AT158" s="226" t="s">
        <v>125</v>
      </c>
      <c r="AU158" s="226" t="s">
        <v>81</v>
      </c>
      <c r="AY158" s="19" t="s">
        <v>122</v>
      </c>
      <c r="BE158" s="227">
        <f>IF(N158="základní",J158,0)</f>
        <v>0</v>
      </c>
      <c r="BF158" s="227">
        <f>IF(N158="snížená",J158,0)</f>
        <v>0</v>
      </c>
      <c r="BG158" s="227">
        <f>IF(N158="zákl. přenesená",J158,0)</f>
        <v>0</v>
      </c>
      <c r="BH158" s="227">
        <f>IF(N158="sníž. přenesená",J158,0)</f>
        <v>0</v>
      </c>
      <c r="BI158" s="227">
        <f>IF(N158="nulová",J158,0)</f>
        <v>0</v>
      </c>
      <c r="BJ158" s="19" t="s">
        <v>8</v>
      </c>
      <c r="BK158" s="227">
        <f>ROUND(I158*H158,0)</f>
        <v>0</v>
      </c>
      <c r="BL158" s="19" t="s">
        <v>130</v>
      </c>
      <c r="BM158" s="226" t="s">
        <v>221</v>
      </c>
    </row>
    <row r="159" s="2" customFormat="1">
      <c r="A159" s="40"/>
      <c r="B159" s="41"/>
      <c r="C159" s="42"/>
      <c r="D159" s="228" t="s">
        <v>132</v>
      </c>
      <c r="E159" s="42"/>
      <c r="F159" s="229" t="s">
        <v>222</v>
      </c>
      <c r="G159" s="42"/>
      <c r="H159" s="42"/>
      <c r="I159" s="134"/>
      <c r="J159" s="42"/>
      <c r="K159" s="42"/>
      <c r="L159" s="46"/>
      <c r="M159" s="230"/>
      <c r="N159" s="231"/>
      <c r="O159" s="86"/>
      <c r="P159" s="86"/>
      <c r="Q159" s="86"/>
      <c r="R159" s="86"/>
      <c r="S159" s="86"/>
      <c r="T159" s="87"/>
      <c r="U159" s="40"/>
      <c r="V159" s="40"/>
      <c r="W159" s="40"/>
      <c r="X159" s="40"/>
      <c r="Y159" s="40"/>
      <c r="Z159" s="40"/>
      <c r="AA159" s="40"/>
      <c r="AB159" s="40"/>
      <c r="AC159" s="40"/>
      <c r="AD159" s="40"/>
      <c r="AE159" s="40"/>
      <c r="AT159" s="19" t="s">
        <v>132</v>
      </c>
      <c r="AU159" s="19" t="s">
        <v>81</v>
      </c>
    </row>
    <row r="160" s="2" customFormat="1">
      <c r="A160" s="40"/>
      <c r="B160" s="41"/>
      <c r="C160" s="42"/>
      <c r="D160" s="228" t="s">
        <v>134</v>
      </c>
      <c r="E160" s="42"/>
      <c r="F160" s="232" t="s">
        <v>223</v>
      </c>
      <c r="G160" s="42"/>
      <c r="H160" s="42"/>
      <c r="I160" s="134"/>
      <c r="J160" s="42"/>
      <c r="K160" s="42"/>
      <c r="L160" s="46"/>
      <c r="M160" s="230"/>
      <c r="N160" s="231"/>
      <c r="O160" s="86"/>
      <c r="P160" s="86"/>
      <c r="Q160" s="86"/>
      <c r="R160" s="86"/>
      <c r="S160" s="86"/>
      <c r="T160" s="87"/>
      <c r="U160" s="40"/>
      <c r="V160" s="40"/>
      <c r="W160" s="40"/>
      <c r="X160" s="40"/>
      <c r="Y160" s="40"/>
      <c r="Z160" s="40"/>
      <c r="AA160" s="40"/>
      <c r="AB160" s="40"/>
      <c r="AC160" s="40"/>
      <c r="AD160" s="40"/>
      <c r="AE160" s="40"/>
      <c r="AT160" s="19" t="s">
        <v>134</v>
      </c>
      <c r="AU160" s="19" t="s">
        <v>81</v>
      </c>
    </row>
    <row r="161" s="2" customFormat="1" ht="16.5" customHeight="1">
      <c r="A161" s="40"/>
      <c r="B161" s="41"/>
      <c r="C161" s="216" t="s">
        <v>224</v>
      </c>
      <c r="D161" s="216" t="s">
        <v>125</v>
      </c>
      <c r="E161" s="217" t="s">
        <v>225</v>
      </c>
      <c r="F161" s="218" t="s">
        <v>226</v>
      </c>
      <c r="G161" s="219" t="s">
        <v>209</v>
      </c>
      <c r="H161" s="220">
        <v>1072.72</v>
      </c>
      <c r="I161" s="221"/>
      <c r="J161" s="220">
        <f>ROUND(I161*H161,0)</f>
        <v>0</v>
      </c>
      <c r="K161" s="218" t="s">
        <v>149</v>
      </c>
      <c r="L161" s="46"/>
      <c r="M161" s="222" t="s">
        <v>20</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130</v>
      </c>
      <c r="AT161" s="226" t="s">
        <v>125</v>
      </c>
      <c r="AU161" s="226" t="s">
        <v>81</v>
      </c>
      <c r="AY161" s="19" t="s">
        <v>122</v>
      </c>
      <c r="BE161" s="227">
        <f>IF(N161="základní",J161,0)</f>
        <v>0</v>
      </c>
      <c r="BF161" s="227">
        <f>IF(N161="snížená",J161,0)</f>
        <v>0</v>
      </c>
      <c r="BG161" s="227">
        <f>IF(N161="zákl. přenesená",J161,0)</f>
        <v>0</v>
      </c>
      <c r="BH161" s="227">
        <f>IF(N161="sníž. přenesená",J161,0)</f>
        <v>0</v>
      </c>
      <c r="BI161" s="227">
        <f>IF(N161="nulová",J161,0)</f>
        <v>0</v>
      </c>
      <c r="BJ161" s="19" t="s">
        <v>8</v>
      </c>
      <c r="BK161" s="227">
        <f>ROUND(I161*H161,0)</f>
        <v>0</v>
      </c>
      <c r="BL161" s="19" t="s">
        <v>130</v>
      </c>
      <c r="BM161" s="226" t="s">
        <v>227</v>
      </c>
    </row>
    <row r="162" s="2" customFormat="1">
      <c r="A162" s="40"/>
      <c r="B162" s="41"/>
      <c r="C162" s="42"/>
      <c r="D162" s="228" t="s">
        <v>132</v>
      </c>
      <c r="E162" s="42"/>
      <c r="F162" s="229" t="s">
        <v>228</v>
      </c>
      <c r="G162" s="42"/>
      <c r="H162" s="42"/>
      <c r="I162" s="134"/>
      <c r="J162" s="42"/>
      <c r="K162" s="42"/>
      <c r="L162" s="46"/>
      <c r="M162" s="230"/>
      <c r="N162" s="231"/>
      <c r="O162" s="86"/>
      <c r="P162" s="86"/>
      <c r="Q162" s="86"/>
      <c r="R162" s="86"/>
      <c r="S162" s="86"/>
      <c r="T162" s="87"/>
      <c r="U162" s="40"/>
      <c r="V162" s="40"/>
      <c r="W162" s="40"/>
      <c r="X162" s="40"/>
      <c r="Y162" s="40"/>
      <c r="Z162" s="40"/>
      <c r="AA162" s="40"/>
      <c r="AB162" s="40"/>
      <c r="AC162" s="40"/>
      <c r="AD162" s="40"/>
      <c r="AE162" s="40"/>
      <c r="AT162" s="19" t="s">
        <v>132</v>
      </c>
      <c r="AU162" s="19" t="s">
        <v>81</v>
      </c>
    </row>
    <row r="163" s="2" customFormat="1">
      <c r="A163" s="40"/>
      <c r="B163" s="41"/>
      <c r="C163" s="42"/>
      <c r="D163" s="228" t="s">
        <v>134</v>
      </c>
      <c r="E163" s="42"/>
      <c r="F163" s="232" t="s">
        <v>223</v>
      </c>
      <c r="G163" s="42"/>
      <c r="H163" s="42"/>
      <c r="I163" s="134"/>
      <c r="J163" s="42"/>
      <c r="K163" s="42"/>
      <c r="L163" s="46"/>
      <c r="M163" s="230"/>
      <c r="N163" s="231"/>
      <c r="O163" s="86"/>
      <c r="P163" s="86"/>
      <c r="Q163" s="86"/>
      <c r="R163" s="86"/>
      <c r="S163" s="86"/>
      <c r="T163" s="87"/>
      <c r="U163" s="40"/>
      <c r="V163" s="40"/>
      <c r="W163" s="40"/>
      <c r="X163" s="40"/>
      <c r="Y163" s="40"/>
      <c r="Z163" s="40"/>
      <c r="AA163" s="40"/>
      <c r="AB163" s="40"/>
      <c r="AC163" s="40"/>
      <c r="AD163" s="40"/>
      <c r="AE163" s="40"/>
      <c r="AT163" s="19" t="s">
        <v>134</v>
      </c>
      <c r="AU163" s="19" t="s">
        <v>81</v>
      </c>
    </row>
    <row r="164" s="14" customFormat="1">
      <c r="A164" s="14"/>
      <c r="B164" s="243"/>
      <c r="C164" s="244"/>
      <c r="D164" s="228" t="s">
        <v>136</v>
      </c>
      <c r="E164" s="245" t="s">
        <v>20</v>
      </c>
      <c r="F164" s="246" t="s">
        <v>229</v>
      </c>
      <c r="G164" s="244"/>
      <c r="H164" s="247">
        <v>1072.72</v>
      </c>
      <c r="I164" s="248"/>
      <c r="J164" s="244"/>
      <c r="K164" s="244"/>
      <c r="L164" s="249"/>
      <c r="M164" s="250"/>
      <c r="N164" s="251"/>
      <c r="O164" s="251"/>
      <c r="P164" s="251"/>
      <c r="Q164" s="251"/>
      <c r="R164" s="251"/>
      <c r="S164" s="251"/>
      <c r="T164" s="252"/>
      <c r="U164" s="14"/>
      <c r="V164" s="14"/>
      <c r="W164" s="14"/>
      <c r="X164" s="14"/>
      <c r="Y164" s="14"/>
      <c r="Z164" s="14"/>
      <c r="AA164" s="14"/>
      <c r="AB164" s="14"/>
      <c r="AC164" s="14"/>
      <c r="AD164" s="14"/>
      <c r="AE164" s="14"/>
      <c r="AT164" s="253" t="s">
        <v>136</v>
      </c>
      <c r="AU164" s="253" t="s">
        <v>81</v>
      </c>
      <c r="AV164" s="14" t="s">
        <v>81</v>
      </c>
      <c r="AW164" s="14" t="s">
        <v>33</v>
      </c>
      <c r="AX164" s="14" t="s">
        <v>8</v>
      </c>
      <c r="AY164" s="253" t="s">
        <v>122</v>
      </c>
    </row>
    <row r="165" s="2" customFormat="1" ht="16.5" customHeight="1">
      <c r="A165" s="40"/>
      <c r="B165" s="41"/>
      <c r="C165" s="216" t="s">
        <v>230</v>
      </c>
      <c r="D165" s="216" t="s">
        <v>125</v>
      </c>
      <c r="E165" s="217" t="s">
        <v>231</v>
      </c>
      <c r="F165" s="218" t="s">
        <v>232</v>
      </c>
      <c r="G165" s="219" t="s">
        <v>209</v>
      </c>
      <c r="H165" s="220">
        <v>11.609999999999999</v>
      </c>
      <c r="I165" s="221"/>
      <c r="J165" s="220">
        <f>ROUND(I165*H165,0)</f>
        <v>0</v>
      </c>
      <c r="K165" s="218" t="s">
        <v>149</v>
      </c>
      <c r="L165" s="46"/>
      <c r="M165" s="222" t="s">
        <v>20</v>
      </c>
      <c r="N165" s="223" t="s">
        <v>43</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130</v>
      </c>
      <c r="AT165" s="226" t="s">
        <v>125</v>
      </c>
      <c r="AU165" s="226" t="s">
        <v>81</v>
      </c>
      <c r="AY165" s="19" t="s">
        <v>122</v>
      </c>
      <c r="BE165" s="227">
        <f>IF(N165="základní",J165,0)</f>
        <v>0</v>
      </c>
      <c r="BF165" s="227">
        <f>IF(N165="snížená",J165,0)</f>
        <v>0</v>
      </c>
      <c r="BG165" s="227">
        <f>IF(N165="zákl. přenesená",J165,0)</f>
        <v>0</v>
      </c>
      <c r="BH165" s="227">
        <f>IF(N165="sníž. přenesená",J165,0)</f>
        <v>0</v>
      </c>
      <c r="BI165" s="227">
        <f>IF(N165="nulová",J165,0)</f>
        <v>0</v>
      </c>
      <c r="BJ165" s="19" t="s">
        <v>8</v>
      </c>
      <c r="BK165" s="227">
        <f>ROUND(I165*H165,0)</f>
        <v>0</v>
      </c>
      <c r="BL165" s="19" t="s">
        <v>130</v>
      </c>
      <c r="BM165" s="226" t="s">
        <v>233</v>
      </c>
    </row>
    <row r="166" s="2" customFormat="1">
      <c r="A166" s="40"/>
      <c r="B166" s="41"/>
      <c r="C166" s="42"/>
      <c r="D166" s="228" t="s">
        <v>132</v>
      </c>
      <c r="E166" s="42"/>
      <c r="F166" s="229" t="s">
        <v>234</v>
      </c>
      <c r="G166" s="42"/>
      <c r="H166" s="42"/>
      <c r="I166" s="134"/>
      <c r="J166" s="42"/>
      <c r="K166" s="42"/>
      <c r="L166" s="46"/>
      <c r="M166" s="230"/>
      <c r="N166" s="231"/>
      <c r="O166" s="86"/>
      <c r="P166" s="86"/>
      <c r="Q166" s="86"/>
      <c r="R166" s="86"/>
      <c r="S166" s="86"/>
      <c r="T166" s="87"/>
      <c r="U166" s="40"/>
      <c r="V166" s="40"/>
      <c r="W166" s="40"/>
      <c r="X166" s="40"/>
      <c r="Y166" s="40"/>
      <c r="Z166" s="40"/>
      <c r="AA166" s="40"/>
      <c r="AB166" s="40"/>
      <c r="AC166" s="40"/>
      <c r="AD166" s="40"/>
      <c r="AE166" s="40"/>
      <c r="AT166" s="19" t="s">
        <v>132</v>
      </c>
      <c r="AU166" s="19" t="s">
        <v>81</v>
      </c>
    </row>
    <row r="167" s="2" customFormat="1">
      <c r="A167" s="40"/>
      <c r="B167" s="41"/>
      <c r="C167" s="42"/>
      <c r="D167" s="228" t="s">
        <v>134</v>
      </c>
      <c r="E167" s="42"/>
      <c r="F167" s="232" t="s">
        <v>235</v>
      </c>
      <c r="G167" s="42"/>
      <c r="H167" s="42"/>
      <c r="I167" s="134"/>
      <c r="J167" s="42"/>
      <c r="K167" s="42"/>
      <c r="L167" s="46"/>
      <c r="M167" s="230"/>
      <c r="N167" s="231"/>
      <c r="O167" s="86"/>
      <c r="P167" s="86"/>
      <c r="Q167" s="86"/>
      <c r="R167" s="86"/>
      <c r="S167" s="86"/>
      <c r="T167" s="87"/>
      <c r="U167" s="40"/>
      <c r="V167" s="40"/>
      <c r="W167" s="40"/>
      <c r="X167" s="40"/>
      <c r="Y167" s="40"/>
      <c r="Z167" s="40"/>
      <c r="AA167" s="40"/>
      <c r="AB167" s="40"/>
      <c r="AC167" s="40"/>
      <c r="AD167" s="40"/>
      <c r="AE167" s="40"/>
      <c r="AT167" s="19" t="s">
        <v>134</v>
      </c>
      <c r="AU167" s="19" t="s">
        <v>81</v>
      </c>
    </row>
    <row r="168" s="2" customFormat="1" ht="16.5" customHeight="1">
      <c r="A168" s="40"/>
      <c r="B168" s="41"/>
      <c r="C168" s="216" t="s">
        <v>236</v>
      </c>
      <c r="D168" s="216" t="s">
        <v>125</v>
      </c>
      <c r="E168" s="217" t="s">
        <v>237</v>
      </c>
      <c r="F168" s="218" t="s">
        <v>238</v>
      </c>
      <c r="G168" s="219" t="s">
        <v>209</v>
      </c>
      <c r="H168" s="220">
        <v>37.149999999999999</v>
      </c>
      <c r="I168" s="221"/>
      <c r="J168" s="220">
        <f>ROUND(I168*H168,0)</f>
        <v>0</v>
      </c>
      <c r="K168" s="218" t="s">
        <v>129</v>
      </c>
      <c r="L168" s="46"/>
      <c r="M168" s="222" t="s">
        <v>20</v>
      </c>
      <c r="N168" s="223" t="s">
        <v>43</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130</v>
      </c>
      <c r="AT168" s="226" t="s">
        <v>125</v>
      </c>
      <c r="AU168" s="226" t="s">
        <v>81</v>
      </c>
      <c r="AY168" s="19" t="s">
        <v>122</v>
      </c>
      <c r="BE168" s="227">
        <f>IF(N168="základní",J168,0)</f>
        <v>0</v>
      </c>
      <c r="BF168" s="227">
        <f>IF(N168="snížená",J168,0)</f>
        <v>0</v>
      </c>
      <c r="BG168" s="227">
        <f>IF(N168="zákl. přenesená",J168,0)</f>
        <v>0</v>
      </c>
      <c r="BH168" s="227">
        <f>IF(N168="sníž. přenesená",J168,0)</f>
        <v>0</v>
      </c>
      <c r="BI168" s="227">
        <f>IF(N168="nulová",J168,0)</f>
        <v>0</v>
      </c>
      <c r="BJ168" s="19" t="s">
        <v>8</v>
      </c>
      <c r="BK168" s="227">
        <f>ROUND(I168*H168,0)</f>
        <v>0</v>
      </c>
      <c r="BL168" s="19" t="s">
        <v>130</v>
      </c>
      <c r="BM168" s="226" t="s">
        <v>239</v>
      </c>
    </row>
    <row r="169" s="2" customFormat="1">
      <c r="A169" s="40"/>
      <c r="B169" s="41"/>
      <c r="C169" s="42"/>
      <c r="D169" s="228" t="s">
        <v>132</v>
      </c>
      <c r="E169" s="42"/>
      <c r="F169" s="229" t="s">
        <v>240</v>
      </c>
      <c r="G169" s="42"/>
      <c r="H169" s="42"/>
      <c r="I169" s="134"/>
      <c r="J169" s="42"/>
      <c r="K169" s="42"/>
      <c r="L169" s="46"/>
      <c r="M169" s="230"/>
      <c r="N169" s="231"/>
      <c r="O169" s="86"/>
      <c r="P169" s="86"/>
      <c r="Q169" s="86"/>
      <c r="R169" s="86"/>
      <c r="S169" s="86"/>
      <c r="T169" s="87"/>
      <c r="U169" s="40"/>
      <c r="V169" s="40"/>
      <c r="W169" s="40"/>
      <c r="X169" s="40"/>
      <c r="Y169" s="40"/>
      <c r="Z169" s="40"/>
      <c r="AA169" s="40"/>
      <c r="AB169" s="40"/>
      <c r="AC169" s="40"/>
      <c r="AD169" s="40"/>
      <c r="AE169" s="40"/>
      <c r="AT169" s="19" t="s">
        <v>132</v>
      </c>
      <c r="AU169" s="19" t="s">
        <v>81</v>
      </c>
    </row>
    <row r="170" s="2" customFormat="1">
      <c r="A170" s="40"/>
      <c r="B170" s="41"/>
      <c r="C170" s="42"/>
      <c r="D170" s="228" t="s">
        <v>134</v>
      </c>
      <c r="E170" s="42"/>
      <c r="F170" s="232" t="s">
        <v>241</v>
      </c>
      <c r="G170" s="42"/>
      <c r="H170" s="42"/>
      <c r="I170" s="134"/>
      <c r="J170" s="42"/>
      <c r="K170" s="42"/>
      <c r="L170" s="46"/>
      <c r="M170" s="230"/>
      <c r="N170" s="231"/>
      <c r="O170" s="86"/>
      <c r="P170" s="86"/>
      <c r="Q170" s="86"/>
      <c r="R170" s="86"/>
      <c r="S170" s="86"/>
      <c r="T170" s="87"/>
      <c r="U170" s="40"/>
      <c r="V170" s="40"/>
      <c r="W170" s="40"/>
      <c r="X170" s="40"/>
      <c r="Y170" s="40"/>
      <c r="Z170" s="40"/>
      <c r="AA170" s="40"/>
      <c r="AB170" s="40"/>
      <c r="AC170" s="40"/>
      <c r="AD170" s="40"/>
      <c r="AE170" s="40"/>
      <c r="AT170" s="19" t="s">
        <v>134</v>
      </c>
      <c r="AU170" s="19" t="s">
        <v>81</v>
      </c>
    </row>
    <row r="171" s="12" customFormat="1" ht="22.8" customHeight="1">
      <c r="A171" s="12"/>
      <c r="B171" s="200"/>
      <c r="C171" s="201"/>
      <c r="D171" s="202" t="s">
        <v>71</v>
      </c>
      <c r="E171" s="214" t="s">
        <v>242</v>
      </c>
      <c r="F171" s="214" t="s">
        <v>243</v>
      </c>
      <c r="G171" s="201"/>
      <c r="H171" s="201"/>
      <c r="I171" s="204"/>
      <c r="J171" s="215">
        <f>BK171</f>
        <v>0</v>
      </c>
      <c r="K171" s="201"/>
      <c r="L171" s="206"/>
      <c r="M171" s="207"/>
      <c r="N171" s="208"/>
      <c r="O171" s="208"/>
      <c r="P171" s="209">
        <f>SUM(P172:P174)</f>
        <v>0</v>
      </c>
      <c r="Q171" s="208"/>
      <c r="R171" s="209">
        <f>SUM(R172:R174)</f>
        <v>0</v>
      </c>
      <c r="S171" s="208"/>
      <c r="T171" s="210">
        <f>SUM(T172:T174)</f>
        <v>0</v>
      </c>
      <c r="U171" s="12"/>
      <c r="V171" s="12"/>
      <c r="W171" s="12"/>
      <c r="X171" s="12"/>
      <c r="Y171" s="12"/>
      <c r="Z171" s="12"/>
      <c r="AA171" s="12"/>
      <c r="AB171" s="12"/>
      <c r="AC171" s="12"/>
      <c r="AD171" s="12"/>
      <c r="AE171" s="12"/>
      <c r="AR171" s="211" t="s">
        <v>8</v>
      </c>
      <c r="AT171" s="212" t="s">
        <v>71</v>
      </c>
      <c r="AU171" s="212" t="s">
        <v>8</v>
      </c>
      <c r="AY171" s="211" t="s">
        <v>122</v>
      </c>
      <c r="BK171" s="213">
        <f>SUM(BK172:BK174)</f>
        <v>0</v>
      </c>
    </row>
    <row r="172" s="2" customFormat="1" ht="16.5" customHeight="1">
      <c r="A172" s="40"/>
      <c r="B172" s="41"/>
      <c r="C172" s="216" t="s">
        <v>244</v>
      </c>
      <c r="D172" s="216" t="s">
        <v>125</v>
      </c>
      <c r="E172" s="217" t="s">
        <v>245</v>
      </c>
      <c r="F172" s="218" t="s">
        <v>246</v>
      </c>
      <c r="G172" s="219" t="s">
        <v>209</v>
      </c>
      <c r="H172" s="220">
        <v>22.039999999999999</v>
      </c>
      <c r="I172" s="221"/>
      <c r="J172" s="220">
        <f>ROUND(I172*H172,0)</f>
        <v>0</v>
      </c>
      <c r="K172" s="218" t="s">
        <v>149</v>
      </c>
      <c r="L172" s="46"/>
      <c r="M172" s="222" t="s">
        <v>20</v>
      </c>
      <c r="N172" s="223" t="s">
        <v>43</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130</v>
      </c>
      <c r="AT172" s="226" t="s">
        <v>125</v>
      </c>
      <c r="AU172" s="226" t="s">
        <v>81</v>
      </c>
      <c r="AY172" s="19" t="s">
        <v>122</v>
      </c>
      <c r="BE172" s="227">
        <f>IF(N172="základní",J172,0)</f>
        <v>0</v>
      </c>
      <c r="BF172" s="227">
        <f>IF(N172="snížená",J172,0)</f>
        <v>0</v>
      </c>
      <c r="BG172" s="227">
        <f>IF(N172="zákl. přenesená",J172,0)</f>
        <v>0</v>
      </c>
      <c r="BH172" s="227">
        <f>IF(N172="sníž. přenesená",J172,0)</f>
        <v>0</v>
      </c>
      <c r="BI172" s="227">
        <f>IF(N172="nulová",J172,0)</f>
        <v>0</v>
      </c>
      <c r="BJ172" s="19" t="s">
        <v>8</v>
      </c>
      <c r="BK172" s="227">
        <f>ROUND(I172*H172,0)</f>
        <v>0</v>
      </c>
      <c r="BL172" s="19" t="s">
        <v>130</v>
      </c>
      <c r="BM172" s="226" t="s">
        <v>247</v>
      </c>
    </row>
    <row r="173" s="2" customFormat="1">
      <c r="A173" s="40"/>
      <c r="B173" s="41"/>
      <c r="C173" s="42"/>
      <c r="D173" s="228" t="s">
        <v>132</v>
      </c>
      <c r="E173" s="42"/>
      <c r="F173" s="229" t="s">
        <v>248</v>
      </c>
      <c r="G173" s="42"/>
      <c r="H173" s="42"/>
      <c r="I173" s="134"/>
      <c r="J173" s="42"/>
      <c r="K173" s="42"/>
      <c r="L173" s="46"/>
      <c r="M173" s="230"/>
      <c r="N173" s="231"/>
      <c r="O173" s="86"/>
      <c r="P173" s="86"/>
      <c r="Q173" s="86"/>
      <c r="R173" s="86"/>
      <c r="S173" s="86"/>
      <c r="T173" s="87"/>
      <c r="U173" s="40"/>
      <c r="V173" s="40"/>
      <c r="W173" s="40"/>
      <c r="X173" s="40"/>
      <c r="Y173" s="40"/>
      <c r="Z173" s="40"/>
      <c r="AA173" s="40"/>
      <c r="AB173" s="40"/>
      <c r="AC173" s="40"/>
      <c r="AD173" s="40"/>
      <c r="AE173" s="40"/>
      <c r="AT173" s="19" t="s">
        <v>132</v>
      </c>
      <c r="AU173" s="19" t="s">
        <v>81</v>
      </c>
    </row>
    <row r="174" s="2" customFormat="1">
      <c r="A174" s="40"/>
      <c r="B174" s="41"/>
      <c r="C174" s="42"/>
      <c r="D174" s="228" t="s">
        <v>134</v>
      </c>
      <c r="E174" s="42"/>
      <c r="F174" s="232" t="s">
        <v>249</v>
      </c>
      <c r="G174" s="42"/>
      <c r="H174" s="42"/>
      <c r="I174" s="134"/>
      <c r="J174" s="42"/>
      <c r="K174" s="42"/>
      <c r="L174" s="46"/>
      <c r="M174" s="230"/>
      <c r="N174" s="231"/>
      <c r="O174" s="86"/>
      <c r="P174" s="86"/>
      <c r="Q174" s="86"/>
      <c r="R174" s="86"/>
      <c r="S174" s="86"/>
      <c r="T174" s="87"/>
      <c r="U174" s="40"/>
      <c r="V174" s="40"/>
      <c r="W174" s="40"/>
      <c r="X174" s="40"/>
      <c r="Y174" s="40"/>
      <c r="Z174" s="40"/>
      <c r="AA174" s="40"/>
      <c r="AB174" s="40"/>
      <c r="AC174" s="40"/>
      <c r="AD174" s="40"/>
      <c r="AE174" s="40"/>
      <c r="AT174" s="19" t="s">
        <v>134</v>
      </c>
      <c r="AU174" s="19" t="s">
        <v>81</v>
      </c>
    </row>
    <row r="175" s="12" customFormat="1" ht="25.92" customHeight="1">
      <c r="A175" s="12"/>
      <c r="B175" s="200"/>
      <c r="C175" s="201"/>
      <c r="D175" s="202" t="s">
        <v>71</v>
      </c>
      <c r="E175" s="203" t="s">
        <v>250</v>
      </c>
      <c r="F175" s="203" t="s">
        <v>251</v>
      </c>
      <c r="G175" s="201"/>
      <c r="H175" s="201"/>
      <c r="I175" s="204"/>
      <c r="J175" s="205">
        <f>BK175</f>
        <v>0</v>
      </c>
      <c r="K175" s="201"/>
      <c r="L175" s="206"/>
      <c r="M175" s="207"/>
      <c r="N175" s="208"/>
      <c r="O175" s="208"/>
      <c r="P175" s="209">
        <f>P176+P188+P195+P250+P291+P435+P506+P614+P670</f>
        <v>0</v>
      </c>
      <c r="Q175" s="208"/>
      <c r="R175" s="209">
        <f>R176+R188+R195+R250+R291+R435+R506+R614+R670</f>
        <v>54.267003908999996</v>
      </c>
      <c r="S175" s="208"/>
      <c r="T175" s="210">
        <f>T176+T188+T195+T250+T291+T435+T506+T614+T670</f>
        <v>33.362699400000004</v>
      </c>
      <c r="U175" s="12"/>
      <c r="V175" s="12"/>
      <c r="W175" s="12"/>
      <c r="X175" s="12"/>
      <c r="Y175" s="12"/>
      <c r="Z175" s="12"/>
      <c r="AA175" s="12"/>
      <c r="AB175" s="12"/>
      <c r="AC175" s="12"/>
      <c r="AD175" s="12"/>
      <c r="AE175" s="12"/>
      <c r="AR175" s="211" t="s">
        <v>81</v>
      </c>
      <c r="AT175" s="212" t="s">
        <v>71</v>
      </c>
      <c r="AU175" s="212" t="s">
        <v>72</v>
      </c>
      <c r="AY175" s="211" t="s">
        <v>122</v>
      </c>
      <c r="BK175" s="213">
        <f>BK176+BK188+BK195+BK250+BK291+BK435+BK506+BK614+BK670</f>
        <v>0</v>
      </c>
    </row>
    <row r="176" s="12" customFormat="1" ht="22.8" customHeight="1">
      <c r="A176" s="12"/>
      <c r="B176" s="200"/>
      <c r="C176" s="201"/>
      <c r="D176" s="202" t="s">
        <v>71</v>
      </c>
      <c r="E176" s="214" t="s">
        <v>252</v>
      </c>
      <c r="F176" s="214" t="s">
        <v>253</v>
      </c>
      <c r="G176" s="201"/>
      <c r="H176" s="201"/>
      <c r="I176" s="204"/>
      <c r="J176" s="215">
        <f>BK176</f>
        <v>0</v>
      </c>
      <c r="K176" s="201"/>
      <c r="L176" s="206"/>
      <c r="M176" s="207"/>
      <c r="N176" s="208"/>
      <c r="O176" s="208"/>
      <c r="P176" s="209">
        <f>SUM(P177:P187)</f>
        <v>0</v>
      </c>
      <c r="Q176" s="208"/>
      <c r="R176" s="209">
        <f>SUM(R177:R187)</f>
        <v>0.088471800000000003</v>
      </c>
      <c r="S176" s="208"/>
      <c r="T176" s="210">
        <f>SUM(T177:T187)</f>
        <v>0</v>
      </c>
      <c r="U176" s="12"/>
      <c r="V176" s="12"/>
      <c r="W176" s="12"/>
      <c r="X176" s="12"/>
      <c r="Y176" s="12"/>
      <c r="Z176" s="12"/>
      <c r="AA176" s="12"/>
      <c r="AB176" s="12"/>
      <c r="AC176" s="12"/>
      <c r="AD176" s="12"/>
      <c r="AE176" s="12"/>
      <c r="AR176" s="211" t="s">
        <v>81</v>
      </c>
      <c r="AT176" s="212" t="s">
        <v>71</v>
      </c>
      <c r="AU176" s="212" t="s">
        <v>8</v>
      </c>
      <c r="AY176" s="211" t="s">
        <v>122</v>
      </c>
      <c r="BK176" s="213">
        <f>SUM(BK177:BK187)</f>
        <v>0</v>
      </c>
    </row>
    <row r="177" s="2" customFormat="1" ht="16.5" customHeight="1">
      <c r="A177" s="40"/>
      <c r="B177" s="41"/>
      <c r="C177" s="216" t="s">
        <v>254</v>
      </c>
      <c r="D177" s="216" t="s">
        <v>125</v>
      </c>
      <c r="E177" s="217" t="s">
        <v>255</v>
      </c>
      <c r="F177" s="218" t="s">
        <v>256</v>
      </c>
      <c r="G177" s="219" t="s">
        <v>128</v>
      </c>
      <c r="H177" s="220">
        <v>468.10000000000002</v>
      </c>
      <c r="I177" s="221"/>
      <c r="J177" s="220">
        <f>ROUND(I177*H177,0)</f>
        <v>0</v>
      </c>
      <c r="K177" s="218" t="s">
        <v>129</v>
      </c>
      <c r="L177" s="46"/>
      <c r="M177" s="222" t="s">
        <v>20</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224</v>
      </c>
      <c r="AT177" s="226" t="s">
        <v>125</v>
      </c>
      <c r="AU177" s="226" t="s">
        <v>81</v>
      </c>
      <c r="AY177" s="19" t="s">
        <v>122</v>
      </c>
      <c r="BE177" s="227">
        <f>IF(N177="základní",J177,0)</f>
        <v>0</v>
      </c>
      <c r="BF177" s="227">
        <f>IF(N177="snížená",J177,0)</f>
        <v>0</v>
      </c>
      <c r="BG177" s="227">
        <f>IF(N177="zákl. přenesená",J177,0)</f>
        <v>0</v>
      </c>
      <c r="BH177" s="227">
        <f>IF(N177="sníž. přenesená",J177,0)</f>
        <v>0</v>
      </c>
      <c r="BI177" s="227">
        <f>IF(N177="nulová",J177,0)</f>
        <v>0</v>
      </c>
      <c r="BJ177" s="19" t="s">
        <v>81</v>
      </c>
      <c r="BK177" s="227">
        <f>ROUND(I177*H177,0)</f>
        <v>0</v>
      </c>
      <c r="BL177" s="19" t="s">
        <v>224</v>
      </c>
      <c r="BM177" s="226" t="s">
        <v>257</v>
      </c>
    </row>
    <row r="178" s="2" customFormat="1">
      <c r="A178" s="40"/>
      <c r="B178" s="41"/>
      <c r="C178" s="42"/>
      <c r="D178" s="228" t="s">
        <v>132</v>
      </c>
      <c r="E178" s="42"/>
      <c r="F178" s="229" t="s">
        <v>258</v>
      </c>
      <c r="G178" s="42"/>
      <c r="H178" s="42"/>
      <c r="I178" s="134"/>
      <c r="J178" s="42"/>
      <c r="K178" s="42"/>
      <c r="L178" s="46"/>
      <c r="M178" s="230"/>
      <c r="N178" s="231"/>
      <c r="O178" s="86"/>
      <c r="P178" s="86"/>
      <c r="Q178" s="86"/>
      <c r="R178" s="86"/>
      <c r="S178" s="86"/>
      <c r="T178" s="87"/>
      <c r="U178" s="40"/>
      <c r="V178" s="40"/>
      <c r="W178" s="40"/>
      <c r="X178" s="40"/>
      <c r="Y178" s="40"/>
      <c r="Z178" s="40"/>
      <c r="AA178" s="40"/>
      <c r="AB178" s="40"/>
      <c r="AC178" s="40"/>
      <c r="AD178" s="40"/>
      <c r="AE178" s="40"/>
      <c r="AT178" s="19" t="s">
        <v>132</v>
      </c>
      <c r="AU178" s="19" t="s">
        <v>81</v>
      </c>
    </row>
    <row r="179" s="2" customFormat="1">
      <c r="A179" s="40"/>
      <c r="B179" s="41"/>
      <c r="C179" s="42"/>
      <c r="D179" s="228" t="s">
        <v>134</v>
      </c>
      <c r="E179" s="42"/>
      <c r="F179" s="232" t="s">
        <v>259</v>
      </c>
      <c r="G179" s="42"/>
      <c r="H179" s="42"/>
      <c r="I179" s="134"/>
      <c r="J179" s="42"/>
      <c r="K179" s="42"/>
      <c r="L179" s="46"/>
      <c r="M179" s="230"/>
      <c r="N179" s="231"/>
      <c r="O179" s="86"/>
      <c r="P179" s="86"/>
      <c r="Q179" s="86"/>
      <c r="R179" s="86"/>
      <c r="S179" s="86"/>
      <c r="T179" s="87"/>
      <c r="U179" s="40"/>
      <c r="V179" s="40"/>
      <c r="W179" s="40"/>
      <c r="X179" s="40"/>
      <c r="Y179" s="40"/>
      <c r="Z179" s="40"/>
      <c r="AA179" s="40"/>
      <c r="AB179" s="40"/>
      <c r="AC179" s="40"/>
      <c r="AD179" s="40"/>
      <c r="AE179" s="40"/>
      <c r="AT179" s="19" t="s">
        <v>134</v>
      </c>
      <c r="AU179" s="19" t="s">
        <v>81</v>
      </c>
    </row>
    <row r="180" s="13" customFormat="1">
      <c r="A180" s="13"/>
      <c r="B180" s="233"/>
      <c r="C180" s="234"/>
      <c r="D180" s="228" t="s">
        <v>136</v>
      </c>
      <c r="E180" s="235" t="s">
        <v>20</v>
      </c>
      <c r="F180" s="236" t="s">
        <v>260</v>
      </c>
      <c r="G180" s="234"/>
      <c r="H180" s="235" t="s">
        <v>20</v>
      </c>
      <c r="I180" s="237"/>
      <c r="J180" s="234"/>
      <c r="K180" s="234"/>
      <c r="L180" s="238"/>
      <c r="M180" s="239"/>
      <c r="N180" s="240"/>
      <c r="O180" s="240"/>
      <c r="P180" s="240"/>
      <c r="Q180" s="240"/>
      <c r="R180" s="240"/>
      <c r="S180" s="240"/>
      <c r="T180" s="241"/>
      <c r="U180" s="13"/>
      <c r="V180" s="13"/>
      <c r="W180" s="13"/>
      <c r="X180" s="13"/>
      <c r="Y180" s="13"/>
      <c r="Z180" s="13"/>
      <c r="AA180" s="13"/>
      <c r="AB180" s="13"/>
      <c r="AC180" s="13"/>
      <c r="AD180" s="13"/>
      <c r="AE180" s="13"/>
      <c r="AT180" s="242" t="s">
        <v>136</v>
      </c>
      <c r="AU180" s="242" t="s">
        <v>81</v>
      </c>
      <c r="AV180" s="13" t="s">
        <v>8</v>
      </c>
      <c r="AW180" s="13" t="s">
        <v>33</v>
      </c>
      <c r="AX180" s="13" t="s">
        <v>72</v>
      </c>
      <c r="AY180" s="242" t="s">
        <v>122</v>
      </c>
    </row>
    <row r="181" s="14" customFormat="1">
      <c r="A181" s="14"/>
      <c r="B181" s="243"/>
      <c r="C181" s="244"/>
      <c r="D181" s="228" t="s">
        <v>136</v>
      </c>
      <c r="E181" s="245" t="s">
        <v>20</v>
      </c>
      <c r="F181" s="246" t="s">
        <v>261</v>
      </c>
      <c r="G181" s="244"/>
      <c r="H181" s="247">
        <v>468.10000000000002</v>
      </c>
      <c r="I181" s="248"/>
      <c r="J181" s="244"/>
      <c r="K181" s="244"/>
      <c r="L181" s="249"/>
      <c r="M181" s="250"/>
      <c r="N181" s="251"/>
      <c r="O181" s="251"/>
      <c r="P181" s="251"/>
      <c r="Q181" s="251"/>
      <c r="R181" s="251"/>
      <c r="S181" s="251"/>
      <c r="T181" s="252"/>
      <c r="U181" s="14"/>
      <c r="V181" s="14"/>
      <c r="W181" s="14"/>
      <c r="X181" s="14"/>
      <c r="Y181" s="14"/>
      <c r="Z181" s="14"/>
      <c r="AA181" s="14"/>
      <c r="AB181" s="14"/>
      <c r="AC181" s="14"/>
      <c r="AD181" s="14"/>
      <c r="AE181" s="14"/>
      <c r="AT181" s="253" t="s">
        <v>136</v>
      </c>
      <c r="AU181" s="253" t="s">
        <v>81</v>
      </c>
      <c r="AV181" s="14" t="s">
        <v>81</v>
      </c>
      <c r="AW181" s="14" t="s">
        <v>33</v>
      </c>
      <c r="AX181" s="14" t="s">
        <v>8</v>
      </c>
      <c r="AY181" s="253" t="s">
        <v>122</v>
      </c>
    </row>
    <row r="182" s="2" customFormat="1" ht="16.5" customHeight="1">
      <c r="A182" s="40"/>
      <c r="B182" s="41"/>
      <c r="C182" s="254" t="s">
        <v>7</v>
      </c>
      <c r="D182" s="254" t="s">
        <v>262</v>
      </c>
      <c r="E182" s="255" t="s">
        <v>263</v>
      </c>
      <c r="F182" s="256" t="s">
        <v>264</v>
      </c>
      <c r="G182" s="257" t="s">
        <v>128</v>
      </c>
      <c r="H182" s="258">
        <v>491.50999999999999</v>
      </c>
      <c r="I182" s="259"/>
      <c r="J182" s="258">
        <f>ROUND(I182*H182,0)</f>
        <v>0</v>
      </c>
      <c r="K182" s="256" t="s">
        <v>129</v>
      </c>
      <c r="L182" s="260"/>
      <c r="M182" s="261" t="s">
        <v>20</v>
      </c>
      <c r="N182" s="262" t="s">
        <v>44</v>
      </c>
      <c r="O182" s="86"/>
      <c r="P182" s="224">
        <f>O182*H182</f>
        <v>0</v>
      </c>
      <c r="Q182" s="224">
        <v>0.00018000000000000001</v>
      </c>
      <c r="R182" s="224">
        <f>Q182*H182</f>
        <v>0.088471800000000003</v>
      </c>
      <c r="S182" s="224">
        <v>0</v>
      </c>
      <c r="T182" s="225">
        <f>S182*H182</f>
        <v>0</v>
      </c>
      <c r="U182" s="40"/>
      <c r="V182" s="40"/>
      <c r="W182" s="40"/>
      <c r="X182" s="40"/>
      <c r="Y182" s="40"/>
      <c r="Z182" s="40"/>
      <c r="AA182" s="40"/>
      <c r="AB182" s="40"/>
      <c r="AC182" s="40"/>
      <c r="AD182" s="40"/>
      <c r="AE182" s="40"/>
      <c r="AR182" s="226" t="s">
        <v>265</v>
      </c>
      <c r="AT182" s="226" t="s">
        <v>262</v>
      </c>
      <c r="AU182" s="226" t="s">
        <v>81</v>
      </c>
      <c r="AY182" s="19" t="s">
        <v>122</v>
      </c>
      <c r="BE182" s="227">
        <f>IF(N182="základní",J182,0)</f>
        <v>0</v>
      </c>
      <c r="BF182" s="227">
        <f>IF(N182="snížená",J182,0)</f>
        <v>0</v>
      </c>
      <c r="BG182" s="227">
        <f>IF(N182="zákl. přenesená",J182,0)</f>
        <v>0</v>
      </c>
      <c r="BH182" s="227">
        <f>IF(N182="sníž. přenesená",J182,0)</f>
        <v>0</v>
      </c>
      <c r="BI182" s="227">
        <f>IF(N182="nulová",J182,0)</f>
        <v>0</v>
      </c>
      <c r="BJ182" s="19" t="s">
        <v>81</v>
      </c>
      <c r="BK182" s="227">
        <f>ROUND(I182*H182,0)</f>
        <v>0</v>
      </c>
      <c r="BL182" s="19" t="s">
        <v>224</v>
      </c>
      <c r="BM182" s="226" t="s">
        <v>266</v>
      </c>
    </row>
    <row r="183" s="2" customFormat="1">
      <c r="A183" s="40"/>
      <c r="B183" s="41"/>
      <c r="C183" s="42"/>
      <c r="D183" s="228" t="s">
        <v>132</v>
      </c>
      <c r="E183" s="42"/>
      <c r="F183" s="229" t="s">
        <v>264</v>
      </c>
      <c r="G183" s="42"/>
      <c r="H183" s="42"/>
      <c r="I183" s="134"/>
      <c r="J183" s="42"/>
      <c r="K183" s="42"/>
      <c r="L183" s="46"/>
      <c r="M183" s="230"/>
      <c r="N183" s="231"/>
      <c r="O183" s="86"/>
      <c r="P183" s="86"/>
      <c r="Q183" s="86"/>
      <c r="R183" s="86"/>
      <c r="S183" s="86"/>
      <c r="T183" s="87"/>
      <c r="U183" s="40"/>
      <c r="V183" s="40"/>
      <c r="W183" s="40"/>
      <c r="X183" s="40"/>
      <c r="Y183" s="40"/>
      <c r="Z183" s="40"/>
      <c r="AA183" s="40"/>
      <c r="AB183" s="40"/>
      <c r="AC183" s="40"/>
      <c r="AD183" s="40"/>
      <c r="AE183" s="40"/>
      <c r="AT183" s="19" t="s">
        <v>132</v>
      </c>
      <c r="AU183" s="19" t="s">
        <v>81</v>
      </c>
    </row>
    <row r="184" s="14" customFormat="1">
      <c r="A184" s="14"/>
      <c r="B184" s="243"/>
      <c r="C184" s="244"/>
      <c r="D184" s="228" t="s">
        <v>136</v>
      </c>
      <c r="E184" s="244"/>
      <c r="F184" s="246" t="s">
        <v>267</v>
      </c>
      <c r="G184" s="244"/>
      <c r="H184" s="247">
        <v>491.50999999999999</v>
      </c>
      <c r="I184" s="248"/>
      <c r="J184" s="244"/>
      <c r="K184" s="244"/>
      <c r="L184" s="249"/>
      <c r="M184" s="250"/>
      <c r="N184" s="251"/>
      <c r="O184" s="251"/>
      <c r="P184" s="251"/>
      <c r="Q184" s="251"/>
      <c r="R184" s="251"/>
      <c r="S184" s="251"/>
      <c r="T184" s="252"/>
      <c r="U184" s="14"/>
      <c r="V184" s="14"/>
      <c r="W184" s="14"/>
      <c r="X184" s="14"/>
      <c r="Y184" s="14"/>
      <c r="Z184" s="14"/>
      <c r="AA184" s="14"/>
      <c r="AB184" s="14"/>
      <c r="AC184" s="14"/>
      <c r="AD184" s="14"/>
      <c r="AE184" s="14"/>
      <c r="AT184" s="253" t="s">
        <v>136</v>
      </c>
      <c r="AU184" s="253" t="s">
        <v>81</v>
      </c>
      <c r="AV184" s="14" t="s">
        <v>81</v>
      </c>
      <c r="AW184" s="14" t="s">
        <v>4</v>
      </c>
      <c r="AX184" s="14" t="s">
        <v>8</v>
      </c>
      <c r="AY184" s="253" t="s">
        <v>122</v>
      </c>
    </row>
    <row r="185" s="2" customFormat="1" ht="16.5" customHeight="1">
      <c r="A185" s="40"/>
      <c r="B185" s="41"/>
      <c r="C185" s="216" t="s">
        <v>268</v>
      </c>
      <c r="D185" s="216" t="s">
        <v>125</v>
      </c>
      <c r="E185" s="217" t="s">
        <v>269</v>
      </c>
      <c r="F185" s="218" t="s">
        <v>270</v>
      </c>
      <c r="G185" s="219" t="s">
        <v>271</v>
      </c>
      <c r="H185" s="221"/>
      <c r="I185" s="221"/>
      <c r="J185" s="220">
        <f>ROUND(I185*H185,0)</f>
        <v>0</v>
      </c>
      <c r="K185" s="218" t="s">
        <v>129</v>
      </c>
      <c r="L185" s="46"/>
      <c r="M185" s="222" t="s">
        <v>20</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224</v>
      </c>
      <c r="AT185" s="226" t="s">
        <v>125</v>
      </c>
      <c r="AU185" s="226" t="s">
        <v>81</v>
      </c>
      <c r="AY185" s="19" t="s">
        <v>122</v>
      </c>
      <c r="BE185" s="227">
        <f>IF(N185="základní",J185,0)</f>
        <v>0</v>
      </c>
      <c r="BF185" s="227">
        <f>IF(N185="snížená",J185,0)</f>
        <v>0</v>
      </c>
      <c r="BG185" s="227">
        <f>IF(N185="zákl. přenesená",J185,0)</f>
        <v>0</v>
      </c>
      <c r="BH185" s="227">
        <f>IF(N185="sníž. přenesená",J185,0)</f>
        <v>0</v>
      </c>
      <c r="BI185" s="227">
        <f>IF(N185="nulová",J185,0)</f>
        <v>0</v>
      </c>
      <c r="BJ185" s="19" t="s">
        <v>81</v>
      </c>
      <c r="BK185" s="227">
        <f>ROUND(I185*H185,0)</f>
        <v>0</v>
      </c>
      <c r="BL185" s="19" t="s">
        <v>224</v>
      </c>
      <c r="BM185" s="226" t="s">
        <v>272</v>
      </c>
    </row>
    <row r="186" s="2" customFormat="1">
      <c r="A186" s="40"/>
      <c r="B186" s="41"/>
      <c r="C186" s="42"/>
      <c r="D186" s="228" t="s">
        <v>132</v>
      </c>
      <c r="E186" s="42"/>
      <c r="F186" s="229" t="s">
        <v>273</v>
      </c>
      <c r="G186" s="42"/>
      <c r="H186" s="42"/>
      <c r="I186" s="134"/>
      <c r="J186" s="42"/>
      <c r="K186" s="42"/>
      <c r="L186" s="46"/>
      <c r="M186" s="230"/>
      <c r="N186" s="231"/>
      <c r="O186" s="86"/>
      <c r="P186" s="86"/>
      <c r="Q186" s="86"/>
      <c r="R186" s="86"/>
      <c r="S186" s="86"/>
      <c r="T186" s="87"/>
      <c r="U186" s="40"/>
      <c r="V186" s="40"/>
      <c r="W186" s="40"/>
      <c r="X186" s="40"/>
      <c r="Y186" s="40"/>
      <c r="Z186" s="40"/>
      <c r="AA186" s="40"/>
      <c r="AB186" s="40"/>
      <c r="AC186" s="40"/>
      <c r="AD186" s="40"/>
      <c r="AE186" s="40"/>
      <c r="AT186" s="19" t="s">
        <v>132</v>
      </c>
      <c r="AU186" s="19" t="s">
        <v>81</v>
      </c>
    </row>
    <row r="187" s="2" customFormat="1">
      <c r="A187" s="40"/>
      <c r="B187" s="41"/>
      <c r="C187" s="42"/>
      <c r="D187" s="228" t="s">
        <v>134</v>
      </c>
      <c r="E187" s="42"/>
      <c r="F187" s="232" t="s">
        <v>274</v>
      </c>
      <c r="G187" s="42"/>
      <c r="H187" s="42"/>
      <c r="I187" s="134"/>
      <c r="J187" s="42"/>
      <c r="K187" s="42"/>
      <c r="L187" s="46"/>
      <c r="M187" s="230"/>
      <c r="N187" s="231"/>
      <c r="O187" s="86"/>
      <c r="P187" s="86"/>
      <c r="Q187" s="86"/>
      <c r="R187" s="86"/>
      <c r="S187" s="86"/>
      <c r="T187" s="87"/>
      <c r="U187" s="40"/>
      <c r="V187" s="40"/>
      <c r="W187" s="40"/>
      <c r="X187" s="40"/>
      <c r="Y187" s="40"/>
      <c r="Z187" s="40"/>
      <c r="AA187" s="40"/>
      <c r="AB187" s="40"/>
      <c r="AC187" s="40"/>
      <c r="AD187" s="40"/>
      <c r="AE187" s="40"/>
      <c r="AT187" s="19" t="s">
        <v>134</v>
      </c>
      <c r="AU187" s="19" t="s">
        <v>81</v>
      </c>
    </row>
    <row r="188" s="12" customFormat="1" ht="22.8" customHeight="1">
      <c r="A188" s="12"/>
      <c r="B188" s="200"/>
      <c r="C188" s="201"/>
      <c r="D188" s="202" t="s">
        <v>71</v>
      </c>
      <c r="E188" s="214" t="s">
        <v>275</v>
      </c>
      <c r="F188" s="214" t="s">
        <v>276</v>
      </c>
      <c r="G188" s="201"/>
      <c r="H188" s="201"/>
      <c r="I188" s="204"/>
      <c r="J188" s="215">
        <f>BK188</f>
        <v>0</v>
      </c>
      <c r="K188" s="201"/>
      <c r="L188" s="206"/>
      <c r="M188" s="207"/>
      <c r="N188" s="208"/>
      <c r="O188" s="208"/>
      <c r="P188" s="209">
        <f>SUM(P189:P194)</f>
        <v>0</v>
      </c>
      <c r="Q188" s="208"/>
      <c r="R188" s="209">
        <f>SUM(R189:R194)</f>
        <v>7.2279999999999998</v>
      </c>
      <c r="S188" s="208"/>
      <c r="T188" s="210">
        <f>SUM(T189:T194)</f>
        <v>0</v>
      </c>
      <c r="U188" s="12"/>
      <c r="V188" s="12"/>
      <c r="W188" s="12"/>
      <c r="X188" s="12"/>
      <c r="Y188" s="12"/>
      <c r="Z188" s="12"/>
      <c r="AA188" s="12"/>
      <c r="AB188" s="12"/>
      <c r="AC188" s="12"/>
      <c r="AD188" s="12"/>
      <c r="AE188" s="12"/>
      <c r="AR188" s="211" t="s">
        <v>81</v>
      </c>
      <c r="AT188" s="212" t="s">
        <v>71</v>
      </c>
      <c r="AU188" s="212" t="s">
        <v>8</v>
      </c>
      <c r="AY188" s="211" t="s">
        <v>122</v>
      </c>
      <c r="BK188" s="213">
        <f>SUM(BK189:BK194)</f>
        <v>0</v>
      </c>
    </row>
    <row r="189" s="2" customFormat="1" ht="16.5" customHeight="1">
      <c r="A189" s="40"/>
      <c r="B189" s="41"/>
      <c r="C189" s="216" t="s">
        <v>277</v>
      </c>
      <c r="D189" s="216" t="s">
        <v>125</v>
      </c>
      <c r="E189" s="217" t="s">
        <v>278</v>
      </c>
      <c r="F189" s="218" t="s">
        <v>279</v>
      </c>
      <c r="G189" s="219" t="s">
        <v>280</v>
      </c>
      <c r="H189" s="220">
        <v>139</v>
      </c>
      <c r="I189" s="221"/>
      <c r="J189" s="220">
        <f>ROUND(I189*H189,0)</f>
        <v>0</v>
      </c>
      <c r="K189" s="218" t="s">
        <v>149</v>
      </c>
      <c r="L189" s="46"/>
      <c r="M189" s="222" t="s">
        <v>20</v>
      </c>
      <c r="N189" s="223" t="s">
        <v>43</v>
      </c>
      <c r="O189" s="86"/>
      <c r="P189" s="224">
        <f>O189*H189</f>
        <v>0</v>
      </c>
      <c r="Q189" s="224">
        <v>0.051999999999999998</v>
      </c>
      <c r="R189" s="224">
        <f>Q189*H189</f>
        <v>7.2279999999999998</v>
      </c>
      <c r="S189" s="224">
        <v>0</v>
      </c>
      <c r="T189" s="225">
        <f>S189*H189</f>
        <v>0</v>
      </c>
      <c r="U189" s="40"/>
      <c r="V189" s="40"/>
      <c r="W189" s="40"/>
      <c r="X189" s="40"/>
      <c r="Y189" s="40"/>
      <c r="Z189" s="40"/>
      <c r="AA189" s="40"/>
      <c r="AB189" s="40"/>
      <c r="AC189" s="40"/>
      <c r="AD189" s="40"/>
      <c r="AE189" s="40"/>
      <c r="AR189" s="226" t="s">
        <v>224</v>
      </c>
      <c r="AT189" s="226" t="s">
        <v>125</v>
      </c>
      <c r="AU189" s="226" t="s">
        <v>81</v>
      </c>
      <c r="AY189" s="19" t="s">
        <v>122</v>
      </c>
      <c r="BE189" s="227">
        <f>IF(N189="základní",J189,0)</f>
        <v>0</v>
      </c>
      <c r="BF189" s="227">
        <f>IF(N189="snížená",J189,0)</f>
        <v>0</v>
      </c>
      <c r="BG189" s="227">
        <f>IF(N189="zákl. přenesená",J189,0)</f>
        <v>0</v>
      </c>
      <c r="BH189" s="227">
        <f>IF(N189="sníž. přenesená",J189,0)</f>
        <v>0</v>
      </c>
      <c r="BI189" s="227">
        <f>IF(N189="nulová",J189,0)</f>
        <v>0</v>
      </c>
      <c r="BJ189" s="19" t="s">
        <v>8</v>
      </c>
      <c r="BK189" s="227">
        <f>ROUND(I189*H189,0)</f>
        <v>0</v>
      </c>
      <c r="BL189" s="19" t="s">
        <v>224</v>
      </c>
      <c r="BM189" s="226" t="s">
        <v>281</v>
      </c>
    </row>
    <row r="190" s="2" customFormat="1">
      <c r="A190" s="40"/>
      <c r="B190" s="41"/>
      <c r="C190" s="42"/>
      <c r="D190" s="228" t="s">
        <v>132</v>
      </c>
      <c r="E190" s="42"/>
      <c r="F190" s="229" t="s">
        <v>282</v>
      </c>
      <c r="G190" s="42"/>
      <c r="H190" s="42"/>
      <c r="I190" s="134"/>
      <c r="J190" s="42"/>
      <c r="K190" s="42"/>
      <c r="L190" s="46"/>
      <c r="M190" s="230"/>
      <c r="N190" s="231"/>
      <c r="O190" s="86"/>
      <c r="P190" s="86"/>
      <c r="Q190" s="86"/>
      <c r="R190" s="86"/>
      <c r="S190" s="86"/>
      <c r="T190" s="87"/>
      <c r="U190" s="40"/>
      <c r="V190" s="40"/>
      <c r="W190" s="40"/>
      <c r="X190" s="40"/>
      <c r="Y190" s="40"/>
      <c r="Z190" s="40"/>
      <c r="AA190" s="40"/>
      <c r="AB190" s="40"/>
      <c r="AC190" s="40"/>
      <c r="AD190" s="40"/>
      <c r="AE190" s="40"/>
      <c r="AT190" s="19" t="s">
        <v>132</v>
      </c>
      <c r="AU190" s="19" t="s">
        <v>81</v>
      </c>
    </row>
    <row r="191" s="14" customFormat="1">
      <c r="A191" s="14"/>
      <c r="B191" s="243"/>
      <c r="C191" s="244"/>
      <c r="D191" s="228" t="s">
        <v>136</v>
      </c>
      <c r="E191" s="245" t="s">
        <v>20</v>
      </c>
      <c r="F191" s="246" t="s">
        <v>283</v>
      </c>
      <c r="G191" s="244"/>
      <c r="H191" s="247">
        <v>139</v>
      </c>
      <c r="I191" s="248"/>
      <c r="J191" s="244"/>
      <c r="K191" s="244"/>
      <c r="L191" s="249"/>
      <c r="M191" s="250"/>
      <c r="N191" s="251"/>
      <c r="O191" s="251"/>
      <c r="P191" s="251"/>
      <c r="Q191" s="251"/>
      <c r="R191" s="251"/>
      <c r="S191" s="251"/>
      <c r="T191" s="252"/>
      <c r="U191" s="14"/>
      <c r="V191" s="14"/>
      <c r="W191" s="14"/>
      <c r="X191" s="14"/>
      <c r="Y191" s="14"/>
      <c r="Z191" s="14"/>
      <c r="AA191" s="14"/>
      <c r="AB191" s="14"/>
      <c r="AC191" s="14"/>
      <c r="AD191" s="14"/>
      <c r="AE191" s="14"/>
      <c r="AT191" s="253" t="s">
        <v>136</v>
      </c>
      <c r="AU191" s="253" t="s">
        <v>81</v>
      </c>
      <c r="AV191" s="14" t="s">
        <v>81</v>
      </c>
      <c r="AW191" s="14" t="s">
        <v>33</v>
      </c>
      <c r="AX191" s="14" t="s">
        <v>8</v>
      </c>
      <c r="AY191" s="253" t="s">
        <v>122</v>
      </c>
    </row>
    <row r="192" s="2" customFormat="1" ht="16.5" customHeight="1">
      <c r="A192" s="40"/>
      <c r="B192" s="41"/>
      <c r="C192" s="216" t="s">
        <v>284</v>
      </c>
      <c r="D192" s="216" t="s">
        <v>125</v>
      </c>
      <c r="E192" s="217" t="s">
        <v>285</v>
      </c>
      <c r="F192" s="218" t="s">
        <v>286</v>
      </c>
      <c r="G192" s="219" t="s">
        <v>271</v>
      </c>
      <c r="H192" s="221"/>
      <c r="I192" s="221"/>
      <c r="J192" s="220">
        <f>ROUND(I192*H192,0)</f>
        <v>0</v>
      </c>
      <c r="K192" s="218" t="s">
        <v>149</v>
      </c>
      <c r="L192" s="46"/>
      <c r="M192" s="222" t="s">
        <v>20</v>
      </c>
      <c r="N192" s="223" t="s">
        <v>43</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224</v>
      </c>
      <c r="AT192" s="226" t="s">
        <v>125</v>
      </c>
      <c r="AU192" s="226" t="s">
        <v>81</v>
      </c>
      <c r="AY192" s="19" t="s">
        <v>122</v>
      </c>
      <c r="BE192" s="227">
        <f>IF(N192="základní",J192,0)</f>
        <v>0</v>
      </c>
      <c r="BF192" s="227">
        <f>IF(N192="snížená",J192,0)</f>
        <v>0</v>
      </c>
      <c r="BG192" s="227">
        <f>IF(N192="zákl. přenesená",J192,0)</f>
        <v>0</v>
      </c>
      <c r="BH192" s="227">
        <f>IF(N192="sníž. přenesená",J192,0)</f>
        <v>0</v>
      </c>
      <c r="BI192" s="227">
        <f>IF(N192="nulová",J192,0)</f>
        <v>0</v>
      </c>
      <c r="BJ192" s="19" t="s">
        <v>8</v>
      </c>
      <c r="BK192" s="227">
        <f>ROUND(I192*H192,0)</f>
        <v>0</v>
      </c>
      <c r="BL192" s="19" t="s">
        <v>224</v>
      </c>
      <c r="BM192" s="226" t="s">
        <v>287</v>
      </c>
    </row>
    <row r="193" s="2" customFormat="1">
      <c r="A193" s="40"/>
      <c r="B193" s="41"/>
      <c r="C193" s="42"/>
      <c r="D193" s="228" t="s">
        <v>132</v>
      </c>
      <c r="E193" s="42"/>
      <c r="F193" s="229" t="s">
        <v>288</v>
      </c>
      <c r="G193" s="42"/>
      <c r="H193" s="42"/>
      <c r="I193" s="134"/>
      <c r="J193" s="42"/>
      <c r="K193" s="42"/>
      <c r="L193" s="46"/>
      <c r="M193" s="230"/>
      <c r="N193" s="231"/>
      <c r="O193" s="86"/>
      <c r="P193" s="86"/>
      <c r="Q193" s="86"/>
      <c r="R193" s="86"/>
      <c r="S193" s="86"/>
      <c r="T193" s="87"/>
      <c r="U193" s="40"/>
      <c r="V193" s="40"/>
      <c r="W193" s="40"/>
      <c r="X193" s="40"/>
      <c r="Y193" s="40"/>
      <c r="Z193" s="40"/>
      <c r="AA193" s="40"/>
      <c r="AB193" s="40"/>
      <c r="AC193" s="40"/>
      <c r="AD193" s="40"/>
      <c r="AE193" s="40"/>
      <c r="AT193" s="19" t="s">
        <v>132</v>
      </c>
      <c r="AU193" s="19" t="s">
        <v>81</v>
      </c>
    </row>
    <row r="194" s="2" customFormat="1">
      <c r="A194" s="40"/>
      <c r="B194" s="41"/>
      <c r="C194" s="42"/>
      <c r="D194" s="228" t="s">
        <v>134</v>
      </c>
      <c r="E194" s="42"/>
      <c r="F194" s="232" t="s">
        <v>289</v>
      </c>
      <c r="G194" s="42"/>
      <c r="H194" s="42"/>
      <c r="I194" s="134"/>
      <c r="J194" s="42"/>
      <c r="K194" s="42"/>
      <c r="L194" s="46"/>
      <c r="M194" s="230"/>
      <c r="N194" s="231"/>
      <c r="O194" s="86"/>
      <c r="P194" s="86"/>
      <c r="Q194" s="86"/>
      <c r="R194" s="86"/>
      <c r="S194" s="86"/>
      <c r="T194" s="87"/>
      <c r="U194" s="40"/>
      <c r="V194" s="40"/>
      <c r="W194" s="40"/>
      <c r="X194" s="40"/>
      <c r="Y194" s="40"/>
      <c r="Z194" s="40"/>
      <c r="AA194" s="40"/>
      <c r="AB194" s="40"/>
      <c r="AC194" s="40"/>
      <c r="AD194" s="40"/>
      <c r="AE194" s="40"/>
      <c r="AT194" s="19" t="s">
        <v>134</v>
      </c>
      <c r="AU194" s="19" t="s">
        <v>81</v>
      </c>
    </row>
    <row r="195" s="12" customFormat="1" ht="22.8" customHeight="1">
      <c r="A195" s="12"/>
      <c r="B195" s="200"/>
      <c r="C195" s="201"/>
      <c r="D195" s="202" t="s">
        <v>71</v>
      </c>
      <c r="E195" s="214" t="s">
        <v>290</v>
      </c>
      <c r="F195" s="214" t="s">
        <v>291</v>
      </c>
      <c r="G195" s="201"/>
      <c r="H195" s="201"/>
      <c r="I195" s="204"/>
      <c r="J195" s="215">
        <f>BK195</f>
        <v>0</v>
      </c>
      <c r="K195" s="201"/>
      <c r="L195" s="206"/>
      <c r="M195" s="207"/>
      <c r="N195" s="208"/>
      <c r="O195" s="208"/>
      <c r="P195" s="209">
        <f>SUM(P196:P249)</f>
        <v>0</v>
      </c>
      <c r="Q195" s="208"/>
      <c r="R195" s="209">
        <f>SUM(R196:R249)</f>
        <v>0</v>
      </c>
      <c r="S195" s="208"/>
      <c r="T195" s="210">
        <f>SUM(T196:T249)</f>
        <v>0</v>
      </c>
      <c r="U195" s="12"/>
      <c r="V195" s="12"/>
      <c r="W195" s="12"/>
      <c r="X195" s="12"/>
      <c r="Y195" s="12"/>
      <c r="Z195" s="12"/>
      <c r="AA195" s="12"/>
      <c r="AB195" s="12"/>
      <c r="AC195" s="12"/>
      <c r="AD195" s="12"/>
      <c r="AE195" s="12"/>
      <c r="AR195" s="211" t="s">
        <v>81</v>
      </c>
      <c r="AT195" s="212" t="s">
        <v>71</v>
      </c>
      <c r="AU195" s="212" t="s">
        <v>8</v>
      </c>
      <c r="AY195" s="211" t="s">
        <v>122</v>
      </c>
      <c r="BK195" s="213">
        <f>SUM(BK196:BK249)</f>
        <v>0</v>
      </c>
    </row>
    <row r="196" s="2" customFormat="1" ht="16.5" customHeight="1">
      <c r="A196" s="40"/>
      <c r="B196" s="41"/>
      <c r="C196" s="254" t="s">
        <v>292</v>
      </c>
      <c r="D196" s="254" t="s">
        <v>262</v>
      </c>
      <c r="E196" s="255" t="s">
        <v>293</v>
      </c>
      <c r="F196" s="256" t="s">
        <v>294</v>
      </c>
      <c r="G196" s="257" t="s">
        <v>295</v>
      </c>
      <c r="H196" s="258">
        <v>195</v>
      </c>
      <c r="I196" s="259"/>
      <c r="J196" s="258">
        <f>ROUND(I196*H196,0)</f>
        <v>0</v>
      </c>
      <c r="K196" s="256" t="s">
        <v>20</v>
      </c>
      <c r="L196" s="260"/>
      <c r="M196" s="261" t="s">
        <v>20</v>
      </c>
      <c r="N196" s="262" t="s">
        <v>43</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265</v>
      </c>
      <c r="AT196" s="226" t="s">
        <v>262</v>
      </c>
      <c r="AU196" s="226" t="s">
        <v>81</v>
      </c>
      <c r="AY196" s="19" t="s">
        <v>122</v>
      </c>
      <c r="BE196" s="227">
        <f>IF(N196="základní",J196,0)</f>
        <v>0</v>
      </c>
      <c r="BF196" s="227">
        <f>IF(N196="snížená",J196,0)</f>
        <v>0</v>
      </c>
      <c r="BG196" s="227">
        <f>IF(N196="zákl. přenesená",J196,0)</f>
        <v>0</v>
      </c>
      <c r="BH196" s="227">
        <f>IF(N196="sníž. přenesená",J196,0)</f>
        <v>0</v>
      </c>
      <c r="BI196" s="227">
        <f>IF(N196="nulová",J196,0)</f>
        <v>0</v>
      </c>
      <c r="BJ196" s="19" t="s">
        <v>8</v>
      </c>
      <c r="BK196" s="227">
        <f>ROUND(I196*H196,0)</f>
        <v>0</v>
      </c>
      <c r="BL196" s="19" t="s">
        <v>224</v>
      </c>
      <c r="BM196" s="226" t="s">
        <v>296</v>
      </c>
    </row>
    <row r="197" s="2" customFormat="1">
      <c r="A197" s="40"/>
      <c r="B197" s="41"/>
      <c r="C197" s="42"/>
      <c r="D197" s="228" t="s">
        <v>132</v>
      </c>
      <c r="E197" s="42"/>
      <c r="F197" s="229" t="s">
        <v>294</v>
      </c>
      <c r="G197" s="42"/>
      <c r="H197" s="42"/>
      <c r="I197" s="134"/>
      <c r="J197" s="42"/>
      <c r="K197" s="42"/>
      <c r="L197" s="46"/>
      <c r="M197" s="230"/>
      <c r="N197" s="231"/>
      <c r="O197" s="86"/>
      <c r="P197" s="86"/>
      <c r="Q197" s="86"/>
      <c r="R197" s="86"/>
      <c r="S197" s="86"/>
      <c r="T197" s="87"/>
      <c r="U197" s="40"/>
      <c r="V197" s="40"/>
      <c r="W197" s="40"/>
      <c r="X197" s="40"/>
      <c r="Y197" s="40"/>
      <c r="Z197" s="40"/>
      <c r="AA197" s="40"/>
      <c r="AB197" s="40"/>
      <c r="AC197" s="40"/>
      <c r="AD197" s="40"/>
      <c r="AE197" s="40"/>
      <c r="AT197" s="19" t="s">
        <v>132</v>
      </c>
      <c r="AU197" s="19" t="s">
        <v>81</v>
      </c>
    </row>
    <row r="198" s="2" customFormat="1" ht="16.5" customHeight="1">
      <c r="A198" s="40"/>
      <c r="B198" s="41"/>
      <c r="C198" s="254" t="s">
        <v>297</v>
      </c>
      <c r="D198" s="254" t="s">
        <v>262</v>
      </c>
      <c r="E198" s="255" t="s">
        <v>298</v>
      </c>
      <c r="F198" s="256" t="s">
        <v>299</v>
      </c>
      <c r="G198" s="257" t="s">
        <v>300</v>
      </c>
      <c r="H198" s="258">
        <v>45</v>
      </c>
      <c r="I198" s="259"/>
      <c r="J198" s="258">
        <f>ROUND(I198*H198,0)</f>
        <v>0</v>
      </c>
      <c r="K198" s="256" t="s">
        <v>20</v>
      </c>
      <c r="L198" s="260"/>
      <c r="M198" s="261" t="s">
        <v>20</v>
      </c>
      <c r="N198" s="262" t="s">
        <v>43</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265</v>
      </c>
      <c r="AT198" s="226" t="s">
        <v>262</v>
      </c>
      <c r="AU198" s="226" t="s">
        <v>81</v>
      </c>
      <c r="AY198" s="19" t="s">
        <v>122</v>
      </c>
      <c r="BE198" s="227">
        <f>IF(N198="základní",J198,0)</f>
        <v>0</v>
      </c>
      <c r="BF198" s="227">
        <f>IF(N198="snížená",J198,0)</f>
        <v>0</v>
      </c>
      <c r="BG198" s="227">
        <f>IF(N198="zákl. přenesená",J198,0)</f>
        <v>0</v>
      </c>
      <c r="BH198" s="227">
        <f>IF(N198="sníž. přenesená",J198,0)</f>
        <v>0</v>
      </c>
      <c r="BI198" s="227">
        <f>IF(N198="nulová",J198,0)</f>
        <v>0</v>
      </c>
      <c r="BJ198" s="19" t="s">
        <v>8</v>
      </c>
      <c r="BK198" s="227">
        <f>ROUND(I198*H198,0)</f>
        <v>0</v>
      </c>
      <c r="BL198" s="19" t="s">
        <v>224</v>
      </c>
      <c r="BM198" s="226" t="s">
        <v>301</v>
      </c>
    </row>
    <row r="199" s="2" customFormat="1">
      <c r="A199" s="40"/>
      <c r="B199" s="41"/>
      <c r="C199" s="42"/>
      <c r="D199" s="228" t="s">
        <v>132</v>
      </c>
      <c r="E199" s="42"/>
      <c r="F199" s="229" t="s">
        <v>299</v>
      </c>
      <c r="G199" s="42"/>
      <c r="H199" s="42"/>
      <c r="I199" s="134"/>
      <c r="J199" s="42"/>
      <c r="K199" s="42"/>
      <c r="L199" s="46"/>
      <c r="M199" s="230"/>
      <c r="N199" s="231"/>
      <c r="O199" s="86"/>
      <c r="P199" s="86"/>
      <c r="Q199" s="86"/>
      <c r="R199" s="86"/>
      <c r="S199" s="86"/>
      <c r="T199" s="87"/>
      <c r="U199" s="40"/>
      <c r="V199" s="40"/>
      <c r="W199" s="40"/>
      <c r="X199" s="40"/>
      <c r="Y199" s="40"/>
      <c r="Z199" s="40"/>
      <c r="AA199" s="40"/>
      <c r="AB199" s="40"/>
      <c r="AC199" s="40"/>
      <c r="AD199" s="40"/>
      <c r="AE199" s="40"/>
      <c r="AT199" s="19" t="s">
        <v>132</v>
      </c>
      <c r="AU199" s="19" t="s">
        <v>81</v>
      </c>
    </row>
    <row r="200" s="2" customFormat="1" ht="16.5" customHeight="1">
      <c r="A200" s="40"/>
      <c r="B200" s="41"/>
      <c r="C200" s="254" t="s">
        <v>302</v>
      </c>
      <c r="D200" s="254" t="s">
        <v>262</v>
      </c>
      <c r="E200" s="255" t="s">
        <v>303</v>
      </c>
      <c r="F200" s="256" t="s">
        <v>304</v>
      </c>
      <c r="G200" s="257" t="s">
        <v>300</v>
      </c>
      <c r="H200" s="258">
        <v>156.80000000000001</v>
      </c>
      <c r="I200" s="259"/>
      <c r="J200" s="258">
        <f>ROUND(I200*H200,0)</f>
        <v>0</v>
      </c>
      <c r="K200" s="256" t="s">
        <v>20</v>
      </c>
      <c r="L200" s="260"/>
      <c r="M200" s="261" t="s">
        <v>20</v>
      </c>
      <c r="N200" s="262" t="s">
        <v>43</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265</v>
      </c>
      <c r="AT200" s="226" t="s">
        <v>262</v>
      </c>
      <c r="AU200" s="226" t="s">
        <v>81</v>
      </c>
      <c r="AY200" s="19" t="s">
        <v>122</v>
      </c>
      <c r="BE200" s="227">
        <f>IF(N200="základní",J200,0)</f>
        <v>0</v>
      </c>
      <c r="BF200" s="227">
        <f>IF(N200="snížená",J200,0)</f>
        <v>0</v>
      </c>
      <c r="BG200" s="227">
        <f>IF(N200="zákl. přenesená",J200,0)</f>
        <v>0</v>
      </c>
      <c r="BH200" s="227">
        <f>IF(N200="sníž. přenesená",J200,0)</f>
        <v>0</v>
      </c>
      <c r="BI200" s="227">
        <f>IF(N200="nulová",J200,0)</f>
        <v>0</v>
      </c>
      <c r="BJ200" s="19" t="s">
        <v>8</v>
      </c>
      <c r="BK200" s="227">
        <f>ROUND(I200*H200,0)</f>
        <v>0</v>
      </c>
      <c r="BL200" s="19" t="s">
        <v>224</v>
      </c>
      <c r="BM200" s="226" t="s">
        <v>305</v>
      </c>
    </row>
    <row r="201" s="2" customFormat="1">
      <c r="A201" s="40"/>
      <c r="B201" s="41"/>
      <c r="C201" s="42"/>
      <c r="D201" s="228" t="s">
        <v>132</v>
      </c>
      <c r="E201" s="42"/>
      <c r="F201" s="229" t="s">
        <v>304</v>
      </c>
      <c r="G201" s="42"/>
      <c r="H201" s="42"/>
      <c r="I201" s="134"/>
      <c r="J201" s="42"/>
      <c r="K201" s="42"/>
      <c r="L201" s="46"/>
      <c r="M201" s="230"/>
      <c r="N201" s="231"/>
      <c r="O201" s="86"/>
      <c r="P201" s="86"/>
      <c r="Q201" s="86"/>
      <c r="R201" s="86"/>
      <c r="S201" s="86"/>
      <c r="T201" s="87"/>
      <c r="U201" s="40"/>
      <c r="V201" s="40"/>
      <c r="W201" s="40"/>
      <c r="X201" s="40"/>
      <c r="Y201" s="40"/>
      <c r="Z201" s="40"/>
      <c r="AA201" s="40"/>
      <c r="AB201" s="40"/>
      <c r="AC201" s="40"/>
      <c r="AD201" s="40"/>
      <c r="AE201" s="40"/>
      <c r="AT201" s="19" t="s">
        <v>132</v>
      </c>
      <c r="AU201" s="19" t="s">
        <v>81</v>
      </c>
    </row>
    <row r="202" s="2" customFormat="1" ht="16.5" customHeight="1">
      <c r="A202" s="40"/>
      <c r="B202" s="41"/>
      <c r="C202" s="254" t="s">
        <v>306</v>
      </c>
      <c r="D202" s="254" t="s">
        <v>262</v>
      </c>
      <c r="E202" s="255" t="s">
        <v>307</v>
      </c>
      <c r="F202" s="256" t="s">
        <v>308</v>
      </c>
      <c r="G202" s="257" t="s">
        <v>309</v>
      </c>
      <c r="H202" s="258">
        <v>14</v>
      </c>
      <c r="I202" s="259"/>
      <c r="J202" s="258">
        <f>ROUND(I202*H202,0)</f>
        <v>0</v>
      </c>
      <c r="K202" s="256" t="s">
        <v>20</v>
      </c>
      <c r="L202" s="260"/>
      <c r="M202" s="261" t="s">
        <v>20</v>
      </c>
      <c r="N202" s="262" t="s">
        <v>43</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265</v>
      </c>
      <c r="AT202" s="226" t="s">
        <v>262</v>
      </c>
      <c r="AU202" s="226" t="s">
        <v>81</v>
      </c>
      <c r="AY202" s="19" t="s">
        <v>122</v>
      </c>
      <c r="BE202" s="227">
        <f>IF(N202="základní",J202,0)</f>
        <v>0</v>
      </c>
      <c r="BF202" s="227">
        <f>IF(N202="snížená",J202,0)</f>
        <v>0</v>
      </c>
      <c r="BG202" s="227">
        <f>IF(N202="zákl. přenesená",J202,0)</f>
        <v>0</v>
      </c>
      <c r="BH202" s="227">
        <f>IF(N202="sníž. přenesená",J202,0)</f>
        <v>0</v>
      </c>
      <c r="BI202" s="227">
        <f>IF(N202="nulová",J202,0)</f>
        <v>0</v>
      </c>
      <c r="BJ202" s="19" t="s">
        <v>8</v>
      </c>
      <c r="BK202" s="227">
        <f>ROUND(I202*H202,0)</f>
        <v>0</v>
      </c>
      <c r="BL202" s="19" t="s">
        <v>224</v>
      </c>
      <c r="BM202" s="226" t="s">
        <v>310</v>
      </c>
    </row>
    <row r="203" s="2" customFormat="1">
      <c r="A203" s="40"/>
      <c r="B203" s="41"/>
      <c r="C203" s="42"/>
      <c r="D203" s="228" t="s">
        <v>132</v>
      </c>
      <c r="E203" s="42"/>
      <c r="F203" s="229" t="s">
        <v>308</v>
      </c>
      <c r="G203" s="42"/>
      <c r="H203" s="42"/>
      <c r="I203" s="134"/>
      <c r="J203" s="42"/>
      <c r="K203" s="42"/>
      <c r="L203" s="46"/>
      <c r="M203" s="230"/>
      <c r="N203" s="231"/>
      <c r="O203" s="86"/>
      <c r="P203" s="86"/>
      <c r="Q203" s="86"/>
      <c r="R203" s="86"/>
      <c r="S203" s="86"/>
      <c r="T203" s="87"/>
      <c r="U203" s="40"/>
      <c r="V203" s="40"/>
      <c r="W203" s="40"/>
      <c r="X203" s="40"/>
      <c r="Y203" s="40"/>
      <c r="Z203" s="40"/>
      <c r="AA203" s="40"/>
      <c r="AB203" s="40"/>
      <c r="AC203" s="40"/>
      <c r="AD203" s="40"/>
      <c r="AE203" s="40"/>
      <c r="AT203" s="19" t="s">
        <v>132</v>
      </c>
      <c r="AU203" s="19" t="s">
        <v>81</v>
      </c>
    </row>
    <row r="204" s="2" customFormat="1" ht="16.5" customHeight="1">
      <c r="A204" s="40"/>
      <c r="B204" s="41"/>
      <c r="C204" s="254" t="s">
        <v>311</v>
      </c>
      <c r="D204" s="254" t="s">
        <v>262</v>
      </c>
      <c r="E204" s="255" t="s">
        <v>312</v>
      </c>
      <c r="F204" s="256" t="s">
        <v>313</v>
      </c>
      <c r="G204" s="257" t="s">
        <v>309</v>
      </c>
      <c r="H204" s="258">
        <v>58</v>
      </c>
      <c r="I204" s="259"/>
      <c r="J204" s="258">
        <f>ROUND(I204*H204,0)</f>
        <v>0</v>
      </c>
      <c r="K204" s="256" t="s">
        <v>20</v>
      </c>
      <c r="L204" s="260"/>
      <c r="M204" s="261" t="s">
        <v>20</v>
      </c>
      <c r="N204" s="262" t="s">
        <v>43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265</v>
      </c>
      <c r="AT204" s="226" t="s">
        <v>262</v>
      </c>
      <c r="AU204" s="226" t="s">
        <v>81</v>
      </c>
      <c r="AY204" s="19" t="s">
        <v>122</v>
      </c>
      <c r="BE204" s="227">
        <f>IF(N204="základní",J204,0)</f>
        <v>0</v>
      </c>
      <c r="BF204" s="227">
        <f>IF(N204="snížená",J204,0)</f>
        <v>0</v>
      </c>
      <c r="BG204" s="227">
        <f>IF(N204="zákl. přenesená",J204,0)</f>
        <v>0</v>
      </c>
      <c r="BH204" s="227">
        <f>IF(N204="sníž. přenesená",J204,0)</f>
        <v>0</v>
      </c>
      <c r="BI204" s="227">
        <f>IF(N204="nulová",J204,0)</f>
        <v>0</v>
      </c>
      <c r="BJ204" s="19" t="s">
        <v>8</v>
      </c>
      <c r="BK204" s="227">
        <f>ROUND(I204*H204,0)</f>
        <v>0</v>
      </c>
      <c r="BL204" s="19" t="s">
        <v>224</v>
      </c>
      <c r="BM204" s="226" t="s">
        <v>314</v>
      </c>
    </row>
    <row r="205" s="2" customFormat="1">
      <c r="A205" s="40"/>
      <c r="B205" s="41"/>
      <c r="C205" s="42"/>
      <c r="D205" s="228" t="s">
        <v>132</v>
      </c>
      <c r="E205" s="42"/>
      <c r="F205" s="229" t="s">
        <v>313</v>
      </c>
      <c r="G205" s="42"/>
      <c r="H205" s="42"/>
      <c r="I205" s="134"/>
      <c r="J205" s="42"/>
      <c r="K205" s="42"/>
      <c r="L205" s="46"/>
      <c r="M205" s="230"/>
      <c r="N205" s="231"/>
      <c r="O205" s="86"/>
      <c r="P205" s="86"/>
      <c r="Q205" s="86"/>
      <c r="R205" s="86"/>
      <c r="S205" s="86"/>
      <c r="T205" s="87"/>
      <c r="U205" s="40"/>
      <c r="V205" s="40"/>
      <c r="W205" s="40"/>
      <c r="X205" s="40"/>
      <c r="Y205" s="40"/>
      <c r="Z205" s="40"/>
      <c r="AA205" s="40"/>
      <c r="AB205" s="40"/>
      <c r="AC205" s="40"/>
      <c r="AD205" s="40"/>
      <c r="AE205" s="40"/>
      <c r="AT205" s="19" t="s">
        <v>132</v>
      </c>
      <c r="AU205" s="19" t="s">
        <v>81</v>
      </c>
    </row>
    <row r="206" s="2" customFormat="1" ht="16.5" customHeight="1">
      <c r="A206" s="40"/>
      <c r="B206" s="41"/>
      <c r="C206" s="254" t="s">
        <v>315</v>
      </c>
      <c r="D206" s="254" t="s">
        <v>262</v>
      </c>
      <c r="E206" s="255" t="s">
        <v>316</v>
      </c>
      <c r="F206" s="256" t="s">
        <v>317</v>
      </c>
      <c r="G206" s="257" t="s">
        <v>309</v>
      </c>
      <c r="H206" s="258">
        <v>7</v>
      </c>
      <c r="I206" s="259"/>
      <c r="J206" s="258">
        <f>ROUND(I206*H206,0)</f>
        <v>0</v>
      </c>
      <c r="K206" s="256" t="s">
        <v>20</v>
      </c>
      <c r="L206" s="260"/>
      <c r="M206" s="261" t="s">
        <v>20</v>
      </c>
      <c r="N206" s="262" t="s">
        <v>43</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265</v>
      </c>
      <c r="AT206" s="226" t="s">
        <v>262</v>
      </c>
      <c r="AU206" s="226" t="s">
        <v>81</v>
      </c>
      <c r="AY206" s="19" t="s">
        <v>122</v>
      </c>
      <c r="BE206" s="227">
        <f>IF(N206="základní",J206,0)</f>
        <v>0</v>
      </c>
      <c r="BF206" s="227">
        <f>IF(N206="snížená",J206,0)</f>
        <v>0</v>
      </c>
      <c r="BG206" s="227">
        <f>IF(N206="zákl. přenesená",J206,0)</f>
        <v>0</v>
      </c>
      <c r="BH206" s="227">
        <f>IF(N206="sníž. přenesená",J206,0)</f>
        <v>0</v>
      </c>
      <c r="BI206" s="227">
        <f>IF(N206="nulová",J206,0)</f>
        <v>0</v>
      </c>
      <c r="BJ206" s="19" t="s">
        <v>8</v>
      </c>
      <c r="BK206" s="227">
        <f>ROUND(I206*H206,0)</f>
        <v>0</v>
      </c>
      <c r="BL206" s="19" t="s">
        <v>224</v>
      </c>
      <c r="BM206" s="226" t="s">
        <v>318</v>
      </c>
    </row>
    <row r="207" s="2" customFormat="1">
      <c r="A207" s="40"/>
      <c r="B207" s="41"/>
      <c r="C207" s="42"/>
      <c r="D207" s="228" t="s">
        <v>132</v>
      </c>
      <c r="E207" s="42"/>
      <c r="F207" s="229" t="s">
        <v>317</v>
      </c>
      <c r="G207" s="42"/>
      <c r="H207" s="42"/>
      <c r="I207" s="134"/>
      <c r="J207" s="42"/>
      <c r="K207" s="42"/>
      <c r="L207" s="46"/>
      <c r="M207" s="230"/>
      <c r="N207" s="231"/>
      <c r="O207" s="86"/>
      <c r="P207" s="86"/>
      <c r="Q207" s="86"/>
      <c r="R207" s="86"/>
      <c r="S207" s="86"/>
      <c r="T207" s="87"/>
      <c r="U207" s="40"/>
      <c r="V207" s="40"/>
      <c r="W207" s="40"/>
      <c r="X207" s="40"/>
      <c r="Y207" s="40"/>
      <c r="Z207" s="40"/>
      <c r="AA207" s="40"/>
      <c r="AB207" s="40"/>
      <c r="AC207" s="40"/>
      <c r="AD207" s="40"/>
      <c r="AE207" s="40"/>
      <c r="AT207" s="19" t="s">
        <v>132</v>
      </c>
      <c r="AU207" s="19" t="s">
        <v>81</v>
      </c>
    </row>
    <row r="208" s="2" customFormat="1" ht="16.5" customHeight="1">
      <c r="A208" s="40"/>
      <c r="B208" s="41"/>
      <c r="C208" s="254" t="s">
        <v>319</v>
      </c>
      <c r="D208" s="254" t="s">
        <v>262</v>
      </c>
      <c r="E208" s="255" t="s">
        <v>320</v>
      </c>
      <c r="F208" s="256" t="s">
        <v>321</v>
      </c>
      <c r="G208" s="257" t="s">
        <v>309</v>
      </c>
      <c r="H208" s="258">
        <v>60</v>
      </c>
      <c r="I208" s="259"/>
      <c r="J208" s="258">
        <f>ROUND(I208*H208,0)</f>
        <v>0</v>
      </c>
      <c r="K208" s="256" t="s">
        <v>20</v>
      </c>
      <c r="L208" s="260"/>
      <c r="M208" s="261" t="s">
        <v>20</v>
      </c>
      <c r="N208" s="262" t="s">
        <v>43</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265</v>
      </c>
      <c r="AT208" s="226" t="s">
        <v>262</v>
      </c>
      <c r="AU208" s="226" t="s">
        <v>81</v>
      </c>
      <c r="AY208" s="19" t="s">
        <v>122</v>
      </c>
      <c r="BE208" s="227">
        <f>IF(N208="základní",J208,0)</f>
        <v>0</v>
      </c>
      <c r="BF208" s="227">
        <f>IF(N208="snížená",J208,0)</f>
        <v>0</v>
      </c>
      <c r="BG208" s="227">
        <f>IF(N208="zákl. přenesená",J208,0)</f>
        <v>0</v>
      </c>
      <c r="BH208" s="227">
        <f>IF(N208="sníž. přenesená",J208,0)</f>
        <v>0</v>
      </c>
      <c r="BI208" s="227">
        <f>IF(N208="nulová",J208,0)</f>
        <v>0</v>
      </c>
      <c r="BJ208" s="19" t="s">
        <v>8</v>
      </c>
      <c r="BK208" s="227">
        <f>ROUND(I208*H208,0)</f>
        <v>0</v>
      </c>
      <c r="BL208" s="19" t="s">
        <v>224</v>
      </c>
      <c r="BM208" s="226" t="s">
        <v>322</v>
      </c>
    </row>
    <row r="209" s="2" customFormat="1">
      <c r="A209" s="40"/>
      <c r="B209" s="41"/>
      <c r="C209" s="42"/>
      <c r="D209" s="228" t="s">
        <v>132</v>
      </c>
      <c r="E209" s="42"/>
      <c r="F209" s="229" t="s">
        <v>321</v>
      </c>
      <c r="G209" s="42"/>
      <c r="H209" s="42"/>
      <c r="I209" s="134"/>
      <c r="J209" s="42"/>
      <c r="K209" s="42"/>
      <c r="L209" s="46"/>
      <c r="M209" s="230"/>
      <c r="N209" s="231"/>
      <c r="O209" s="86"/>
      <c r="P209" s="86"/>
      <c r="Q209" s="86"/>
      <c r="R209" s="86"/>
      <c r="S209" s="86"/>
      <c r="T209" s="87"/>
      <c r="U209" s="40"/>
      <c r="V209" s="40"/>
      <c r="W209" s="40"/>
      <c r="X209" s="40"/>
      <c r="Y209" s="40"/>
      <c r="Z209" s="40"/>
      <c r="AA209" s="40"/>
      <c r="AB209" s="40"/>
      <c r="AC209" s="40"/>
      <c r="AD209" s="40"/>
      <c r="AE209" s="40"/>
      <c r="AT209" s="19" t="s">
        <v>132</v>
      </c>
      <c r="AU209" s="19" t="s">
        <v>81</v>
      </c>
    </row>
    <row r="210" s="2" customFormat="1" ht="16.5" customHeight="1">
      <c r="A210" s="40"/>
      <c r="B210" s="41"/>
      <c r="C210" s="254" t="s">
        <v>265</v>
      </c>
      <c r="D210" s="254" t="s">
        <v>262</v>
      </c>
      <c r="E210" s="255" t="s">
        <v>323</v>
      </c>
      <c r="F210" s="256" t="s">
        <v>324</v>
      </c>
      <c r="G210" s="257" t="s">
        <v>309</v>
      </c>
      <c r="H210" s="258">
        <v>7</v>
      </c>
      <c r="I210" s="259"/>
      <c r="J210" s="258">
        <f>ROUND(I210*H210,0)</f>
        <v>0</v>
      </c>
      <c r="K210" s="256" t="s">
        <v>20</v>
      </c>
      <c r="L210" s="260"/>
      <c r="M210" s="261" t="s">
        <v>20</v>
      </c>
      <c r="N210" s="262" t="s">
        <v>43</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265</v>
      </c>
      <c r="AT210" s="226" t="s">
        <v>262</v>
      </c>
      <c r="AU210" s="226" t="s">
        <v>81</v>
      </c>
      <c r="AY210" s="19" t="s">
        <v>122</v>
      </c>
      <c r="BE210" s="227">
        <f>IF(N210="základní",J210,0)</f>
        <v>0</v>
      </c>
      <c r="BF210" s="227">
        <f>IF(N210="snížená",J210,0)</f>
        <v>0</v>
      </c>
      <c r="BG210" s="227">
        <f>IF(N210="zákl. přenesená",J210,0)</f>
        <v>0</v>
      </c>
      <c r="BH210" s="227">
        <f>IF(N210="sníž. přenesená",J210,0)</f>
        <v>0</v>
      </c>
      <c r="BI210" s="227">
        <f>IF(N210="nulová",J210,0)</f>
        <v>0</v>
      </c>
      <c r="BJ210" s="19" t="s">
        <v>8</v>
      </c>
      <c r="BK210" s="227">
        <f>ROUND(I210*H210,0)</f>
        <v>0</v>
      </c>
      <c r="BL210" s="19" t="s">
        <v>224</v>
      </c>
      <c r="BM210" s="226" t="s">
        <v>325</v>
      </c>
    </row>
    <row r="211" s="2" customFormat="1">
      <c r="A211" s="40"/>
      <c r="B211" s="41"/>
      <c r="C211" s="42"/>
      <c r="D211" s="228" t="s">
        <v>132</v>
      </c>
      <c r="E211" s="42"/>
      <c r="F211" s="229" t="s">
        <v>324</v>
      </c>
      <c r="G211" s="42"/>
      <c r="H211" s="42"/>
      <c r="I211" s="134"/>
      <c r="J211" s="42"/>
      <c r="K211" s="42"/>
      <c r="L211" s="46"/>
      <c r="M211" s="230"/>
      <c r="N211" s="231"/>
      <c r="O211" s="86"/>
      <c r="P211" s="86"/>
      <c r="Q211" s="86"/>
      <c r="R211" s="86"/>
      <c r="S211" s="86"/>
      <c r="T211" s="87"/>
      <c r="U211" s="40"/>
      <c r="V211" s="40"/>
      <c r="W211" s="40"/>
      <c r="X211" s="40"/>
      <c r="Y211" s="40"/>
      <c r="Z211" s="40"/>
      <c r="AA211" s="40"/>
      <c r="AB211" s="40"/>
      <c r="AC211" s="40"/>
      <c r="AD211" s="40"/>
      <c r="AE211" s="40"/>
      <c r="AT211" s="19" t="s">
        <v>132</v>
      </c>
      <c r="AU211" s="19" t="s">
        <v>81</v>
      </c>
    </row>
    <row r="212" s="2" customFormat="1" ht="16.5" customHeight="1">
      <c r="A212" s="40"/>
      <c r="B212" s="41"/>
      <c r="C212" s="254" t="s">
        <v>326</v>
      </c>
      <c r="D212" s="254" t="s">
        <v>262</v>
      </c>
      <c r="E212" s="255" t="s">
        <v>327</v>
      </c>
      <c r="F212" s="256" t="s">
        <v>328</v>
      </c>
      <c r="G212" s="257" t="s">
        <v>309</v>
      </c>
      <c r="H212" s="258">
        <v>7</v>
      </c>
      <c r="I212" s="259"/>
      <c r="J212" s="258">
        <f>ROUND(I212*H212,0)</f>
        <v>0</v>
      </c>
      <c r="K212" s="256" t="s">
        <v>20</v>
      </c>
      <c r="L212" s="260"/>
      <c r="M212" s="261" t="s">
        <v>20</v>
      </c>
      <c r="N212" s="262" t="s">
        <v>43</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265</v>
      </c>
      <c r="AT212" s="226" t="s">
        <v>262</v>
      </c>
      <c r="AU212" s="226" t="s">
        <v>81</v>
      </c>
      <c r="AY212" s="19" t="s">
        <v>122</v>
      </c>
      <c r="BE212" s="227">
        <f>IF(N212="základní",J212,0)</f>
        <v>0</v>
      </c>
      <c r="BF212" s="227">
        <f>IF(N212="snížená",J212,0)</f>
        <v>0</v>
      </c>
      <c r="BG212" s="227">
        <f>IF(N212="zákl. přenesená",J212,0)</f>
        <v>0</v>
      </c>
      <c r="BH212" s="227">
        <f>IF(N212="sníž. přenesená",J212,0)</f>
        <v>0</v>
      </c>
      <c r="BI212" s="227">
        <f>IF(N212="nulová",J212,0)</f>
        <v>0</v>
      </c>
      <c r="BJ212" s="19" t="s">
        <v>8</v>
      </c>
      <c r="BK212" s="227">
        <f>ROUND(I212*H212,0)</f>
        <v>0</v>
      </c>
      <c r="BL212" s="19" t="s">
        <v>224</v>
      </c>
      <c r="BM212" s="226" t="s">
        <v>329</v>
      </c>
    </row>
    <row r="213" s="2" customFormat="1">
      <c r="A213" s="40"/>
      <c r="B213" s="41"/>
      <c r="C213" s="42"/>
      <c r="D213" s="228" t="s">
        <v>132</v>
      </c>
      <c r="E213" s="42"/>
      <c r="F213" s="229" t="s">
        <v>328</v>
      </c>
      <c r="G213" s="42"/>
      <c r="H213" s="42"/>
      <c r="I213" s="134"/>
      <c r="J213" s="42"/>
      <c r="K213" s="42"/>
      <c r="L213" s="46"/>
      <c r="M213" s="230"/>
      <c r="N213" s="231"/>
      <c r="O213" s="86"/>
      <c r="P213" s="86"/>
      <c r="Q213" s="86"/>
      <c r="R213" s="86"/>
      <c r="S213" s="86"/>
      <c r="T213" s="87"/>
      <c r="U213" s="40"/>
      <c r="V213" s="40"/>
      <c r="W213" s="40"/>
      <c r="X213" s="40"/>
      <c r="Y213" s="40"/>
      <c r="Z213" s="40"/>
      <c r="AA213" s="40"/>
      <c r="AB213" s="40"/>
      <c r="AC213" s="40"/>
      <c r="AD213" s="40"/>
      <c r="AE213" s="40"/>
      <c r="AT213" s="19" t="s">
        <v>132</v>
      </c>
      <c r="AU213" s="19" t="s">
        <v>81</v>
      </c>
    </row>
    <row r="214" s="2" customFormat="1" ht="16.5" customHeight="1">
      <c r="A214" s="40"/>
      <c r="B214" s="41"/>
      <c r="C214" s="254" t="s">
        <v>330</v>
      </c>
      <c r="D214" s="254" t="s">
        <v>262</v>
      </c>
      <c r="E214" s="255" t="s">
        <v>331</v>
      </c>
      <c r="F214" s="256" t="s">
        <v>332</v>
      </c>
      <c r="G214" s="257" t="s">
        <v>309</v>
      </c>
      <c r="H214" s="258">
        <v>14</v>
      </c>
      <c r="I214" s="259"/>
      <c r="J214" s="258">
        <f>ROUND(I214*H214,0)</f>
        <v>0</v>
      </c>
      <c r="K214" s="256" t="s">
        <v>20</v>
      </c>
      <c r="L214" s="260"/>
      <c r="M214" s="261" t="s">
        <v>20</v>
      </c>
      <c r="N214" s="262" t="s">
        <v>43</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265</v>
      </c>
      <c r="AT214" s="226" t="s">
        <v>262</v>
      </c>
      <c r="AU214" s="226" t="s">
        <v>81</v>
      </c>
      <c r="AY214" s="19" t="s">
        <v>122</v>
      </c>
      <c r="BE214" s="227">
        <f>IF(N214="základní",J214,0)</f>
        <v>0</v>
      </c>
      <c r="BF214" s="227">
        <f>IF(N214="snížená",J214,0)</f>
        <v>0</v>
      </c>
      <c r="BG214" s="227">
        <f>IF(N214="zákl. přenesená",J214,0)</f>
        <v>0</v>
      </c>
      <c r="BH214" s="227">
        <f>IF(N214="sníž. přenesená",J214,0)</f>
        <v>0</v>
      </c>
      <c r="BI214" s="227">
        <f>IF(N214="nulová",J214,0)</f>
        <v>0</v>
      </c>
      <c r="BJ214" s="19" t="s">
        <v>8</v>
      </c>
      <c r="BK214" s="227">
        <f>ROUND(I214*H214,0)</f>
        <v>0</v>
      </c>
      <c r="BL214" s="19" t="s">
        <v>224</v>
      </c>
      <c r="BM214" s="226" t="s">
        <v>333</v>
      </c>
    </row>
    <row r="215" s="2" customFormat="1">
      <c r="A215" s="40"/>
      <c r="B215" s="41"/>
      <c r="C215" s="42"/>
      <c r="D215" s="228" t="s">
        <v>132</v>
      </c>
      <c r="E215" s="42"/>
      <c r="F215" s="229" t="s">
        <v>332</v>
      </c>
      <c r="G215" s="42"/>
      <c r="H215" s="42"/>
      <c r="I215" s="134"/>
      <c r="J215" s="42"/>
      <c r="K215" s="42"/>
      <c r="L215" s="46"/>
      <c r="M215" s="230"/>
      <c r="N215" s="231"/>
      <c r="O215" s="86"/>
      <c r="P215" s="86"/>
      <c r="Q215" s="86"/>
      <c r="R215" s="86"/>
      <c r="S215" s="86"/>
      <c r="T215" s="87"/>
      <c r="U215" s="40"/>
      <c r="V215" s="40"/>
      <c r="W215" s="40"/>
      <c r="X215" s="40"/>
      <c r="Y215" s="40"/>
      <c r="Z215" s="40"/>
      <c r="AA215" s="40"/>
      <c r="AB215" s="40"/>
      <c r="AC215" s="40"/>
      <c r="AD215" s="40"/>
      <c r="AE215" s="40"/>
      <c r="AT215" s="19" t="s">
        <v>132</v>
      </c>
      <c r="AU215" s="19" t="s">
        <v>81</v>
      </c>
    </row>
    <row r="216" s="2" customFormat="1" ht="16.5" customHeight="1">
      <c r="A216" s="40"/>
      <c r="B216" s="41"/>
      <c r="C216" s="254" t="s">
        <v>334</v>
      </c>
      <c r="D216" s="254" t="s">
        <v>262</v>
      </c>
      <c r="E216" s="255" t="s">
        <v>335</v>
      </c>
      <c r="F216" s="256" t="s">
        <v>336</v>
      </c>
      <c r="G216" s="257" t="s">
        <v>309</v>
      </c>
      <c r="H216" s="258">
        <v>54</v>
      </c>
      <c r="I216" s="259"/>
      <c r="J216" s="258">
        <f>ROUND(I216*H216,0)</f>
        <v>0</v>
      </c>
      <c r="K216" s="256" t="s">
        <v>20</v>
      </c>
      <c r="L216" s="260"/>
      <c r="M216" s="261" t="s">
        <v>20</v>
      </c>
      <c r="N216" s="262" t="s">
        <v>43</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265</v>
      </c>
      <c r="AT216" s="226" t="s">
        <v>262</v>
      </c>
      <c r="AU216" s="226" t="s">
        <v>81</v>
      </c>
      <c r="AY216" s="19" t="s">
        <v>122</v>
      </c>
      <c r="BE216" s="227">
        <f>IF(N216="základní",J216,0)</f>
        <v>0</v>
      </c>
      <c r="BF216" s="227">
        <f>IF(N216="snížená",J216,0)</f>
        <v>0</v>
      </c>
      <c r="BG216" s="227">
        <f>IF(N216="zákl. přenesená",J216,0)</f>
        <v>0</v>
      </c>
      <c r="BH216" s="227">
        <f>IF(N216="sníž. přenesená",J216,0)</f>
        <v>0</v>
      </c>
      <c r="BI216" s="227">
        <f>IF(N216="nulová",J216,0)</f>
        <v>0</v>
      </c>
      <c r="BJ216" s="19" t="s">
        <v>8</v>
      </c>
      <c r="BK216" s="227">
        <f>ROUND(I216*H216,0)</f>
        <v>0</v>
      </c>
      <c r="BL216" s="19" t="s">
        <v>224</v>
      </c>
      <c r="BM216" s="226" t="s">
        <v>337</v>
      </c>
    </row>
    <row r="217" s="2" customFormat="1">
      <c r="A217" s="40"/>
      <c r="B217" s="41"/>
      <c r="C217" s="42"/>
      <c r="D217" s="228" t="s">
        <v>132</v>
      </c>
      <c r="E217" s="42"/>
      <c r="F217" s="229" t="s">
        <v>336</v>
      </c>
      <c r="G217" s="42"/>
      <c r="H217" s="42"/>
      <c r="I217" s="134"/>
      <c r="J217" s="42"/>
      <c r="K217" s="42"/>
      <c r="L217" s="46"/>
      <c r="M217" s="230"/>
      <c r="N217" s="231"/>
      <c r="O217" s="86"/>
      <c r="P217" s="86"/>
      <c r="Q217" s="86"/>
      <c r="R217" s="86"/>
      <c r="S217" s="86"/>
      <c r="T217" s="87"/>
      <c r="U217" s="40"/>
      <c r="V217" s="40"/>
      <c r="W217" s="40"/>
      <c r="X217" s="40"/>
      <c r="Y217" s="40"/>
      <c r="Z217" s="40"/>
      <c r="AA217" s="40"/>
      <c r="AB217" s="40"/>
      <c r="AC217" s="40"/>
      <c r="AD217" s="40"/>
      <c r="AE217" s="40"/>
      <c r="AT217" s="19" t="s">
        <v>132</v>
      </c>
      <c r="AU217" s="19" t="s">
        <v>81</v>
      </c>
    </row>
    <row r="218" s="2" customFormat="1" ht="16.5" customHeight="1">
      <c r="A218" s="40"/>
      <c r="B218" s="41"/>
      <c r="C218" s="254" t="s">
        <v>338</v>
      </c>
      <c r="D218" s="254" t="s">
        <v>262</v>
      </c>
      <c r="E218" s="255" t="s">
        <v>339</v>
      </c>
      <c r="F218" s="256" t="s">
        <v>340</v>
      </c>
      <c r="G218" s="257" t="s">
        <v>309</v>
      </c>
      <c r="H218" s="258">
        <v>35</v>
      </c>
      <c r="I218" s="259"/>
      <c r="J218" s="258">
        <f>ROUND(I218*H218,0)</f>
        <v>0</v>
      </c>
      <c r="K218" s="256" t="s">
        <v>20</v>
      </c>
      <c r="L218" s="260"/>
      <c r="M218" s="261" t="s">
        <v>20</v>
      </c>
      <c r="N218" s="262" t="s">
        <v>43</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265</v>
      </c>
      <c r="AT218" s="226" t="s">
        <v>262</v>
      </c>
      <c r="AU218" s="226" t="s">
        <v>81</v>
      </c>
      <c r="AY218" s="19" t="s">
        <v>122</v>
      </c>
      <c r="BE218" s="227">
        <f>IF(N218="základní",J218,0)</f>
        <v>0</v>
      </c>
      <c r="BF218" s="227">
        <f>IF(N218="snížená",J218,0)</f>
        <v>0</v>
      </c>
      <c r="BG218" s="227">
        <f>IF(N218="zákl. přenesená",J218,0)</f>
        <v>0</v>
      </c>
      <c r="BH218" s="227">
        <f>IF(N218="sníž. přenesená",J218,0)</f>
        <v>0</v>
      </c>
      <c r="BI218" s="227">
        <f>IF(N218="nulová",J218,0)</f>
        <v>0</v>
      </c>
      <c r="BJ218" s="19" t="s">
        <v>8</v>
      </c>
      <c r="BK218" s="227">
        <f>ROUND(I218*H218,0)</f>
        <v>0</v>
      </c>
      <c r="BL218" s="19" t="s">
        <v>224</v>
      </c>
      <c r="BM218" s="226" t="s">
        <v>341</v>
      </c>
    </row>
    <row r="219" s="2" customFormat="1">
      <c r="A219" s="40"/>
      <c r="B219" s="41"/>
      <c r="C219" s="42"/>
      <c r="D219" s="228" t="s">
        <v>132</v>
      </c>
      <c r="E219" s="42"/>
      <c r="F219" s="229" t="s">
        <v>340</v>
      </c>
      <c r="G219" s="42"/>
      <c r="H219" s="42"/>
      <c r="I219" s="134"/>
      <c r="J219" s="42"/>
      <c r="K219" s="42"/>
      <c r="L219" s="46"/>
      <c r="M219" s="230"/>
      <c r="N219" s="231"/>
      <c r="O219" s="86"/>
      <c r="P219" s="86"/>
      <c r="Q219" s="86"/>
      <c r="R219" s="86"/>
      <c r="S219" s="86"/>
      <c r="T219" s="87"/>
      <c r="U219" s="40"/>
      <c r="V219" s="40"/>
      <c r="W219" s="40"/>
      <c r="X219" s="40"/>
      <c r="Y219" s="40"/>
      <c r="Z219" s="40"/>
      <c r="AA219" s="40"/>
      <c r="AB219" s="40"/>
      <c r="AC219" s="40"/>
      <c r="AD219" s="40"/>
      <c r="AE219" s="40"/>
      <c r="AT219" s="19" t="s">
        <v>132</v>
      </c>
      <c r="AU219" s="19" t="s">
        <v>81</v>
      </c>
    </row>
    <row r="220" s="2" customFormat="1" ht="16.5" customHeight="1">
      <c r="A220" s="40"/>
      <c r="B220" s="41"/>
      <c r="C220" s="254" t="s">
        <v>342</v>
      </c>
      <c r="D220" s="254" t="s">
        <v>262</v>
      </c>
      <c r="E220" s="255" t="s">
        <v>343</v>
      </c>
      <c r="F220" s="256" t="s">
        <v>344</v>
      </c>
      <c r="G220" s="257" t="s">
        <v>309</v>
      </c>
      <c r="H220" s="258">
        <v>44</v>
      </c>
      <c r="I220" s="259"/>
      <c r="J220" s="258">
        <f>ROUND(I220*H220,0)</f>
        <v>0</v>
      </c>
      <c r="K220" s="256" t="s">
        <v>20</v>
      </c>
      <c r="L220" s="260"/>
      <c r="M220" s="261" t="s">
        <v>20</v>
      </c>
      <c r="N220" s="262" t="s">
        <v>43</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265</v>
      </c>
      <c r="AT220" s="226" t="s">
        <v>262</v>
      </c>
      <c r="AU220" s="226" t="s">
        <v>81</v>
      </c>
      <c r="AY220" s="19" t="s">
        <v>122</v>
      </c>
      <c r="BE220" s="227">
        <f>IF(N220="základní",J220,0)</f>
        <v>0</v>
      </c>
      <c r="BF220" s="227">
        <f>IF(N220="snížená",J220,0)</f>
        <v>0</v>
      </c>
      <c r="BG220" s="227">
        <f>IF(N220="zákl. přenesená",J220,0)</f>
        <v>0</v>
      </c>
      <c r="BH220" s="227">
        <f>IF(N220="sníž. přenesená",J220,0)</f>
        <v>0</v>
      </c>
      <c r="BI220" s="227">
        <f>IF(N220="nulová",J220,0)</f>
        <v>0</v>
      </c>
      <c r="BJ220" s="19" t="s">
        <v>8</v>
      </c>
      <c r="BK220" s="227">
        <f>ROUND(I220*H220,0)</f>
        <v>0</v>
      </c>
      <c r="BL220" s="19" t="s">
        <v>224</v>
      </c>
      <c r="BM220" s="226" t="s">
        <v>345</v>
      </c>
    </row>
    <row r="221" s="2" customFormat="1">
      <c r="A221" s="40"/>
      <c r="B221" s="41"/>
      <c r="C221" s="42"/>
      <c r="D221" s="228" t="s">
        <v>132</v>
      </c>
      <c r="E221" s="42"/>
      <c r="F221" s="229" t="s">
        <v>344</v>
      </c>
      <c r="G221" s="42"/>
      <c r="H221" s="42"/>
      <c r="I221" s="134"/>
      <c r="J221" s="42"/>
      <c r="K221" s="42"/>
      <c r="L221" s="46"/>
      <c r="M221" s="230"/>
      <c r="N221" s="231"/>
      <c r="O221" s="86"/>
      <c r="P221" s="86"/>
      <c r="Q221" s="86"/>
      <c r="R221" s="86"/>
      <c r="S221" s="86"/>
      <c r="T221" s="87"/>
      <c r="U221" s="40"/>
      <c r="V221" s="40"/>
      <c r="W221" s="40"/>
      <c r="X221" s="40"/>
      <c r="Y221" s="40"/>
      <c r="Z221" s="40"/>
      <c r="AA221" s="40"/>
      <c r="AB221" s="40"/>
      <c r="AC221" s="40"/>
      <c r="AD221" s="40"/>
      <c r="AE221" s="40"/>
      <c r="AT221" s="19" t="s">
        <v>132</v>
      </c>
      <c r="AU221" s="19" t="s">
        <v>81</v>
      </c>
    </row>
    <row r="222" s="2" customFormat="1" ht="16.5" customHeight="1">
      <c r="A222" s="40"/>
      <c r="B222" s="41"/>
      <c r="C222" s="254" t="s">
        <v>346</v>
      </c>
      <c r="D222" s="254" t="s">
        <v>262</v>
      </c>
      <c r="E222" s="255" t="s">
        <v>347</v>
      </c>
      <c r="F222" s="256" t="s">
        <v>348</v>
      </c>
      <c r="G222" s="257" t="s">
        <v>309</v>
      </c>
      <c r="H222" s="258">
        <v>1</v>
      </c>
      <c r="I222" s="259"/>
      <c r="J222" s="258">
        <f>ROUND(I222*H222,0)</f>
        <v>0</v>
      </c>
      <c r="K222" s="256" t="s">
        <v>20</v>
      </c>
      <c r="L222" s="260"/>
      <c r="M222" s="261" t="s">
        <v>20</v>
      </c>
      <c r="N222" s="262" t="s">
        <v>43</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265</v>
      </c>
      <c r="AT222" s="226" t="s">
        <v>262</v>
      </c>
      <c r="AU222" s="226" t="s">
        <v>81</v>
      </c>
      <c r="AY222" s="19" t="s">
        <v>122</v>
      </c>
      <c r="BE222" s="227">
        <f>IF(N222="základní",J222,0)</f>
        <v>0</v>
      </c>
      <c r="BF222" s="227">
        <f>IF(N222="snížená",J222,0)</f>
        <v>0</v>
      </c>
      <c r="BG222" s="227">
        <f>IF(N222="zákl. přenesená",J222,0)</f>
        <v>0</v>
      </c>
      <c r="BH222" s="227">
        <f>IF(N222="sníž. přenesená",J222,0)</f>
        <v>0</v>
      </c>
      <c r="BI222" s="227">
        <f>IF(N222="nulová",J222,0)</f>
        <v>0</v>
      </c>
      <c r="BJ222" s="19" t="s">
        <v>8</v>
      </c>
      <c r="BK222" s="227">
        <f>ROUND(I222*H222,0)</f>
        <v>0</v>
      </c>
      <c r="BL222" s="19" t="s">
        <v>224</v>
      </c>
      <c r="BM222" s="226" t="s">
        <v>349</v>
      </c>
    </row>
    <row r="223" s="2" customFormat="1">
      <c r="A223" s="40"/>
      <c r="B223" s="41"/>
      <c r="C223" s="42"/>
      <c r="D223" s="228" t="s">
        <v>132</v>
      </c>
      <c r="E223" s="42"/>
      <c r="F223" s="229" t="s">
        <v>348</v>
      </c>
      <c r="G223" s="42"/>
      <c r="H223" s="42"/>
      <c r="I223" s="134"/>
      <c r="J223" s="42"/>
      <c r="K223" s="42"/>
      <c r="L223" s="46"/>
      <c r="M223" s="230"/>
      <c r="N223" s="231"/>
      <c r="O223" s="86"/>
      <c r="P223" s="86"/>
      <c r="Q223" s="86"/>
      <c r="R223" s="86"/>
      <c r="S223" s="86"/>
      <c r="T223" s="87"/>
      <c r="U223" s="40"/>
      <c r="V223" s="40"/>
      <c r="W223" s="40"/>
      <c r="X223" s="40"/>
      <c r="Y223" s="40"/>
      <c r="Z223" s="40"/>
      <c r="AA223" s="40"/>
      <c r="AB223" s="40"/>
      <c r="AC223" s="40"/>
      <c r="AD223" s="40"/>
      <c r="AE223" s="40"/>
      <c r="AT223" s="19" t="s">
        <v>132</v>
      </c>
      <c r="AU223" s="19" t="s">
        <v>81</v>
      </c>
    </row>
    <row r="224" s="2" customFormat="1" ht="16.5" customHeight="1">
      <c r="A224" s="40"/>
      <c r="B224" s="41"/>
      <c r="C224" s="254" t="s">
        <v>350</v>
      </c>
      <c r="D224" s="254" t="s">
        <v>262</v>
      </c>
      <c r="E224" s="255" t="s">
        <v>351</v>
      </c>
      <c r="F224" s="256" t="s">
        <v>352</v>
      </c>
      <c r="G224" s="257" t="s">
        <v>309</v>
      </c>
      <c r="H224" s="258">
        <v>2</v>
      </c>
      <c r="I224" s="259"/>
      <c r="J224" s="258">
        <f>ROUND(I224*H224,0)</f>
        <v>0</v>
      </c>
      <c r="K224" s="256" t="s">
        <v>20</v>
      </c>
      <c r="L224" s="260"/>
      <c r="M224" s="261" t="s">
        <v>20</v>
      </c>
      <c r="N224" s="262" t="s">
        <v>43</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265</v>
      </c>
      <c r="AT224" s="226" t="s">
        <v>262</v>
      </c>
      <c r="AU224" s="226" t="s">
        <v>81</v>
      </c>
      <c r="AY224" s="19" t="s">
        <v>122</v>
      </c>
      <c r="BE224" s="227">
        <f>IF(N224="základní",J224,0)</f>
        <v>0</v>
      </c>
      <c r="BF224" s="227">
        <f>IF(N224="snížená",J224,0)</f>
        <v>0</v>
      </c>
      <c r="BG224" s="227">
        <f>IF(N224="zákl. přenesená",J224,0)</f>
        <v>0</v>
      </c>
      <c r="BH224" s="227">
        <f>IF(N224="sníž. přenesená",J224,0)</f>
        <v>0</v>
      </c>
      <c r="BI224" s="227">
        <f>IF(N224="nulová",J224,0)</f>
        <v>0</v>
      </c>
      <c r="BJ224" s="19" t="s">
        <v>8</v>
      </c>
      <c r="BK224" s="227">
        <f>ROUND(I224*H224,0)</f>
        <v>0</v>
      </c>
      <c r="BL224" s="19" t="s">
        <v>224</v>
      </c>
      <c r="BM224" s="226" t="s">
        <v>353</v>
      </c>
    </row>
    <row r="225" s="2" customFormat="1">
      <c r="A225" s="40"/>
      <c r="B225" s="41"/>
      <c r="C225" s="42"/>
      <c r="D225" s="228" t="s">
        <v>132</v>
      </c>
      <c r="E225" s="42"/>
      <c r="F225" s="229" t="s">
        <v>352</v>
      </c>
      <c r="G225" s="42"/>
      <c r="H225" s="42"/>
      <c r="I225" s="134"/>
      <c r="J225" s="42"/>
      <c r="K225" s="42"/>
      <c r="L225" s="46"/>
      <c r="M225" s="230"/>
      <c r="N225" s="231"/>
      <c r="O225" s="86"/>
      <c r="P225" s="86"/>
      <c r="Q225" s="86"/>
      <c r="R225" s="86"/>
      <c r="S225" s="86"/>
      <c r="T225" s="87"/>
      <c r="U225" s="40"/>
      <c r="V225" s="40"/>
      <c r="W225" s="40"/>
      <c r="X225" s="40"/>
      <c r="Y225" s="40"/>
      <c r="Z225" s="40"/>
      <c r="AA225" s="40"/>
      <c r="AB225" s="40"/>
      <c r="AC225" s="40"/>
      <c r="AD225" s="40"/>
      <c r="AE225" s="40"/>
      <c r="AT225" s="19" t="s">
        <v>132</v>
      </c>
      <c r="AU225" s="19" t="s">
        <v>81</v>
      </c>
    </row>
    <row r="226" s="2" customFormat="1" ht="16.5" customHeight="1">
      <c r="A226" s="40"/>
      <c r="B226" s="41"/>
      <c r="C226" s="254" t="s">
        <v>354</v>
      </c>
      <c r="D226" s="254" t="s">
        <v>262</v>
      </c>
      <c r="E226" s="255" t="s">
        <v>355</v>
      </c>
      <c r="F226" s="256" t="s">
        <v>356</v>
      </c>
      <c r="G226" s="257" t="s">
        <v>309</v>
      </c>
      <c r="H226" s="258">
        <v>2</v>
      </c>
      <c r="I226" s="259"/>
      <c r="J226" s="258">
        <f>ROUND(I226*H226,0)</f>
        <v>0</v>
      </c>
      <c r="K226" s="256" t="s">
        <v>20</v>
      </c>
      <c r="L226" s="260"/>
      <c r="M226" s="261" t="s">
        <v>20</v>
      </c>
      <c r="N226" s="262" t="s">
        <v>43</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265</v>
      </c>
      <c r="AT226" s="226" t="s">
        <v>262</v>
      </c>
      <c r="AU226" s="226" t="s">
        <v>81</v>
      </c>
      <c r="AY226" s="19" t="s">
        <v>122</v>
      </c>
      <c r="BE226" s="227">
        <f>IF(N226="základní",J226,0)</f>
        <v>0</v>
      </c>
      <c r="BF226" s="227">
        <f>IF(N226="snížená",J226,0)</f>
        <v>0</v>
      </c>
      <c r="BG226" s="227">
        <f>IF(N226="zákl. přenesená",J226,0)</f>
        <v>0</v>
      </c>
      <c r="BH226" s="227">
        <f>IF(N226="sníž. přenesená",J226,0)</f>
        <v>0</v>
      </c>
      <c r="BI226" s="227">
        <f>IF(N226="nulová",J226,0)</f>
        <v>0</v>
      </c>
      <c r="BJ226" s="19" t="s">
        <v>8</v>
      </c>
      <c r="BK226" s="227">
        <f>ROUND(I226*H226,0)</f>
        <v>0</v>
      </c>
      <c r="BL226" s="19" t="s">
        <v>224</v>
      </c>
      <c r="BM226" s="226" t="s">
        <v>357</v>
      </c>
    </row>
    <row r="227" s="2" customFormat="1">
      <c r="A227" s="40"/>
      <c r="B227" s="41"/>
      <c r="C227" s="42"/>
      <c r="D227" s="228" t="s">
        <v>132</v>
      </c>
      <c r="E227" s="42"/>
      <c r="F227" s="229" t="s">
        <v>356</v>
      </c>
      <c r="G227" s="42"/>
      <c r="H227" s="42"/>
      <c r="I227" s="134"/>
      <c r="J227" s="42"/>
      <c r="K227" s="42"/>
      <c r="L227" s="46"/>
      <c r="M227" s="230"/>
      <c r="N227" s="231"/>
      <c r="O227" s="86"/>
      <c r="P227" s="86"/>
      <c r="Q227" s="86"/>
      <c r="R227" s="86"/>
      <c r="S227" s="86"/>
      <c r="T227" s="87"/>
      <c r="U227" s="40"/>
      <c r="V227" s="40"/>
      <c r="W227" s="40"/>
      <c r="X227" s="40"/>
      <c r="Y227" s="40"/>
      <c r="Z227" s="40"/>
      <c r="AA227" s="40"/>
      <c r="AB227" s="40"/>
      <c r="AC227" s="40"/>
      <c r="AD227" s="40"/>
      <c r="AE227" s="40"/>
      <c r="AT227" s="19" t="s">
        <v>132</v>
      </c>
      <c r="AU227" s="19" t="s">
        <v>81</v>
      </c>
    </row>
    <row r="228" s="2" customFormat="1" ht="16.5" customHeight="1">
      <c r="A228" s="40"/>
      <c r="B228" s="41"/>
      <c r="C228" s="254" t="s">
        <v>358</v>
      </c>
      <c r="D228" s="254" t="s">
        <v>262</v>
      </c>
      <c r="E228" s="255" t="s">
        <v>359</v>
      </c>
      <c r="F228" s="256" t="s">
        <v>360</v>
      </c>
      <c r="G228" s="257" t="s">
        <v>309</v>
      </c>
      <c r="H228" s="258">
        <v>14</v>
      </c>
      <c r="I228" s="259"/>
      <c r="J228" s="258">
        <f>ROUND(I228*H228,0)</f>
        <v>0</v>
      </c>
      <c r="K228" s="256" t="s">
        <v>20</v>
      </c>
      <c r="L228" s="260"/>
      <c r="M228" s="261" t="s">
        <v>20</v>
      </c>
      <c r="N228" s="262" t="s">
        <v>43</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265</v>
      </c>
      <c r="AT228" s="226" t="s">
        <v>262</v>
      </c>
      <c r="AU228" s="226" t="s">
        <v>81</v>
      </c>
      <c r="AY228" s="19" t="s">
        <v>122</v>
      </c>
      <c r="BE228" s="227">
        <f>IF(N228="základní",J228,0)</f>
        <v>0</v>
      </c>
      <c r="BF228" s="227">
        <f>IF(N228="snížená",J228,0)</f>
        <v>0</v>
      </c>
      <c r="BG228" s="227">
        <f>IF(N228="zákl. přenesená",J228,0)</f>
        <v>0</v>
      </c>
      <c r="BH228" s="227">
        <f>IF(N228="sníž. přenesená",J228,0)</f>
        <v>0</v>
      </c>
      <c r="BI228" s="227">
        <f>IF(N228="nulová",J228,0)</f>
        <v>0</v>
      </c>
      <c r="BJ228" s="19" t="s">
        <v>8</v>
      </c>
      <c r="BK228" s="227">
        <f>ROUND(I228*H228,0)</f>
        <v>0</v>
      </c>
      <c r="BL228" s="19" t="s">
        <v>224</v>
      </c>
      <c r="BM228" s="226" t="s">
        <v>361</v>
      </c>
    </row>
    <row r="229" s="2" customFormat="1">
      <c r="A229" s="40"/>
      <c r="B229" s="41"/>
      <c r="C229" s="42"/>
      <c r="D229" s="228" t="s">
        <v>132</v>
      </c>
      <c r="E229" s="42"/>
      <c r="F229" s="229" t="s">
        <v>360</v>
      </c>
      <c r="G229" s="42"/>
      <c r="H229" s="42"/>
      <c r="I229" s="134"/>
      <c r="J229" s="42"/>
      <c r="K229" s="42"/>
      <c r="L229" s="46"/>
      <c r="M229" s="230"/>
      <c r="N229" s="231"/>
      <c r="O229" s="86"/>
      <c r="P229" s="86"/>
      <c r="Q229" s="86"/>
      <c r="R229" s="86"/>
      <c r="S229" s="86"/>
      <c r="T229" s="87"/>
      <c r="U229" s="40"/>
      <c r="V229" s="40"/>
      <c r="W229" s="40"/>
      <c r="X229" s="40"/>
      <c r="Y229" s="40"/>
      <c r="Z229" s="40"/>
      <c r="AA229" s="40"/>
      <c r="AB229" s="40"/>
      <c r="AC229" s="40"/>
      <c r="AD229" s="40"/>
      <c r="AE229" s="40"/>
      <c r="AT229" s="19" t="s">
        <v>132</v>
      </c>
      <c r="AU229" s="19" t="s">
        <v>81</v>
      </c>
    </row>
    <row r="230" s="2" customFormat="1" ht="16.5" customHeight="1">
      <c r="A230" s="40"/>
      <c r="B230" s="41"/>
      <c r="C230" s="254" t="s">
        <v>362</v>
      </c>
      <c r="D230" s="254" t="s">
        <v>262</v>
      </c>
      <c r="E230" s="255" t="s">
        <v>363</v>
      </c>
      <c r="F230" s="256" t="s">
        <v>364</v>
      </c>
      <c r="G230" s="257" t="s">
        <v>309</v>
      </c>
      <c r="H230" s="258">
        <v>14</v>
      </c>
      <c r="I230" s="259"/>
      <c r="J230" s="258">
        <f>ROUND(I230*H230,0)</f>
        <v>0</v>
      </c>
      <c r="K230" s="256" t="s">
        <v>20</v>
      </c>
      <c r="L230" s="260"/>
      <c r="M230" s="261" t="s">
        <v>20</v>
      </c>
      <c r="N230" s="262" t="s">
        <v>43</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265</v>
      </c>
      <c r="AT230" s="226" t="s">
        <v>262</v>
      </c>
      <c r="AU230" s="226" t="s">
        <v>81</v>
      </c>
      <c r="AY230" s="19" t="s">
        <v>122</v>
      </c>
      <c r="BE230" s="227">
        <f>IF(N230="základní",J230,0)</f>
        <v>0</v>
      </c>
      <c r="BF230" s="227">
        <f>IF(N230="snížená",J230,0)</f>
        <v>0</v>
      </c>
      <c r="BG230" s="227">
        <f>IF(N230="zákl. přenesená",J230,0)</f>
        <v>0</v>
      </c>
      <c r="BH230" s="227">
        <f>IF(N230="sníž. přenesená",J230,0)</f>
        <v>0</v>
      </c>
      <c r="BI230" s="227">
        <f>IF(N230="nulová",J230,0)</f>
        <v>0</v>
      </c>
      <c r="BJ230" s="19" t="s">
        <v>8</v>
      </c>
      <c r="BK230" s="227">
        <f>ROUND(I230*H230,0)</f>
        <v>0</v>
      </c>
      <c r="BL230" s="19" t="s">
        <v>224</v>
      </c>
      <c r="BM230" s="226" t="s">
        <v>365</v>
      </c>
    </row>
    <row r="231" s="2" customFormat="1">
      <c r="A231" s="40"/>
      <c r="B231" s="41"/>
      <c r="C231" s="42"/>
      <c r="D231" s="228" t="s">
        <v>132</v>
      </c>
      <c r="E231" s="42"/>
      <c r="F231" s="229" t="s">
        <v>364</v>
      </c>
      <c r="G231" s="42"/>
      <c r="H231" s="42"/>
      <c r="I231" s="134"/>
      <c r="J231" s="42"/>
      <c r="K231" s="42"/>
      <c r="L231" s="46"/>
      <c r="M231" s="230"/>
      <c r="N231" s="231"/>
      <c r="O231" s="86"/>
      <c r="P231" s="86"/>
      <c r="Q231" s="86"/>
      <c r="R231" s="86"/>
      <c r="S231" s="86"/>
      <c r="T231" s="87"/>
      <c r="U231" s="40"/>
      <c r="V231" s="40"/>
      <c r="W231" s="40"/>
      <c r="X231" s="40"/>
      <c r="Y231" s="40"/>
      <c r="Z231" s="40"/>
      <c r="AA231" s="40"/>
      <c r="AB231" s="40"/>
      <c r="AC231" s="40"/>
      <c r="AD231" s="40"/>
      <c r="AE231" s="40"/>
      <c r="AT231" s="19" t="s">
        <v>132</v>
      </c>
      <c r="AU231" s="19" t="s">
        <v>81</v>
      </c>
    </row>
    <row r="232" s="2" customFormat="1" ht="16.5" customHeight="1">
      <c r="A232" s="40"/>
      <c r="B232" s="41"/>
      <c r="C232" s="254" t="s">
        <v>366</v>
      </c>
      <c r="D232" s="254" t="s">
        <v>262</v>
      </c>
      <c r="E232" s="255" t="s">
        <v>367</v>
      </c>
      <c r="F232" s="256" t="s">
        <v>368</v>
      </c>
      <c r="G232" s="257" t="s">
        <v>309</v>
      </c>
      <c r="H232" s="258">
        <v>1</v>
      </c>
      <c r="I232" s="259"/>
      <c r="J232" s="258">
        <f>ROUND(I232*H232,0)</f>
        <v>0</v>
      </c>
      <c r="K232" s="256" t="s">
        <v>20</v>
      </c>
      <c r="L232" s="260"/>
      <c r="M232" s="261" t="s">
        <v>20</v>
      </c>
      <c r="N232" s="262" t="s">
        <v>43</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265</v>
      </c>
      <c r="AT232" s="226" t="s">
        <v>262</v>
      </c>
      <c r="AU232" s="226" t="s">
        <v>81</v>
      </c>
      <c r="AY232" s="19" t="s">
        <v>122</v>
      </c>
      <c r="BE232" s="227">
        <f>IF(N232="základní",J232,0)</f>
        <v>0</v>
      </c>
      <c r="BF232" s="227">
        <f>IF(N232="snížená",J232,0)</f>
        <v>0</v>
      </c>
      <c r="BG232" s="227">
        <f>IF(N232="zákl. přenesená",J232,0)</f>
        <v>0</v>
      </c>
      <c r="BH232" s="227">
        <f>IF(N232="sníž. přenesená",J232,0)</f>
        <v>0</v>
      </c>
      <c r="BI232" s="227">
        <f>IF(N232="nulová",J232,0)</f>
        <v>0</v>
      </c>
      <c r="BJ232" s="19" t="s">
        <v>8</v>
      </c>
      <c r="BK232" s="227">
        <f>ROUND(I232*H232,0)</f>
        <v>0</v>
      </c>
      <c r="BL232" s="19" t="s">
        <v>224</v>
      </c>
      <c r="BM232" s="226" t="s">
        <v>369</v>
      </c>
    </row>
    <row r="233" s="2" customFormat="1">
      <c r="A233" s="40"/>
      <c r="B233" s="41"/>
      <c r="C233" s="42"/>
      <c r="D233" s="228" t="s">
        <v>132</v>
      </c>
      <c r="E233" s="42"/>
      <c r="F233" s="229" t="s">
        <v>368</v>
      </c>
      <c r="G233" s="42"/>
      <c r="H233" s="42"/>
      <c r="I233" s="134"/>
      <c r="J233" s="42"/>
      <c r="K233" s="42"/>
      <c r="L233" s="46"/>
      <c r="M233" s="230"/>
      <c r="N233" s="231"/>
      <c r="O233" s="86"/>
      <c r="P233" s="86"/>
      <c r="Q233" s="86"/>
      <c r="R233" s="86"/>
      <c r="S233" s="86"/>
      <c r="T233" s="87"/>
      <c r="U233" s="40"/>
      <c r="V233" s="40"/>
      <c r="W233" s="40"/>
      <c r="X233" s="40"/>
      <c r="Y233" s="40"/>
      <c r="Z233" s="40"/>
      <c r="AA233" s="40"/>
      <c r="AB233" s="40"/>
      <c r="AC233" s="40"/>
      <c r="AD233" s="40"/>
      <c r="AE233" s="40"/>
      <c r="AT233" s="19" t="s">
        <v>132</v>
      </c>
      <c r="AU233" s="19" t="s">
        <v>81</v>
      </c>
    </row>
    <row r="234" s="2" customFormat="1" ht="16.5" customHeight="1">
      <c r="A234" s="40"/>
      <c r="B234" s="41"/>
      <c r="C234" s="254" t="s">
        <v>370</v>
      </c>
      <c r="D234" s="254" t="s">
        <v>262</v>
      </c>
      <c r="E234" s="255" t="s">
        <v>371</v>
      </c>
      <c r="F234" s="256" t="s">
        <v>372</v>
      </c>
      <c r="G234" s="257" t="s">
        <v>309</v>
      </c>
      <c r="H234" s="258">
        <v>1</v>
      </c>
      <c r="I234" s="259"/>
      <c r="J234" s="258">
        <f>ROUND(I234*H234,0)</f>
        <v>0</v>
      </c>
      <c r="K234" s="256" t="s">
        <v>20</v>
      </c>
      <c r="L234" s="260"/>
      <c r="M234" s="261" t="s">
        <v>20</v>
      </c>
      <c r="N234" s="262" t="s">
        <v>43</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265</v>
      </c>
      <c r="AT234" s="226" t="s">
        <v>262</v>
      </c>
      <c r="AU234" s="226" t="s">
        <v>81</v>
      </c>
      <c r="AY234" s="19" t="s">
        <v>122</v>
      </c>
      <c r="BE234" s="227">
        <f>IF(N234="základní",J234,0)</f>
        <v>0</v>
      </c>
      <c r="BF234" s="227">
        <f>IF(N234="snížená",J234,0)</f>
        <v>0</v>
      </c>
      <c r="BG234" s="227">
        <f>IF(N234="zákl. přenesená",J234,0)</f>
        <v>0</v>
      </c>
      <c r="BH234" s="227">
        <f>IF(N234="sníž. přenesená",J234,0)</f>
        <v>0</v>
      </c>
      <c r="BI234" s="227">
        <f>IF(N234="nulová",J234,0)</f>
        <v>0</v>
      </c>
      <c r="BJ234" s="19" t="s">
        <v>8</v>
      </c>
      <c r="BK234" s="227">
        <f>ROUND(I234*H234,0)</f>
        <v>0</v>
      </c>
      <c r="BL234" s="19" t="s">
        <v>224</v>
      </c>
      <c r="BM234" s="226" t="s">
        <v>373</v>
      </c>
    </row>
    <row r="235" s="2" customFormat="1">
      <c r="A235" s="40"/>
      <c r="B235" s="41"/>
      <c r="C235" s="42"/>
      <c r="D235" s="228" t="s">
        <v>132</v>
      </c>
      <c r="E235" s="42"/>
      <c r="F235" s="229" t="s">
        <v>372</v>
      </c>
      <c r="G235" s="42"/>
      <c r="H235" s="42"/>
      <c r="I235" s="134"/>
      <c r="J235" s="42"/>
      <c r="K235" s="42"/>
      <c r="L235" s="46"/>
      <c r="M235" s="230"/>
      <c r="N235" s="231"/>
      <c r="O235" s="86"/>
      <c r="P235" s="86"/>
      <c r="Q235" s="86"/>
      <c r="R235" s="86"/>
      <c r="S235" s="86"/>
      <c r="T235" s="87"/>
      <c r="U235" s="40"/>
      <c r="V235" s="40"/>
      <c r="W235" s="40"/>
      <c r="X235" s="40"/>
      <c r="Y235" s="40"/>
      <c r="Z235" s="40"/>
      <c r="AA235" s="40"/>
      <c r="AB235" s="40"/>
      <c r="AC235" s="40"/>
      <c r="AD235" s="40"/>
      <c r="AE235" s="40"/>
      <c r="AT235" s="19" t="s">
        <v>132</v>
      </c>
      <c r="AU235" s="19" t="s">
        <v>81</v>
      </c>
    </row>
    <row r="236" s="2" customFormat="1" ht="16.5" customHeight="1">
      <c r="A236" s="40"/>
      <c r="B236" s="41"/>
      <c r="C236" s="254" t="s">
        <v>374</v>
      </c>
      <c r="D236" s="254" t="s">
        <v>262</v>
      </c>
      <c r="E236" s="255" t="s">
        <v>375</v>
      </c>
      <c r="F236" s="256" t="s">
        <v>376</v>
      </c>
      <c r="G236" s="257" t="s">
        <v>309</v>
      </c>
      <c r="H236" s="258">
        <v>1</v>
      </c>
      <c r="I236" s="259"/>
      <c r="J236" s="258">
        <f>ROUND(I236*H236,0)</f>
        <v>0</v>
      </c>
      <c r="K236" s="256" t="s">
        <v>20</v>
      </c>
      <c r="L236" s="260"/>
      <c r="M236" s="261" t="s">
        <v>20</v>
      </c>
      <c r="N236" s="262" t="s">
        <v>43</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265</v>
      </c>
      <c r="AT236" s="226" t="s">
        <v>262</v>
      </c>
      <c r="AU236" s="226" t="s">
        <v>81</v>
      </c>
      <c r="AY236" s="19" t="s">
        <v>122</v>
      </c>
      <c r="BE236" s="227">
        <f>IF(N236="základní",J236,0)</f>
        <v>0</v>
      </c>
      <c r="BF236" s="227">
        <f>IF(N236="snížená",J236,0)</f>
        <v>0</v>
      </c>
      <c r="BG236" s="227">
        <f>IF(N236="zákl. přenesená",J236,0)</f>
        <v>0</v>
      </c>
      <c r="BH236" s="227">
        <f>IF(N236="sníž. přenesená",J236,0)</f>
        <v>0</v>
      </c>
      <c r="BI236" s="227">
        <f>IF(N236="nulová",J236,0)</f>
        <v>0</v>
      </c>
      <c r="BJ236" s="19" t="s">
        <v>8</v>
      </c>
      <c r="BK236" s="227">
        <f>ROUND(I236*H236,0)</f>
        <v>0</v>
      </c>
      <c r="BL236" s="19" t="s">
        <v>224</v>
      </c>
      <c r="BM236" s="226" t="s">
        <v>377</v>
      </c>
    </row>
    <row r="237" s="2" customFormat="1">
      <c r="A237" s="40"/>
      <c r="B237" s="41"/>
      <c r="C237" s="42"/>
      <c r="D237" s="228" t="s">
        <v>132</v>
      </c>
      <c r="E237" s="42"/>
      <c r="F237" s="229" t="s">
        <v>376</v>
      </c>
      <c r="G237" s="42"/>
      <c r="H237" s="42"/>
      <c r="I237" s="134"/>
      <c r="J237" s="42"/>
      <c r="K237" s="42"/>
      <c r="L237" s="46"/>
      <c r="M237" s="230"/>
      <c r="N237" s="231"/>
      <c r="O237" s="86"/>
      <c r="P237" s="86"/>
      <c r="Q237" s="86"/>
      <c r="R237" s="86"/>
      <c r="S237" s="86"/>
      <c r="T237" s="87"/>
      <c r="U237" s="40"/>
      <c r="V237" s="40"/>
      <c r="W237" s="40"/>
      <c r="X237" s="40"/>
      <c r="Y237" s="40"/>
      <c r="Z237" s="40"/>
      <c r="AA237" s="40"/>
      <c r="AB237" s="40"/>
      <c r="AC237" s="40"/>
      <c r="AD237" s="40"/>
      <c r="AE237" s="40"/>
      <c r="AT237" s="19" t="s">
        <v>132</v>
      </c>
      <c r="AU237" s="19" t="s">
        <v>81</v>
      </c>
    </row>
    <row r="238" s="2" customFormat="1" ht="16.5" customHeight="1">
      <c r="A238" s="40"/>
      <c r="B238" s="41"/>
      <c r="C238" s="254" t="s">
        <v>378</v>
      </c>
      <c r="D238" s="254" t="s">
        <v>262</v>
      </c>
      <c r="E238" s="255" t="s">
        <v>379</v>
      </c>
      <c r="F238" s="256" t="s">
        <v>380</v>
      </c>
      <c r="G238" s="257" t="s">
        <v>309</v>
      </c>
      <c r="H238" s="258">
        <v>1</v>
      </c>
      <c r="I238" s="259"/>
      <c r="J238" s="258">
        <f>ROUND(I238*H238,0)</f>
        <v>0</v>
      </c>
      <c r="K238" s="256" t="s">
        <v>20</v>
      </c>
      <c r="L238" s="260"/>
      <c r="M238" s="261" t="s">
        <v>20</v>
      </c>
      <c r="N238" s="262" t="s">
        <v>43</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265</v>
      </c>
      <c r="AT238" s="226" t="s">
        <v>262</v>
      </c>
      <c r="AU238" s="226" t="s">
        <v>81</v>
      </c>
      <c r="AY238" s="19" t="s">
        <v>122</v>
      </c>
      <c r="BE238" s="227">
        <f>IF(N238="základní",J238,0)</f>
        <v>0</v>
      </c>
      <c r="BF238" s="227">
        <f>IF(N238="snížená",J238,0)</f>
        <v>0</v>
      </c>
      <c r="BG238" s="227">
        <f>IF(N238="zákl. přenesená",J238,0)</f>
        <v>0</v>
      </c>
      <c r="BH238" s="227">
        <f>IF(N238="sníž. přenesená",J238,0)</f>
        <v>0</v>
      </c>
      <c r="BI238" s="227">
        <f>IF(N238="nulová",J238,0)</f>
        <v>0</v>
      </c>
      <c r="BJ238" s="19" t="s">
        <v>8</v>
      </c>
      <c r="BK238" s="227">
        <f>ROUND(I238*H238,0)</f>
        <v>0</v>
      </c>
      <c r="BL238" s="19" t="s">
        <v>224</v>
      </c>
      <c r="BM238" s="226" t="s">
        <v>381</v>
      </c>
    </row>
    <row r="239" s="2" customFormat="1">
      <c r="A239" s="40"/>
      <c r="B239" s="41"/>
      <c r="C239" s="42"/>
      <c r="D239" s="228" t="s">
        <v>132</v>
      </c>
      <c r="E239" s="42"/>
      <c r="F239" s="229" t="s">
        <v>380</v>
      </c>
      <c r="G239" s="42"/>
      <c r="H239" s="42"/>
      <c r="I239" s="134"/>
      <c r="J239" s="42"/>
      <c r="K239" s="42"/>
      <c r="L239" s="46"/>
      <c r="M239" s="230"/>
      <c r="N239" s="231"/>
      <c r="O239" s="86"/>
      <c r="P239" s="86"/>
      <c r="Q239" s="86"/>
      <c r="R239" s="86"/>
      <c r="S239" s="86"/>
      <c r="T239" s="87"/>
      <c r="U239" s="40"/>
      <c r="V239" s="40"/>
      <c r="W239" s="40"/>
      <c r="X239" s="40"/>
      <c r="Y239" s="40"/>
      <c r="Z239" s="40"/>
      <c r="AA239" s="40"/>
      <c r="AB239" s="40"/>
      <c r="AC239" s="40"/>
      <c r="AD239" s="40"/>
      <c r="AE239" s="40"/>
      <c r="AT239" s="19" t="s">
        <v>132</v>
      </c>
      <c r="AU239" s="19" t="s">
        <v>81</v>
      </c>
    </row>
    <row r="240" s="2" customFormat="1" ht="16.5" customHeight="1">
      <c r="A240" s="40"/>
      <c r="B240" s="41"/>
      <c r="C240" s="254" t="s">
        <v>382</v>
      </c>
      <c r="D240" s="254" t="s">
        <v>262</v>
      </c>
      <c r="E240" s="255" t="s">
        <v>383</v>
      </c>
      <c r="F240" s="256" t="s">
        <v>384</v>
      </c>
      <c r="G240" s="257" t="s">
        <v>309</v>
      </c>
      <c r="H240" s="258">
        <v>1</v>
      </c>
      <c r="I240" s="259"/>
      <c r="J240" s="258">
        <f>ROUND(I240*H240,0)</f>
        <v>0</v>
      </c>
      <c r="K240" s="256" t="s">
        <v>20</v>
      </c>
      <c r="L240" s="260"/>
      <c r="M240" s="261" t="s">
        <v>20</v>
      </c>
      <c r="N240" s="262" t="s">
        <v>43</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265</v>
      </c>
      <c r="AT240" s="226" t="s">
        <v>262</v>
      </c>
      <c r="AU240" s="226" t="s">
        <v>81</v>
      </c>
      <c r="AY240" s="19" t="s">
        <v>122</v>
      </c>
      <c r="BE240" s="227">
        <f>IF(N240="základní",J240,0)</f>
        <v>0</v>
      </c>
      <c r="BF240" s="227">
        <f>IF(N240="snížená",J240,0)</f>
        <v>0</v>
      </c>
      <c r="BG240" s="227">
        <f>IF(N240="zákl. přenesená",J240,0)</f>
        <v>0</v>
      </c>
      <c r="BH240" s="227">
        <f>IF(N240="sníž. přenesená",J240,0)</f>
        <v>0</v>
      </c>
      <c r="BI240" s="227">
        <f>IF(N240="nulová",J240,0)</f>
        <v>0</v>
      </c>
      <c r="BJ240" s="19" t="s">
        <v>8</v>
      </c>
      <c r="BK240" s="227">
        <f>ROUND(I240*H240,0)</f>
        <v>0</v>
      </c>
      <c r="BL240" s="19" t="s">
        <v>224</v>
      </c>
      <c r="BM240" s="226" t="s">
        <v>385</v>
      </c>
    </row>
    <row r="241" s="2" customFormat="1">
      <c r="A241" s="40"/>
      <c r="B241" s="41"/>
      <c r="C241" s="42"/>
      <c r="D241" s="228" t="s">
        <v>132</v>
      </c>
      <c r="E241" s="42"/>
      <c r="F241" s="229" t="s">
        <v>384</v>
      </c>
      <c r="G241" s="42"/>
      <c r="H241" s="42"/>
      <c r="I241" s="134"/>
      <c r="J241" s="42"/>
      <c r="K241" s="42"/>
      <c r="L241" s="46"/>
      <c r="M241" s="230"/>
      <c r="N241" s="231"/>
      <c r="O241" s="86"/>
      <c r="P241" s="86"/>
      <c r="Q241" s="86"/>
      <c r="R241" s="86"/>
      <c r="S241" s="86"/>
      <c r="T241" s="87"/>
      <c r="U241" s="40"/>
      <c r="V241" s="40"/>
      <c r="W241" s="40"/>
      <c r="X241" s="40"/>
      <c r="Y241" s="40"/>
      <c r="Z241" s="40"/>
      <c r="AA241" s="40"/>
      <c r="AB241" s="40"/>
      <c r="AC241" s="40"/>
      <c r="AD241" s="40"/>
      <c r="AE241" s="40"/>
      <c r="AT241" s="19" t="s">
        <v>132</v>
      </c>
      <c r="AU241" s="19" t="s">
        <v>81</v>
      </c>
    </row>
    <row r="242" s="2" customFormat="1" ht="16.5" customHeight="1">
      <c r="A242" s="40"/>
      <c r="B242" s="41"/>
      <c r="C242" s="254" t="s">
        <v>386</v>
      </c>
      <c r="D242" s="254" t="s">
        <v>262</v>
      </c>
      <c r="E242" s="255" t="s">
        <v>387</v>
      </c>
      <c r="F242" s="256" t="s">
        <v>388</v>
      </c>
      <c r="G242" s="257" t="s">
        <v>309</v>
      </c>
      <c r="H242" s="258">
        <v>1</v>
      </c>
      <c r="I242" s="259"/>
      <c r="J242" s="258">
        <f>ROUND(I242*H242,0)</f>
        <v>0</v>
      </c>
      <c r="K242" s="256" t="s">
        <v>20</v>
      </c>
      <c r="L242" s="260"/>
      <c r="M242" s="261" t="s">
        <v>20</v>
      </c>
      <c r="N242" s="262" t="s">
        <v>43</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265</v>
      </c>
      <c r="AT242" s="226" t="s">
        <v>262</v>
      </c>
      <c r="AU242" s="226" t="s">
        <v>81</v>
      </c>
      <c r="AY242" s="19" t="s">
        <v>122</v>
      </c>
      <c r="BE242" s="227">
        <f>IF(N242="základní",J242,0)</f>
        <v>0</v>
      </c>
      <c r="BF242" s="227">
        <f>IF(N242="snížená",J242,0)</f>
        <v>0</v>
      </c>
      <c r="BG242" s="227">
        <f>IF(N242="zákl. přenesená",J242,0)</f>
        <v>0</v>
      </c>
      <c r="BH242" s="227">
        <f>IF(N242="sníž. přenesená",J242,0)</f>
        <v>0</v>
      </c>
      <c r="BI242" s="227">
        <f>IF(N242="nulová",J242,0)</f>
        <v>0</v>
      </c>
      <c r="BJ242" s="19" t="s">
        <v>8</v>
      </c>
      <c r="BK242" s="227">
        <f>ROUND(I242*H242,0)</f>
        <v>0</v>
      </c>
      <c r="BL242" s="19" t="s">
        <v>224</v>
      </c>
      <c r="BM242" s="226" t="s">
        <v>389</v>
      </c>
    </row>
    <row r="243" s="2" customFormat="1">
      <c r="A243" s="40"/>
      <c r="B243" s="41"/>
      <c r="C243" s="42"/>
      <c r="D243" s="228" t="s">
        <v>132</v>
      </c>
      <c r="E243" s="42"/>
      <c r="F243" s="229" t="s">
        <v>388</v>
      </c>
      <c r="G243" s="42"/>
      <c r="H243" s="42"/>
      <c r="I243" s="134"/>
      <c r="J243" s="42"/>
      <c r="K243" s="42"/>
      <c r="L243" s="46"/>
      <c r="M243" s="230"/>
      <c r="N243" s="231"/>
      <c r="O243" s="86"/>
      <c r="P243" s="86"/>
      <c r="Q243" s="86"/>
      <c r="R243" s="86"/>
      <c r="S243" s="86"/>
      <c r="T243" s="87"/>
      <c r="U243" s="40"/>
      <c r="V243" s="40"/>
      <c r="W243" s="40"/>
      <c r="X243" s="40"/>
      <c r="Y243" s="40"/>
      <c r="Z243" s="40"/>
      <c r="AA243" s="40"/>
      <c r="AB243" s="40"/>
      <c r="AC243" s="40"/>
      <c r="AD243" s="40"/>
      <c r="AE243" s="40"/>
      <c r="AT243" s="19" t="s">
        <v>132</v>
      </c>
      <c r="AU243" s="19" t="s">
        <v>81</v>
      </c>
    </row>
    <row r="244" s="2" customFormat="1" ht="16.5" customHeight="1">
      <c r="A244" s="40"/>
      <c r="B244" s="41"/>
      <c r="C244" s="254" t="s">
        <v>390</v>
      </c>
      <c r="D244" s="254" t="s">
        <v>262</v>
      </c>
      <c r="E244" s="255" t="s">
        <v>391</v>
      </c>
      <c r="F244" s="256" t="s">
        <v>392</v>
      </c>
      <c r="G244" s="257" t="s">
        <v>309</v>
      </c>
      <c r="H244" s="258">
        <v>1</v>
      </c>
      <c r="I244" s="259"/>
      <c r="J244" s="258">
        <f>ROUND(I244*H244,0)</f>
        <v>0</v>
      </c>
      <c r="K244" s="256" t="s">
        <v>20</v>
      </c>
      <c r="L244" s="260"/>
      <c r="M244" s="261" t="s">
        <v>20</v>
      </c>
      <c r="N244" s="262" t="s">
        <v>43</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265</v>
      </c>
      <c r="AT244" s="226" t="s">
        <v>262</v>
      </c>
      <c r="AU244" s="226" t="s">
        <v>81</v>
      </c>
      <c r="AY244" s="19" t="s">
        <v>122</v>
      </c>
      <c r="BE244" s="227">
        <f>IF(N244="základní",J244,0)</f>
        <v>0</v>
      </c>
      <c r="BF244" s="227">
        <f>IF(N244="snížená",J244,0)</f>
        <v>0</v>
      </c>
      <c r="BG244" s="227">
        <f>IF(N244="zákl. přenesená",J244,0)</f>
        <v>0</v>
      </c>
      <c r="BH244" s="227">
        <f>IF(N244="sníž. přenesená",J244,0)</f>
        <v>0</v>
      </c>
      <c r="BI244" s="227">
        <f>IF(N244="nulová",J244,0)</f>
        <v>0</v>
      </c>
      <c r="BJ244" s="19" t="s">
        <v>8</v>
      </c>
      <c r="BK244" s="227">
        <f>ROUND(I244*H244,0)</f>
        <v>0</v>
      </c>
      <c r="BL244" s="19" t="s">
        <v>224</v>
      </c>
      <c r="BM244" s="226" t="s">
        <v>393</v>
      </c>
    </row>
    <row r="245" s="2" customFormat="1">
      <c r="A245" s="40"/>
      <c r="B245" s="41"/>
      <c r="C245" s="42"/>
      <c r="D245" s="228" t="s">
        <v>132</v>
      </c>
      <c r="E245" s="42"/>
      <c r="F245" s="229" t="s">
        <v>392</v>
      </c>
      <c r="G245" s="42"/>
      <c r="H245" s="42"/>
      <c r="I245" s="134"/>
      <c r="J245" s="42"/>
      <c r="K245" s="42"/>
      <c r="L245" s="46"/>
      <c r="M245" s="230"/>
      <c r="N245" s="231"/>
      <c r="O245" s="86"/>
      <c r="P245" s="86"/>
      <c r="Q245" s="86"/>
      <c r="R245" s="86"/>
      <c r="S245" s="86"/>
      <c r="T245" s="87"/>
      <c r="U245" s="40"/>
      <c r="V245" s="40"/>
      <c r="W245" s="40"/>
      <c r="X245" s="40"/>
      <c r="Y245" s="40"/>
      <c r="Z245" s="40"/>
      <c r="AA245" s="40"/>
      <c r="AB245" s="40"/>
      <c r="AC245" s="40"/>
      <c r="AD245" s="40"/>
      <c r="AE245" s="40"/>
      <c r="AT245" s="19" t="s">
        <v>132</v>
      </c>
      <c r="AU245" s="19" t="s">
        <v>81</v>
      </c>
    </row>
    <row r="246" s="2" customFormat="1" ht="16.5" customHeight="1">
      <c r="A246" s="40"/>
      <c r="B246" s="41"/>
      <c r="C246" s="254" t="s">
        <v>394</v>
      </c>
      <c r="D246" s="254" t="s">
        <v>262</v>
      </c>
      <c r="E246" s="255" t="s">
        <v>395</v>
      </c>
      <c r="F246" s="256" t="s">
        <v>396</v>
      </c>
      <c r="G246" s="257" t="s">
        <v>309</v>
      </c>
      <c r="H246" s="258">
        <v>1</v>
      </c>
      <c r="I246" s="259"/>
      <c r="J246" s="258">
        <f>ROUND(I246*H246,0)</f>
        <v>0</v>
      </c>
      <c r="K246" s="256" t="s">
        <v>20</v>
      </c>
      <c r="L246" s="260"/>
      <c r="M246" s="261" t="s">
        <v>20</v>
      </c>
      <c r="N246" s="262" t="s">
        <v>43</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265</v>
      </c>
      <c r="AT246" s="226" t="s">
        <v>262</v>
      </c>
      <c r="AU246" s="226" t="s">
        <v>81</v>
      </c>
      <c r="AY246" s="19" t="s">
        <v>122</v>
      </c>
      <c r="BE246" s="227">
        <f>IF(N246="základní",J246,0)</f>
        <v>0</v>
      </c>
      <c r="BF246" s="227">
        <f>IF(N246="snížená",J246,0)</f>
        <v>0</v>
      </c>
      <c r="BG246" s="227">
        <f>IF(N246="zákl. přenesená",J246,0)</f>
        <v>0</v>
      </c>
      <c r="BH246" s="227">
        <f>IF(N246="sníž. přenesená",J246,0)</f>
        <v>0</v>
      </c>
      <c r="BI246" s="227">
        <f>IF(N246="nulová",J246,0)</f>
        <v>0</v>
      </c>
      <c r="BJ246" s="19" t="s">
        <v>8</v>
      </c>
      <c r="BK246" s="227">
        <f>ROUND(I246*H246,0)</f>
        <v>0</v>
      </c>
      <c r="BL246" s="19" t="s">
        <v>224</v>
      </c>
      <c r="BM246" s="226" t="s">
        <v>397</v>
      </c>
    </row>
    <row r="247" s="2" customFormat="1">
      <c r="A247" s="40"/>
      <c r="B247" s="41"/>
      <c r="C247" s="42"/>
      <c r="D247" s="228" t="s">
        <v>132</v>
      </c>
      <c r="E247" s="42"/>
      <c r="F247" s="229" t="s">
        <v>396</v>
      </c>
      <c r="G247" s="42"/>
      <c r="H247" s="42"/>
      <c r="I247" s="134"/>
      <c r="J247" s="42"/>
      <c r="K247" s="42"/>
      <c r="L247" s="46"/>
      <c r="M247" s="230"/>
      <c r="N247" s="231"/>
      <c r="O247" s="86"/>
      <c r="P247" s="86"/>
      <c r="Q247" s="86"/>
      <c r="R247" s="86"/>
      <c r="S247" s="86"/>
      <c r="T247" s="87"/>
      <c r="U247" s="40"/>
      <c r="V247" s="40"/>
      <c r="W247" s="40"/>
      <c r="X247" s="40"/>
      <c r="Y247" s="40"/>
      <c r="Z247" s="40"/>
      <c r="AA247" s="40"/>
      <c r="AB247" s="40"/>
      <c r="AC247" s="40"/>
      <c r="AD247" s="40"/>
      <c r="AE247" s="40"/>
      <c r="AT247" s="19" t="s">
        <v>132</v>
      </c>
      <c r="AU247" s="19" t="s">
        <v>81</v>
      </c>
    </row>
    <row r="248" s="2" customFormat="1" ht="16.5" customHeight="1">
      <c r="A248" s="40"/>
      <c r="B248" s="41"/>
      <c r="C248" s="254" t="s">
        <v>398</v>
      </c>
      <c r="D248" s="254" t="s">
        <v>262</v>
      </c>
      <c r="E248" s="255" t="s">
        <v>399</v>
      </c>
      <c r="F248" s="256" t="s">
        <v>400</v>
      </c>
      <c r="G248" s="257" t="s">
        <v>309</v>
      </c>
      <c r="H248" s="258">
        <v>1</v>
      </c>
      <c r="I248" s="259"/>
      <c r="J248" s="258">
        <f>ROUND(I248*H248,0)</f>
        <v>0</v>
      </c>
      <c r="K248" s="256" t="s">
        <v>20</v>
      </c>
      <c r="L248" s="260"/>
      <c r="M248" s="261" t="s">
        <v>20</v>
      </c>
      <c r="N248" s="262" t="s">
        <v>43</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265</v>
      </c>
      <c r="AT248" s="226" t="s">
        <v>262</v>
      </c>
      <c r="AU248" s="226" t="s">
        <v>81</v>
      </c>
      <c r="AY248" s="19" t="s">
        <v>122</v>
      </c>
      <c r="BE248" s="227">
        <f>IF(N248="základní",J248,0)</f>
        <v>0</v>
      </c>
      <c r="BF248" s="227">
        <f>IF(N248="snížená",J248,0)</f>
        <v>0</v>
      </c>
      <c r="BG248" s="227">
        <f>IF(N248="zákl. přenesená",J248,0)</f>
        <v>0</v>
      </c>
      <c r="BH248" s="227">
        <f>IF(N248="sníž. přenesená",J248,0)</f>
        <v>0</v>
      </c>
      <c r="BI248" s="227">
        <f>IF(N248="nulová",J248,0)</f>
        <v>0</v>
      </c>
      <c r="BJ248" s="19" t="s">
        <v>8</v>
      </c>
      <c r="BK248" s="227">
        <f>ROUND(I248*H248,0)</f>
        <v>0</v>
      </c>
      <c r="BL248" s="19" t="s">
        <v>224</v>
      </c>
      <c r="BM248" s="226" t="s">
        <v>401</v>
      </c>
    </row>
    <row r="249" s="2" customFormat="1">
      <c r="A249" s="40"/>
      <c r="B249" s="41"/>
      <c r="C249" s="42"/>
      <c r="D249" s="228" t="s">
        <v>132</v>
      </c>
      <c r="E249" s="42"/>
      <c r="F249" s="229" t="s">
        <v>400</v>
      </c>
      <c r="G249" s="42"/>
      <c r="H249" s="42"/>
      <c r="I249" s="134"/>
      <c r="J249" s="42"/>
      <c r="K249" s="42"/>
      <c r="L249" s="46"/>
      <c r="M249" s="230"/>
      <c r="N249" s="231"/>
      <c r="O249" s="86"/>
      <c r="P249" s="86"/>
      <c r="Q249" s="86"/>
      <c r="R249" s="86"/>
      <c r="S249" s="86"/>
      <c r="T249" s="87"/>
      <c r="U249" s="40"/>
      <c r="V249" s="40"/>
      <c r="W249" s="40"/>
      <c r="X249" s="40"/>
      <c r="Y249" s="40"/>
      <c r="Z249" s="40"/>
      <c r="AA249" s="40"/>
      <c r="AB249" s="40"/>
      <c r="AC249" s="40"/>
      <c r="AD249" s="40"/>
      <c r="AE249" s="40"/>
      <c r="AT249" s="19" t="s">
        <v>132</v>
      </c>
      <c r="AU249" s="19" t="s">
        <v>81</v>
      </c>
    </row>
    <row r="250" s="12" customFormat="1" ht="22.8" customHeight="1">
      <c r="A250" s="12"/>
      <c r="B250" s="200"/>
      <c r="C250" s="201"/>
      <c r="D250" s="202" t="s">
        <v>71</v>
      </c>
      <c r="E250" s="214" t="s">
        <v>402</v>
      </c>
      <c r="F250" s="214" t="s">
        <v>403</v>
      </c>
      <c r="G250" s="201"/>
      <c r="H250" s="201"/>
      <c r="I250" s="204"/>
      <c r="J250" s="215">
        <f>BK250</f>
        <v>0</v>
      </c>
      <c r="K250" s="201"/>
      <c r="L250" s="206"/>
      <c r="M250" s="207"/>
      <c r="N250" s="208"/>
      <c r="O250" s="208"/>
      <c r="P250" s="209">
        <f>SUM(P251:P290)</f>
        <v>0</v>
      </c>
      <c r="Q250" s="208"/>
      <c r="R250" s="209">
        <f>SUM(R251:R290)</f>
        <v>0</v>
      </c>
      <c r="S250" s="208"/>
      <c r="T250" s="210">
        <f>SUM(T251:T290)</f>
        <v>0</v>
      </c>
      <c r="U250" s="12"/>
      <c r="V250" s="12"/>
      <c r="W250" s="12"/>
      <c r="X250" s="12"/>
      <c r="Y250" s="12"/>
      <c r="Z250" s="12"/>
      <c r="AA250" s="12"/>
      <c r="AB250" s="12"/>
      <c r="AC250" s="12"/>
      <c r="AD250" s="12"/>
      <c r="AE250" s="12"/>
      <c r="AR250" s="211" t="s">
        <v>81</v>
      </c>
      <c r="AT250" s="212" t="s">
        <v>71</v>
      </c>
      <c r="AU250" s="212" t="s">
        <v>8</v>
      </c>
      <c r="AY250" s="211" t="s">
        <v>122</v>
      </c>
      <c r="BK250" s="213">
        <f>SUM(BK251:BK290)</f>
        <v>0</v>
      </c>
    </row>
    <row r="251" s="2" customFormat="1" ht="16.5" customHeight="1">
      <c r="A251" s="40"/>
      <c r="B251" s="41"/>
      <c r="C251" s="216" t="s">
        <v>404</v>
      </c>
      <c r="D251" s="216" t="s">
        <v>125</v>
      </c>
      <c r="E251" s="217" t="s">
        <v>405</v>
      </c>
      <c r="F251" s="218" t="s">
        <v>406</v>
      </c>
      <c r="G251" s="219" t="s">
        <v>295</v>
      </c>
      <c r="H251" s="220">
        <v>195</v>
      </c>
      <c r="I251" s="221"/>
      <c r="J251" s="220">
        <f>ROUND(I251*H251,0)</f>
        <v>0</v>
      </c>
      <c r="K251" s="218" t="s">
        <v>20</v>
      </c>
      <c r="L251" s="46"/>
      <c r="M251" s="222" t="s">
        <v>20</v>
      </c>
      <c r="N251" s="223" t="s">
        <v>43</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224</v>
      </c>
      <c r="AT251" s="226" t="s">
        <v>125</v>
      </c>
      <c r="AU251" s="226" t="s">
        <v>81</v>
      </c>
      <c r="AY251" s="19" t="s">
        <v>122</v>
      </c>
      <c r="BE251" s="227">
        <f>IF(N251="základní",J251,0)</f>
        <v>0</v>
      </c>
      <c r="BF251" s="227">
        <f>IF(N251="snížená",J251,0)</f>
        <v>0</v>
      </c>
      <c r="BG251" s="227">
        <f>IF(N251="zákl. přenesená",J251,0)</f>
        <v>0</v>
      </c>
      <c r="BH251" s="227">
        <f>IF(N251="sníž. přenesená",J251,0)</f>
        <v>0</v>
      </c>
      <c r="BI251" s="227">
        <f>IF(N251="nulová",J251,0)</f>
        <v>0</v>
      </c>
      <c r="BJ251" s="19" t="s">
        <v>8</v>
      </c>
      <c r="BK251" s="227">
        <f>ROUND(I251*H251,0)</f>
        <v>0</v>
      </c>
      <c r="BL251" s="19" t="s">
        <v>224</v>
      </c>
      <c r="BM251" s="226" t="s">
        <v>407</v>
      </c>
    </row>
    <row r="252" s="2" customFormat="1">
      <c r="A252" s="40"/>
      <c r="B252" s="41"/>
      <c r="C252" s="42"/>
      <c r="D252" s="228" t="s">
        <v>132</v>
      </c>
      <c r="E252" s="42"/>
      <c r="F252" s="229" t="s">
        <v>406</v>
      </c>
      <c r="G252" s="42"/>
      <c r="H252" s="42"/>
      <c r="I252" s="134"/>
      <c r="J252" s="42"/>
      <c r="K252" s="42"/>
      <c r="L252" s="46"/>
      <c r="M252" s="230"/>
      <c r="N252" s="231"/>
      <c r="O252" s="86"/>
      <c r="P252" s="86"/>
      <c r="Q252" s="86"/>
      <c r="R252" s="86"/>
      <c r="S252" s="86"/>
      <c r="T252" s="87"/>
      <c r="U252" s="40"/>
      <c r="V252" s="40"/>
      <c r="W252" s="40"/>
      <c r="X252" s="40"/>
      <c r="Y252" s="40"/>
      <c r="Z252" s="40"/>
      <c r="AA252" s="40"/>
      <c r="AB252" s="40"/>
      <c r="AC252" s="40"/>
      <c r="AD252" s="40"/>
      <c r="AE252" s="40"/>
      <c r="AT252" s="19" t="s">
        <v>132</v>
      </c>
      <c r="AU252" s="19" t="s">
        <v>81</v>
      </c>
    </row>
    <row r="253" s="2" customFormat="1" ht="16.5" customHeight="1">
      <c r="A253" s="40"/>
      <c r="B253" s="41"/>
      <c r="C253" s="216" t="s">
        <v>408</v>
      </c>
      <c r="D253" s="216" t="s">
        <v>125</v>
      </c>
      <c r="E253" s="217" t="s">
        <v>409</v>
      </c>
      <c r="F253" s="218" t="s">
        <v>410</v>
      </c>
      <c r="G253" s="219" t="s">
        <v>295</v>
      </c>
      <c r="H253" s="220">
        <v>80</v>
      </c>
      <c r="I253" s="221"/>
      <c r="J253" s="220">
        <f>ROUND(I253*H253,0)</f>
        <v>0</v>
      </c>
      <c r="K253" s="218" t="s">
        <v>20</v>
      </c>
      <c r="L253" s="46"/>
      <c r="M253" s="222" t="s">
        <v>20</v>
      </c>
      <c r="N253" s="223" t="s">
        <v>43</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224</v>
      </c>
      <c r="AT253" s="226" t="s">
        <v>125</v>
      </c>
      <c r="AU253" s="226" t="s">
        <v>81</v>
      </c>
      <c r="AY253" s="19" t="s">
        <v>122</v>
      </c>
      <c r="BE253" s="227">
        <f>IF(N253="základní",J253,0)</f>
        <v>0</v>
      </c>
      <c r="BF253" s="227">
        <f>IF(N253="snížená",J253,0)</f>
        <v>0</v>
      </c>
      <c r="BG253" s="227">
        <f>IF(N253="zákl. přenesená",J253,0)</f>
        <v>0</v>
      </c>
      <c r="BH253" s="227">
        <f>IF(N253="sníž. přenesená",J253,0)</f>
        <v>0</v>
      </c>
      <c r="BI253" s="227">
        <f>IF(N253="nulová",J253,0)</f>
        <v>0</v>
      </c>
      <c r="BJ253" s="19" t="s">
        <v>8</v>
      </c>
      <c r="BK253" s="227">
        <f>ROUND(I253*H253,0)</f>
        <v>0</v>
      </c>
      <c r="BL253" s="19" t="s">
        <v>224</v>
      </c>
      <c r="BM253" s="226" t="s">
        <v>411</v>
      </c>
    </row>
    <row r="254" s="2" customFormat="1">
      <c r="A254" s="40"/>
      <c r="B254" s="41"/>
      <c r="C254" s="42"/>
      <c r="D254" s="228" t="s">
        <v>132</v>
      </c>
      <c r="E254" s="42"/>
      <c r="F254" s="229" t="s">
        <v>410</v>
      </c>
      <c r="G254" s="42"/>
      <c r="H254" s="42"/>
      <c r="I254" s="134"/>
      <c r="J254" s="42"/>
      <c r="K254" s="42"/>
      <c r="L254" s="46"/>
      <c r="M254" s="230"/>
      <c r="N254" s="231"/>
      <c r="O254" s="86"/>
      <c r="P254" s="86"/>
      <c r="Q254" s="86"/>
      <c r="R254" s="86"/>
      <c r="S254" s="86"/>
      <c r="T254" s="87"/>
      <c r="U254" s="40"/>
      <c r="V254" s="40"/>
      <c r="W254" s="40"/>
      <c r="X254" s="40"/>
      <c r="Y254" s="40"/>
      <c r="Z254" s="40"/>
      <c r="AA254" s="40"/>
      <c r="AB254" s="40"/>
      <c r="AC254" s="40"/>
      <c r="AD254" s="40"/>
      <c r="AE254" s="40"/>
      <c r="AT254" s="19" t="s">
        <v>132</v>
      </c>
      <c r="AU254" s="19" t="s">
        <v>81</v>
      </c>
    </row>
    <row r="255" s="2" customFormat="1" ht="16.5" customHeight="1">
      <c r="A255" s="40"/>
      <c r="B255" s="41"/>
      <c r="C255" s="216" t="s">
        <v>412</v>
      </c>
      <c r="D255" s="216" t="s">
        <v>125</v>
      </c>
      <c r="E255" s="217" t="s">
        <v>413</v>
      </c>
      <c r="F255" s="218" t="s">
        <v>414</v>
      </c>
      <c r="G255" s="219" t="s">
        <v>295</v>
      </c>
      <c r="H255" s="220">
        <v>140</v>
      </c>
      <c r="I255" s="221"/>
      <c r="J255" s="220">
        <f>ROUND(I255*H255,0)</f>
        <v>0</v>
      </c>
      <c r="K255" s="218" t="s">
        <v>20</v>
      </c>
      <c r="L255" s="46"/>
      <c r="M255" s="222" t="s">
        <v>20</v>
      </c>
      <c r="N255" s="223" t="s">
        <v>43</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224</v>
      </c>
      <c r="AT255" s="226" t="s">
        <v>125</v>
      </c>
      <c r="AU255" s="226" t="s">
        <v>81</v>
      </c>
      <c r="AY255" s="19" t="s">
        <v>122</v>
      </c>
      <c r="BE255" s="227">
        <f>IF(N255="základní",J255,0)</f>
        <v>0</v>
      </c>
      <c r="BF255" s="227">
        <f>IF(N255="snížená",J255,0)</f>
        <v>0</v>
      </c>
      <c r="BG255" s="227">
        <f>IF(N255="zákl. přenesená",J255,0)</f>
        <v>0</v>
      </c>
      <c r="BH255" s="227">
        <f>IF(N255="sníž. přenesená",J255,0)</f>
        <v>0</v>
      </c>
      <c r="BI255" s="227">
        <f>IF(N255="nulová",J255,0)</f>
        <v>0</v>
      </c>
      <c r="BJ255" s="19" t="s">
        <v>8</v>
      </c>
      <c r="BK255" s="227">
        <f>ROUND(I255*H255,0)</f>
        <v>0</v>
      </c>
      <c r="BL255" s="19" t="s">
        <v>224</v>
      </c>
      <c r="BM255" s="226" t="s">
        <v>415</v>
      </c>
    </row>
    <row r="256" s="2" customFormat="1">
      <c r="A256" s="40"/>
      <c r="B256" s="41"/>
      <c r="C256" s="42"/>
      <c r="D256" s="228" t="s">
        <v>132</v>
      </c>
      <c r="E256" s="42"/>
      <c r="F256" s="229" t="s">
        <v>414</v>
      </c>
      <c r="G256" s="42"/>
      <c r="H256" s="42"/>
      <c r="I256" s="134"/>
      <c r="J256" s="42"/>
      <c r="K256" s="42"/>
      <c r="L256" s="46"/>
      <c r="M256" s="230"/>
      <c r="N256" s="231"/>
      <c r="O256" s="86"/>
      <c r="P256" s="86"/>
      <c r="Q256" s="86"/>
      <c r="R256" s="86"/>
      <c r="S256" s="86"/>
      <c r="T256" s="87"/>
      <c r="U256" s="40"/>
      <c r="V256" s="40"/>
      <c r="W256" s="40"/>
      <c r="X256" s="40"/>
      <c r="Y256" s="40"/>
      <c r="Z256" s="40"/>
      <c r="AA256" s="40"/>
      <c r="AB256" s="40"/>
      <c r="AC256" s="40"/>
      <c r="AD256" s="40"/>
      <c r="AE256" s="40"/>
      <c r="AT256" s="19" t="s">
        <v>132</v>
      </c>
      <c r="AU256" s="19" t="s">
        <v>81</v>
      </c>
    </row>
    <row r="257" s="2" customFormat="1" ht="16.5" customHeight="1">
      <c r="A257" s="40"/>
      <c r="B257" s="41"/>
      <c r="C257" s="216" t="s">
        <v>416</v>
      </c>
      <c r="D257" s="216" t="s">
        <v>125</v>
      </c>
      <c r="E257" s="217" t="s">
        <v>417</v>
      </c>
      <c r="F257" s="218" t="s">
        <v>418</v>
      </c>
      <c r="G257" s="219" t="s">
        <v>295</v>
      </c>
      <c r="H257" s="220">
        <v>14</v>
      </c>
      <c r="I257" s="221"/>
      <c r="J257" s="220">
        <f>ROUND(I257*H257,0)</f>
        <v>0</v>
      </c>
      <c r="K257" s="218" t="s">
        <v>20</v>
      </c>
      <c r="L257" s="46"/>
      <c r="M257" s="222" t="s">
        <v>20</v>
      </c>
      <c r="N257" s="223" t="s">
        <v>43</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224</v>
      </c>
      <c r="AT257" s="226" t="s">
        <v>125</v>
      </c>
      <c r="AU257" s="226" t="s">
        <v>81</v>
      </c>
      <c r="AY257" s="19" t="s">
        <v>122</v>
      </c>
      <c r="BE257" s="227">
        <f>IF(N257="základní",J257,0)</f>
        <v>0</v>
      </c>
      <c r="BF257" s="227">
        <f>IF(N257="snížená",J257,0)</f>
        <v>0</v>
      </c>
      <c r="BG257" s="227">
        <f>IF(N257="zákl. přenesená",J257,0)</f>
        <v>0</v>
      </c>
      <c r="BH257" s="227">
        <f>IF(N257="sníž. přenesená",J257,0)</f>
        <v>0</v>
      </c>
      <c r="BI257" s="227">
        <f>IF(N257="nulová",J257,0)</f>
        <v>0</v>
      </c>
      <c r="BJ257" s="19" t="s">
        <v>8</v>
      </c>
      <c r="BK257" s="227">
        <f>ROUND(I257*H257,0)</f>
        <v>0</v>
      </c>
      <c r="BL257" s="19" t="s">
        <v>224</v>
      </c>
      <c r="BM257" s="226" t="s">
        <v>419</v>
      </c>
    </row>
    <row r="258" s="2" customFormat="1">
      <c r="A258" s="40"/>
      <c r="B258" s="41"/>
      <c r="C258" s="42"/>
      <c r="D258" s="228" t="s">
        <v>132</v>
      </c>
      <c r="E258" s="42"/>
      <c r="F258" s="229" t="s">
        <v>418</v>
      </c>
      <c r="G258" s="42"/>
      <c r="H258" s="42"/>
      <c r="I258" s="134"/>
      <c r="J258" s="42"/>
      <c r="K258" s="42"/>
      <c r="L258" s="46"/>
      <c r="M258" s="230"/>
      <c r="N258" s="231"/>
      <c r="O258" s="86"/>
      <c r="P258" s="86"/>
      <c r="Q258" s="86"/>
      <c r="R258" s="86"/>
      <c r="S258" s="86"/>
      <c r="T258" s="87"/>
      <c r="U258" s="40"/>
      <c r="V258" s="40"/>
      <c r="W258" s="40"/>
      <c r="X258" s="40"/>
      <c r="Y258" s="40"/>
      <c r="Z258" s="40"/>
      <c r="AA258" s="40"/>
      <c r="AB258" s="40"/>
      <c r="AC258" s="40"/>
      <c r="AD258" s="40"/>
      <c r="AE258" s="40"/>
      <c r="AT258" s="19" t="s">
        <v>132</v>
      </c>
      <c r="AU258" s="19" t="s">
        <v>81</v>
      </c>
    </row>
    <row r="259" s="2" customFormat="1" ht="16.5" customHeight="1">
      <c r="A259" s="40"/>
      <c r="B259" s="41"/>
      <c r="C259" s="216" t="s">
        <v>420</v>
      </c>
      <c r="D259" s="216" t="s">
        <v>125</v>
      </c>
      <c r="E259" s="217" t="s">
        <v>421</v>
      </c>
      <c r="F259" s="218" t="s">
        <v>422</v>
      </c>
      <c r="G259" s="219" t="s">
        <v>309</v>
      </c>
      <c r="H259" s="220">
        <v>58</v>
      </c>
      <c r="I259" s="221"/>
      <c r="J259" s="220">
        <f>ROUND(I259*H259,0)</f>
        <v>0</v>
      </c>
      <c r="K259" s="218" t="s">
        <v>20</v>
      </c>
      <c r="L259" s="46"/>
      <c r="M259" s="222" t="s">
        <v>20</v>
      </c>
      <c r="N259" s="223" t="s">
        <v>43</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224</v>
      </c>
      <c r="AT259" s="226" t="s">
        <v>125</v>
      </c>
      <c r="AU259" s="226" t="s">
        <v>81</v>
      </c>
      <c r="AY259" s="19" t="s">
        <v>122</v>
      </c>
      <c r="BE259" s="227">
        <f>IF(N259="základní",J259,0)</f>
        <v>0</v>
      </c>
      <c r="BF259" s="227">
        <f>IF(N259="snížená",J259,0)</f>
        <v>0</v>
      </c>
      <c r="BG259" s="227">
        <f>IF(N259="zákl. přenesená",J259,0)</f>
        <v>0</v>
      </c>
      <c r="BH259" s="227">
        <f>IF(N259="sníž. přenesená",J259,0)</f>
        <v>0</v>
      </c>
      <c r="BI259" s="227">
        <f>IF(N259="nulová",J259,0)</f>
        <v>0</v>
      </c>
      <c r="BJ259" s="19" t="s">
        <v>8</v>
      </c>
      <c r="BK259" s="227">
        <f>ROUND(I259*H259,0)</f>
        <v>0</v>
      </c>
      <c r="BL259" s="19" t="s">
        <v>224</v>
      </c>
      <c r="BM259" s="226" t="s">
        <v>423</v>
      </c>
    </row>
    <row r="260" s="2" customFormat="1">
      <c r="A260" s="40"/>
      <c r="B260" s="41"/>
      <c r="C260" s="42"/>
      <c r="D260" s="228" t="s">
        <v>132</v>
      </c>
      <c r="E260" s="42"/>
      <c r="F260" s="229" t="s">
        <v>424</v>
      </c>
      <c r="G260" s="42"/>
      <c r="H260" s="42"/>
      <c r="I260" s="134"/>
      <c r="J260" s="42"/>
      <c r="K260" s="42"/>
      <c r="L260" s="46"/>
      <c r="M260" s="230"/>
      <c r="N260" s="231"/>
      <c r="O260" s="86"/>
      <c r="P260" s="86"/>
      <c r="Q260" s="86"/>
      <c r="R260" s="86"/>
      <c r="S260" s="86"/>
      <c r="T260" s="87"/>
      <c r="U260" s="40"/>
      <c r="V260" s="40"/>
      <c r="W260" s="40"/>
      <c r="X260" s="40"/>
      <c r="Y260" s="40"/>
      <c r="Z260" s="40"/>
      <c r="AA260" s="40"/>
      <c r="AB260" s="40"/>
      <c r="AC260" s="40"/>
      <c r="AD260" s="40"/>
      <c r="AE260" s="40"/>
      <c r="AT260" s="19" t="s">
        <v>132</v>
      </c>
      <c r="AU260" s="19" t="s">
        <v>81</v>
      </c>
    </row>
    <row r="261" s="2" customFormat="1" ht="16.5" customHeight="1">
      <c r="A261" s="40"/>
      <c r="B261" s="41"/>
      <c r="C261" s="216" t="s">
        <v>425</v>
      </c>
      <c r="D261" s="216" t="s">
        <v>125</v>
      </c>
      <c r="E261" s="217" t="s">
        <v>426</v>
      </c>
      <c r="F261" s="218" t="s">
        <v>427</v>
      </c>
      <c r="G261" s="219" t="s">
        <v>309</v>
      </c>
      <c r="H261" s="220">
        <v>7</v>
      </c>
      <c r="I261" s="221"/>
      <c r="J261" s="220">
        <f>ROUND(I261*H261,0)</f>
        <v>0</v>
      </c>
      <c r="K261" s="218" t="s">
        <v>20</v>
      </c>
      <c r="L261" s="46"/>
      <c r="M261" s="222" t="s">
        <v>20</v>
      </c>
      <c r="N261" s="223" t="s">
        <v>43</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224</v>
      </c>
      <c r="AT261" s="226" t="s">
        <v>125</v>
      </c>
      <c r="AU261" s="226" t="s">
        <v>81</v>
      </c>
      <c r="AY261" s="19" t="s">
        <v>122</v>
      </c>
      <c r="BE261" s="227">
        <f>IF(N261="základní",J261,0)</f>
        <v>0</v>
      </c>
      <c r="BF261" s="227">
        <f>IF(N261="snížená",J261,0)</f>
        <v>0</v>
      </c>
      <c r="BG261" s="227">
        <f>IF(N261="zákl. přenesená",J261,0)</f>
        <v>0</v>
      </c>
      <c r="BH261" s="227">
        <f>IF(N261="sníž. přenesená",J261,0)</f>
        <v>0</v>
      </c>
      <c r="BI261" s="227">
        <f>IF(N261="nulová",J261,0)</f>
        <v>0</v>
      </c>
      <c r="BJ261" s="19" t="s">
        <v>8</v>
      </c>
      <c r="BK261" s="227">
        <f>ROUND(I261*H261,0)</f>
        <v>0</v>
      </c>
      <c r="BL261" s="19" t="s">
        <v>224</v>
      </c>
      <c r="BM261" s="226" t="s">
        <v>428</v>
      </c>
    </row>
    <row r="262" s="2" customFormat="1">
      <c r="A262" s="40"/>
      <c r="B262" s="41"/>
      <c r="C262" s="42"/>
      <c r="D262" s="228" t="s">
        <v>132</v>
      </c>
      <c r="E262" s="42"/>
      <c r="F262" s="229" t="s">
        <v>429</v>
      </c>
      <c r="G262" s="42"/>
      <c r="H262" s="42"/>
      <c r="I262" s="134"/>
      <c r="J262" s="42"/>
      <c r="K262" s="42"/>
      <c r="L262" s="46"/>
      <c r="M262" s="230"/>
      <c r="N262" s="231"/>
      <c r="O262" s="86"/>
      <c r="P262" s="86"/>
      <c r="Q262" s="86"/>
      <c r="R262" s="86"/>
      <c r="S262" s="86"/>
      <c r="T262" s="87"/>
      <c r="U262" s="40"/>
      <c r="V262" s="40"/>
      <c r="W262" s="40"/>
      <c r="X262" s="40"/>
      <c r="Y262" s="40"/>
      <c r="Z262" s="40"/>
      <c r="AA262" s="40"/>
      <c r="AB262" s="40"/>
      <c r="AC262" s="40"/>
      <c r="AD262" s="40"/>
      <c r="AE262" s="40"/>
      <c r="AT262" s="19" t="s">
        <v>132</v>
      </c>
      <c r="AU262" s="19" t="s">
        <v>81</v>
      </c>
    </row>
    <row r="263" s="2" customFormat="1" ht="16.5" customHeight="1">
      <c r="A263" s="40"/>
      <c r="B263" s="41"/>
      <c r="C263" s="216" t="s">
        <v>430</v>
      </c>
      <c r="D263" s="216" t="s">
        <v>125</v>
      </c>
      <c r="E263" s="217" t="s">
        <v>431</v>
      </c>
      <c r="F263" s="218" t="s">
        <v>432</v>
      </c>
      <c r="G263" s="219" t="s">
        <v>309</v>
      </c>
      <c r="H263" s="220">
        <v>60</v>
      </c>
      <c r="I263" s="221"/>
      <c r="J263" s="220">
        <f>ROUND(I263*H263,0)</f>
        <v>0</v>
      </c>
      <c r="K263" s="218" t="s">
        <v>20</v>
      </c>
      <c r="L263" s="46"/>
      <c r="M263" s="222" t="s">
        <v>20</v>
      </c>
      <c r="N263" s="223" t="s">
        <v>43</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224</v>
      </c>
      <c r="AT263" s="226" t="s">
        <v>125</v>
      </c>
      <c r="AU263" s="226" t="s">
        <v>81</v>
      </c>
      <c r="AY263" s="19" t="s">
        <v>122</v>
      </c>
      <c r="BE263" s="227">
        <f>IF(N263="základní",J263,0)</f>
        <v>0</v>
      </c>
      <c r="BF263" s="227">
        <f>IF(N263="snížená",J263,0)</f>
        <v>0</v>
      </c>
      <c r="BG263" s="227">
        <f>IF(N263="zákl. přenesená",J263,0)</f>
        <v>0</v>
      </c>
      <c r="BH263" s="227">
        <f>IF(N263="sníž. přenesená",J263,0)</f>
        <v>0</v>
      </c>
      <c r="BI263" s="227">
        <f>IF(N263="nulová",J263,0)</f>
        <v>0</v>
      </c>
      <c r="BJ263" s="19" t="s">
        <v>8</v>
      </c>
      <c r="BK263" s="227">
        <f>ROUND(I263*H263,0)</f>
        <v>0</v>
      </c>
      <c r="BL263" s="19" t="s">
        <v>224</v>
      </c>
      <c r="BM263" s="226" t="s">
        <v>433</v>
      </c>
    </row>
    <row r="264" s="2" customFormat="1">
      <c r="A264" s="40"/>
      <c r="B264" s="41"/>
      <c r="C264" s="42"/>
      <c r="D264" s="228" t="s">
        <v>132</v>
      </c>
      <c r="E264" s="42"/>
      <c r="F264" s="229" t="s">
        <v>434</v>
      </c>
      <c r="G264" s="42"/>
      <c r="H264" s="42"/>
      <c r="I264" s="134"/>
      <c r="J264" s="42"/>
      <c r="K264" s="42"/>
      <c r="L264" s="46"/>
      <c r="M264" s="230"/>
      <c r="N264" s="231"/>
      <c r="O264" s="86"/>
      <c r="P264" s="86"/>
      <c r="Q264" s="86"/>
      <c r="R264" s="86"/>
      <c r="S264" s="86"/>
      <c r="T264" s="87"/>
      <c r="U264" s="40"/>
      <c r="V264" s="40"/>
      <c r="W264" s="40"/>
      <c r="X264" s="40"/>
      <c r="Y264" s="40"/>
      <c r="Z264" s="40"/>
      <c r="AA264" s="40"/>
      <c r="AB264" s="40"/>
      <c r="AC264" s="40"/>
      <c r="AD264" s="40"/>
      <c r="AE264" s="40"/>
      <c r="AT264" s="19" t="s">
        <v>132</v>
      </c>
      <c r="AU264" s="19" t="s">
        <v>81</v>
      </c>
    </row>
    <row r="265" s="2" customFormat="1" ht="16.5" customHeight="1">
      <c r="A265" s="40"/>
      <c r="B265" s="41"/>
      <c r="C265" s="216" t="s">
        <v>435</v>
      </c>
      <c r="D265" s="216" t="s">
        <v>125</v>
      </c>
      <c r="E265" s="217" t="s">
        <v>436</v>
      </c>
      <c r="F265" s="218" t="s">
        <v>437</v>
      </c>
      <c r="G265" s="219" t="s">
        <v>309</v>
      </c>
      <c r="H265" s="220">
        <v>7</v>
      </c>
      <c r="I265" s="221"/>
      <c r="J265" s="220">
        <f>ROUND(I265*H265,0)</f>
        <v>0</v>
      </c>
      <c r="K265" s="218" t="s">
        <v>20</v>
      </c>
      <c r="L265" s="46"/>
      <c r="M265" s="222" t="s">
        <v>20</v>
      </c>
      <c r="N265" s="223" t="s">
        <v>43</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224</v>
      </c>
      <c r="AT265" s="226" t="s">
        <v>125</v>
      </c>
      <c r="AU265" s="226" t="s">
        <v>81</v>
      </c>
      <c r="AY265" s="19" t="s">
        <v>122</v>
      </c>
      <c r="BE265" s="227">
        <f>IF(N265="základní",J265,0)</f>
        <v>0</v>
      </c>
      <c r="BF265" s="227">
        <f>IF(N265="snížená",J265,0)</f>
        <v>0</v>
      </c>
      <c r="BG265" s="227">
        <f>IF(N265="zákl. přenesená",J265,0)</f>
        <v>0</v>
      </c>
      <c r="BH265" s="227">
        <f>IF(N265="sníž. přenesená",J265,0)</f>
        <v>0</v>
      </c>
      <c r="BI265" s="227">
        <f>IF(N265="nulová",J265,0)</f>
        <v>0</v>
      </c>
      <c r="BJ265" s="19" t="s">
        <v>8</v>
      </c>
      <c r="BK265" s="227">
        <f>ROUND(I265*H265,0)</f>
        <v>0</v>
      </c>
      <c r="BL265" s="19" t="s">
        <v>224</v>
      </c>
      <c r="BM265" s="226" t="s">
        <v>438</v>
      </c>
    </row>
    <row r="266" s="2" customFormat="1">
      <c r="A266" s="40"/>
      <c r="B266" s="41"/>
      <c r="C266" s="42"/>
      <c r="D266" s="228" t="s">
        <v>132</v>
      </c>
      <c r="E266" s="42"/>
      <c r="F266" s="229" t="s">
        <v>439</v>
      </c>
      <c r="G266" s="42"/>
      <c r="H266" s="42"/>
      <c r="I266" s="134"/>
      <c r="J266" s="42"/>
      <c r="K266" s="42"/>
      <c r="L266" s="46"/>
      <c r="M266" s="230"/>
      <c r="N266" s="231"/>
      <c r="O266" s="86"/>
      <c r="P266" s="86"/>
      <c r="Q266" s="86"/>
      <c r="R266" s="86"/>
      <c r="S266" s="86"/>
      <c r="T266" s="87"/>
      <c r="U266" s="40"/>
      <c r="V266" s="40"/>
      <c r="W266" s="40"/>
      <c r="X266" s="40"/>
      <c r="Y266" s="40"/>
      <c r="Z266" s="40"/>
      <c r="AA266" s="40"/>
      <c r="AB266" s="40"/>
      <c r="AC266" s="40"/>
      <c r="AD266" s="40"/>
      <c r="AE266" s="40"/>
      <c r="AT266" s="19" t="s">
        <v>132</v>
      </c>
      <c r="AU266" s="19" t="s">
        <v>81</v>
      </c>
    </row>
    <row r="267" s="2" customFormat="1" ht="16.5" customHeight="1">
      <c r="A267" s="40"/>
      <c r="B267" s="41"/>
      <c r="C267" s="216" t="s">
        <v>440</v>
      </c>
      <c r="D267" s="216" t="s">
        <v>125</v>
      </c>
      <c r="E267" s="217" t="s">
        <v>441</v>
      </c>
      <c r="F267" s="218" t="s">
        <v>442</v>
      </c>
      <c r="G267" s="219" t="s">
        <v>309</v>
      </c>
      <c r="H267" s="220">
        <v>7</v>
      </c>
      <c r="I267" s="221"/>
      <c r="J267" s="220">
        <f>ROUND(I267*H267,0)</f>
        <v>0</v>
      </c>
      <c r="K267" s="218" t="s">
        <v>20</v>
      </c>
      <c r="L267" s="46"/>
      <c r="M267" s="222" t="s">
        <v>20</v>
      </c>
      <c r="N267" s="223" t="s">
        <v>43</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224</v>
      </c>
      <c r="AT267" s="226" t="s">
        <v>125</v>
      </c>
      <c r="AU267" s="226" t="s">
        <v>81</v>
      </c>
      <c r="AY267" s="19" t="s">
        <v>122</v>
      </c>
      <c r="BE267" s="227">
        <f>IF(N267="základní",J267,0)</f>
        <v>0</v>
      </c>
      <c r="BF267" s="227">
        <f>IF(N267="snížená",J267,0)</f>
        <v>0</v>
      </c>
      <c r="BG267" s="227">
        <f>IF(N267="zákl. přenesená",J267,0)</f>
        <v>0</v>
      </c>
      <c r="BH267" s="227">
        <f>IF(N267="sníž. přenesená",J267,0)</f>
        <v>0</v>
      </c>
      <c r="BI267" s="227">
        <f>IF(N267="nulová",J267,0)</f>
        <v>0</v>
      </c>
      <c r="BJ267" s="19" t="s">
        <v>8</v>
      </c>
      <c r="BK267" s="227">
        <f>ROUND(I267*H267,0)</f>
        <v>0</v>
      </c>
      <c r="BL267" s="19" t="s">
        <v>224</v>
      </c>
      <c r="BM267" s="226" t="s">
        <v>443</v>
      </c>
    </row>
    <row r="268" s="2" customFormat="1">
      <c r="A268" s="40"/>
      <c r="B268" s="41"/>
      <c r="C268" s="42"/>
      <c r="D268" s="228" t="s">
        <v>132</v>
      </c>
      <c r="E268" s="42"/>
      <c r="F268" s="229" t="s">
        <v>444</v>
      </c>
      <c r="G268" s="42"/>
      <c r="H268" s="42"/>
      <c r="I268" s="134"/>
      <c r="J268" s="42"/>
      <c r="K268" s="42"/>
      <c r="L268" s="46"/>
      <c r="M268" s="230"/>
      <c r="N268" s="231"/>
      <c r="O268" s="86"/>
      <c r="P268" s="86"/>
      <c r="Q268" s="86"/>
      <c r="R268" s="86"/>
      <c r="S268" s="86"/>
      <c r="T268" s="87"/>
      <c r="U268" s="40"/>
      <c r="V268" s="40"/>
      <c r="W268" s="40"/>
      <c r="X268" s="40"/>
      <c r="Y268" s="40"/>
      <c r="Z268" s="40"/>
      <c r="AA268" s="40"/>
      <c r="AB268" s="40"/>
      <c r="AC268" s="40"/>
      <c r="AD268" s="40"/>
      <c r="AE268" s="40"/>
      <c r="AT268" s="19" t="s">
        <v>132</v>
      </c>
      <c r="AU268" s="19" t="s">
        <v>81</v>
      </c>
    </row>
    <row r="269" s="2" customFormat="1" ht="16.5" customHeight="1">
      <c r="A269" s="40"/>
      <c r="B269" s="41"/>
      <c r="C269" s="216" t="s">
        <v>445</v>
      </c>
      <c r="D269" s="216" t="s">
        <v>125</v>
      </c>
      <c r="E269" s="217" t="s">
        <v>446</v>
      </c>
      <c r="F269" s="218" t="s">
        <v>447</v>
      </c>
      <c r="G269" s="219" t="s">
        <v>309</v>
      </c>
      <c r="H269" s="220">
        <v>14</v>
      </c>
      <c r="I269" s="221"/>
      <c r="J269" s="220">
        <f>ROUND(I269*H269,0)</f>
        <v>0</v>
      </c>
      <c r="K269" s="218" t="s">
        <v>20</v>
      </c>
      <c r="L269" s="46"/>
      <c r="M269" s="222" t="s">
        <v>20</v>
      </c>
      <c r="N269" s="223" t="s">
        <v>43</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224</v>
      </c>
      <c r="AT269" s="226" t="s">
        <v>125</v>
      </c>
      <c r="AU269" s="226" t="s">
        <v>81</v>
      </c>
      <c r="AY269" s="19" t="s">
        <v>122</v>
      </c>
      <c r="BE269" s="227">
        <f>IF(N269="základní",J269,0)</f>
        <v>0</v>
      </c>
      <c r="BF269" s="227">
        <f>IF(N269="snížená",J269,0)</f>
        <v>0</v>
      </c>
      <c r="BG269" s="227">
        <f>IF(N269="zákl. přenesená",J269,0)</f>
        <v>0</v>
      </c>
      <c r="BH269" s="227">
        <f>IF(N269="sníž. přenesená",J269,0)</f>
        <v>0</v>
      </c>
      <c r="BI269" s="227">
        <f>IF(N269="nulová",J269,0)</f>
        <v>0</v>
      </c>
      <c r="BJ269" s="19" t="s">
        <v>8</v>
      </c>
      <c r="BK269" s="227">
        <f>ROUND(I269*H269,0)</f>
        <v>0</v>
      </c>
      <c r="BL269" s="19" t="s">
        <v>224</v>
      </c>
      <c r="BM269" s="226" t="s">
        <v>448</v>
      </c>
    </row>
    <row r="270" s="2" customFormat="1">
      <c r="A270" s="40"/>
      <c r="B270" s="41"/>
      <c r="C270" s="42"/>
      <c r="D270" s="228" t="s">
        <v>132</v>
      </c>
      <c r="E270" s="42"/>
      <c r="F270" s="229" t="s">
        <v>449</v>
      </c>
      <c r="G270" s="42"/>
      <c r="H270" s="42"/>
      <c r="I270" s="134"/>
      <c r="J270" s="42"/>
      <c r="K270" s="42"/>
      <c r="L270" s="46"/>
      <c r="M270" s="230"/>
      <c r="N270" s="231"/>
      <c r="O270" s="86"/>
      <c r="P270" s="86"/>
      <c r="Q270" s="86"/>
      <c r="R270" s="86"/>
      <c r="S270" s="86"/>
      <c r="T270" s="87"/>
      <c r="U270" s="40"/>
      <c r="V270" s="40"/>
      <c r="W270" s="40"/>
      <c r="X270" s="40"/>
      <c r="Y270" s="40"/>
      <c r="Z270" s="40"/>
      <c r="AA270" s="40"/>
      <c r="AB270" s="40"/>
      <c r="AC270" s="40"/>
      <c r="AD270" s="40"/>
      <c r="AE270" s="40"/>
      <c r="AT270" s="19" t="s">
        <v>132</v>
      </c>
      <c r="AU270" s="19" t="s">
        <v>81</v>
      </c>
    </row>
    <row r="271" s="2" customFormat="1" ht="16.5" customHeight="1">
      <c r="A271" s="40"/>
      <c r="B271" s="41"/>
      <c r="C271" s="216" t="s">
        <v>450</v>
      </c>
      <c r="D271" s="216" t="s">
        <v>125</v>
      </c>
      <c r="E271" s="217" t="s">
        <v>451</v>
      </c>
      <c r="F271" s="218" t="s">
        <v>452</v>
      </c>
      <c r="G271" s="219" t="s">
        <v>309</v>
      </c>
      <c r="H271" s="220">
        <v>54</v>
      </c>
      <c r="I271" s="221"/>
      <c r="J271" s="220">
        <f>ROUND(I271*H271,0)</f>
        <v>0</v>
      </c>
      <c r="K271" s="218" t="s">
        <v>20</v>
      </c>
      <c r="L271" s="46"/>
      <c r="M271" s="222" t="s">
        <v>20</v>
      </c>
      <c r="N271" s="223" t="s">
        <v>43</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224</v>
      </c>
      <c r="AT271" s="226" t="s">
        <v>125</v>
      </c>
      <c r="AU271" s="226" t="s">
        <v>81</v>
      </c>
      <c r="AY271" s="19" t="s">
        <v>122</v>
      </c>
      <c r="BE271" s="227">
        <f>IF(N271="základní",J271,0)</f>
        <v>0</v>
      </c>
      <c r="BF271" s="227">
        <f>IF(N271="snížená",J271,0)</f>
        <v>0</v>
      </c>
      <c r="BG271" s="227">
        <f>IF(N271="zákl. přenesená",J271,0)</f>
        <v>0</v>
      </c>
      <c r="BH271" s="227">
        <f>IF(N271="sníž. přenesená",J271,0)</f>
        <v>0</v>
      </c>
      <c r="BI271" s="227">
        <f>IF(N271="nulová",J271,0)</f>
        <v>0</v>
      </c>
      <c r="BJ271" s="19" t="s">
        <v>8</v>
      </c>
      <c r="BK271" s="227">
        <f>ROUND(I271*H271,0)</f>
        <v>0</v>
      </c>
      <c r="BL271" s="19" t="s">
        <v>224</v>
      </c>
      <c r="BM271" s="226" t="s">
        <v>453</v>
      </c>
    </row>
    <row r="272" s="2" customFormat="1">
      <c r="A272" s="40"/>
      <c r="B272" s="41"/>
      <c r="C272" s="42"/>
      <c r="D272" s="228" t="s">
        <v>132</v>
      </c>
      <c r="E272" s="42"/>
      <c r="F272" s="229" t="s">
        <v>454</v>
      </c>
      <c r="G272" s="42"/>
      <c r="H272" s="42"/>
      <c r="I272" s="134"/>
      <c r="J272" s="42"/>
      <c r="K272" s="42"/>
      <c r="L272" s="46"/>
      <c r="M272" s="230"/>
      <c r="N272" s="231"/>
      <c r="O272" s="86"/>
      <c r="P272" s="86"/>
      <c r="Q272" s="86"/>
      <c r="R272" s="86"/>
      <c r="S272" s="86"/>
      <c r="T272" s="87"/>
      <c r="U272" s="40"/>
      <c r="V272" s="40"/>
      <c r="W272" s="40"/>
      <c r="X272" s="40"/>
      <c r="Y272" s="40"/>
      <c r="Z272" s="40"/>
      <c r="AA272" s="40"/>
      <c r="AB272" s="40"/>
      <c r="AC272" s="40"/>
      <c r="AD272" s="40"/>
      <c r="AE272" s="40"/>
      <c r="AT272" s="19" t="s">
        <v>132</v>
      </c>
      <c r="AU272" s="19" t="s">
        <v>81</v>
      </c>
    </row>
    <row r="273" s="2" customFormat="1" ht="16.5" customHeight="1">
      <c r="A273" s="40"/>
      <c r="B273" s="41"/>
      <c r="C273" s="216" t="s">
        <v>455</v>
      </c>
      <c r="D273" s="216" t="s">
        <v>125</v>
      </c>
      <c r="E273" s="217" t="s">
        <v>456</v>
      </c>
      <c r="F273" s="218" t="s">
        <v>457</v>
      </c>
      <c r="G273" s="219" t="s">
        <v>309</v>
      </c>
      <c r="H273" s="220">
        <v>35</v>
      </c>
      <c r="I273" s="221"/>
      <c r="J273" s="220">
        <f>ROUND(I273*H273,0)</f>
        <v>0</v>
      </c>
      <c r="K273" s="218" t="s">
        <v>20</v>
      </c>
      <c r="L273" s="46"/>
      <c r="M273" s="222" t="s">
        <v>20</v>
      </c>
      <c r="N273" s="223" t="s">
        <v>43</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224</v>
      </c>
      <c r="AT273" s="226" t="s">
        <v>125</v>
      </c>
      <c r="AU273" s="226" t="s">
        <v>81</v>
      </c>
      <c r="AY273" s="19" t="s">
        <v>122</v>
      </c>
      <c r="BE273" s="227">
        <f>IF(N273="základní",J273,0)</f>
        <v>0</v>
      </c>
      <c r="BF273" s="227">
        <f>IF(N273="snížená",J273,0)</f>
        <v>0</v>
      </c>
      <c r="BG273" s="227">
        <f>IF(N273="zákl. přenesená",J273,0)</f>
        <v>0</v>
      </c>
      <c r="BH273" s="227">
        <f>IF(N273="sníž. přenesená",J273,0)</f>
        <v>0</v>
      </c>
      <c r="BI273" s="227">
        <f>IF(N273="nulová",J273,0)</f>
        <v>0</v>
      </c>
      <c r="BJ273" s="19" t="s">
        <v>8</v>
      </c>
      <c r="BK273" s="227">
        <f>ROUND(I273*H273,0)</f>
        <v>0</v>
      </c>
      <c r="BL273" s="19" t="s">
        <v>224</v>
      </c>
      <c r="BM273" s="226" t="s">
        <v>458</v>
      </c>
    </row>
    <row r="274" s="2" customFormat="1">
      <c r="A274" s="40"/>
      <c r="B274" s="41"/>
      <c r="C274" s="42"/>
      <c r="D274" s="228" t="s">
        <v>132</v>
      </c>
      <c r="E274" s="42"/>
      <c r="F274" s="229" t="s">
        <v>459</v>
      </c>
      <c r="G274" s="42"/>
      <c r="H274" s="42"/>
      <c r="I274" s="134"/>
      <c r="J274" s="42"/>
      <c r="K274" s="42"/>
      <c r="L274" s="46"/>
      <c r="M274" s="230"/>
      <c r="N274" s="231"/>
      <c r="O274" s="86"/>
      <c r="P274" s="86"/>
      <c r="Q274" s="86"/>
      <c r="R274" s="86"/>
      <c r="S274" s="86"/>
      <c r="T274" s="87"/>
      <c r="U274" s="40"/>
      <c r="V274" s="40"/>
      <c r="W274" s="40"/>
      <c r="X274" s="40"/>
      <c r="Y274" s="40"/>
      <c r="Z274" s="40"/>
      <c r="AA274" s="40"/>
      <c r="AB274" s="40"/>
      <c r="AC274" s="40"/>
      <c r="AD274" s="40"/>
      <c r="AE274" s="40"/>
      <c r="AT274" s="19" t="s">
        <v>132</v>
      </c>
      <c r="AU274" s="19" t="s">
        <v>81</v>
      </c>
    </row>
    <row r="275" s="2" customFormat="1" ht="16.5" customHeight="1">
      <c r="A275" s="40"/>
      <c r="B275" s="41"/>
      <c r="C275" s="216" t="s">
        <v>460</v>
      </c>
      <c r="D275" s="216" t="s">
        <v>125</v>
      </c>
      <c r="E275" s="217" t="s">
        <v>461</v>
      </c>
      <c r="F275" s="218" t="s">
        <v>462</v>
      </c>
      <c r="G275" s="219" t="s">
        <v>309</v>
      </c>
      <c r="H275" s="220">
        <v>14</v>
      </c>
      <c r="I275" s="221"/>
      <c r="J275" s="220">
        <f>ROUND(I275*H275,0)</f>
        <v>0</v>
      </c>
      <c r="K275" s="218" t="s">
        <v>20</v>
      </c>
      <c r="L275" s="46"/>
      <c r="M275" s="222" t="s">
        <v>20</v>
      </c>
      <c r="N275" s="223" t="s">
        <v>43</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224</v>
      </c>
      <c r="AT275" s="226" t="s">
        <v>125</v>
      </c>
      <c r="AU275" s="226" t="s">
        <v>81</v>
      </c>
      <c r="AY275" s="19" t="s">
        <v>122</v>
      </c>
      <c r="BE275" s="227">
        <f>IF(N275="základní",J275,0)</f>
        <v>0</v>
      </c>
      <c r="BF275" s="227">
        <f>IF(N275="snížená",J275,0)</f>
        <v>0</v>
      </c>
      <c r="BG275" s="227">
        <f>IF(N275="zákl. přenesená",J275,0)</f>
        <v>0</v>
      </c>
      <c r="BH275" s="227">
        <f>IF(N275="sníž. přenesená",J275,0)</f>
        <v>0</v>
      </c>
      <c r="BI275" s="227">
        <f>IF(N275="nulová",J275,0)</f>
        <v>0</v>
      </c>
      <c r="BJ275" s="19" t="s">
        <v>8</v>
      </c>
      <c r="BK275" s="227">
        <f>ROUND(I275*H275,0)</f>
        <v>0</v>
      </c>
      <c r="BL275" s="19" t="s">
        <v>224</v>
      </c>
      <c r="BM275" s="226" t="s">
        <v>463</v>
      </c>
    </row>
    <row r="276" s="2" customFormat="1">
      <c r="A276" s="40"/>
      <c r="B276" s="41"/>
      <c r="C276" s="42"/>
      <c r="D276" s="228" t="s">
        <v>132</v>
      </c>
      <c r="E276" s="42"/>
      <c r="F276" s="229" t="s">
        <v>464</v>
      </c>
      <c r="G276" s="42"/>
      <c r="H276" s="42"/>
      <c r="I276" s="134"/>
      <c r="J276" s="42"/>
      <c r="K276" s="42"/>
      <c r="L276" s="46"/>
      <c r="M276" s="230"/>
      <c r="N276" s="231"/>
      <c r="O276" s="86"/>
      <c r="P276" s="86"/>
      <c r="Q276" s="86"/>
      <c r="R276" s="86"/>
      <c r="S276" s="86"/>
      <c r="T276" s="87"/>
      <c r="U276" s="40"/>
      <c r="V276" s="40"/>
      <c r="W276" s="40"/>
      <c r="X276" s="40"/>
      <c r="Y276" s="40"/>
      <c r="Z276" s="40"/>
      <c r="AA276" s="40"/>
      <c r="AB276" s="40"/>
      <c r="AC276" s="40"/>
      <c r="AD276" s="40"/>
      <c r="AE276" s="40"/>
      <c r="AT276" s="19" t="s">
        <v>132</v>
      </c>
      <c r="AU276" s="19" t="s">
        <v>81</v>
      </c>
    </row>
    <row r="277" s="2" customFormat="1" ht="16.5" customHeight="1">
      <c r="A277" s="40"/>
      <c r="B277" s="41"/>
      <c r="C277" s="216" t="s">
        <v>465</v>
      </c>
      <c r="D277" s="216" t="s">
        <v>125</v>
      </c>
      <c r="E277" s="217" t="s">
        <v>466</v>
      </c>
      <c r="F277" s="218" t="s">
        <v>467</v>
      </c>
      <c r="G277" s="219" t="s">
        <v>309</v>
      </c>
      <c r="H277" s="220">
        <v>7</v>
      </c>
      <c r="I277" s="221"/>
      <c r="J277" s="220">
        <f>ROUND(I277*H277,0)</f>
        <v>0</v>
      </c>
      <c r="K277" s="218" t="s">
        <v>20</v>
      </c>
      <c r="L277" s="46"/>
      <c r="M277" s="222" t="s">
        <v>20</v>
      </c>
      <c r="N277" s="223" t="s">
        <v>43</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224</v>
      </c>
      <c r="AT277" s="226" t="s">
        <v>125</v>
      </c>
      <c r="AU277" s="226" t="s">
        <v>81</v>
      </c>
      <c r="AY277" s="19" t="s">
        <v>122</v>
      </c>
      <c r="BE277" s="227">
        <f>IF(N277="základní",J277,0)</f>
        <v>0</v>
      </c>
      <c r="BF277" s="227">
        <f>IF(N277="snížená",J277,0)</f>
        <v>0</v>
      </c>
      <c r="BG277" s="227">
        <f>IF(N277="zákl. přenesená",J277,0)</f>
        <v>0</v>
      </c>
      <c r="BH277" s="227">
        <f>IF(N277="sníž. přenesená",J277,0)</f>
        <v>0</v>
      </c>
      <c r="BI277" s="227">
        <f>IF(N277="nulová",J277,0)</f>
        <v>0</v>
      </c>
      <c r="BJ277" s="19" t="s">
        <v>8</v>
      </c>
      <c r="BK277" s="227">
        <f>ROUND(I277*H277,0)</f>
        <v>0</v>
      </c>
      <c r="BL277" s="19" t="s">
        <v>224</v>
      </c>
      <c r="BM277" s="226" t="s">
        <v>468</v>
      </c>
    </row>
    <row r="278" s="2" customFormat="1">
      <c r="A278" s="40"/>
      <c r="B278" s="41"/>
      <c r="C278" s="42"/>
      <c r="D278" s="228" t="s">
        <v>132</v>
      </c>
      <c r="E278" s="42"/>
      <c r="F278" s="229" t="s">
        <v>469</v>
      </c>
      <c r="G278" s="42"/>
      <c r="H278" s="42"/>
      <c r="I278" s="134"/>
      <c r="J278" s="42"/>
      <c r="K278" s="42"/>
      <c r="L278" s="46"/>
      <c r="M278" s="230"/>
      <c r="N278" s="231"/>
      <c r="O278" s="86"/>
      <c r="P278" s="86"/>
      <c r="Q278" s="86"/>
      <c r="R278" s="86"/>
      <c r="S278" s="86"/>
      <c r="T278" s="87"/>
      <c r="U278" s="40"/>
      <c r="V278" s="40"/>
      <c r="W278" s="40"/>
      <c r="X278" s="40"/>
      <c r="Y278" s="40"/>
      <c r="Z278" s="40"/>
      <c r="AA278" s="40"/>
      <c r="AB278" s="40"/>
      <c r="AC278" s="40"/>
      <c r="AD278" s="40"/>
      <c r="AE278" s="40"/>
      <c r="AT278" s="19" t="s">
        <v>132</v>
      </c>
      <c r="AU278" s="19" t="s">
        <v>81</v>
      </c>
    </row>
    <row r="279" s="2" customFormat="1" ht="16.5" customHeight="1">
      <c r="A279" s="40"/>
      <c r="B279" s="41"/>
      <c r="C279" s="216" t="s">
        <v>470</v>
      </c>
      <c r="D279" s="216" t="s">
        <v>125</v>
      </c>
      <c r="E279" s="217" t="s">
        <v>471</v>
      </c>
      <c r="F279" s="218" t="s">
        <v>472</v>
      </c>
      <c r="G279" s="219" t="s">
        <v>309</v>
      </c>
      <c r="H279" s="220">
        <v>1</v>
      </c>
      <c r="I279" s="221"/>
      <c r="J279" s="220">
        <f>ROUND(I279*H279,0)</f>
        <v>0</v>
      </c>
      <c r="K279" s="218" t="s">
        <v>20</v>
      </c>
      <c r="L279" s="46"/>
      <c r="M279" s="222" t="s">
        <v>20</v>
      </c>
      <c r="N279" s="223" t="s">
        <v>43</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224</v>
      </c>
      <c r="AT279" s="226" t="s">
        <v>125</v>
      </c>
      <c r="AU279" s="226" t="s">
        <v>81</v>
      </c>
      <c r="AY279" s="19" t="s">
        <v>122</v>
      </c>
      <c r="BE279" s="227">
        <f>IF(N279="základní",J279,0)</f>
        <v>0</v>
      </c>
      <c r="BF279" s="227">
        <f>IF(N279="snížená",J279,0)</f>
        <v>0</v>
      </c>
      <c r="BG279" s="227">
        <f>IF(N279="zákl. přenesená",J279,0)</f>
        <v>0</v>
      </c>
      <c r="BH279" s="227">
        <f>IF(N279="sníž. přenesená",J279,0)</f>
        <v>0</v>
      </c>
      <c r="BI279" s="227">
        <f>IF(N279="nulová",J279,0)</f>
        <v>0</v>
      </c>
      <c r="BJ279" s="19" t="s">
        <v>8</v>
      </c>
      <c r="BK279" s="227">
        <f>ROUND(I279*H279,0)</f>
        <v>0</v>
      </c>
      <c r="BL279" s="19" t="s">
        <v>224</v>
      </c>
      <c r="BM279" s="226" t="s">
        <v>473</v>
      </c>
    </row>
    <row r="280" s="2" customFormat="1">
      <c r="A280" s="40"/>
      <c r="B280" s="41"/>
      <c r="C280" s="42"/>
      <c r="D280" s="228" t="s">
        <v>132</v>
      </c>
      <c r="E280" s="42"/>
      <c r="F280" s="229" t="s">
        <v>472</v>
      </c>
      <c r="G280" s="42"/>
      <c r="H280" s="42"/>
      <c r="I280" s="134"/>
      <c r="J280" s="42"/>
      <c r="K280" s="42"/>
      <c r="L280" s="46"/>
      <c r="M280" s="230"/>
      <c r="N280" s="231"/>
      <c r="O280" s="86"/>
      <c r="P280" s="86"/>
      <c r="Q280" s="86"/>
      <c r="R280" s="86"/>
      <c r="S280" s="86"/>
      <c r="T280" s="87"/>
      <c r="U280" s="40"/>
      <c r="V280" s="40"/>
      <c r="W280" s="40"/>
      <c r="X280" s="40"/>
      <c r="Y280" s="40"/>
      <c r="Z280" s="40"/>
      <c r="AA280" s="40"/>
      <c r="AB280" s="40"/>
      <c r="AC280" s="40"/>
      <c r="AD280" s="40"/>
      <c r="AE280" s="40"/>
      <c r="AT280" s="19" t="s">
        <v>132</v>
      </c>
      <c r="AU280" s="19" t="s">
        <v>81</v>
      </c>
    </row>
    <row r="281" s="2" customFormat="1" ht="16.5" customHeight="1">
      <c r="A281" s="40"/>
      <c r="B281" s="41"/>
      <c r="C281" s="216" t="s">
        <v>474</v>
      </c>
      <c r="D281" s="216" t="s">
        <v>125</v>
      </c>
      <c r="E281" s="217" t="s">
        <v>475</v>
      </c>
      <c r="F281" s="218" t="s">
        <v>476</v>
      </c>
      <c r="G281" s="219" t="s">
        <v>309</v>
      </c>
      <c r="H281" s="220">
        <v>7</v>
      </c>
      <c r="I281" s="221"/>
      <c r="J281" s="220">
        <f>ROUND(I281*H281,0)</f>
        <v>0</v>
      </c>
      <c r="K281" s="218" t="s">
        <v>20</v>
      </c>
      <c r="L281" s="46"/>
      <c r="M281" s="222" t="s">
        <v>20</v>
      </c>
      <c r="N281" s="223" t="s">
        <v>43</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224</v>
      </c>
      <c r="AT281" s="226" t="s">
        <v>125</v>
      </c>
      <c r="AU281" s="226" t="s">
        <v>81</v>
      </c>
      <c r="AY281" s="19" t="s">
        <v>122</v>
      </c>
      <c r="BE281" s="227">
        <f>IF(N281="základní",J281,0)</f>
        <v>0</v>
      </c>
      <c r="BF281" s="227">
        <f>IF(N281="snížená",J281,0)</f>
        <v>0</v>
      </c>
      <c r="BG281" s="227">
        <f>IF(N281="zákl. přenesená",J281,0)</f>
        <v>0</v>
      </c>
      <c r="BH281" s="227">
        <f>IF(N281="sníž. přenesená",J281,0)</f>
        <v>0</v>
      </c>
      <c r="BI281" s="227">
        <f>IF(N281="nulová",J281,0)</f>
        <v>0</v>
      </c>
      <c r="BJ281" s="19" t="s">
        <v>8</v>
      </c>
      <c r="BK281" s="227">
        <f>ROUND(I281*H281,0)</f>
        <v>0</v>
      </c>
      <c r="BL281" s="19" t="s">
        <v>224</v>
      </c>
      <c r="BM281" s="226" t="s">
        <v>477</v>
      </c>
    </row>
    <row r="282" s="2" customFormat="1">
      <c r="A282" s="40"/>
      <c r="B282" s="41"/>
      <c r="C282" s="42"/>
      <c r="D282" s="228" t="s">
        <v>132</v>
      </c>
      <c r="E282" s="42"/>
      <c r="F282" s="229" t="s">
        <v>476</v>
      </c>
      <c r="G282" s="42"/>
      <c r="H282" s="42"/>
      <c r="I282" s="134"/>
      <c r="J282" s="42"/>
      <c r="K282" s="42"/>
      <c r="L282" s="46"/>
      <c r="M282" s="230"/>
      <c r="N282" s="231"/>
      <c r="O282" s="86"/>
      <c r="P282" s="86"/>
      <c r="Q282" s="86"/>
      <c r="R282" s="86"/>
      <c r="S282" s="86"/>
      <c r="T282" s="87"/>
      <c r="U282" s="40"/>
      <c r="V282" s="40"/>
      <c r="W282" s="40"/>
      <c r="X282" s="40"/>
      <c r="Y282" s="40"/>
      <c r="Z282" s="40"/>
      <c r="AA282" s="40"/>
      <c r="AB282" s="40"/>
      <c r="AC282" s="40"/>
      <c r="AD282" s="40"/>
      <c r="AE282" s="40"/>
      <c r="AT282" s="19" t="s">
        <v>132</v>
      </c>
      <c r="AU282" s="19" t="s">
        <v>81</v>
      </c>
    </row>
    <row r="283" s="2" customFormat="1" ht="16.5" customHeight="1">
      <c r="A283" s="40"/>
      <c r="B283" s="41"/>
      <c r="C283" s="216" t="s">
        <v>478</v>
      </c>
      <c r="D283" s="216" t="s">
        <v>125</v>
      </c>
      <c r="E283" s="217" t="s">
        <v>479</v>
      </c>
      <c r="F283" s="218" t="s">
        <v>480</v>
      </c>
      <c r="G283" s="219" t="s">
        <v>295</v>
      </c>
      <c r="H283" s="220">
        <v>140</v>
      </c>
      <c r="I283" s="221"/>
      <c r="J283" s="220">
        <f>ROUND(I283*H283,0)</f>
        <v>0</v>
      </c>
      <c r="K283" s="218" t="s">
        <v>20</v>
      </c>
      <c r="L283" s="46"/>
      <c r="M283" s="222" t="s">
        <v>20</v>
      </c>
      <c r="N283" s="223" t="s">
        <v>43</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224</v>
      </c>
      <c r="AT283" s="226" t="s">
        <v>125</v>
      </c>
      <c r="AU283" s="226" t="s">
        <v>81</v>
      </c>
      <c r="AY283" s="19" t="s">
        <v>122</v>
      </c>
      <c r="BE283" s="227">
        <f>IF(N283="základní",J283,0)</f>
        <v>0</v>
      </c>
      <c r="BF283" s="227">
        <f>IF(N283="snížená",J283,0)</f>
        <v>0</v>
      </c>
      <c r="BG283" s="227">
        <f>IF(N283="zákl. přenesená",J283,0)</f>
        <v>0</v>
      </c>
      <c r="BH283" s="227">
        <f>IF(N283="sníž. přenesená",J283,0)</f>
        <v>0</v>
      </c>
      <c r="BI283" s="227">
        <f>IF(N283="nulová",J283,0)</f>
        <v>0</v>
      </c>
      <c r="BJ283" s="19" t="s">
        <v>8</v>
      </c>
      <c r="BK283" s="227">
        <f>ROUND(I283*H283,0)</f>
        <v>0</v>
      </c>
      <c r="BL283" s="19" t="s">
        <v>224</v>
      </c>
      <c r="BM283" s="226" t="s">
        <v>481</v>
      </c>
    </row>
    <row r="284" s="2" customFormat="1">
      <c r="A284" s="40"/>
      <c r="B284" s="41"/>
      <c r="C284" s="42"/>
      <c r="D284" s="228" t="s">
        <v>132</v>
      </c>
      <c r="E284" s="42"/>
      <c r="F284" s="229" t="s">
        <v>482</v>
      </c>
      <c r="G284" s="42"/>
      <c r="H284" s="42"/>
      <c r="I284" s="134"/>
      <c r="J284" s="42"/>
      <c r="K284" s="42"/>
      <c r="L284" s="46"/>
      <c r="M284" s="230"/>
      <c r="N284" s="231"/>
      <c r="O284" s="86"/>
      <c r="P284" s="86"/>
      <c r="Q284" s="86"/>
      <c r="R284" s="86"/>
      <c r="S284" s="86"/>
      <c r="T284" s="87"/>
      <c r="U284" s="40"/>
      <c r="V284" s="40"/>
      <c r="W284" s="40"/>
      <c r="X284" s="40"/>
      <c r="Y284" s="40"/>
      <c r="Z284" s="40"/>
      <c r="AA284" s="40"/>
      <c r="AB284" s="40"/>
      <c r="AC284" s="40"/>
      <c r="AD284" s="40"/>
      <c r="AE284" s="40"/>
      <c r="AT284" s="19" t="s">
        <v>132</v>
      </c>
      <c r="AU284" s="19" t="s">
        <v>81</v>
      </c>
    </row>
    <row r="285" s="2" customFormat="1" ht="16.5" customHeight="1">
      <c r="A285" s="40"/>
      <c r="B285" s="41"/>
      <c r="C285" s="216" t="s">
        <v>483</v>
      </c>
      <c r="D285" s="216" t="s">
        <v>125</v>
      </c>
      <c r="E285" s="217" t="s">
        <v>484</v>
      </c>
      <c r="F285" s="218" t="s">
        <v>485</v>
      </c>
      <c r="G285" s="219" t="s">
        <v>309</v>
      </c>
      <c r="H285" s="220">
        <v>1</v>
      </c>
      <c r="I285" s="221"/>
      <c r="J285" s="220">
        <f>ROUND(I285*H285,0)</f>
        <v>0</v>
      </c>
      <c r="K285" s="218" t="s">
        <v>20</v>
      </c>
      <c r="L285" s="46"/>
      <c r="M285" s="222" t="s">
        <v>20</v>
      </c>
      <c r="N285" s="223" t="s">
        <v>43</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224</v>
      </c>
      <c r="AT285" s="226" t="s">
        <v>125</v>
      </c>
      <c r="AU285" s="226" t="s">
        <v>81</v>
      </c>
      <c r="AY285" s="19" t="s">
        <v>122</v>
      </c>
      <c r="BE285" s="227">
        <f>IF(N285="základní",J285,0)</f>
        <v>0</v>
      </c>
      <c r="BF285" s="227">
        <f>IF(N285="snížená",J285,0)</f>
        <v>0</v>
      </c>
      <c r="BG285" s="227">
        <f>IF(N285="zákl. přenesená",J285,0)</f>
        <v>0</v>
      </c>
      <c r="BH285" s="227">
        <f>IF(N285="sníž. přenesená",J285,0)</f>
        <v>0</v>
      </c>
      <c r="BI285" s="227">
        <f>IF(N285="nulová",J285,0)</f>
        <v>0</v>
      </c>
      <c r="BJ285" s="19" t="s">
        <v>8</v>
      </c>
      <c r="BK285" s="227">
        <f>ROUND(I285*H285,0)</f>
        <v>0</v>
      </c>
      <c r="BL285" s="19" t="s">
        <v>224</v>
      </c>
      <c r="BM285" s="226" t="s">
        <v>486</v>
      </c>
    </row>
    <row r="286" s="2" customFormat="1">
      <c r="A286" s="40"/>
      <c r="B286" s="41"/>
      <c r="C286" s="42"/>
      <c r="D286" s="228" t="s">
        <v>132</v>
      </c>
      <c r="E286" s="42"/>
      <c r="F286" s="229" t="s">
        <v>485</v>
      </c>
      <c r="G286" s="42"/>
      <c r="H286" s="42"/>
      <c r="I286" s="134"/>
      <c r="J286" s="42"/>
      <c r="K286" s="42"/>
      <c r="L286" s="46"/>
      <c r="M286" s="230"/>
      <c r="N286" s="231"/>
      <c r="O286" s="86"/>
      <c r="P286" s="86"/>
      <c r="Q286" s="86"/>
      <c r="R286" s="86"/>
      <c r="S286" s="86"/>
      <c r="T286" s="87"/>
      <c r="U286" s="40"/>
      <c r="V286" s="40"/>
      <c r="W286" s="40"/>
      <c r="X286" s="40"/>
      <c r="Y286" s="40"/>
      <c r="Z286" s="40"/>
      <c r="AA286" s="40"/>
      <c r="AB286" s="40"/>
      <c r="AC286" s="40"/>
      <c r="AD286" s="40"/>
      <c r="AE286" s="40"/>
      <c r="AT286" s="19" t="s">
        <v>132</v>
      </c>
      <c r="AU286" s="19" t="s">
        <v>81</v>
      </c>
    </row>
    <row r="287" s="2" customFormat="1" ht="16.5" customHeight="1">
      <c r="A287" s="40"/>
      <c r="B287" s="41"/>
      <c r="C287" s="216" t="s">
        <v>487</v>
      </c>
      <c r="D287" s="216" t="s">
        <v>125</v>
      </c>
      <c r="E287" s="217" t="s">
        <v>488</v>
      </c>
      <c r="F287" s="218" t="s">
        <v>489</v>
      </c>
      <c r="G287" s="219" t="s">
        <v>309</v>
      </c>
      <c r="H287" s="220">
        <v>1</v>
      </c>
      <c r="I287" s="221"/>
      <c r="J287" s="220">
        <f>ROUND(I287*H287,0)</f>
        <v>0</v>
      </c>
      <c r="K287" s="218" t="s">
        <v>20</v>
      </c>
      <c r="L287" s="46"/>
      <c r="M287" s="222" t="s">
        <v>20</v>
      </c>
      <c r="N287" s="223" t="s">
        <v>43</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224</v>
      </c>
      <c r="AT287" s="226" t="s">
        <v>125</v>
      </c>
      <c r="AU287" s="226" t="s">
        <v>81</v>
      </c>
      <c r="AY287" s="19" t="s">
        <v>122</v>
      </c>
      <c r="BE287" s="227">
        <f>IF(N287="základní",J287,0)</f>
        <v>0</v>
      </c>
      <c r="BF287" s="227">
        <f>IF(N287="snížená",J287,0)</f>
        <v>0</v>
      </c>
      <c r="BG287" s="227">
        <f>IF(N287="zákl. přenesená",J287,0)</f>
        <v>0</v>
      </c>
      <c r="BH287" s="227">
        <f>IF(N287="sníž. přenesená",J287,0)</f>
        <v>0</v>
      </c>
      <c r="BI287" s="227">
        <f>IF(N287="nulová",J287,0)</f>
        <v>0</v>
      </c>
      <c r="BJ287" s="19" t="s">
        <v>8</v>
      </c>
      <c r="BK287" s="227">
        <f>ROUND(I287*H287,0)</f>
        <v>0</v>
      </c>
      <c r="BL287" s="19" t="s">
        <v>224</v>
      </c>
      <c r="BM287" s="226" t="s">
        <v>490</v>
      </c>
    </row>
    <row r="288" s="2" customFormat="1">
      <c r="A288" s="40"/>
      <c r="B288" s="41"/>
      <c r="C288" s="42"/>
      <c r="D288" s="228" t="s">
        <v>132</v>
      </c>
      <c r="E288" s="42"/>
      <c r="F288" s="229" t="s">
        <v>489</v>
      </c>
      <c r="G288" s="42"/>
      <c r="H288" s="42"/>
      <c r="I288" s="134"/>
      <c r="J288" s="42"/>
      <c r="K288" s="42"/>
      <c r="L288" s="46"/>
      <c r="M288" s="230"/>
      <c r="N288" s="231"/>
      <c r="O288" s="86"/>
      <c r="P288" s="86"/>
      <c r="Q288" s="86"/>
      <c r="R288" s="86"/>
      <c r="S288" s="86"/>
      <c r="T288" s="87"/>
      <c r="U288" s="40"/>
      <c r="V288" s="40"/>
      <c r="W288" s="40"/>
      <c r="X288" s="40"/>
      <c r="Y288" s="40"/>
      <c r="Z288" s="40"/>
      <c r="AA288" s="40"/>
      <c r="AB288" s="40"/>
      <c r="AC288" s="40"/>
      <c r="AD288" s="40"/>
      <c r="AE288" s="40"/>
      <c r="AT288" s="19" t="s">
        <v>132</v>
      </c>
      <c r="AU288" s="19" t="s">
        <v>81</v>
      </c>
    </row>
    <row r="289" s="2" customFormat="1" ht="16.5" customHeight="1">
      <c r="A289" s="40"/>
      <c r="B289" s="41"/>
      <c r="C289" s="216" t="s">
        <v>491</v>
      </c>
      <c r="D289" s="216" t="s">
        <v>125</v>
      </c>
      <c r="E289" s="217" t="s">
        <v>492</v>
      </c>
      <c r="F289" s="218" t="s">
        <v>493</v>
      </c>
      <c r="G289" s="219" t="s">
        <v>309</v>
      </c>
      <c r="H289" s="220">
        <v>1</v>
      </c>
      <c r="I289" s="221"/>
      <c r="J289" s="220">
        <f>ROUND(I289*H289,0)</f>
        <v>0</v>
      </c>
      <c r="K289" s="218" t="s">
        <v>20</v>
      </c>
      <c r="L289" s="46"/>
      <c r="M289" s="222" t="s">
        <v>20</v>
      </c>
      <c r="N289" s="223" t="s">
        <v>43</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224</v>
      </c>
      <c r="AT289" s="226" t="s">
        <v>125</v>
      </c>
      <c r="AU289" s="226" t="s">
        <v>81</v>
      </c>
      <c r="AY289" s="19" t="s">
        <v>122</v>
      </c>
      <c r="BE289" s="227">
        <f>IF(N289="základní",J289,0)</f>
        <v>0</v>
      </c>
      <c r="BF289" s="227">
        <f>IF(N289="snížená",J289,0)</f>
        <v>0</v>
      </c>
      <c r="BG289" s="227">
        <f>IF(N289="zákl. přenesená",J289,0)</f>
        <v>0</v>
      </c>
      <c r="BH289" s="227">
        <f>IF(N289="sníž. přenesená",J289,0)</f>
        <v>0</v>
      </c>
      <c r="BI289" s="227">
        <f>IF(N289="nulová",J289,0)</f>
        <v>0</v>
      </c>
      <c r="BJ289" s="19" t="s">
        <v>8</v>
      </c>
      <c r="BK289" s="227">
        <f>ROUND(I289*H289,0)</f>
        <v>0</v>
      </c>
      <c r="BL289" s="19" t="s">
        <v>224</v>
      </c>
      <c r="BM289" s="226" t="s">
        <v>494</v>
      </c>
    </row>
    <row r="290" s="2" customFormat="1">
      <c r="A290" s="40"/>
      <c r="B290" s="41"/>
      <c r="C290" s="42"/>
      <c r="D290" s="228" t="s">
        <v>132</v>
      </c>
      <c r="E290" s="42"/>
      <c r="F290" s="229" t="s">
        <v>493</v>
      </c>
      <c r="G290" s="42"/>
      <c r="H290" s="42"/>
      <c r="I290" s="134"/>
      <c r="J290" s="42"/>
      <c r="K290" s="42"/>
      <c r="L290" s="46"/>
      <c r="M290" s="230"/>
      <c r="N290" s="231"/>
      <c r="O290" s="86"/>
      <c r="P290" s="86"/>
      <c r="Q290" s="86"/>
      <c r="R290" s="86"/>
      <c r="S290" s="86"/>
      <c r="T290" s="87"/>
      <c r="U290" s="40"/>
      <c r="V290" s="40"/>
      <c r="W290" s="40"/>
      <c r="X290" s="40"/>
      <c r="Y290" s="40"/>
      <c r="Z290" s="40"/>
      <c r="AA290" s="40"/>
      <c r="AB290" s="40"/>
      <c r="AC290" s="40"/>
      <c r="AD290" s="40"/>
      <c r="AE290" s="40"/>
      <c r="AT290" s="19" t="s">
        <v>132</v>
      </c>
      <c r="AU290" s="19" t="s">
        <v>81</v>
      </c>
    </row>
    <row r="291" s="12" customFormat="1" ht="22.8" customHeight="1">
      <c r="A291" s="12"/>
      <c r="B291" s="200"/>
      <c r="C291" s="201"/>
      <c r="D291" s="202" t="s">
        <v>71</v>
      </c>
      <c r="E291" s="214" t="s">
        <v>495</v>
      </c>
      <c r="F291" s="214" t="s">
        <v>496</v>
      </c>
      <c r="G291" s="201"/>
      <c r="H291" s="201"/>
      <c r="I291" s="204"/>
      <c r="J291" s="215">
        <f>BK291</f>
        <v>0</v>
      </c>
      <c r="K291" s="201"/>
      <c r="L291" s="206"/>
      <c r="M291" s="207"/>
      <c r="N291" s="208"/>
      <c r="O291" s="208"/>
      <c r="P291" s="209">
        <f>SUM(P292:P434)</f>
        <v>0</v>
      </c>
      <c r="Q291" s="208"/>
      <c r="R291" s="209">
        <f>SUM(R292:R434)</f>
        <v>31.708470500000001</v>
      </c>
      <c r="S291" s="208"/>
      <c r="T291" s="210">
        <f>SUM(T292:T434)</f>
        <v>13.363321300000001</v>
      </c>
      <c r="U291" s="12"/>
      <c r="V291" s="12"/>
      <c r="W291" s="12"/>
      <c r="X291" s="12"/>
      <c r="Y291" s="12"/>
      <c r="Z291" s="12"/>
      <c r="AA291" s="12"/>
      <c r="AB291" s="12"/>
      <c r="AC291" s="12"/>
      <c r="AD291" s="12"/>
      <c r="AE291" s="12"/>
      <c r="AR291" s="211" t="s">
        <v>81</v>
      </c>
      <c r="AT291" s="212" t="s">
        <v>71</v>
      </c>
      <c r="AU291" s="212" t="s">
        <v>8</v>
      </c>
      <c r="AY291" s="211" t="s">
        <v>122</v>
      </c>
      <c r="BK291" s="213">
        <f>SUM(BK292:BK434)</f>
        <v>0</v>
      </c>
    </row>
    <row r="292" s="2" customFormat="1" ht="16.5" customHeight="1">
      <c r="A292" s="40"/>
      <c r="B292" s="41"/>
      <c r="C292" s="216" t="s">
        <v>497</v>
      </c>
      <c r="D292" s="216" t="s">
        <v>125</v>
      </c>
      <c r="E292" s="217" t="s">
        <v>498</v>
      </c>
      <c r="F292" s="218" t="s">
        <v>499</v>
      </c>
      <c r="G292" s="219" t="s">
        <v>295</v>
      </c>
      <c r="H292" s="220">
        <v>19.100000000000001</v>
      </c>
      <c r="I292" s="221"/>
      <c r="J292" s="220">
        <f>ROUND(I292*H292,0)</f>
        <v>0</v>
      </c>
      <c r="K292" s="218" t="s">
        <v>149</v>
      </c>
      <c r="L292" s="46"/>
      <c r="M292" s="222" t="s">
        <v>20</v>
      </c>
      <c r="N292" s="223" t="s">
        <v>43</v>
      </c>
      <c r="O292" s="86"/>
      <c r="P292" s="224">
        <f>O292*H292</f>
        <v>0</v>
      </c>
      <c r="Q292" s="224">
        <v>0</v>
      </c>
      <c r="R292" s="224">
        <f>Q292*H292</f>
        <v>0</v>
      </c>
      <c r="S292" s="224">
        <v>0.0066</v>
      </c>
      <c r="T292" s="225">
        <f>S292*H292</f>
        <v>0.12606000000000001</v>
      </c>
      <c r="U292" s="40"/>
      <c r="V292" s="40"/>
      <c r="W292" s="40"/>
      <c r="X292" s="40"/>
      <c r="Y292" s="40"/>
      <c r="Z292" s="40"/>
      <c r="AA292" s="40"/>
      <c r="AB292" s="40"/>
      <c r="AC292" s="40"/>
      <c r="AD292" s="40"/>
      <c r="AE292" s="40"/>
      <c r="AR292" s="226" t="s">
        <v>224</v>
      </c>
      <c r="AT292" s="226" t="s">
        <v>125</v>
      </c>
      <c r="AU292" s="226" t="s">
        <v>81</v>
      </c>
      <c r="AY292" s="19" t="s">
        <v>122</v>
      </c>
      <c r="BE292" s="227">
        <f>IF(N292="základní",J292,0)</f>
        <v>0</v>
      </c>
      <c r="BF292" s="227">
        <f>IF(N292="snížená",J292,0)</f>
        <v>0</v>
      </c>
      <c r="BG292" s="227">
        <f>IF(N292="zákl. přenesená",J292,0)</f>
        <v>0</v>
      </c>
      <c r="BH292" s="227">
        <f>IF(N292="sníž. přenesená",J292,0)</f>
        <v>0</v>
      </c>
      <c r="BI292" s="227">
        <f>IF(N292="nulová",J292,0)</f>
        <v>0</v>
      </c>
      <c r="BJ292" s="19" t="s">
        <v>8</v>
      </c>
      <c r="BK292" s="227">
        <f>ROUND(I292*H292,0)</f>
        <v>0</v>
      </c>
      <c r="BL292" s="19" t="s">
        <v>224</v>
      </c>
      <c r="BM292" s="226" t="s">
        <v>500</v>
      </c>
    </row>
    <row r="293" s="2" customFormat="1">
      <c r="A293" s="40"/>
      <c r="B293" s="41"/>
      <c r="C293" s="42"/>
      <c r="D293" s="228" t="s">
        <v>132</v>
      </c>
      <c r="E293" s="42"/>
      <c r="F293" s="229" t="s">
        <v>501</v>
      </c>
      <c r="G293" s="42"/>
      <c r="H293" s="42"/>
      <c r="I293" s="134"/>
      <c r="J293" s="42"/>
      <c r="K293" s="42"/>
      <c r="L293" s="46"/>
      <c r="M293" s="230"/>
      <c r="N293" s="231"/>
      <c r="O293" s="86"/>
      <c r="P293" s="86"/>
      <c r="Q293" s="86"/>
      <c r="R293" s="86"/>
      <c r="S293" s="86"/>
      <c r="T293" s="87"/>
      <c r="U293" s="40"/>
      <c r="V293" s="40"/>
      <c r="W293" s="40"/>
      <c r="X293" s="40"/>
      <c r="Y293" s="40"/>
      <c r="Z293" s="40"/>
      <c r="AA293" s="40"/>
      <c r="AB293" s="40"/>
      <c r="AC293" s="40"/>
      <c r="AD293" s="40"/>
      <c r="AE293" s="40"/>
      <c r="AT293" s="19" t="s">
        <v>132</v>
      </c>
      <c r="AU293" s="19" t="s">
        <v>81</v>
      </c>
    </row>
    <row r="294" s="2" customFormat="1">
      <c r="A294" s="40"/>
      <c r="B294" s="41"/>
      <c r="C294" s="42"/>
      <c r="D294" s="228" t="s">
        <v>134</v>
      </c>
      <c r="E294" s="42"/>
      <c r="F294" s="232" t="s">
        <v>502</v>
      </c>
      <c r="G294" s="42"/>
      <c r="H294" s="42"/>
      <c r="I294" s="134"/>
      <c r="J294" s="42"/>
      <c r="K294" s="42"/>
      <c r="L294" s="46"/>
      <c r="M294" s="230"/>
      <c r="N294" s="231"/>
      <c r="O294" s="86"/>
      <c r="P294" s="86"/>
      <c r="Q294" s="86"/>
      <c r="R294" s="86"/>
      <c r="S294" s="86"/>
      <c r="T294" s="87"/>
      <c r="U294" s="40"/>
      <c r="V294" s="40"/>
      <c r="W294" s="40"/>
      <c r="X294" s="40"/>
      <c r="Y294" s="40"/>
      <c r="Z294" s="40"/>
      <c r="AA294" s="40"/>
      <c r="AB294" s="40"/>
      <c r="AC294" s="40"/>
      <c r="AD294" s="40"/>
      <c r="AE294" s="40"/>
      <c r="AT294" s="19" t="s">
        <v>134</v>
      </c>
      <c r="AU294" s="19" t="s">
        <v>81</v>
      </c>
    </row>
    <row r="295" s="14" customFormat="1">
      <c r="A295" s="14"/>
      <c r="B295" s="243"/>
      <c r="C295" s="244"/>
      <c r="D295" s="228" t="s">
        <v>136</v>
      </c>
      <c r="E295" s="245" t="s">
        <v>20</v>
      </c>
      <c r="F295" s="246" t="s">
        <v>503</v>
      </c>
      <c r="G295" s="244"/>
      <c r="H295" s="247">
        <v>19.100000000000001</v>
      </c>
      <c r="I295" s="248"/>
      <c r="J295" s="244"/>
      <c r="K295" s="244"/>
      <c r="L295" s="249"/>
      <c r="M295" s="250"/>
      <c r="N295" s="251"/>
      <c r="O295" s="251"/>
      <c r="P295" s="251"/>
      <c r="Q295" s="251"/>
      <c r="R295" s="251"/>
      <c r="S295" s="251"/>
      <c r="T295" s="252"/>
      <c r="U295" s="14"/>
      <c r="V295" s="14"/>
      <c r="W295" s="14"/>
      <c r="X295" s="14"/>
      <c r="Y295" s="14"/>
      <c r="Z295" s="14"/>
      <c r="AA295" s="14"/>
      <c r="AB295" s="14"/>
      <c r="AC295" s="14"/>
      <c r="AD295" s="14"/>
      <c r="AE295" s="14"/>
      <c r="AT295" s="253" t="s">
        <v>136</v>
      </c>
      <c r="AU295" s="253" t="s">
        <v>81</v>
      </c>
      <c r="AV295" s="14" t="s">
        <v>81</v>
      </c>
      <c r="AW295" s="14" t="s">
        <v>33</v>
      </c>
      <c r="AX295" s="14" t="s">
        <v>8</v>
      </c>
      <c r="AY295" s="253" t="s">
        <v>122</v>
      </c>
    </row>
    <row r="296" s="2" customFormat="1" ht="16.5" customHeight="1">
      <c r="A296" s="40"/>
      <c r="B296" s="41"/>
      <c r="C296" s="216" t="s">
        <v>504</v>
      </c>
      <c r="D296" s="216" t="s">
        <v>125</v>
      </c>
      <c r="E296" s="217" t="s">
        <v>505</v>
      </c>
      <c r="F296" s="218" t="s">
        <v>506</v>
      </c>
      <c r="G296" s="219" t="s">
        <v>295</v>
      </c>
      <c r="H296" s="220">
        <v>70.840000000000003</v>
      </c>
      <c r="I296" s="221"/>
      <c r="J296" s="220">
        <f>ROUND(I296*H296,0)</f>
        <v>0</v>
      </c>
      <c r="K296" s="218" t="s">
        <v>149</v>
      </c>
      <c r="L296" s="46"/>
      <c r="M296" s="222" t="s">
        <v>20</v>
      </c>
      <c r="N296" s="223" t="s">
        <v>43</v>
      </c>
      <c r="O296" s="86"/>
      <c r="P296" s="224">
        <f>O296*H296</f>
        <v>0</v>
      </c>
      <c r="Q296" s="224">
        <v>0</v>
      </c>
      <c r="R296" s="224">
        <f>Q296*H296</f>
        <v>0</v>
      </c>
      <c r="S296" s="224">
        <v>0.012319999999999999</v>
      </c>
      <c r="T296" s="225">
        <f>S296*H296</f>
        <v>0.87274879999999999</v>
      </c>
      <c r="U296" s="40"/>
      <c r="V296" s="40"/>
      <c r="W296" s="40"/>
      <c r="X296" s="40"/>
      <c r="Y296" s="40"/>
      <c r="Z296" s="40"/>
      <c r="AA296" s="40"/>
      <c r="AB296" s="40"/>
      <c r="AC296" s="40"/>
      <c r="AD296" s="40"/>
      <c r="AE296" s="40"/>
      <c r="AR296" s="226" t="s">
        <v>224</v>
      </c>
      <c r="AT296" s="226" t="s">
        <v>125</v>
      </c>
      <c r="AU296" s="226" t="s">
        <v>81</v>
      </c>
      <c r="AY296" s="19" t="s">
        <v>122</v>
      </c>
      <c r="BE296" s="227">
        <f>IF(N296="základní",J296,0)</f>
        <v>0</v>
      </c>
      <c r="BF296" s="227">
        <f>IF(N296="snížená",J296,0)</f>
        <v>0</v>
      </c>
      <c r="BG296" s="227">
        <f>IF(N296="zákl. přenesená",J296,0)</f>
        <v>0</v>
      </c>
      <c r="BH296" s="227">
        <f>IF(N296="sníž. přenesená",J296,0)</f>
        <v>0</v>
      </c>
      <c r="BI296" s="227">
        <f>IF(N296="nulová",J296,0)</f>
        <v>0</v>
      </c>
      <c r="BJ296" s="19" t="s">
        <v>8</v>
      </c>
      <c r="BK296" s="227">
        <f>ROUND(I296*H296,0)</f>
        <v>0</v>
      </c>
      <c r="BL296" s="19" t="s">
        <v>224</v>
      </c>
      <c r="BM296" s="226" t="s">
        <v>507</v>
      </c>
    </row>
    <row r="297" s="2" customFormat="1">
      <c r="A297" s="40"/>
      <c r="B297" s="41"/>
      <c r="C297" s="42"/>
      <c r="D297" s="228" t="s">
        <v>132</v>
      </c>
      <c r="E297" s="42"/>
      <c r="F297" s="229" t="s">
        <v>508</v>
      </c>
      <c r="G297" s="42"/>
      <c r="H297" s="42"/>
      <c r="I297" s="134"/>
      <c r="J297" s="42"/>
      <c r="K297" s="42"/>
      <c r="L297" s="46"/>
      <c r="M297" s="230"/>
      <c r="N297" s="231"/>
      <c r="O297" s="86"/>
      <c r="P297" s="86"/>
      <c r="Q297" s="86"/>
      <c r="R297" s="86"/>
      <c r="S297" s="86"/>
      <c r="T297" s="87"/>
      <c r="U297" s="40"/>
      <c r="V297" s="40"/>
      <c r="W297" s="40"/>
      <c r="X297" s="40"/>
      <c r="Y297" s="40"/>
      <c r="Z297" s="40"/>
      <c r="AA297" s="40"/>
      <c r="AB297" s="40"/>
      <c r="AC297" s="40"/>
      <c r="AD297" s="40"/>
      <c r="AE297" s="40"/>
      <c r="AT297" s="19" t="s">
        <v>132</v>
      </c>
      <c r="AU297" s="19" t="s">
        <v>81</v>
      </c>
    </row>
    <row r="298" s="2" customFormat="1">
      <c r="A298" s="40"/>
      <c r="B298" s="41"/>
      <c r="C298" s="42"/>
      <c r="D298" s="228" t="s">
        <v>134</v>
      </c>
      <c r="E298" s="42"/>
      <c r="F298" s="232" t="s">
        <v>502</v>
      </c>
      <c r="G298" s="42"/>
      <c r="H298" s="42"/>
      <c r="I298" s="134"/>
      <c r="J298" s="42"/>
      <c r="K298" s="42"/>
      <c r="L298" s="46"/>
      <c r="M298" s="230"/>
      <c r="N298" s="231"/>
      <c r="O298" s="86"/>
      <c r="P298" s="86"/>
      <c r="Q298" s="86"/>
      <c r="R298" s="86"/>
      <c r="S298" s="86"/>
      <c r="T298" s="87"/>
      <c r="U298" s="40"/>
      <c r="V298" s="40"/>
      <c r="W298" s="40"/>
      <c r="X298" s="40"/>
      <c r="Y298" s="40"/>
      <c r="Z298" s="40"/>
      <c r="AA298" s="40"/>
      <c r="AB298" s="40"/>
      <c r="AC298" s="40"/>
      <c r="AD298" s="40"/>
      <c r="AE298" s="40"/>
      <c r="AT298" s="19" t="s">
        <v>134</v>
      </c>
      <c r="AU298" s="19" t="s">
        <v>81</v>
      </c>
    </row>
    <row r="299" s="14" customFormat="1">
      <c r="A299" s="14"/>
      <c r="B299" s="243"/>
      <c r="C299" s="244"/>
      <c r="D299" s="228" t="s">
        <v>136</v>
      </c>
      <c r="E299" s="245" t="s">
        <v>20</v>
      </c>
      <c r="F299" s="246" t="s">
        <v>509</v>
      </c>
      <c r="G299" s="244"/>
      <c r="H299" s="247">
        <v>1.6399999999999999</v>
      </c>
      <c r="I299" s="248"/>
      <c r="J299" s="244"/>
      <c r="K299" s="244"/>
      <c r="L299" s="249"/>
      <c r="M299" s="250"/>
      <c r="N299" s="251"/>
      <c r="O299" s="251"/>
      <c r="P299" s="251"/>
      <c r="Q299" s="251"/>
      <c r="R299" s="251"/>
      <c r="S299" s="251"/>
      <c r="T299" s="252"/>
      <c r="U299" s="14"/>
      <c r="V299" s="14"/>
      <c r="W299" s="14"/>
      <c r="X299" s="14"/>
      <c r="Y299" s="14"/>
      <c r="Z299" s="14"/>
      <c r="AA299" s="14"/>
      <c r="AB299" s="14"/>
      <c r="AC299" s="14"/>
      <c r="AD299" s="14"/>
      <c r="AE299" s="14"/>
      <c r="AT299" s="253" t="s">
        <v>136</v>
      </c>
      <c r="AU299" s="253" t="s">
        <v>81</v>
      </c>
      <c r="AV299" s="14" t="s">
        <v>81</v>
      </c>
      <c r="AW299" s="14" t="s">
        <v>33</v>
      </c>
      <c r="AX299" s="14" t="s">
        <v>72</v>
      </c>
      <c r="AY299" s="253" t="s">
        <v>122</v>
      </c>
    </row>
    <row r="300" s="14" customFormat="1">
      <c r="A300" s="14"/>
      <c r="B300" s="243"/>
      <c r="C300" s="244"/>
      <c r="D300" s="228" t="s">
        <v>136</v>
      </c>
      <c r="E300" s="245" t="s">
        <v>20</v>
      </c>
      <c r="F300" s="246" t="s">
        <v>510</v>
      </c>
      <c r="G300" s="244"/>
      <c r="H300" s="247">
        <v>48.380000000000003</v>
      </c>
      <c r="I300" s="248"/>
      <c r="J300" s="244"/>
      <c r="K300" s="244"/>
      <c r="L300" s="249"/>
      <c r="M300" s="250"/>
      <c r="N300" s="251"/>
      <c r="O300" s="251"/>
      <c r="P300" s="251"/>
      <c r="Q300" s="251"/>
      <c r="R300" s="251"/>
      <c r="S300" s="251"/>
      <c r="T300" s="252"/>
      <c r="U300" s="14"/>
      <c r="V300" s="14"/>
      <c r="W300" s="14"/>
      <c r="X300" s="14"/>
      <c r="Y300" s="14"/>
      <c r="Z300" s="14"/>
      <c r="AA300" s="14"/>
      <c r="AB300" s="14"/>
      <c r="AC300" s="14"/>
      <c r="AD300" s="14"/>
      <c r="AE300" s="14"/>
      <c r="AT300" s="253" t="s">
        <v>136</v>
      </c>
      <c r="AU300" s="253" t="s">
        <v>81</v>
      </c>
      <c r="AV300" s="14" t="s">
        <v>81</v>
      </c>
      <c r="AW300" s="14" t="s">
        <v>33</v>
      </c>
      <c r="AX300" s="14" t="s">
        <v>72</v>
      </c>
      <c r="AY300" s="253" t="s">
        <v>122</v>
      </c>
    </row>
    <row r="301" s="14" customFormat="1">
      <c r="A301" s="14"/>
      <c r="B301" s="243"/>
      <c r="C301" s="244"/>
      <c r="D301" s="228" t="s">
        <v>136</v>
      </c>
      <c r="E301" s="245" t="s">
        <v>20</v>
      </c>
      <c r="F301" s="246" t="s">
        <v>511</v>
      </c>
      <c r="G301" s="244"/>
      <c r="H301" s="247">
        <v>2.6499999999999999</v>
      </c>
      <c r="I301" s="248"/>
      <c r="J301" s="244"/>
      <c r="K301" s="244"/>
      <c r="L301" s="249"/>
      <c r="M301" s="250"/>
      <c r="N301" s="251"/>
      <c r="O301" s="251"/>
      <c r="P301" s="251"/>
      <c r="Q301" s="251"/>
      <c r="R301" s="251"/>
      <c r="S301" s="251"/>
      <c r="T301" s="252"/>
      <c r="U301" s="14"/>
      <c r="V301" s="14"/>
      <c r="W301" s="14"/>
      <c r="X301" s="14"/>
      <c r="Y301" s="14"/>
      <c r="Z301" s="14"/>
      <c r="AA301" s="14"/>
      <c r="AB301" s="14"/>
      <c r="AC301" s="14"/>
      <c r="AD301" s="14"/>
      <c r="AE301" s="14"/>
      <c r="AT301" s="253" t="s">
        <v>136</v>
      </c>
      <c r="AU301" s="253" t="s">
        <v>81</v>
      </c>
      <c r="AV301" s="14" t="s">
        <v>81</v>
      </c>
      <c r="AW301" s="14" t="s">
        <v>33</v>
      </c>
      <c r="AX301" s="14" t="s">
        <v>72</v>
      </c>
      <c r="AY301" s="253" t="s">
        <v>122</v>
      </c>
    </row>
    <row r="302" s="14" customFormat="1">
      <c r="A302" s="14"/>
      <c r="B302" s="243"/>
      <c r="C302" s="244"/>
      <c r="D302" s="228" t="s">
        <v>136</v>
      </c>
      <c r="E302" s="245" t="s">
        <v>20</v>
      </c>
      <c r="F302" s="246" t="s">
        <v>512</v>
      </c>
      <c r="G302" s="244"/>
      <c r="H302" s="247">
        <v>5.2699999999999996</v>
      </c>
      <c r="I302" s="248"/>
      <c r="J302" s="244"/>
      <c r="K302" s="244"/>
      <c r="L302" s="249"/>
      <c r="M302" s="250"/>
      <c r="N302" s="251"/>
      <c r="O302" s="251"/>
      <c r="P302" s="251"/>
      <c r="Q302" s="251"/>
      <c r="R302" s="251"/>
      <c r="S302" s="251"/>
      <c r="T302" s="252"/>
      <c r="U302" s="14"/>
      <c r="V302" s="14"/>
      <c r="W302" s="14"/>
      <c r="X302" s="14"/>
      <c r="Y302" s="14"/>
      <c r="Z302" s="14"/>
      <c r="AA302" s="14"/>
      <c r="AB302" s="14"/>
      <c r="AC302" s="14"/>
      <c r="AD302" s="14"/>
      <c r="AE302" s="14"/>
      <c r="AT302" s="253" t="s">
        <v>136</v>
      </c>
      <c r="AU302" s="253" t="s">
        <v>81</v>
      </c>
      <c r="AV302" s="14" t="s">
        <v>81</v>
      </c>
      <c r="AW302" s="14" t="s">
        <v>33</v>
      </c>
      <c r="AX302" s="14" t="s">
        <v>72</v>
      </c>
      <c r="AY302" s="253" t="s">
        <v>122</v>
      </c>
    </row>
    <row r="303" s="14" customFormat="1">
      <c r="A303" s="14"/>
      <c r="B303" s="243"/>
      <c r="C303" s="244"/>
      <c r="D303" s="228" t="s">
        <v>136</v>
      </c>
      <c r="E303" s="245" t="s">
        <v>20</v>
      </c>
      <c r="F303" s="246" t="s">
        <v>513</v>
      </c>
      <c r="G303" s="244"/>
      <c r="H303" s="247">
        <v>12.9</v>
      </c>
      <c r="I303" s="248"/>
      <c r="J303" s="244"/>
      <c r="K303" s="244"/>
      <c r="L303" s="249"/>
      <c r="M303" s="250"/>
      <c r="N303" s="251"/>
      <c r="O303" s="251"/>
      <c r="P303" s="251"/>
      <c r="Q303" s="251"/>
      <c r="R303" s="251"/>
      <c r="S303" s="251"/>
      <c r="T303" s="252"/>
      <c r="U303" s="14"/>
      <c r="V303" s="14"/>
      <c r="W303" s="14"/>
      <c r="X303" s="14"/>
      <c r="Y303" s="14"/>
      <c r="Z303" s="14"/>
      <c r="AA303" s="14"/>
      <c r="AB303" s="14"/>
      <c r="AC303" s="14"/>
      <c r="AD303" s="14"/>
      <c r="AE303" s="14"/>
      <c r="AT303" s="253" t="s">
        <v>136</v>
      </c>
      <c r="AU303" s="253" t="s">
        <v>81</v>
      </c>
      <c r="AV303" s="14" t="s">
        <v>81</v>
      </c>
      <c r="AW303" s="14" t="s">
        <v>33</v>
      </c>
      <c r="AX303" s="14" t="s">
        <v>72</v>
      </c>
      <c r="AY303" s="253" t="s">
        <v>122</v>
      </c>
    </row>
    <row r="304" s="15" customFormat="1">
      <c r="A304" s="15"/>
      <c r="B304" s="263"/>
      <c r="C304" s="264"/>
      <c r="D304" s="228" t="s">
        <v>136</v>
      </c>
      <c r="E304" s="265" t="s">
        <v>20</v>
      </c>
      <c r="F304" s="266" t="s">
        <v>514</v>
      </c>
      <c r="G304" s="264"/>
      <c r="H304" s="267">
        <v>70.840000000000003</v>
      </c>
      <c r="I304" s="268"/>
      <c r="J304" s="264"/>
      <c r="K304" s="264"/>
      <c r="L304" s="269"/>
      <c r="M304" s="270"/>
      <c r="N304" s="271"/>
      <c r="O304" s="271"/>
      <c r="P304" s="271"/>
      <c r="Q304" s="271"/>
      <c r="R304" s="271"/>
      <c r="S304" s="271"/>
      <c r="T304" s="272"/>
      <c r="U304" s="15"/>
      <c r="V304" s="15"/>
      <c r="W304" s="15"/>
      <c r="X304" s="15"/>
      <c r="Y304" s="15"/>
      <c r="Z304" s="15"/>
      <c r="AA304" s="15"/>
      <c r="AB304" s="15"/>
      <c r="AC304" s="15"/>
      <c r="AD304" s="15"/>
      <c r="AE304" s="15"/>
      <c r="AT304" s="273" t="s">
        <v>136</v>
      </c>
      <c r="AU304" s="273" t="s">
        <v>81</v>
      </c>
      <c r="AV304" s="15" t="s">
        <v>130</v>
      </c>
      <c r="AW304" s="15" t="s">
        <v>33</v>
      </c>
      <c r="AX304" s="15" t="s">
        <v>8</v>
      </c>
      <c r="AY304" s="273" t="s">
        <v>122</v>
      </c>
    </row>
    <row r="305" s="2" customFormat="1" ht="16.5" customHeight="1">
      <c r="A305" s="40"/>
      <c r="B305" s="41"/>
      <c r="C305" s="216" t="s">
        <v>515</v>
      </c>
      <c r="D305" s="216" t="s">
        <v>125</v>
      </c>
      <c r="E305" s="217" t="s">
        <v>516</v>
      </c>
      <c r="F305" s="218" t="s">
        <v>517</v>
      </c>
      <c r="G305" s="219" t="s">
        <v>295</v>
      </c>
      <c r="H305" s="220">
        <v>15.75</v>
      </c>
      <c r="I305" s="221"/>
      <c r="J305" s="220">
        <f>ROUND(I305*H305,0)</f>
        <v>0</v>
      </c>
      <c r="K305" s="218" t="s">
        <v>149</v>
      </c>
      <c r="L305" s="46"/>
      <c r="M305" s="222" t="s">
        <v>20</v>
      </c>
      <c r="N305" s="223" t="s">
        <v>43</v>
      </c>
      <c r="O305" s="86"/>
      <c r="P305" s="224">
        <f>O305*H305</f>
        <v>0</v>
      </c>
      <c r="Q305" s="224">
        <v>0</v>
      </c>
      <c r="R305" s="224">
        <f>Q305*H305</f>
        <v>0</v>
      </c>
      <c r="S305" s="224">
        <v>0.01584</v>
      </c>
      <c r="T305" s="225">
        <f>S305*H305</f>
        <v>0.24948000000000001</v>
      </c>
      <c r="U305" s="40"/>
      <c r="V305" s="40"/>
      <c r="W305" s="40"/>
      <c r="X305" s="40"/>
      <c r="Y305" s="40"/>
      <c r="Z305" s="40"/>
      <c r="AA305" s="40"/>
      <c r="AB305" s="40"/>
      <c r="AC305" s="40"/>
      <c r="AD305" s="40"/>
      <c r="AE305" s="40"/>
      <c r="AR305" s="226" t="s">
        <v>224</v>
      </c>
      <c r="AT305" s="226" t="s">
        <v>125</v>
      </c>
      <c r="AU305" s="226" t="s">
        <v>81</v>
      </c>
      <c r="AY305" s="19" t="s">
        <v>122</v>
      </c>
      <c r="BE305" s="227">
        <f>IF(N305="základní",J305,0)</f>
        <v>0</v>
      </c>
      <c r="BF305" s="227">
        <f>IF(N305="snížená",J305,0)</f>
        <v>0</v>
      </c>
      <c r="BG305" s="227">
        <f>IF(N305="zákl. přenesená",J305,0)</f>
        <v>0</v>
      </c>
      <c r="BH305" s="227">
        <f>IF(N305="sníž. přenesená",J305,0)</f>
        <v>0</v>
      </c>
      <c r="BI305" s="227">
        <f>IF(N305="nulová",J305,0)</f>
        <v>0</v>
      </c>
      <c r="BJ305" s="19" t="s">
        <v>8</v>
      </c>
      <c r="BK305" s="227">
        <f>ROUND(I305*H305,0)</f>
        <v>0</v>
      </c>
      <c r="BL305" s="19" t="s">
        <v>224</v>
      </c>
      <c r="BM305" s="226" t="s">
        <v>518</v>
      </c>
    </row>
    <row r="306" s="2" customFormat="1">
      <c r="A306" s="40"/>
      <c r="B306" s="41"/>
      <c r="C306" s="42"/>
      <c r="D306" s="228" t="s">
        <v>132</v>
      </c>
      <c r="E306" s="42"/>
      <c r="F306" s="229" t="s">
        <v>519</v>
      </c>
      <c r="G306" s="42"/>
      <c r="H306" s="42"/>
      <c r="I306" s="134"/>
      <c r="J306" s="42"/>
      <c r="K306" s="42"/>
      <c r="L306" s="46"/>
      <c r="M306" s="230"/>
      <c r="N306" s="231"/>
      <c r="O306" s="86"/>
      <c r="P306" s="86"/>
      <c r="Q306" s="86"/>
      <c r="R306" s="86"/>
      <c r="S306" s="86"/>
      <c r="T306" s="87"/>
      <c r="U306" s="40"/>
      <c r="V306" s="40"/>
      <c r="W306" s="40"/>
      <c r="X306" s="40"/>
      <c r="Y306" s="40"/>
      <c r="Z306" s="40"/>
      <c r="AA306" s="40"/>
      <c r="AB306" s="40"/>
      <c r="AC306" s="40"/>
      <c r="AD306" s="40"/>
      <c r="AE306" s="40"/>
      <c r="AT306" s="19" t="s">
        <v>132</v>
      </c>
      <c r="AU306" s="19" t="s">
        <v>81</v>
      </c>
    </row>
    <row r="307" s="2" customFormat="1">
      <c r="A307" s="40"/>
      <c r="B307" s="41"/>
      <c r="C307" s="42"/>
      <c r="D307" s="228" t="s">
        <v>134</v>
      </c>
      <c r="E307" s="42"/>
      <c r="F307" s="232" t="s">
        <v>502</v>
      </c>
      <c r="G307" s="42"/>
      <c r="H307" s="42"/>
      <c r="I307" s="134"/>
      <c r="J307" s="42"/>
      <c r="K307" s="42"/>
      <c r="L307" s="46"/>
      <c r="M307" s="230"/>
      <c r="N307" s="231"/>
      <c r="O307" s="86"/>
      <c r="P307" s="86"/>
      <c r="Q307" s="86"/>
      <c r="R307" s="86"/>
      <c r="S307" s="86"/>
      <c r="T307" s="87"/>
      <c r="U307" s="40"/>
      <c r="V307" s="40"/>
      <c r="W307" s="40"/>
      <c r="X307" s="40"/>
      <c r="Y307" s="40"/>
      <c r="Z307" s="40"/>
      <c r="AA307" s="40"/>
      <c r="AB307" s="40"/>
      <c r="AC307" s="40"/>
      <c r="AD307" s="40"/>
      <c r="AE307" s="40"/>
      <c r="AT307" s="19" t="s">
        <v>134</v>
      </c>
      <c r="AU307" s="19" t="s">
        <v>81</v>
      </c>
    </row>
    <row r="308" s="14" customFormat="1">
      <c r="A308" s="14"/>
      <c r="B308" s="243"/>
      <c r="C308" s="244"/>
      <c r="D308" s="228" t="s">
        <v>136</v>
      </c>
      <c r="E308" s="245" t="s">
        <v>20</v>
      </c>
      <c r="F308" s="246" t="s">
        <v>520</v>
      </c>
      <c r="G308" s="244"/>
      <c r="H308" s="247">
        <v>15.75</v>
      </c>
      <c r="I308" s="248"/>
      <c r="J308" s="244"/>
      <c r="K308" s="244"/>
      <c r="L308" s="249"/>
      <c r="M308" s="250"/>
      <c r="N308" s="251"/>
      <c r="O308" s="251"/>
      <c r="P308" s="251"/>
      <c r="Q308" s="251"/>
      <c r="R308" s="251"/>
      <c r="S308" s="251"/>
      <c r="T308" s="252"/>
      <c r="U308" s="14"/>
      <c r="V308" s="14"/>
      <c r="W308" s="14"/>
      <c r="X308" s="14"/>
      <c r="Y308" s="14"/>
      <c r="Z308" s="14"/>
      <c r="AA308" s="14"/>
      <c r="AB308" s="14"/>
      <c r="AC308" s="14"/>
      <c r="AD308" s="14"/>
      <c r="AE308" s="14"/>
      <c r="AT308" s="253" t="s">
        <v>136</v>
      </c>
      <c r="AU308" s="253" t="s">
        <v>81</v>
      </c>
      <c r="AV308" s="14" t="s">
        <v>81</v>
      </c>
      <c r="AW308" s="14" t="s">
        <v>33</v>
      </c>
      <c r="AX308" s="14" t="s">
        <v>8</v>
      </c>
      <c r="AY308" s="253" t="s">
        <v>122</v>
      </c>
    </row>
    <row r="309" s="2" customFormat="1" ht="16.5" customHeight="1">
      <c r="A309" s="40"/>
      <c r="B309" s="41"/>
      <c r="C309" s="216" t="s">
        <v>521</v>
      </c>
      <c r="D309" s="216" t="s">
        <v>125</v>
      </c>
      <c r="E309" s="217" t="s">
        <v>522</v>
      </c>
      <c r="F309" s="218" t="s">
        <v>523</v>
      </c>
      <c r="G309" s="219" t="s">
        <v>295</v>
      </c>
      <c r="H309" s="220">
        <v>9.0700000000000003</v>
      </c>
      <c r="I309" s="221"/>
      <c r="J309" s="220">
        <f>ROUND(I309*H309,0)</f>
        <v>0</v>
      </c>
      <c r="K309" s="218" t="s">
        <v>149</v>
      </c>
      <c r="L309" s="46"/>
      <c r="M309" s="222" t="s">
        <v>20</v>
      </c>
      <c r="N309" s="223" t="s">
        <v>43</v>
      </c>
      <c r="O309" s="86"/>
      <c r="P309" s="224">
        <f>O309*H309</f>
        <v>0</v>
      </c>
      <c r="Q309" s="224">
        <v>0</v>
      </c>
      <c r="R309" s="224">
        <f>Q309*H309</f>
        <v>0</v>
      </c>
      <c r="S309" s="224">
        <v>0.024750000000000001</v>
      </c>
      <c r="T309" s="225">
        <f>S309*H309</f>
        <v>0.22448250000000003</v>
      </c>
      <c r="U309" s="40"/>
      <c r="V309" s="40"/>
      <c r="W309" s="40"/>
      <c r="X309" s="40"/>
      <c r="Y309" s="40"/>
      <c r="Z309" s="40"/>
      <c r="AA309" s="40"/>
      <c r="AB309" s="40"/>
      <c r="AC309" s="40"/>
      <c r="AD309" s="40"/>
      <c r="AE309" s="40"/>
      <c r="AR309" s="226" t="s">
        <v>224</v>
      </c>
      <c r="AT309" s="226" t="s">
        <v>125</v>
      </c>
      <c r="AU309" s="226" t="s">
        <v>81</v>
      </c>
      <c r="AY309" s="19" t="s">
        <v>122</v>
      </c>
      <c r="BE309" s="227">
        <f>IF(N309="základní",J309,0)</f>
        <v>0</v>
      </c>
      <c r="BF309" s="227">
        <f>IF(N309="snížená",J309,0)</f>
        <v>0</v>
      </c>
      <c r="BG309" s="227">
        <f>IF(N309="zákl. přenesená",J309,0)</f>
        <v>0</v>
      </c>
      <c r="BH309" s="227">
        <f>IF(N309="sníž. přenesená",J309,0)</f>
        <v>0</v>
      </c>
      <c r="BI309" s="227">
        <f>IF(N309="nulová",J309,0)</f>
        <v>0</v>
      </c>
      <c r="BJ309" s="19" t="s">
        <v>8</v>
      </c>
      <c r="BK309" s="227">
        <f>ROUND(I309*H309,0)</f>
        <v>0</v>
      </c>
      <c r="BL309" s="19" t="s">
        <v>224</v>
      </c>
      <c r="BM309" s="226" t="s">
        <v>524</v>
      </c>
    </row>
    <row r="310" s="2" customFormat="1">
      <c r="A310" s="40"/>
      <c r="B310" s="41"/>
      <c r="C310" s="42"/>
      <c r="D310" s="228" t="s">
        <v>132</v>
      </c>
      <c r="E310" s="42"/>
      <c r="F310" s="229" t="s">
        <v>525</v>
      </c>
      <c r="G310" s="42"/>
      <c r="H310" s="42"/>
      <c r="I310" s="134"/>
      <c r="J310" s="42"/>
      <c r="K310" s="42"/>
      <c r="L310" s="46"/>
      <c r="M310" s="230"/>
      <c r="N310" s="231"/>
      <c r="O310" s="86"/>
      <c r="P310" s="86"/>
      <c r="Q310" s="86"/>
      <c r="R310" s="86"/>
      <c r="S310" s="86"/>
      <c r="T310" s="87"/>
      <c r="U310" s="40"/>
      <c r="V310" s="40"/>
      <c r="W310" s="40"/>
      <c r="X310" s="40"/>
      <c r="Y310" s="40"/>
      <c r="Z310" s="40"/>
      <c r="AA310" s="40"/>
      <c r="AB310" s="40"/>
      <c r="AC310" s="40"/>
      <c r="AD310" s="40"/>
      <c r="AE310" s="40"/>
      <c r="AT310" s="19" t="s">
        <v>132</v>
      </c>
      <c r="AU310" s="19" t="s">
        <v>81</v>
      </c>
    </row>
    <row r="311" s="2" customFormat="1">
      <c r="A311" s="40"/>
      <c r="B311" s="41"/>
      <c r="C311" s="42"/>
      <c r="D311" s="228" t="s">
        <v>134</v>
      </c>
      <c r="E311" s="42"/>
      <c r="F311" s="232" t="s">
        <v>502</v>
      </c>
      <c r="G311" s="42"/>
      <c r="H311" s="42"/>
      <c r="I311" s="134"/>
      <c r="J311" s="42"/>
      <c r="K311" s="42"/>
      <c r="L311" s="46"/>
      <c r="M311" s="230"/>
      <c r="N311" s="231"/>
      <c r="O311" s="86"/>
      <c r="P311" s="86"/>
      <c r="Q311" s="86"/>
      <c r="R311" s="86"/>
      <c r="S311" s="86"/>
      <c r="T311" s="87"/>
      <c r="U311" s="40"/>
      <c r="V311" s="40"/>
      <c r="W311" s="40"/>
      <c r="X311" s="40"/>
      <c r="Y311" s="40"/>
      <c r="Z311" s="40"/>
      <c r="AA311" s="40"/>
      <c r="AB311" s="40"/>
      <c r="AC311" s="40"/>
      <c r="AD311" s="40"/>
      <c r="AE311" s="40"/>
      <c r="AT311" s="19" t="s">
        <v>134</v>
      </c>
      <c r="AU311" s="19" t="s">
        <v>81</v>
      </c>
    </row>
    <row r="312" s="14" customFormat="1">
      <c r="A312" s="14"/>
      <c r="B312" s="243"/>
      <c r="C312" s="244"/>
      <c r="D312" s="228" t="s">
        <v>136</v>
      </c>
      <c r="E312" s="245" t="s">
        <v>20</v>
      </c>
      <c r="F312" s="246" t="s">
        <v>526</v>
      </c>
      <c r="G312" s="244"/>
      <c r="H312" s="247">
        <v>9.0700000000000003</v>
      </c>
      <c r="I312" s="248"/>
      <c r="J312" s="244"/>
      <c r="K312" s="244"/>
      <c r="L312" s="249"/>
      <c r="M312" s="250"/>
      <c r="N312" s="251"/>
      <c r="O312" s="251"/>
      <c r="P312" s="251"/>
      <c r="Q312" s="251"/>
      <c r="R312" s="251"/>
      <c r="S312" s="251"/>
      <c r="T312" s="252"/>
      <c r="U312" s="14"/>
      <c r="V312" s="14"/>
      <c r="W312" s="14"/>
      <c r="X312" s="14"/>
      <c r="Y312" s="14"/>
      <c r="Z312" s="14"/>
      <c r="AA312" s="14"/>
      <c r="AB312" s="14"/>
      <c r="AC312" s="14"/>
      <c r="AD312" s="14"/>
      <c r="AE312" s="14"/>
      <c r="AT312" s="253" t="s">
        <v>136</v>
      </c>
      <c r="AU312" s="253" t="s">
        <v>81</v>
      </c>
      <c r="AV312" s="14" t="s">
        <v>81</v>
      </c>
      <c r="AW312" s="14" t="s">
        <v>33</v>
      </c>
      <c r="AX312" s="14" t="s">
        <v>8</v>
      </c>
      <c r="AY312" s="253" t="s">
        <v>122</v>
      </c>
    </row>
    <row r="313" s="2" customFormat="1" ht="16.5" customHeight="1">
      <c r="A313" s="40"/>
      <c r="B313" s="41"/>
      <c r="C313" s="216" t="s">
        <v>527</v>
      </c>
      <c r="D313" s="216" t="s">
        <v>125</v>
      </c>
      <c r="E313" s="217" t="s">
        <v>528</v>
      </c>
      <c r="F313" s="218" t="s">
        <v>529</v>
      </c>
      <c r="G313" s="219" t="s">
        <v>295</v>
      </c>
      <c r="H313" s="220">
        <v>23.300000000000001</v>
      </c>
      <c r="I313" s="221"/>
      <c r="J313" s="220">
        <f>ROUND(I313*H313,0)</f>
        <v>0</v>
      </c>
      <c r="K313" s="218" t="s">
        <v>149</v>
      </c>
      <c r="L313" s="46"/>
      <c r="M313" s="222" t="s">
        <v>20</v>
      </c>
      <c r="N313" s="223" t="s">
        <v>43</v>
      </c>
      <c r="O313" s="86"/>
      <c r="P313" s="224">
        <f>O313*H313</f>
        <v>0</v>
      </c>
      <c r="Q313" s="224">
        <v>0</v>
      </c>
      <c r="R313" s="224">
        <f>Q313*H313</f>
        <v>0</v>
      </c>
      <c r="S313" s="224">
        <v>0.033000000000000002</v>
      </c>
      <c r="T313" s="225">
        <f>S313*H313</f>
        <v>0.76890000000000003</v>
      </c>
      <c r="U313" s="40"/>
      <c r="V313" s="40"/>
      <c r="W313" s="40"/>
      <c r="X313" s="40"/>
      <c r="Y313" s="40"/>
      <c r="Z313" s="40"/>
      <c r="AA313" s="40"/>
      <c r="AB313" s="40"/>
      <c r="AC313" s="40"/>
      <c r="AD313" s="40"/>
      <c r="AE313" s="40"/>
      <c r="AR313" s="226" t="s">
        <v>224</v>
      </c>
      <c r="AT313" s="226" t="s">
        <v>125</v>
      </c>
      <c r="AU313" s="226" t="s">
        <v>81</v>
      </c>
      <c r="AY313" s="19" t="s">
        <v>122</v>
      </c>
      <c r="BE313" s="227">
        <f>IF(N313="základní",J313,0)</f>
        <v>0</v>
      </c>
      <c r="BF313" s="227">
        <f>IF(N313="snížená",J313,0)</f>
        <v>0</v>
      </c>
      <c r="BG313" s="227">
        <f>IF(N313="zákl. přenesená",J313,0)</f>
        <v>0</v>
      </c>
      <c r="BH313" s="227">
        <f>IF(N313="sníž. přenesená",J313,0)</f>
        <v>0</v>
      </c>
      <c r="BI313" s="227">
        <f>IF(N313="nulová",J313,0)</f>
        <v>0</v>
      </c>
      <c r="BJ313" s="19" t="s">
        <v>8</v>
      </c>
      <c r="BK313" s="227">
        <f>ROUND(I313*H313,0)</f>
        <v>0</v>
      </c>
      <c r="BL313" s="19" t="s">
        <v>224</v>
      </c>
      <c r="BM313" s="226" t="s">
        <v>530</v>
      </c>
    </row>
    <row r="314" s="2" customFormat="1">
      <c r="A314" s="40"/>
      <c r="B314" s="41"/>
      <c r="C314" s="42"/>
      <c r="D314" s="228" t="s">
        <v>132</v>
      </c>
      <c r="E314" s="42"/>
      <c r="F314" s="229" t="s">
        <v>531</v>
      </c>
      <c r="G314" s="42"/>
      <c r="H314" s="42"/>
      <c r="I314" s="134"/>
      <c r="J314" s="42"/>
      <c r="K314" s="42"/>
      <c r="L314" s="46"/>
      <c r="M314" s="230"/>
      <c r="N314" s="231"/>
      <c r="O314" s="86"/>
      <c r="P314" s="86"/>
      <c r="Q314" s="86"/>
      <c r="R314" s="86"/>
      <c r="S314" s="86"/>
      <c r="T314" s="87"/>
      <c r="U314" s="40"/>
      <c r="V314" s="40"/>
      <c r="W314" s="40"/>
      <c r="X314" s="40"/>
      <c r="Y314" s="40"/>
      <c r="Z314" s="40"/>
      <c r="AA314" s="40"/>
      <c r="AB314" s="40"/>
      <c r="AC314" s="40"/>
      <c r="AD314" s="40"/>
      <c r="AE314" s="40"/>
      <c r="AT314" s="19" t="s">
        <v>132</v>
      </c>
      <c r="AU314" s="19" t="s">
        <v>81</v>
      </c>
    </row>
    <row r="315" s="2" customFormat="1">
      <c r="A315" s="40"/>
      <c r="B315" s="41"/>
      <c r="C315" s="42"/>
      <c r="D315" s="228" t="s">
        <v>134</v>
      </c>
      <c r="E315" s="42"/>
      <c r="F315" s="232" t="s">
        <v>502</v>
      </c>
      <c r="G315" s="42"/>
      <c r="H315" s="42"/>
      <c r="I315" s="134"/>
      <c r="J315" s="42"/>
      <c r="K315" s="42"/>
      <c r="L315" s="46"/>
      <c r="M315" s="230"/>
      <c r="N315" s="231"/>
      <c r="O315" s="86"/>
      <c r="P315" s="86"/>
      <c r="Q315" s="86"/>
      <c r="R315" s="86"/>
      <c r="S315" s="86"/>
      <c r="T315" s="87"/>
      <c r="U315" s="40"/>
      <c r="V315" s="40"/>
      <c r="W315" s="40"/>
      <c r="X315" s="40"/>
      <c r="Y315" s="40"/>
      <c r="Z315" s="40"/>
      <c r="AA315" s="40"/>
      <c r="AB315" s="40"/>
      <c r="AC315" s="40"/>
      <c r="AD315" s="40"/>
      <c r="AE315" s="40"/>
      <c r="AT315" s="19" t="s">
        <v>134</v>
      </c>
      <c r="AU315" s="19" t="s">
        <v>81</v>
      </c>
    </row>
    <row r="316" s="14" customFormat="1">
      <c r="A316" s="14"/>
      <c r="B316" s="243"/>
      <c r="C316" s="244"/>
      <c r="D316" s="228" t="s">
        <v>136</v>
      </c>
      <c r="E316" s="245" t="s">
        <v>20</v>
      </c>
      <c r="F316" s="246" t="s">
        <v>532</v>
      </c>
      <c r="G316" s="244"/>
      <c r="H316" s="247">
        <v>3.29</v>
      </c>
      <c r="I316" s="248"/>
      <c r="J316" s="244"/>
      <c r="K316" s="244"/>
      <c r="L316" s="249"/>
      <c r="M316" s="250"/>
      <c r="N316" s="251"/>
      <c r="O316" s="251"/>
      <c r="P316" s="251"/>
      <c r="Q316" s="251"/>
      <c r="R316" s="251"/>
      <c r="S316" s="251"/>
      <c r="T316" s="252"/>
      <c r="U316" s="14"/>
      <c r="V316" s="14"/>
      <c r="W316" s="14"/>
      <c r="X316" s="14"/>
      <c r="Y316" s="14"/>
      <c r="Z316" s="14"/>
      <c r="AA316" s="14"/>
      <c r="AB316" s="14"/>
      <c r="AC316" s="14"/>
      <c r="AD316" s="14"/>
      <c r="AE316" s="14"/>
      <c r="AT316" s="253" t="s">
        <v>136</v>
      </c>
      <c r="AU316" s="253" t="s">
        <v>81</v>
      </c>
      <c r="AV316" s="14" t="s">
        <v>81</v>
      </c>
      <c r="AW316" s="14" t="s">
        <v>33</v>
      </c>
      <c r="AX316" s="14" t="s">
        <v>72</v>
      </c>
      <c r="AY316" s="253" t="s">
        <v>122</v>
      </c>
    </row>
    <row r="317" s="14" customFormat="1">
      <c r="A317" s="14"/>
      <c r="B317" s="243"/>
      <c r="C317" s="244"/>
      <c r="D317" s="228" t="s">
        <v>136</v>
      </c>
      <c r="E317" s="245" t="s">
        <v>20</v>
      </c>
      <c r="F317" s="246" t="s">
        <v>533</v>
      </c>
      <c r="G317" s="244"/>
      <c r="H317" s="247">
        <v>12.51</v>
      </c>
      <c r="I317" s="248"/>
      <c r="J317" s="244"/>
      <c r="K317" s="244"/>
      <c r="L317" s="249"/>
      <c r="M317" s="250"/>
      <c r="N317" s="251"/>
      <c r="O317" s="251"/>
      <c r="P317" s="251"/>
      <c r="Q317" s="251"/>
      <c r="R317" s="251"/>
      <c r="S317" s="251"/>
      <c r="T317" s="252"/>
      <c r="U317" s="14"/>
      <c r="V317" s="14"/>
      <c r="W317" s="14"/>
      <c r="X317" s="14"/>
      <c r="Y317" s="14"/>
      <c r="Z317" s="14"/>
      <c r="AA317" s="14"/>
      <c r="AB317" s="14"/>
      <c r="AC317" s="14"/>
      <c r="AD317" s="14"/>
      <c r="AE317" s="14"/>
      <c r="AT317" s="253" t="s">
        <v>136</v>
      </c>
      <c r="AU317" s="253" t="s">
        <v>81</v>
      </c>
      <c r="AV317" s="14" t="s">
        <v>81</v>
      </c>
      <c r="AW317" s="14" t="s">
        <v>33</v>
      </c>
      <c r="AX317" s="14" t="s">
        <v>72</v>
      </c>
      <c r="AY317" s="253" t="s">
        <v>122</v>
      </c>
    </row>
    <row r="318" s="14" customFormat="1">
      <c r="A318" s="14"/>
      <c r="B318" s="243"/>
      <c r="C318" s="244"/>
      <c r="D318" s="228" t="s">
        <v>136</v>
      </c>
      <c r="E318" s="245" t="s">
        <v>20</v>
      </c>
      <c r="F318" s="246" t="s">
        <v>534</v>
      </c>
      <c r="G318" s="244"/>
      <c r="H318" s="247">
        <v>7.5</v>
      </c>
      <c r="I318" s="248"/>
      <c r="J318" s="244"/>
      <c r="K318" s="244"/>
      <c r="L318" s="249"/>
      <c r="M318" s="250"/>
      <c r="N318" s="251"/>
      <c r="O318" s="251"/>
      <c r="P318" s="251"/>
      <c r="Q318" s="251"/>
      <c r="R318" s="251"/>
      <c r="S318" s="251"/>
      <c r="T318" s="252"/>
      <c r="U318" s="14"/>
      <c r="V318" s="14"/>
      <c r="W318" s="14"/>
      <c r="X318" s="14"/>
      <c r="Y318" s="14"/>
      <c r="Z318" s="14"/>
      <c r="AA318" s="14"/>
      <c r="AB318" s="14"/>
      <c r="AC318" s="14"/>
      <c r="AD318" s="14"/>
      <c r="AE318" s="14"/>
      <c r="AT318" s="253" t="s">
        <v>136</v>
      </c>
      <c r="AU318" s="253" t="s">
        <v>81</v>
      </c>
      <c r="AV318" s="14" t="s">
        <v>81</v>
      </c>
      <c r="AW318" s="14" t="s">
        <v>33</v>
      </c>
      <c r="AX318" s="14" t="s">
        <v>72</v>
      </c>
      <c r="AY318" s="253" t="s">
        <v>122</v>
      </c>
    </row>
    <row r="319" s="15" customFormat="1">
      <c r="A319" s="15"/>
      <c r="B319" s="263"/>
      <c r="C319" s="264"/>
      <c r="D319" s="228" t="s">
        <v>136</v>
      </c>
      <c r="E319" s="265" t="s">
        <v>20</v>
      </c>
      <c r="F319" s="266" t="s">
        <v>514</v>
      </c>
      <c r="G319" s="264"/>
      <c r="H319" s="267">
        <v>23.300000000000001</v>
      </c>
      <c r="I319" s="268"/>
      <c r="J319" s="264"/>
      <c r="K319" s="264"/>
      <c r="L319" s="269"/>
      <c r="M319" s="270"/>
      <c r="N319" s="271"/>
      <c r="O319" s="271"/>
      <c r="P319" s="271"/>
      <c r="Q319" s="271"/>
      <c r="R319" s="271"/>
      <c r="S319" s="271"/>
      <c r="T319" s="272"/>
      <c r="U319" s="15"/>
      <c r="V319" s="15"/>
      <c r="W319" s="15"/>
      <c r="X319" s="15"/>
      <c r="Y319" s="15"/>
      <c r="Z319" s="15"/>
      <c r="AA319" s="15"/>
      <c r="AB319" s="15"/>
      <c r="AC319" s="15"/>
      <c r="AD319" s="15"/>
      <c r="AE319" s="15"/>
      <c r="AT319" s="273" t="s">
        <v>136</v>
      </c>
      <c r="AU319" s="273" t="s">
        <v>81</v>
      </c>
      <c r="AV319" s="15" t="s">
        <v>130</v>
      </c>
      <c r="AW319" s="15" t="s">
        <v>33</v>
      </c>
      <c r="AX319" s="15" t="s">
        <v>8</v>
      </c>
      <c r="AY319" s="273" t="s">
        <v>122</v>
      </c>
    </row>
    <row r="320" s="2" customFormat="1" ht="21.75" customHeight="1">
      <c r="A320" s="40"/>
      <c r="B320" s="41"/>
      <c r="C320" s="216" t="s">
        <v>535</v>
      </c>
      <c r="D320" s="216" t="s">
        <v>125</v>
      </c>
      <c r="E320" s="217" t="s">
        <v>536</v>
      </c>
      <c r="F320" s="218" t="s">
        <v>537</v>
      </c>
      <c r="G320" s="219" t="s">
        <v>295</v>
      </c>
      <c r="H320" s="220">
        <v>55.609999999999999</v>
      </c>
      <c r="I320" s="221"/>
      <c r="J320" s="220">
        <f>ROUND(I320*H320,0)</f>
        <v>0</v>
      </c>
      <c r="K320" s="218" t="s">
        <v>129</v>
      </c>
      <c r="L320" s="46"/>
      <c r="M320" s="222" t="s">
        <v>20</v>
      </c>
      <c r="N320" s="223" t="s">
        <v>43</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224</v>
      </c>
      <c r="AT320" s="226" t="s">
        <v>125</v>
      </c>
      <c r="AU320" s="226" t="s">
        <v>81</v>
      </c>
      <c r="AY320" s="19" t="s">
        <v>122</v>
      </c>
      <c r="BE320" s="227">
        <f>IF(N320="základní",J320,0)</f>
        <v>0</v>
      </c>
      <c r="BF320" s="227">
        <f>IF(N320="snížená",J320,0)</f>
        <v>0</v>
      </c>
      <c r="BG320" s="227">
        <f>IF(N320="zákl. přenesená",J320,0)</f>
        <v>0</v>
      </c>
      <c r="BH320" s="227">
        <f>IF(N320="sníž. přenesená",J320,0)</f>
        <v>0</v>
      </c>
      <c r="BI320" s="227">
        <f>IF(N320="nulová",J320,0)</f>
        <v>0</v>
      </c>
      <c r="BJ320" s="19" t="s">
        <v>8</v>
      </c>
      <c r="BK320" s="227">
        <f>ROUND(I320*H320,0)</f>
        <v>0</v>
      </c>
      <c r="BL320" s="19" t="s">
        <v>224</v>
      </c>
      <c r="BM320" s="226" t="s">
        <v>538</v>
      </c>
    </row>
    <row r="321" s="2" customFormat="1">
      <c r="A321" s="40"/>
      <c r="B321" s="41"/>
      <c r="C321" s="42"/>
      <c r="D321" s="228" t="s">
        <v>132</v>
      </c>
      <c r="E321" s="42"/>
      <c r="F321" s="229" t="s">
        <v>539</v>
      </c>
      <c r="G321" s="42"/>
      <c r="H321" s="42"/>
      <c r="I321" s="134"/>
      <c r="J321" s="42"/>
      <c r="K321" s="42"/>
      <c r="L321" s="46"/>
      <c r="M321" s="230"/>
      <c r="N321" s="231"/>
      <c r="O321" s="86"/>
      <c r="P321" s="86"/>
      <c r="Q321" s="86"/>
      <c r="R321" s="86"/>
      <c r="S321" s="86"/>
      <c r="T321" s="87"/>
      <c r="U321" s="40"/>
      <c r="V321" s="40"/>
      <c r="W321" s="40"/>
      <c r="X321" s="40"/>
      <c r="Y321" s="40"/>
      <c r="Z321" s="40"/>
      <c r="AA321" s="40"/>
      <c r="AB321" s="40"/>
      <c r="AC321" s="40"/>
      <c r="AD321" s="40"/>
      <c r="AE321" s="40"/>
      <c r="AT321" s="19" t="s">
        <v>132</v>
      </c>
      <c r="AU321" s="19" t="s">
        <v>81</v>
      </c>
    </row>
    <row r="322" s="2" customFormat="1">
      <c r="A322" s="40"/>
      <c r="B322" s="41"/>
      <c r="C322" s="42"/>
      <c r="D322" s="228" t="s">
        <v>134</v>
      </c>
      <c r="E322" s="42"/>
      <c r="F322" s="232" t="s">
        <v>540</v>
      </c>
      <c r="G322" s="42"/>
      <c r="H322" s="42"/>
      <c r="I322" s="134"/>
      <c r="J322" s="42"/>
      <c r="K322" s="42"/>
      <c r="L322" s="46"/>
      <c r="M322" s="230"/>
      <c r="N322" s="231"/>
      <c r="O322" s="86"/>
      <c r="P322" s="86"/>
      <c r="Q322" s="86"/>
      <c r="R322" s="86"/>
      <c r="S322" s="86"/>
      <c r="T322" s="87"/>
      <c r="U322" s="40"/>
      <c r="V322" s="40"/>
      <c r="W322" s="40"/>
      <c r="X322" s="40"/>
      <c r="Y322" s="40"/>
      <c r="Z322" s="40"/>
      <c r="AA322" s="40"/>
      <c r="AB322" s="40"/>
      <c r="AC322" s="40"/>
      <c r="AD322" s="40"/>
      <c r="AE322" s="40"/>
      <c r="AT322" s="19" t="s">
        <v>134</v>
      </c>
      <c r="AU322" s="19" t="s">
        <v>81</v>
      </c>
    </row>
    <row r="323" s="13" customFormat="1">
      <c r="A323" s="13"/>
      <c r="B323" s="233"/>
      <c r="C323" s="234"/>
      <c r="D323" s="228" t="s">
        <v>136</v>
      </c>
      <c r="E323" s="235" t="s">
        <v>20</v>
      </c>
      <c r="F323" s="236" t="s">
        <v>541</v>
      </c>
      <c r="G323" s="234"/>
      <c r="H323" s="235" t="s">
        <v>20</v>
      </c>
      <c r="I323" s="237"/>
      <c r="J323" s="234"/>
      <c r="K323" s="234"/>
      <c r="L323" s="238"/>
      <c r="M323" s="239"/>
      <c r="N323" s="240"/>
      <c r="O323" s="240"/>
      <c r="P323" s="240"/>
      <c r="Q323" s="240"/>
      <c r="R323" s="240"/>
      <c r="S323" s="240"/>
      <c r="T323" s="241"/>
      <c r="U323" s="13"/>
      <c r="V323" s="13"/>
      <c r="W323" s="13"/>
      <c r="X323" s="13"/>
      <c r="Y323" s="13"/>
      <c r="Z323" s="13"/>
      <c r="AA323" s="13"/>
      <c r="AB323" s="13"/>
      <c r="AC323" s="13"/>
      <c r="AD323" s="13"/>
      <c r="AE323" s="13"/>
      <c r="AT323" s="242" t="s">
        <v>136</v>
      </c>
      <c r="AU323" s="242" t="s">
        <v>81</v>
      </c>
      <c r="AV323" s="13" t="s">
        <v>8</v>
      </c>
      <c r="AW323" s="13" t="s">
        <v>33</v>
      </c>
      <c r="AX323" s="13" t="s">
        <v>72</v>
      </c>
      <c r="AY323" s="242" t="s">
        <v>122</v>
      </c>
    </row>
    <row r="324" s="14" customFormat="1">
      <c r="A324" s="14"/>
      <c r="B324" s="243"/>
      <c r="C324" s="244"/>
      <c r="D324" s="228" t="s">
        <v>136</v>
      </c>
      <c r="E324" s="245" t="s">
        <v>20</v>
      </c>
      <c r="F324" s="246" t="s">
        <v>542</v>
      </c>
      <c r="G324" s="244"/>
      <c r="H324" s="247">
        <v>16.739999999999998</v>
      </c>
      <c r="I324" s="248"/>
      <c r="J324" s="244"/>
      <c r="K324" s="244"/>
      <c r="L324" s="249"/>
      <c r="M324" s="250"/>
      <c r="N324" s="251"/>
      <c r="O324" s="251"/>
      <c r="P324" s="251"/>
      <c r="Q324" s="251"/>
      <c r="R324" s="251"/>
      <c r="S324" s="251"/>
      <c r="T324" s="252"/>
      <c r="U324" s="14"/>
      <c r="V324" s="14"/>
      <c r="W324" s="14"/>
      <c r="X324" s="14"/>
      <c r="Y324" s="14"/>
      <c r="Z324" s="14"/>
      <c r="AA324" s="14"/>
      <c r="AB324" s="14"/>
      <c r="AC324" s="14"/>
      <c r="AD324" s="14"/>
      <c r="AE324" s="14"/>
      <c r="AT324" s="253" t="s">
        <v>136</v>
      </c>
      <c r="AU324" s="253" t="s">
        <v>81</v>
      </c>
      <c r="AV324" s="14" t="s">
        <v>81</v>
      </c>
      <c r="AW324" s="14" t="s">
        <v>33</v>
      </c>
      <c r="AX324" s="14" t="s">
        <v>72</v>
      </c>
      <c r="AY324" s="253" t="s">
        <v>122</v>
      </c>
    </row>
    <row r="325" s="14" customFormat="1">
      <c r="A325" s="14"/>
      <c r="B325" s="243"/>
      <c r="C325" s="244"/>
      <c r="D325" s="228" t="s">
        <v>136</v>
      </c>
      <c r="E325" s="245" t="s">
        <v>20</v>
      </c>
      <c r="F325" s="246" t="s">
        <v>543</v>
      </c>
      <c r="G325" s="244"/>
      <c r="H325" s="247">
        <v>18.899999999999999</v>
      </c>
      <c r="I325" s="248"/>
      <c r="J325" s="244"/>
      <c r="K325" s="244"/>
      <c r="L325" s="249"/>
      <c r="M325" s="250"/>
      <c r="N325" s="251"/>
      <c r="O325" s="251"/>
      <c r="P325" s="251"/>
      <c r="Q325" s="251"/>
      <c r="R325" s="251"/>
      <c r="S325" s="251"/>
      <c r="T325" s="252"/>
      <c r="U325" s="14"/>
      <c r="V325" s="14"/>
      <c r="W325" s="14"/>
      <c r="X325" s="14"/>
      <c r="Y325" s="14"/>
      <c r="Z325" s="14"/>
      <c r="AA325" s="14"/>
      <c r="AB325" s="14"/>
      <c r="AC325" s="14"/>
      <c r="AD325" s="14"/>
      <c r="AE325" s="14"/>
      <c r="AT325" s="253" t="s">
        <v>136</v>
      </c>
      <c r="AU325" s="253" t="s">
        <v>81</v>
      </c>
      <c r="AV325" s="14" t="s">
        <v>81</v>
      </c>
      <c r="AW325" s="14" t="s">
        <v>33</v>
      </c>
      <c r="AX325" s="14" t="s">
        <v>72</v>
      </c>
      <c r="AY325" s="253" t="s">
        <v>122</v>
      </c>
    </row>
    <row r="326" s="14" customFormat="1">
      <c r="A326" s="14"/>
      <c r="B326" s="243"/>
      <c r="C326" s="244"/>
      <c r="D326" s="228" t="s">
        <v>136</v>
      </c>
      <c r="E326" s="245" t="s">
        <v>20</v>
      </c>
      <c r="F326" s="246" t="s">
        <v>544</v>
      </c>
      <c r="G326" s="244"/>
      <c r="H326" s="247">
        <v>19.969999999999999</v>
      </c>
      <c r="I326" s="248"/>
      <c r="J326" s="244"/>
      <c r="K326" s="244"/>
      <c r="L326" s="249"/>
      <c r="M326" s="250"/>
      <c r="N326" s="251"/>
      <c r="O326" s="251"/>
      <c r="P326" s="251"/>
      <c r="Q326" s="251"/>
      <c r="R326" s="251"/>
      <c r="S326" s="251"/>
      <c r="T326" s="252"/>
      <c r="U326" s="14"/>
      <c r="V326" s="14"/>
      <c r="W326" s="14"/>
      <c r="X326" s="14"/>
      <c r="Y326" s="14"/>
      <c r="Z326" s="14"/>
      <c r="AA326" s="14"/>
      <c r="AB326" s="14"/>
      <c r="AC326" s="14"/>
      <c r="AD326" s="14"/>
      <c r="AE326" s="14"/>
      <c r="AT326" s="253" t="s">
        <v>136</v>
      </c>
      <c r="AU326" s="253" t="s">
        <v>81</v>
      </c>
      <c r="AV326" s="14" t="s">
        <v>81</v>
      </c>
      <c r="AW326" s="14" t="s">
        <v>33</v>
      </c>
      <c r="AX326" s="14" t="s">
        <v>72</v>
      </c>
      <c r="AY326" s="253" t="s">
        <v>122</v>
      </c>
    </row>
    <row r="327" s="15" customFormat="1">
      <c r="A327" s="15"/>
      <c r="B327" s="263"/>
      <c r="C327" s="264"/>
      <c r="D327" s="228" t="s">
        <v>136</v>
      </c>
      <c r="E327" s="265" t="s">
        <v>20</v>
      </c>
      <c r="F327" s="266" t="s">
        <v>514</v>
      </c>
      <c r="G327" s="264"/>
      <c r="H327" s="267">
        <v>55.609999999999999</v>
      </c>
      <c r="I327" s="268"/>
      <c r="J327" s="264"/>
      <c r="K327" s="264"/>
      <c r="L327" s="269"/>
      <c r="M327" s="270"/>
      <c r="N327" s="271"/>
      <c r="O327" s="271"/>
      <c r="P327" s="271"/>
      <c r="Q327" s="271"/>
      <c r="R327" s="271"/>
      <c r="S327" s="271"/>
      <c r="T327" s="272"/>
      <c r="U327" s="15"/>
      <c r="V327" s="15"/>
      <c r="W327" s="15"/>
      <c r="X327" s="15"/>
      <c r="Y327" s="15"/>
      <c r="Z327" s="15"/>
      <c r="AA327" s="15"/>
      <c r="AB327" s="15"/>
      <c r="AC327" s="15"/>
      <c r="AD327" s="15"/>
      <c r="AE327" s="15"/>
      <c r="AT327" s="273" t="s">
        <v>136</v>
      </c>
      <c r="AU327" s="273" t="s">
        <v>81</v>
      </c>
      <c r="AV327" s="15" t="s">
        <v>130</v>
      </c>
      <c r="AW327" s="15" t="s">
        <v>33</v>
      </c>
      <c r="AX327" s="15" t="s">
        <v>8</v>
      </c>
      <c r="AY327" s="273" t="s">
        <v>122</v>
      </c>
    </row>
    <row r="328" s="2" customFormat="1" ht="16.5" customHeight="1">
      <c r="A328" s="40"/>
      <c r="B328" s="41"/>
      <c r="C328" s="216" t="s">
        <v>545</v>
      </c>
      <c r="D328" s="216" t="s">
        <v>125</v>
      </c>
      <c r="E328" s="217" t="s">
        <v>546</v>
      </c>
      <c r="F328" s="218" t="s">
        <v>547</v>
      </c>
      <c r="G328" s="219" t="s">
        <v>295</v>
      </c>
      <c r="H328" s="220">
        <v>19.100000000000001</v>
      </c>
      <c r="I328" s="221"/>
      <c r="J328" s="220">
        <f>ROUND(I328*H328,0)</f>
        <v>0</v>
      </c>
      <c r="K328" s="218" t="s">
        <v>129</v>
      </c>
      <c r="L328" s="46"/>
      <c r="M328" s="222" t="s">
        <v>20</v>
      </c>
      <c r="N328" s="223" t="s">
        <v>43</v>
      </c>
      <c r="O328" s="86"/>
      <c r="P328" s="224">
        <f>O328*H328</f>
        <v>0</v>
      </c>
      <c r="Q328" s="224">
        <v>0.0073200000000000001</v>
      </c>
      <c r="R328" s="224">
        <f>Q328*H328</f>
        <v>0.13981200000000002</v>
      </c>
      <c r="S328" s="224">
        <v>0</v>
      </c>
      <c r="T328" s="225">
        <f>S328*H328</f>
        <v>0</v>
      </c>
      <c r="U328" s="40"/>
      <c r="V328" s="40"/>
      <c r="W328" s="40"/>
      <c r="X328" s="40"/>
      <c r="Y328" s="40"/>
      <c r="Z328" s="40"/>
      <c r="AA328" s="40"/>
      <c r="AB328" s="40"/>
      <c r="AC328" s="40"/>
      <c r="AD328" s="40"/>
      <c r="AE328" s="40"/>
      <c r="AR328" s="226" t="s">
        <v>224</v>
      </c>
      <c r="AT328" s="226" t="s">
        <v>125</v>
      </c>
      <c r="AU328" s="226" t="s">
        <v>81</v>
      </c>
      <c r="AY328" s="19" t="s">
        <v>122</v>
      </c>
      <c r="BE328" s="227">
        <f>IF(N328="základní",J328,0)</f>
        <v>0</v>
      </c>
      <c r="BF328" s="227">
        <f>IF(N328="snížená",J328,0)</f>
        <v>0</v>
      </c>
      <c r="BG328" s="227">
        <f>IF(N328="zákl. přenesená",J328,0)</f>
        <v>0</v>
      </c>
      <c r="BH328" s="227">
        <f>IF(N328="sníž. přenesená",J328,0)</f>
        <v>0</v>
      </c>
      <c r="BI328" s="227">
        <f>IF(N328="nulová",J328,0)</f>
        <v>0</v>
      </c>
      <c r="BJ328" s="19" t="s">
        <v>8</v>
      </c>
      <c r="BK328" s="227">
        <f>ROUND(I328*H328,0)</f>
        <v>0</v>
      </c>
      <c r="BL328" s="19" t="s">
        <v>224</v>
      </c>
      <c r="BM328" s="226" t="s">
        <v>548</v>
      </c>
    </row>
    <row r="329" s="2" customFormat="1">
      <c r="A329" s="40"/>
      <c r="B329" s="41"/>
      <c r="C329" s="42"/>
      <c r="D329" s="228" t="s">
        <v>132</v>
      </c>
      <c r="E329" s="42"/>
      <c r="F329" s="229" t="s">
        <v>549</v>
      </c>
      <c r="G329" s="42"/>
      <c r="H329" s="42"/>
      <c r="I329" s="134"/>
      <c r="J329" s="42"/>
      <c r="K329" s="42"/>
      <c r="L329" s="46"/>
      <c r="M329" s="230"/>
      <c r="N329" s="231"/>
      <c r="O329" s="86"/>
      <c r="P329" s="86"/>
      <c r="Q329" s="86"/>
      <c r="R329" s="86"/>
      <c r="S329" s="86"/>
      <c r="T329" s="87"/>
      <c r="U329" s="40"/>
      <c r="V329" s="40"/>
      <c r="W329" s="40"/>
      <c r="X329" s="40"/>
      <c r="Y329" s="40"/>
      <c r="Z329" s="40"/>
      <c r="AA329" s="40"/>
      <c r="AB329" s="40"/>
      <c r="AC329" s="40"/>
      <c r="AD329" s="40"/>
      <c r="AE329" s="40"/>
      <c r="AT329" s="19" t="s">
        <v>132</v>
      </c>
      <c r="AU329" s="19" t="s">
        <v>81</v>
      </c>
    </row>
    <row r="330" s="2" customFormat="1">
      <c r="A330" s="40"/>
      <c r="B330" s="41"/>
      <c r="C330" s="42"/>
      <c r="D330" s="228" t="s">
        <v>134</v>
      </c>
      <c r="E330" s="42"/>
      <c r="F330" s="232" t="s">
        <v>502</v>
      </c>
      <c r="G330" s="42"/>
      <c r="H330" s="42"/>
      <c r="I330" s="134"/>
      <c r="J330" s="42"/>
      <c r="K330" s="42"/>
      <c r="L330" s="46"/>
      <c r="M330" s="230"/>
      <c r="N330" s="231"/>
      <c r="O330" s="86"/>
      <c r="P330" s="86"/>
      <c r="Q330" s="86"/>
      <c r="R330" s="86"/>
      <c r="S330" s="86"/>
      <c r="T330" s="87"/>
      <c r="U330" s="40"/>
      <c r="V330" s="40"/>
      <c r="W330" s="40"/>
      <c r="X330" s="40"/>
      <c r="Y330" s="40"/>
      <c r="Z330" s="40"/>
      <c r="AA330" s="40"/>
      <c r="AB330" s="40"/>
      <c r="AC330" s="40"/>
      <c r="AD330" s="40"/>
      <c r="AE330" s="40"/>
      <c r="AT330" s="19" t="s">
        <v>134</v>
      </c>
      <c r="AU330" s="19" t="s">
        <v>81</v>
      </c>
    </row>
    <row r="331" s="14" customFormat="1">
      <c r="A331" s="14"/>
      <c r="B331" s="243"/>
      <c r="C331" s="244"/>
      <c r="D331" s="228" t="s">
        <v>136</v>
      </c>
      <c r="E331" s="245" t="s">
        <v>20</v>
      </c>
      <c r="F331" s="246" t="s">
        <v>503</v>
      </c>
      <c r="G331" s="244"/>
      <c r="H331" s="247">
        <v>19.100000000000001</v>
      </c>
      <c r="I331" s="248"/>
      <c r="J331" s="244"/>
      <c r="K331" s="244"/>
      <c r="L331" s="249"/>
      <c r="M331" s="250"/>
      <c r="N331" s="251"/>
      <c r="O331" s="251"/>
      <c r="P331" s="251"/>
      <c r="Q331" s="251"/>
      <c r="R331" s="251"/>
      <c r="S331" s="251"/>
      <c r="T331" s="252"/>
      <c r="U331" s="14"/>
      <c r="V331" s="14"/>
      <c r="W331" s="14"/>
      <c r="X331" s="14"/>
      <c r="Y331" s="14"/>
      <c r="Z331" s="14"/>
      <c r="AA331" s="14"/>
      <c r="AB331" s="14"/>
      <c r="AC331" s="14"/>
      <c r="AD331" s="14"/>
      <c r="AE331" s="14"/>
      <c r="AT331" s="253" t="s">
        <v>136</v>
      </c>
      <c r="AU331" s="253" t="s">
        <v>81</v>
      </c>
      <c r="AV331" s="14" t="s">
        <v>81</v>
      </c>
      <c r="AW331" s="14" t="s">
        <v>33</v>
      </c>
      <c r="AX331" s="14" t="s">
        <v>8</v>
      </c>
      <c r="AY331" s="253" t="s">
        <v>122</v>
      </c>
    </row>
    <row r="332" s="2" customFormat="1" ht="16.5" customHeight="1">
      <c r="A332" s="40"/>
      <c r="B332" s="41"/>
      <c r="C332" s="216" t="s">
        <v>550</v>
      </c>
      <c r="D332" s="216" t="s">
        <v>125</v>
      </c>
      <c r="E332" s="217" t="s">
        <v>551</v>
      </c>
      <c r="F332" s="218" t="s">
        <v>552</v>
      </c>
      <c r="G332" s="219" t="s">
        <v>295</v>
      </c>
      <c r="H332" s="220">
        <v>70.840000000000003</v>
      </c>
      <c r="I332" s="221"/>
      <c r="J332" s="220">
        <f>ROUND(I332*H332,0)</f>
        <v>0</v>
      </c>
      <c r="K332" s="218" t="s">
        <v>129</v>
      </c>
      <c r="L332" s="46"/>
      <c r="M332" s="222" t="s">
        <v>20</v>
      </c>
      <c r="N332" s="223" t="s">
        <v>43</v>
      </c>
      <c r="O332" s="86"/>
      <c r="P332" s="224">
        <f>O332*H332</f>
        <v>0</v>
      </c>
      <c r="Q332" s="224">
        <v>0.01363</v>
      </c>
      <c r="R332" s="224">
        <f>Q332*H332</f>
        <v>0.9655492</v>
      </c>
      <c r="S332" s="224">
        <v>0</v>
      </c>
      <c r="T332" s="225">
        <f>S332*H332</f>
        <v>0</v>
      </c>
      <c r="U332" s="40"/>
      <c r="V332" s="40"/>
      <c r="W332" s="40"/>
      <c r="X332" s="40"/>
      <c r="Y332" s="40"/>
      <c r="Z332" s="40"/>
      <c r="AA332" s="40"/>
      <c r="AB332" s="40"/>
      <c r="AC332" s="40"/>
      <c r="AD332" s="40"/>
      <c r="AE332" s="40"/>
      <c r="AR332" s="226" t="s">
        <v>224</v>
      </c>
      <c r="AT332" s="226" t="s">
        <v>125</v>
      </c>
      <c r="AU332" s="226" t="s">
        <v>81</v>
      </c>
      <c r="AY332" s="19" t="s">
        <v>122</v>
      </c>
      <c r="BE332" s="227">
        <f>IF(N332="základní",J332,0)</f>
        <v>0</v>
      </c>
      <c r="BF332" s="227">
        <f>IF(N332="snížená",J332,0)</f>
        <v>0</v>
      </c>
      <c r="BG332" s="227">
        <f>IF(N332="zákl. přenesená",J332,0)</f>
        <v>0</v>
      </c>
      <c r="BH332" s="227">
        <f>IF(N332="sníž. přenesená",J332,0)</f>
        <v>0</v>
      </c>
      <c r="BI332" s="227">
        <f>IF(N332="nulová",J332,0)</f>
        <v>0</v>
      </c>
      <c r="BJ332" s="19" t="s">
        <v>8</v>
      </c>
      <c r="BK332" s="227">
        <f>ROUND(I332*H332,0)</f>
        <v>0</v>
      </c>
      <c r="BL332" s="19" t="s">
        <v>224</v>
      </c>
      <c r="BM332" s="226" t="s">
        <v>553</v>
      </c>
    </row>
    <row r="333" s="2" customFormat="1">
      <c r="A333" s="40"/>
      <c r="B333" s="41"/>
      <c r="C333" s="42"/>
      <c r="D333" s="228" t="s">
        <v>132</v>
      </c>
      <c r="E333" s="42"/>
      <c r="F333" s="229" t="s">
        <v>554</v>
      </c>
      <c r="G333" s="42"/>
      <c r="H333" s="42"/>
      <c r="I333" s="134"/>
      <c r="J333" s="42"/>
      <c r="K333" s="42"/>
      <c r="L333" s="46"/>
      <c r="M333" s="230"/>
      <c r="N333" s="231"/>
      <c r="O333" s="86"/>
      <c r="P333" s="86"/>
      <c r="Q333" s="86"/>
      <c r="R333" s="86"/>
      <c r="S333" s="86"/>
      <c r="T333" s="87"/>
      <c r="U333" s="40"/>
      <c r="V333" s="40"/>
      <c r="W333" s="40"/>
      <c r="X333" s="40"/>
      <c r="Y333" s="40"/>
      <c r="Z333" s="40"/>
      <c r="AA333" s="40"/>
      <c r="AB333" s="40"/>
      <c r="AC333" s="40"/>
      <c r="AD333" s="40"/>
      <c r="AE333" s="40"/>
      <c r="AT333" s="19" t="s">
        <v>132</v>
      </c>
      <c r="AU333" s="19" t="s">
        <v>81</v>
      </c>
    </row>
    <row r="334" s="2" customFormat="1">
      <c r="A334" s="40"/>
      <c r="B334" s="41"/>
      <c r="C334" s="42"/>
      <c r="D334" s="228" t="s">
        <v>134</v>
      </c>
      <c r="E334" s="42"/>
      <c r="F334" s="232" t="s">
        <v>502</v>
      </c>
      <c r="G334" s="42"/>
      <c r="H334" s="42"/>
      <c r="I334" s="134"/>
      <c r="J334" s="42"/>
      <c r="K334" s="42"/>
      <c r="L334" s="46"/>
      <c r="M334" s="230"/>
      <c r="N334" s="231"/>
      <c r="O334" s="86"/>
      <c r="P334" s="86"/>
      <c r="Q334" s="86"/>
      <c r="R334" s="86"/>
      <c r="S334" s="86"/>
      <c r="T334" s="87"/>
      <c r="U334" s="40"/>
      <c r="V334" s="40"/>
      <c r="W334" s="40"/>
      <c r="X334" s="40"/>
      <c r="Y334" s="40"/>
      <c r="Z334" s="40"/>
      <c r="AA334" s="40"/>
      <c r="AB334" s="40"/>
      <c r="AC334" s="40"/>
      <c r="AD334" s="40"/>
      <c r="AE334" s="40"/>
      <c r="AT334" s="19" t="s">
        <v>134</v>
      </c>
      <c r="AU334" s="19" t="s">
        <v>81</v>
      </c>
    </row>
    <row r="335" s="14" customFormat="1">
      <c r="A335" s="14"/>
      <c r="B335" s="243"/>
      <c r="C335" s="244"/>
      <c r="D335" s="228" t="s">
        <v>136</v>
      </c>
      <c r="E335" s="245" t="s">
        <v>20</v>
      </c>
      <c r="F335" s="246" t="s">
        <v>509</v>
      </c>
      <c r="G335" s="244"/>
      <c r="H335" s="247">
        <v>1.6399999999999999</v>
      </c>
      <c r="I335" s="248"/>
      <c r="J335" s="244"/>
      <c r="K335" s="244"/>
      <c r="L335" s="249"/>
      <c r="M335" s="250"/>
      <c r="N335" s="251"/>
      <c r="O335" s="251"/>
      <c r="P335" s="251"/>
      <c r="Q335" s="251"/>
      <c r="R335" s="251"/>
      <c r="S335" s="251"/>
      <c r="T335" s="252"/>
      <c r="U335" s="14"/>
      <c r="V335" s="14"/>
      <c r="W335" s="14"/>
      <c r="X335" s="14"/>
      <c r="Y335" s="14"/>
      <c r="Z335" s="14"/>
      <c r="AA335" s="14"/>
      <c r="AB335" s="14"/>
      <c r="AC335" s="14"/>
      <c r="AD335" s="14"/>
      <c r="AE335" s="14"/>
      <c r="AT335" s="253" t="s">
        <v>136</v>
      </c>
      <c r="AU335" s="253" t="s">
        <v>81</v>
      </c>
      <c r="AV335" s="14" t="s">
        <v>81</v>
      </c>
      <c r="AW335" s="14" t="s">
        <v>33</v>
      </c>
      <c r="AX335" s="14" t="s">
        <v>72</v>
      </c>
      <c r="AY335" s="253" t="s">
        <v>122</v>
      </c>
    </row>
    <row r="336" s="14" customFormat="1">
      <c r="A336" s="14"/>
      <c r="B336" s="243"/>
      <c r="C336" s="244"/>
      <c r="D336" s="228" t="s">
        <v>136</v>
      </c>
      <c r="E336" s="245" t="s">
        <v>20</v>
      </c>
      <c r="F336" s="246" t="s">
        <v>510</v>
      </c>
      <c r="G336" s="244"/>
      <c r="H336" s="247">
        <v>48.380000000000003</v>
      </c>
      <c r="I336" s="248"/>
      <c r="J336" s="244"/>
      <c r="K336" s="244"/>
      <c r="L336" s="249"/>
      <c r="M336" s="250"/>
      <c r="N336" s="251"/>
      <c r="O336" s="251"/>
      <c r="P336" s="251"/>
      <c r="Q336" s="251"/>
      <c r="R336" s="251"/>
      <c r="S336" s="251"/>
      <c r="T336" s="252"/>
      <c r="U336" s="14"/>
      <c r="V336" s="14"/>
      <c r="W336" s="14"/>
      <c r="X336" s="14"/>
      <c r="Y336" s="14"/>
      <c r="Z336" s="14"/>
      <c r="AA336" s="14"/>
      <c r="AB336" s="14"/>
      <c r="AC336" s="14"/>
      <c r="AD336" s="14"/>
      <c r="AE336" s="14"/>
      <c r="AT336" s="253" t="s">
        <v>136</v>
      </c>
      <c r="AU336" s="253" t="s">
        <v>81</v>
      </c>
      <c r="AV336" s="14" t="s">
        <v>81</v>
      </c>
      <c r="AW336" s="14" t="s">
        <v>33</v>
      </c>
      <c r="AX336" s="14" t="s">
        <v>72</v>
      </c>
      <c r="AY336" s="253" t="s">
        <v>122</v>
      </c>
    </row>
    <row r="337" s="14" customFormat="1">
      <c r="A337" s="14"/>
      <c r="B337" s="243"/>
      <c r="C337" s="244"/>
      <c r="D337" s="228" t="s">
        <v>136</v>
      </c>
      <c r="E337" s="245" t="s">
        <v>20</v>
      </c>
      <c r="F337" s="246" t="s">
        <v>511</v>
      </c>
      <c r="G337" s="244"/>
      <c r="H337" s="247">
        <v>2.6499999999999999</v>
      </c>
      <c r="I337" s="248"/>
      <c r="J337" s="244"/>
      <c r="K337" s="244"/>
      <c r="L337" s="249"/>
      <c r="M337" s="250"/>
      <c r="N337" s="251"/>
      <c r="O337" s="251"/>
      <c r="P337" s="251"/>
      <c r="Q337" s="251"/>
      <c r="R337" s="251"/>
      <c r="S337" s="251"/>
      <c r="T337" s="252"/>
      <c r="U337" s="14"/>
      <c r="V337" s="14"/>
      <c r="W337" s="14"/>
      <c r="X337" s="14"/>
      <c r="Y337" s="14"/>
      <c r="Z337" s="14"/>
      <c r="AA337" s="14"/>
      <c r="AB337" s="14"/>
      <c r="AC337" s="14"/>
      <c r="AD337" s="14"/>
      <c r="AE337" s="14"/>
      <c r="AT337" s="253" t="s">
        <v>136</v>
      </c>
      <c r="AU337" s="253" t="s">
        <v>81</v>
      </c>
      <c r="AV337" s="14" t="s">
        <v>81</v>
      </c>
      <c r="AW337" s="14" t="s">
        <v>33</v>
      </c>
      <c r="AX337" s="14" t="s">
        <v>72</v>
      </c>
      <c r="AY337" s="253" t="s">
        <v>122</v>
      </c>
    </row>
    <row r="338" s="14" customFormat="1">
      <c r="A338" s="14"/>
      <c r="B338" s="243"/>
      <c r="C338" s="244"/>
      <c r="D338" s="228" t="s">
        <v>136</v>
      </c>
      <c r="E338" s="245" t="s">
        <v>20</v>
      </c>
      <c r="F338" s="246" t="s">
        <v>512</v>
      </c>
      <c r="G338" s="244"/>
      <c r="H338" s="247">
        <v>5.2699999999999996</v>
      </c>
      <c r="I338" s="248"/>
      <c r="J338" s="244"/>
      <c r="K338" s="244"/>
      <c r="L338" s="249"/>
      <c r="M338" s="250"/>
      <c r="N338" s="251"/>
      <c r="O338" s="251"/>
      <c r="P338" s="251"/>
      <c r="Q338" s="251"/>
      <c r="R338" s="251"/>
      <c r="S338" s="251"/>
      <c r="T338" s="252"/>
      <c r="U338" s="14"/>
      <c r="V338" s="14"/>
      <c r="W338" s="14"/>
      <c r="X338" s="14"/>
      <c r="Y338" s="14"/>
      <c r="Z338" s="14"/>
      <c r="AA338" s="14"/>
      <c r="AB338" s="14"/>
      <c r="AC338" s="14"/>
      <c r="AD338" s="14"/>
      <c r="AE338" s="14"/>
      <c r="AT338" s="253" t="s">
        <v>136</v>
      </c>
      <c r="AU338" s="253" t="s">
        <v>81</v>
      </c>
      <c r="AV338" s="14" t="s">
        <v>81</v>
      </c>
      <c r="AW338" s="14" t="s">
        <v>33</v>
      </c>
      <c r="AX338" s="14" t="s">
        <v>72</v>
      </c>
      <c r="AY338" s="253" t="s">
        <v>122</v>
      </c>
    </row>
    <row r="339" s="14" customFormat="1">
      <c r="A339" s="14"/>
      <c r="B339" s="243"/>
      <c r="C339" s="244"/>
      <c r="D339" s="228" t="s">
        <v>136</v>
      </c>
      <c r="E339" s="245" t="s">
        <v>20</v>
      </c>
      <c r="F339" s="246" t="s">
        <v>513</v>
      </c>
      <c r="G339" s="244"/>
      <c r="H339" s="247">
        <v>12.9</v>
      </c>
      <c r="I339" s="248"/>
      <c r="J339" s="244"/>
      <c r="K339" s="244"/>
      <c r="L339" s="249"/>
      <c r="M339" s="250"/>
      <c r="N339" s="251"/>
      <c r="O339" s="251"/>
      <c r="P339" s="251"/>
      <c r="Q339" s="251"/>
      <c r="R339" s="251"/>
      <c r="S339" s="251"/>
      <c r="T339" s="252"/>
      <c r="U339" s="14"/>
      <c r="V339" s="14"/>
      <c r="W339" s="14"/>
      <c r="X339" s="14"/>
      <c r="Y339" s="14"/>
      <c r="Z339" s="14"/>
      <c r="AA339" s="14"/>
      <c r="AB339" s="14"/>
      <c r="AC339" s="14"/>
      <c r="AD339" s="14"/>
      <c r="AE339" s="14"/>
      <c r="AT339" s="253" t="s">
        <v>136</v>
      </c>
      <c r="AU339" s="253" t="s">
        <v>81</v>
      </c>
      <c r="AV339" s="14" t="s">
        <v>81</v>
      </c>
      <c r="AW339" s="14" t="s">
        <v>33</v>
      </c>
      <c r="AX339" s="14" t="s">
        <v>72</v>
      </c>
      <c r="AY339" s="253" t="s">
        <v>122</v>
      </c>
    </row>
    <row r="340" s="15" customFormat="1">
      <c r="A340" s="15"/>
      <c r="B340" s="263"/>
      <c r="C340" s="264"/>
      <c r="D340" s="228" t="s">
        <v>136</v>
      </c>
      <c r="E340" s="265" t="s">
        <v>20</v>
      </c>
      <c r="F340" s="266" t="s">
        <v>514</v>
      </c>
      <c r="G340" s="264"/>
      <c r="H340" s="267">
        <v>70.840000000000003</v>
      </c>
      <c r="I340" s="268"/>
      <c r="J340" s="264"/>
      <c r="K340" s="264"/>
      <c r="L340" s="269"/>
      <c r="M340" s="270"/>
      <c r="N340" s="271"/>
      <c r="O340" s="271"/>
      <c r="P340" s="271"/>
      <c r="Q340" s="271"/>
      <c r="R340" s="271"/>
      <c r="S340" s="271"/>
      <c r="T340" s="272"/>
      <c r="U340" s="15"/>
      <c r="V340" s="15"/>
      <c r="W340" s="15"/>
      <c r="X340" s="15"/>
      <c r="Y340" s="15"/>
      <c r="Z340" s="15"/>
      <c r="AA340" s="15"/>
      <c r="AB340" s="15"/>
      <c r="AC340" s="15"/>
      <c r="AD340" s="15"/>
      <c r="AE340" s="15"/>
      <c r="AT340" s="273" t="s">
        <v>136</v>
      </c>
      <c r="AU340" s="273" t="s">
        <v>81</v>
      </c>
      <c r="AV340" s="15" t="s">
        <v>130</v>
      </c>
      <c r="AW340" s="15" t="s">
        <v>33</v>
      </c>
      <c r="AX340" s="15" t="s">
        <v>8</v>
      </c>
      <c r="AY340" s="273" t="s">
        <v>122</v>
      </c>
    </row>
    <row r="341" s="2" customFormat="1" ht="16.5" customHeight="1">
      <c r="A341" s="40"/>
      <c r="B341" s="41"/>
      <c r="C341" s="216" t="s">
        <v>555</v>
      </c>
      <c r="D341" s="216" t="s">
        <v>125</v>
      </c>
      <c r="E341" s="217" t="s">
        <v>556</v>
      </c>
      <c r="F341" s="218" t="s">
        <v>557</v>
      </c>
      <c r="G341" s="219" t="s">
        <v>295</v>
      </c>
      <c r="H341" s="220">
        <v>15.75</v>
      </c>
      <c r="I341" s="221"/>
      <c r="J341" s="220">
        <f>ROUND(I341*H341,0)</f>
        <v>0</v>
      </c>
      <c r="K341" s="218" t="s">
        <v>129</v>
      </c>
      <c r="L341" s="46"/>
      <c r="M341" s="222" t="s">
        <v>20</v>
      </c>
      <c r="N341" s="223" t="s">
        <v>43</v>
      </c>
      <c r="O341" s="86"/>
      <c r="P341" s="224">
        <f>O341*H341</f>
        <v>0</v>
      </c>
      <c r="Q341" s="224">
        <v>0.017520000000000001</v>
      </c>
      <c r="R341" s="224">
        <f>Q341*H341</f>
        <v>0.27594000000000002</v>
      </c>
      <c r="S341" s="224">
        <v>0</v>
      </c>
      <c r="T341" s="225">
        <f>S341*H341</f>
        <v>0</v>
      </c>
      <c r="U341" s="40"/>
      <c r="V341" s="40"/>
      <c r="W341" s="40"/>
      <c r="X341" s="40"/>
      <c r="Y341" s="40"/>
      <c r="Z341" s="40"/>
      <c r="AA341" s="40"/>
      <c r="AB341" s="40"/>
      <c r="AC341" s="40"/>
      <c r="AD341" s="40"/>
      <c r="AE341" s="40"/>
      <c r="AR341" s="226" t="s">
        <v>224</v>
      </c>
      <c r="AT341" s="226" t="s">
        <v>125</v>
      </c>
      <c r="AU341" s="226" t="s">
        <v>81</v>
      </c>
      <c r="AY341" s="19" t="s">
        <v>122</v>
      </c>
      <c r="BE341" s="227">
        <f>IF(N341="základní",J341,0)</f>
        <v>0</v>
      </c>
      <c r="BF341" s="227">
        <f>IF(N341="snížená",J341,0)</f>
        <v>0</v>
      </c>
      <c r="BG341" s="227">
        <f>IF(N341="zákl. přenesená",J341,0)</f>
        <v>0</v>
      </c>
      <c r="BH341" s="227">
        <f>IF(N341="sníž. přenesená",J341,0)</f>
        <v>0</v>
      </c>
      <c r="BI341" s="227">
        <f>IF(N341="nulová",J341,0)</f>
        <v>0</v>
      </c>
      <c r="BJ341" s="19" t="s">
        <v>8</v>
      </c>
      <c r="BK341" s="227">
        <f>ROUND(I341*H341,0)</f>
        <v>0</v>
      </c>
      <c r="BL341" s="19" t="s">
        <v>224</v>
      </c>
      <c r="BM341" s="226" t="s">
        <v>558</v>
      </c>
    </row>
    <row r="342" s="2" customFormat="1">
      <c r="A342" s="40"/>
      <c r="B342" s="41"/>
      <c r="C342" s="42"/>
      <c r="D342" s="228" t="s">
        <v>132</v>
      </c>
      <c r="E342" s="42"/>
      <c r="F342" s="229" t="s">
        <v>559</v>
      </c>
      <c r="G342" s="42"/>
      <c r="H342" s="42"/>
      <c r="I342" s="134"/>
      <c r="J342" s="42"/>
      <c r="K342" s="42"/>
      <c r="L342" s="46"/>
      <c r="M342" s="230"/>
      <c r="N342" s="231"/>
      <c r="O342" s="86"/>
      <c r="P342" s="86"/>
      <c r="Q342" s="86"/>
      <c r="R342" s="86"/>
      <c r="S342" s="86"/>
      <c r="T342" s="87"/>
      <c r="U342" s="40"/>
      <c r="V342" s="40"/>
      <c r="W342" s="40"/>
      <c r="X342" s="40"/>
      <c r="Y342" s="40"/>
      <c r="Z342" s="40"/>
      <c r="AA342" s="40"/>
      <c r="AB342" s="40"/>
      <c r="AC342" s="40"/>
      <c r="AD342" s="40"/>
      <c r="AE342" s="40"/>
      <c r="AT342" s="19" t="s">
        <v>132</v>
      </c>
      <c r="AU342" s="19" t="s">
        <v>81</v>
      </c>
    </row>
    <row r="343" s="2" customFormat="1">
      <c r="A343" s="40"/>
      <c r="B343" s="41"/>
      <c r="C343" s="42"/>
      <c r="D343" s="228" t="s">
        <v>134</v>
      </c>
      <c r="E343" s="42"/>
      <c r="F343" s="232" t="s">
        <v>502</v>
      </c>
      <c r="G343" s="42"/>
      <c r="H343" s="42"/>
      <c r="I343" s="134"/>
      <c r="J343" s="42"/>
      <c r="K343" s="42"/>
      <c r="L343" s="46"/>
      <c r="M343" s="230"/>
      <c r="N343" s="231"/>
      <c r="O343" s="86"/>
      <c r="P343" s="86"/>
      <c r="Q343" s="86"/>
      <c r="R343" s="86"/>
      <c r="S343" s="86"/>
      <c r="T343" s="87"/>
      <c r="U343" s="40"/>
      <c r="V343" s="40"/>
      <c r="W343" s="40"/>
      <c r="X343" s="40"/>
      <c r="Y343" s="40"/>
      <c r="Z343" s="40"/>
      <c r="AA343" s="40"/>
      <c r="AB343" s="40"/>
      <c r="AC343" s="40"/>
      <c r="AD343" s="40"/>
      <c r="AE343" s="40"/>
      <c r="AT343" s="19" t="s">
        <v>134</v>
      </c>
      <c r="AU343" s="19" t="s">
        <v>81</v>
      </c>
    </row>
    <row r="344" s="14" customFormat="1">
      <c r="A344" s="14"/>
      <c r="B344" s="243"/>
      <c r="C344" s="244"/>
      <c r="D344" s="228" t="s">
        <v>136</v>
      </c>
      <c r="E344" s="245" t="s">
        <v>20</v>
      </c>
      <c r="F344" s="246" t="s">
        <v>520</v>
      </c>
      <c r="G344" s="244"/>
      <c r="H344" s="247">
        <v>15.75</v>
      </c>
      <c r="I344" s="248"/>
      <c r="J344" s="244"/>
      <c r="K344" s="244"/>
      <c r="L344" s="249"/>
      <c r="M344" s="250"/>
      <c r="N344" s="251"/>
      <c r="O344" s="251"/>
      <c r="P344" s="251"/>
      <c r="Q344" s="251"/>
      <c r="R344" s="251"/>
      <c r="S344" s="251"/>
      <c r="T344" s="252"/>
      <c r="U344" s="14"/>
      <c r="V344" s="14"/>
      <c r="W344" s="14"/>
      <c r="X344" s="14"/>
      <c r="Y344" s="14"/>
      <c r="Z344" s="14"/>
      <c r="AA344" s="14"/>
      <c r="AB344" s="14"/>
      <c r="AC344" s="14"/>
      <c r="AD344" s="14"/>
      <c r="AE344" s="14"/>
      <c r="AT344" s="253" t="s">
        <v>136</v>
      </c>
      <c r="AU344" s="253" t="s">
        <v>81</v>
      </c>
      <c r="AV344" s="14" t="s">
        <v>81</v>
      </c>
      <c r="AW344" s="14" t="s">
        <v>33</v>
      </c>
      <c r="AX344" s="14" t="s">
        <v>8</v>
      </c>
      <c r="AY344" s="253" t="s">
        <v>122</v>
      </c>
    </row>
    <row r="345" s="2" customFormat="1" ht="16.5" customHeight="1">
      <c r="A345" s="40"/>
      <c r="B345" s="41"/>
      <c r="C345" s="216" t="s">
        <v>560</v>
      </c>
      <c r="D345" s="216" t="s">
        <v>125</v>
      </c>
      <c r="E345" s="217" t="s">
        <v>561</v>
      </c>
      <c r="F345" s="218" t="s">
        <v>562</v>
      </c>
      <c r="G345" s="219" t="s">
        <v>295</v>
      </c>
      <c r="H345" s="220">
        <v>9.0700000000000003</v>
      </c>
      <c r="I345" s="221"/>
      <c r="J345" s="220">
        <f>ROUND(I345*H345,0)</f>
        <v>0</v>
      </c>
      <c r="K345" s="218" t="s">
        <v>129</v>
      </c>
      <c r="L345" s="46"/>
      <c r="M345" s="222" t="s">
        <v>20</v>
      </c>
      <c r="N345" s="223" t="s">
        <v>43</v>
      </c>
      <c r="O345" s="86"/>
      <c r="P345" s="224">
        <f>O345*H345</f>
        <v>0</v>
      </c>
      <c r="Q345" s="224">
        <v>0.02733</v>
      </c>
      <c r="R345" s="224">
        <f>Q345*H345</f>
        <v>0.2478831</v>
      </c>
      <c r="S345" s="224">
        <v>0</v>
      </c>
      <c r="T345" s="225">
        <f>S345*H345</f>
        <v>0</v>
      </c>
      <c r="U345" s="40"/>
      <c r="V345" s="40"/>
      <c r="W345" s="40"/>
      <c r="X345" s="40"/>
      <c r="Y345" s="40"/>
      <c r="Z345" s="40"/>
      <c r="AA345" s="40"/>
      <c r="AB345" s="40"/>
      <c r="AC345" s="40"/>
      <c r="AD345" s="40"/>
      <c r="AE345" s="40"/>
      <c r="AR345" s="226" t="s">
        <v>224</v>
      </c>
      <c r="AT345" s="226" t="s">
        <v>125</v>
      </c>
      <c r="AU345" s="226" t="s">
        <v>81</v>
      </c>
      <c r="AY345" s="19" t="s">
        <v>122</v>
      </c>
      <c r="BE345" s="227">
        <f>IF(N345="základní",J345,0)</f>
        <v>0</v>
      </c>
      <c r="BF345" s="227">
        <f>IF(N345="snížená",J345,0)</f>
        <v>0</v>
      </c>
      <c r="BG345" s="227">
        <f>IF(N345="zákl. přenesená",J345,0)</f>
        <v>0</v>
      </c>
      <c r="BH345" s="227">
        <f>IF(N345="sníž. přenesená",J345,0)</f>
        <v>0</v>
      </c>
      <c r="BI345" s="227">
        <f>IF(N345="nulová",J345,0)</f>
        <v>0</v>
      </c>
      <c r="BJ345" s="19" t="s">
        <v>8</v>
      </c>
      <c r="BK345" s="227">
        <f>ROUND(I345*H345,0)</f>
        <v>0</v>
      </c>
      <c r="BL345" s="19" t="s">
        <v>224</v>
      </c>
      <c r="BM345" s="226" t="s">
        <v>563</v>
      </c>
    </row>
    <row r="346" s="2" customFormat="1">
      <c r="A346" s="40"/>
      <c r="B346" s="41"/>
      <c r="C346" s="42"/>
      <c r="D346" s="228" t="s">
        <v>132</v>
      </c>
      <c r="E346" s="42"/>
      <c r="F346" s="229" t="s">
        <v>564</v>
      </c>
      <c r="G346" s="42"/>
      <c r="H346" s="42"/>
      <c r="I346" s="134"/>
      <c r="J346" s="42"/>
      <c r="K346" s="42"/>
      <c r="L346" s="46"/>
      <c r="M346" s="230"/>
      <c r="N346" s="231"/>
      <c r="O346" s="86"/>
      <c r="P346" s="86"/>
      <c r="Q346" s="86"/>
      <c r="R346" s="86"/>
      <c r="S346" s="86"/>
      <c r="T346" s="87"/>
      <c r="U346" s="40"/>
      <c r="V346" s="40"/>
      <c r="W346" s="40"/>
      <c r="X346" s="40"/>
      <c r="Y346" s="40"/>
      <c r="Z346" s="40"/>
      <c r="AA346" s="40"/>
      <c r="AB346" s="40"/>
      <c r="AC346" s="40"/>
      <c r="AD346" s="40"/>
      <c r="AE346" s="40"/>
      <c r="AT346" s="19" t="s">
        <v>132</v>
      </c>
      <c r="AU346" s="19" t="s">
        <v>81</v>
      </c>
    </row>
    <row r="347" s="2" customFormat="1">
      <c r="A347" s="40"/>
      <c r="B347" s="41"/>
      <c r="C347" s="42"/>
      <c r="D347" s="228" t="s">
        <v>134</v>
      </c>
      <c r="E347" s="42"/>
      <c r="F347" s="232" t="s">
        <v>502</v>
      </c>
      <c r="G347" s="42"/>
      <c r="H347" s="42"/>
      <c r="I347" s="134"/>
      <c r="J347" s="42"/>
      <c r="K347" s="42"/>
      <c r="L347" s="46"/>
      <c r="M347" s="230"/>
      <c r="N347" s="231"/>
      <c r="O347" s="86"/>
      <c r="P347" s="86"/>
      <c r="Q347" s="86"/>
      <c r="R347" s="86"/>
      <c r="S347" s="86"/>
      <c r="T347" s="87"/>
      <c r="U347" s="40"/>
      <c r="V347" s="40"/>
      <c r="W347" s="40"/>
      <c r="X347" s="40"/>
      <c r="Y347" s="40"/>
      <c r="Z347" s="40"/>
      <c r="AA347" s="40"/>
      <c r="AB347" s="40"/>
      <c r="AC347" s="40"/>
      <c r="AD347" s="40"/>
      <c r="AE347" s="40"/>
      <c r="AT347" s="19" t="s">
        <v>134</v>
      </c>
      <c r="AU347" s="19" t="s">
        <v>81</v>
      </c>
    </row>
    <row r="348" s="14" customFormat="1">
      <c r="A348" s="14"/>
      <c r="B348" s="243"/>
      <c r="C348" s="244"/>
      <c r="D348" s="228" t="s">
        <v>136</v>
      </c>
      <c r="E348" s="245" t="s">
        <v>20</v>
      </c>
      <c r="F348" s="246" t="s">
        <v>526</v>
      </c>
      <c r="G348" s="244"/>
      <c r="H348" s="247">
        <v>9.0700000000000003</v>
      </c>
      <c r="I348" s="248"/>
      <c r="J348" s="244"/>
      <c r="K348" s="244"/>
      <c r="L348" s="249"/>
      <c r="M348" s="250"/>
      <c r="N348" s="251"/>
      <c r="O348" s="251"/>
      <c r="P348" s="251"/>
      <c r="Q348" s="251"/>
      <c r="R348" s="251"/>
      <c r="S348" s="251"/>
      <c r="T348" s="252"/>
      <c r="U348" s="14"/>
      <c r="V348" s="14"/>
      <c r="W348" s="14"/>
      <c r="X348" s="14"/>
      <c r="Y348" s="14"/>
      <c r="Z348" s="14"/>
      <c r="AA348" s="14"/>
      <c r="AB348" s="14"/>
      <c r="AC348" s="14"/>
      <c r="AD348" s="14"/>
      <c r="AE348" s="14"/>
      <c r="AT348" s="253" t="s">
        <v>136</v>
      </c>
      <c r="AU348" s="253" t="s">
        <v>81</v>
      </c>
      <c r="AV348" s="14" t="s">
        <v>81</v>
      </c>
      <c r="AW348" s="14" t="s">
        <v>33</v>
      </c>
      <c r="AX348" s="14" t="s">
        <v>8</v>
      </c>
      <c r="AY348" s="253" t="s">
        <v>122</v>
      </c>
    </row>
    <row r="349" s="2" customFormat="1" ht="16.5" customHeight="1">
      <c r="A349" s="40"/>
      <c r="B349" s="41"/>
      <c r="C349" s="216" t="s">
        <v>565</v>
      </c>
      <c r="D349" s="216" t="s">
        <v>125</v>
      </c>
      <c r="E349" s="217" t="s">
        <v>566</v>
      </c>
      <c r="F349" s="218" t="s">
        <v>567</v>
      </c>
      <c r="G349" s="219" t="s">
        <v>295</v>
      </c>
      <c r="H349" s="220">
        <v>23.300000000000001</v>
      </c>
      <c r="I349" s="221"/>
      <c r="J349" s="220">
        <f>ROUND(I349*H349,0)</f>
        <v>0</v>
      </c>
      <c r="K349" s="218" t="s">
        <v>129</v>
      </c>
      <c r="L349" s="46"/>
      <c r="M349" s="222" t="s">
        <v>20</v>
      </c>
      <c r="N349" s="223" t="s">
        <v>43</v>
      </c>
      <c r="O349" s="86"/>
      <c r="P349" s="224">
        <f>O349*H349</f>
        <v>0</v>
      </c>
      <c r="Q349" s="224">
        <v>0.036400000000000002</v>
      </c>
      <c r="R349" s="224">
        <f>Q349*H349</f>
        <v>0.8481200000000001</v>
      </c>
      <c r="S349" s="224">
        <v>0</v>
      </c>
      <c r="T349" s="225">
        <f>S349*H349</f>
        <v>0</v>
      </c>
      <c r="U349" s="40"/>
      <c r="V349" s="40"/>
      <c r="W349" s="40"/>
      <c r="X349" s="40"/>
      <c r="Y349" s="40"/>
      <c r="Z349" s="40"/>
      <c r="AA349" s="40"/>
      <c r="AB349" s="40"/>
      <c r="AC349" s="40"/>
      <c r="AD349" s="40"/>
      <c r="AE349" s="40"/>
      <c r="AR349" s="226" t="s">
        <v>224</v>
      </c>
      <c r="AT349" s="226" t="s">
        <v>125</v>
      </c>
      <c r="AU349" s="226" t="s">
        <v>81</v>
      </c>
      <c r="AY349" s="19" t="s">
        <v>122</v>
      </c>
      <c r="BE349" s="227">
        <f>IF(N349="základní",J349,0)</f>
        <v>0</v>
      </c>
      <c r="BF349" s="227">
        <f>IF(N349="snížená",J349,0)</f>
        <v>0</v>
      </c>
      <c r="BG349" s="227">
        <f>IF(N349="zákl. přenesená",J349,0)</f>
        <v>0</v>
      </c>
      <c r="BH349" s="227">
        <f>IF(N349="sníž. přenesená",J349,0)</f>
        <v>0</v>
      </c>
      <c r="BI349" s="227">
        <f>IF(N349="nulová",J349,0)</f>
        <v>0</v>
      </c>
      <c r="BJ349" s="19" t="s">
        <v>8</v>
      </c>
      <c r="BK349" s="227">
        <f>ROUND(I349*H349,0)</f>
        <v>0</v>
      </c>
      <c r="BL349" s="19" t="s">
        <v>224</v>
      </c>
      <c r="BM349" s="226" t="s">
        <v>568</v>
      </c>
    </row>
    <row r="350" s="2" customFormat="1">
      <c r="A350" s="40"/>
      <c r="B350" s="41"/>
      <c r="C350" s="42"/>
      <c r="D350" s="228" t="s">
        <v>132</v>
      </c>
      <c r="E350" s="42"/>
      <c r="F350" s="229" t="s">
        <v>569</v>
      </c>
      <c r="G350" s="42"/>
      <c r="H350" s="42"/>
      <c r="I350" s="134"/>
      <c r="J350" s="42"/>
      <c r="K350" s="42"/>
      <c r="L350" s="46"/>
      <c r="M350" s="230"/>
      <c r="N350" s="231"/>
      <c r="O350" s="86"/>
      <c r="P350" s="86"/>
      <c r="Q350" s="86"/>
      <c r="R350" s="86"/>
      <c r="S350" s="86"/>
      <c r="T350" s="87"/>
      <c r="U350" s="40"/>
      <c r="V350" s="40"/>
      <c r="W350" s="40"/>
      <c r="X350" s="40"/>
      <c r="Y350" s="40"/>
      <c r="Z350" s="40"/>
      <c r="AA350" s="40"/>
      <c r="AB350" s="40"/>
      <c r="AC350" s="40"/>
      <c r="AD350" s="40"/>
      <c r="AE350" s="40"/>
      <c r="AT350" s="19" t="s">
        <v>132</v>
      </c>
      <c r="AU350" s="19" t="s">
        <v>81</v>
      </c>
    </row>
    <row r="351" s="2" customFormat="1">
      <c r="A351" s="40"/>
      <c r="B351" s="41"/>
      <c r="C351" s="42"/>
      <c r="D351" s="228" t="s">
        <v>134</v>
      </c>
      <c r="E351" s="42"/>
      <c r="F351" s="232" t="s">
        <v>502</v>
      </c>
      <c r="G351" s="42"/>
      <c r="H351" s="42"/>
      <c r="I351" s="134"/>
      <c r="J351" s="42"/>
      <c r="K351" s="42"/>
      <c r="L351" s="46"/>
      <c r="M351" s="230"/>
      <c r="N351" s="231"/>
      <c r="O351" s="86"/>
      <c r="P351" s="86"/>
      <c r="Q351" s="86"/>
      <c r="R351" s="86"/>
      <c r="S351" s="86"/>
      <c r="T351" s="87"/>
      <c r="U351" s="40"/>
      <c r="V351" s="40"/>
      <c r="W351" s="40"/>
      <c r="X351" s="40"/>
      <c r="Y351" s="40"/>
      <c r="Z351" s="40"/>
      <c r="AA351" s="40"/>
      <c r="AB351" s="40"/>
      <c r="AC351" s="40"/>
      <c r="AD351" s="40"/>
      <c r="AE351" s="40"/>
      <c r="AT351" s="19" t="s">
        <v>134</v>
      </c>
      <c r="AU351" s="19" t="s">
        <v>81</v>
      </c>
    </row>
    <row r="352" s="14" customFormat="1">
      <c r="A352" s="14"/>
      <c r="B352" s="243"/>
      <c r="C352" s="244"/>
      <c r="D352" s="228" t="s">
        <v>136</v>
      </c>
      <c r="E352" s="245" t="s">
        <v>20</v>
      </c>
      <c r="F352" s="246" t="s">
        <v>532</v>
      </c>
      <c r="G352" s="244"/>
      <c r="H352" s="247">
        <v>3.29</v>
      </c>
      <c r="I352" s="248"/>
      <c r="J352" s="244"/>
      <c r="K352" s="244"/>
      <c r="L352" s="249"/>
      <c r="M352" s="250"/>
      <c r="N352" s="251"/>
      <c r="O352" s="251"/>
      <c r="P352" s="251"/>
      <c r="Q352" s="251"/>
      <c r="R352" s="251"/>
      <c r="S352" s="251"/>
      <c r="T352" s="252"/>
      <c r="U352" s="14"/>
      <c r="V352" s="14"/>
      <c r="W352" s="14"/>
      <c r="X352" s="14"/>
      <c r="Y352" s="14"/>
      <c r="Z352" s="14"/>
      <c r="AA352" s="14"/>
      <c r="AB352" s="14"/>
      <c r="AC352" s="14"/>
      <c r="AD352" s="14"/>
      <c r="AE352" s="14"/>
      <c r="AT352" s="253" t="s">
        <v>136</v>
      </c>
      <c r="AU352" s="253" t="s">
        <v>81</v>
      </c>
      <c r="AV352" s="14" t="s">
        <v>81</v>
      </c>
      <c r="AW352" s="14" t="s">
        <v>33</v>
      </c>
      <c r="AX352" s="14" t="s">
        <v>72</v>
      </c>
      <c r="AY352" s="253" t="s">
        <v>122</v>
      </c>
    </row>
    <row r="353" s="14" customFormat="1">
      <c r="A353" s="14"/>
      <c r="B353" s="243"/>
      <c r="C353" s="244"/>
      <c r="D353" s="228" t="s">
        <v>136</v>
      </c>
      <c r="E353" s="245" t="s">
        <v>20</v>
      </c>
      <c r="F353" s="246" t="s">
        <v>533</v>
      </c>
      <c r="G353" s="244"/>
      <c r="H353" s="247">
        <v>12.51</v>
      </c>
      <c r="I353" s="248"/>
      <c r="J353" s="244"/>
      <c r="K353" s="244"/>
      <c r="L353" s="249"/>
      <c r="M353" s="250"/>
      <c r="N353" s="251"/>
      <c r="O353" s="251"/>
      <c r="P353" s="251"/>
      <c r="Q353" s="251"/>
      <c r="R353" s="251"/>
      <c r="S353" s="251"/>
      <c r="T353" s="252"/>
      <c r="U353" s="14"/>
      <c r="V353" s="14"/>
      <c r="W353" s="14"/>
      <c r="X353" s="14"/>
      <c r="Y353" s="14"/>
      <c r="Z353" s="14"/>
      <c r="AA353" s="14"/>
      <c r="AB353" s="14"/>
      <c r="AC353" s="14"/>
      <c r="AD353" s="14"/>
      <c r="AE353" s="14"/>
      <c r="AT353" s="253" t="s">
        <v>136</v>
      </c>
      <c r="AU353" s="253" t="s">
        <v>81</v>
      </c>
      <c r="AV353" s="14" t="s">
        <v>81</v>
      </c>
      <c r="AW353" s="14" t="s">
        <v>33</v>
      </c>
      <c r="AX353" s="14" t="s">
        <v>72</v>
      </c>
      <c r="AY353" s="253" t="s">
        <v>122</v>
      </c>
    </row>
    <row r="354" s="14" customFormat="1">
      <c r="A354" s="14"/>
      <c r="B354" s="243"/>
      <c r="C354" s="244"/>
      <c r="D354" s="228" t="s">
        <v>136</v>
      </c>
      <c r="E354" s="245" t="s">
        <v>20</v>
      </c>
      <c r="F354" s="246" t="s">
        <v>534</v>
      </c>
      <c r="G354" s="244"/>
      <c r="H354" s="247">
        <v>7.5</v>
      </c>
      <c r="I354" s="248"/>
      <c r="J354" s="244"/>
      <c r="K354" s="244"/>
      <c r="L354" s="249"/>
      <c r="M354" s="250"/>
      <c r="N354" s="251"/>
      <c r="O354" s="251"/>
      <c r="P354" s="251"/>
      <c r="Q354" s="251"/>
      <c r="R354" s="251"/>
      <c r="S354" s="251"/>
      <c r="T354" s="252"/>
      <c r="U354" s="14"/>
      <c r="V354" s="14"/>
      <c r="W354" s="14"/>
      <c r="X354" s="14"/>
      <c r="Y354" s="14"/>
      <c r="Z354" s="14"/>
      <c r="AA354" s="14"/>
      <c r="AB354" s="14"/>
      <c r="AC354" s="14"/>
      <c r="AD354" s="14"/>
      <c r="AE354" s="14"/>
      <c r="AT354" s="253" t="s">
        <v>136</v>
      </c>
      <c r="AU354" s="253" t="s">
        <v>81</v>
      </c>
      <c r="AV354" s="14" t="s">
        <v>81</v>
      </c>
      <c r="AW354" s="14" t="s">
        <v>33</v>
      </c>
      <c r="AX354" s="14" t="s">
        <v>72</v>
      </c>
      <c r="AY354" s="253" t="s">
        <v>122</v>
      </c>
    </row>
    <row r="355" s="15" customFormat="1">
      <c r="A355" s="15"/>
      <c r="B355" s="263"/>
      <c r="C355" s="264"/>
      <c r="D355" s="228" t="s">
        <v>136</v>
      </c>
      <c r="E355" s="265" t="s">
        <v>20</v>
      </c>
      <c r="F355" s="266" t="s">
        <v>514</v>
      </c>
      <c r="G355" s="264"/>
      <c r="H355" s="267">
        <v>23.300000000000001</v>
      </c>
      <c r="I355" s="268"/>
      <c r="J355" s="264"/>
      <c r="K355" s="264"/>
      <c r="L355" s="269"/>
      <c r="M355" s="270"/>
      <c r="N355" s="271"/>
      <c r="O355" s="271"/>
      <c r="P355" s="271"/>
      <c r="Q355" s="271"/>
      <c r="R355" s="271"/>
      <c r="S355" s="271"/>
      <c r="T355" s="272"/>
      <c r="U355" s="15"/>
      <c r="V355" s="15"/>
      <c r="W355" s="15"/>
      <c r="X355" s="15"/>
      <c r="Y355" s="15"/>
      <c r="Z355" s="15"/>
      <c r="AA355" s="15"/>
      <c r="AB355" s="15"/>
      <c r="AC355" s="15"/>
      <c r="AD355" s="15"/>
      <c r="AE355" s="15"/>
      <c r="AT355" s="273" t="s">
        <v>136</v>
      </c>
      <c r="AU355" s="273" t="s">
        <v>81</v>
      </c>
      <c r="AV355" s="15" t="s">
        <v>130</v>
      </c>
      <c r="AW355" s="15" t="s">
        <v>33</v>
      </c>
      <c r="AX355" s="15" t="s">
        <v>8</v>
      </c>
      <c r="AY355" s="273" t="s">
        <v>122</v>
      </c>
    </row>
    <row r="356" s="2" customFormat="1" ht="16.5" customHeight="1">
      <c r="A356" s="40"/>
      <c r="B356" s="41"/>
      <c r="C356" s="216" t="s">
        <v>570</v>
      </c>
      <c r="D356" s="216" t="s">
        <v>125</v>
      </c>
      <c r="E356" s="217" t="s">
        <v>571</v>
      </c>
      <c r="F356" s="218" t="s">
        <v>572</v>
      </c>
      <c r="G356" s="219" t="s">
        <v>128</v>
      </c>
      <c r="H356" s="220">
        <v>669.20000000000005</v>
      </c>
      <c r="I356" s="221"/>
      <c r="J356" s="220">
        <f>ROUND(I356*H356,0)</f>
        <v>0</v>
      </c>
      <c r="K356" s="218" t="s">
        <v>149</v>
      </c>
      <c r="L356" s="46"/>
      <c r="M356" s="222" t="s">
        <v>20</v>
      </c>
      <c r="N356" s="223" t="s">
        <v>43</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224</v>
      </c>
      <c r="AT356" s="226" t="s">
        <v>125</v>
      </c>
      <c r="AU356" s="226" t="s">
        <v>81</v>
      </c>
      <c r="AY356" s="19" t="s">
        <v>122</v>
      </c>
      <c r="BE356" s="227">
        <f>IF(N356="základní",J356,0)</f>
        <v>0</v>
      </c>
      <c r="BF356" s="227">
        <f>IF(N356="snížená",J356,0)</f>
        <v>0</v>
      </c>
      <c r="BG356" s="227">
        <f>IF(N356="zákl. přenesená",J356,0)</f>
        <v>0</v>
      </c>
      <c r="BH356" s="227">
        <f>IF(N356="sníž. přenesená",J356,0)</f>
        <v>0</v>
      </c>
      <c r="BI356" s="227">
        <f>IF(N356="nulová",J356,0)</f>
        <v>0</v>
      </c>
      <c r="BJ356" s="19" t="s">
        <v>8</v>
      </c>
      <c r="BK356" s="227">
        <f>ROUND(I356*H356,0)</f>
        <v>0</v>
      </c>
      <c r="BL356" s="19" t="s">
        <v>224</v>
      </c>
      <c r="BM356" s="226" t="s">
        <v>573</v>
      </c>
    </row>
    <row r="357" s="2" customFormat="1">
      <c r="A357" s="40"/>
      <c r="B357" s="41"/>
      <c r="C357" s="42"/>
      <c r="D357" s="228" t="s">
        <v>132</v>
      </c>
      <c r="E357" s="42"/>
      <c r="F357" s="229" t="s">
        <v>574</v>
      </c>
      <c r="G357" s="42"/>
      <c r="H357" s="42"/>
      <c r="I357" s="134"/>
      <c r="J357" s="42"/>
      <c r="K357" s="42"/>
      <c r="L357" s="46"/>
      <c r="M357" s="230"/>
      <c r="N357" s="231"/>
      <c r="O357" s="86"/>
      <c r="P357" s="86"/>
      <c r="Q357" s="86"/>
      <c r="R357" s="86"/>
      <c r="S357" s="86"/>
      <c r="T357" s="87"/>
      <c r="U357" s="40"/>
      <c r="V357" s="40"/>
      <c r="W357" s="40"/>
      <c r="X357" s="40"/>
      <c r="Y357" s="40"/>
      <c r="Z357" s="40"/>
      <c r="AA357" s="40"/>
      <c r="AB357" s="40"/>
      <c r="AC357" s="40"/>
      <c r="AD357" s="40"/>
      <c r="AE357" s="40"/>
      <c r="AT357" s="19" t="s">
        <v>132</v>
      </c>
      <c r="AU357" s="19" t="s">
        <v>81</v>
      </c>
    </row>
    <row r="358" s="2" customFormat="1">
      <c r="A358" s="40"/>
      <c r="B358" s="41"/>
      <c r="C358" s="42"/>
      <c r="D358" s="228" t="s">
        <v>134</v>
      </c>
      <c r="E358" s="42"/>
      <c r="F358" s="232" t="s">
        <v>575</v>
      </c>
      <c r="G358" s="42"/>
      <c r="H358" s="42"/>
      <c r="I358" s="134"/>
      <c r="J358" s="42"/>
      <c r="K358" s="42"/>
      <c r="L358" s="46"/>
      <c r="M358" s="230"/>
      <c r="N358" s="231"/>
      <c r="O358" s="86"/>
      <c r="P358" s="86"/>
      <c r="Q358" s="86"/>
      <c r="R358" s="86"/>
      <c r="S358" s="86"/>
      <c r="T358" s="87"/>
      <c r="U358" s="40"/>
      <c r="V358" s="40"/>
      <c r="W358" s="40"/>
      <c r="X358" s="40"/>
      <c r="Y358" s="40"/>
      <c r="Z358" s="40"/>
      <c r="AA358" s="40"/>
      <c r="AB358" s="40"/>
      <c r="AC358" s="40"/>
      <c r="AD358" s="40"/>
      <c r="AE358" s="40"/>
      <c r="AT358" s="19" t="s">
        <v>134</v>
      </c>
      <c r="AU358" s="19" t="s">
        <v>81</v>
      </c>
    </row>
    <row r="359" s="13" customFormat="1">
      <c r="A359" s="13"/>
      <c r="B359" s="233"/>
      <c r="C359" s="234"/>
      <c r="D359" s="228" t="s">
        <v>136</v>
      </c>
      <c r="E359" s="235" t="s">
        <v>20</v>
      </c>
      <c r="F359" s="236" t="s">
        <v>576</v>
      </c>
      <c r="G359" s="234"/>
      <c r="H359" s="235" t="s">
        <v>20</v>
      </c>
      <c r="I359" s="237"/>
      <c r="J359" s="234"/>
      <c r="K359" s="234"/>
      <c r="L359" s="238"/>
      <c r="M359" s="239"/>
      <c r="N359" s="240"/>
      <c r="O359" s="240"/>
      <c r="P359" s="240"/>
      <c r="Q359" s="240"/>
      <c r="R359" s="240"/>
      <c r="S359" s="240"/>
      <c r="T359" s="241"/>
      <c r="U359" s="13"/>
      <c r="V359" s="13"/>
      <c r="W359" s="13"/>
      <c r="X359" s="13"/>
      <c r="Y359" s="13"/>
      <c r="Z359" s="13"/>
      <c r="AA359" s="13"/>
      <c r="AB359" s="13"/>
      <c r="AC359" s="13"/>
      <c r="AD359" s="13"/>
      <c r="AE359" s="13"/>
      <c r="AT359" s="242" t="s">
        <v>136</v>
      </c>
      <c r="AU359" s="242" t="s">
        <v>81</v>
      </c>
      <c r="AV359" s="13" t="s">
        <v>8</v>
      </c>
      <c r="AW359" s="13" t="s">
        <v>33</v>
      </c>
      <c r="AX359" s="13" t="s">
        <v>72</v>
      </c>
      <c r="AY359" s="242" t="s">
        <v>122</v>
      </c>
    </row>
    <row r="360" s="14" customFormat="1">
      <c r="A360" s="14"/>
      <c r="B360" s="243"/>
      <c r="C360" s="244"/>
      <c r="D360" s="228" t="s">
        <v>136</v>
      </c>
      <c r="E360" s="245" t="s">
        <v>20</v>
      </c>
      <c r="F360" s="246" t="s">
        <v>577</v>
      </c>
      <c r="G360" s="244"/>
      <c r="H360" s="247">
        <v>234.25999999999999</v>
      </c>
      <c r="I360" s="248"/>
      <c r="J360" s="244"/>
      <c r="K360" s="244"/>
      <c r="L360" s="249"/>
      <c r="M360" s="250"/>
      <c r="N360" s="251"/>
      <c r="O360" s="251"/>
      <c r="P360" s="251"/>
      <c r="Q360" s="251"/>
      <c r="R360" s="251"/>
      <c r="S360" s="251"/>
      <c r="T360" s="252"/>
      <c r="U360" s="14"/>
      <c r="V360" s="14"/>
      <c r="W360" s="14"/>
      <c r="X360" s="14"/>
      <c r="Y360" s="14"/>
      <c r="Z360" s="14"/>
      <c r="AA360" s="14"/>
      <c r="AB360" s="14"/>
      <c r="AC360" s="14"/>
      <c r="AD360" s="14"/>
      <c r="AE360" s="14"/>
      <c r="AT360" s="253" t="s">
        <v>136</v>
      </c>
      <c r="AU360" s="253" t="s">
        <v>81</v>
      </c>
      <c r="AV360" s="14" t="s">
        <v>81</v>
      </c>
      <c r="AW360" s="14" t="s">
        <v>33</v>
      </c>
      <c r="AX360" s="14" t="s">
        <v>72</v>
      </c>
      <c r="AY360" s="253" t="s">
        <v>122</v>
      </c>
    </row>
    <row r="361" s="13" customFormat="1">
      <c r="A361" s="13"/>
      <c r="B361" s="233"/>
      <c r="C361" s="234"/>
      <c r="D361" s="228" t="s">
        <v>136</v>
      </c>
      <c r="E361" s="235" t="s">
        <v>20</v>
      </c>
      <c r="F361" s="236" t="s">
        <v>578</v>
      </c>
      <c r="G361" s="234"/>
      <c r="H361" s="235" t="s">
        <v>20</v>
      </c>
      <c r="I361" s="237"/>
      <c r="J361" s="234"/>
      <c r="K361" s="234"/>
      <c r="L361" s="238"/>
      <c r="M361" s="239"/>
      <c r="N361" s="240"/>
      <c r="O361" s="240"/>
      <c r="P361" s="240"/>
      <c r="Q361" s="240"/>
      <c r="R361" s="240"/>
      <c r="S361" s="240"/>
      <c r="T361" s="241"/>
      <c r="U361" s="13"/>
      <c r="V361" s="13"/>
      <c r="W361" s="13"/>
      <c r="X361" s="13"/>
      <c r="Y361" s="13"/>
      <c r="Z361" s="13"/>
      <c r="AA361" s="13"/>
      <c r="AB361" s="13"/>
      <c r="AC361" s="13"/>
      <c r="AD361" s="13"/>
      <c r="AE361" s="13"/>
      <c r="AT361" s="242" t="s">
        <v>136</v>
      </c>
      <c r="AU361" s="242" t="s">
        <v>81</v>
      </c>
      <c r="AV361" s="13" t="s">
        <v>8</v>
      </c>
      <c r="AW361" s="13" t="s">
        <v>33</v>
      </c>
      <c r="AX361" s="13" t="s">
        <v>72</v>
      </c>
      <c r="AY361" s="242" t="s">
        <v>122</v>
      </c>
    </row>
    <row r="362" s="14" customFormat="1">
      <c r="A362" s="14"/>
      <c r="B362" s="243"/>
      <c r="C362" s="244"/>
      <c r="D362" s="228" t="s">
        <v>136</v>
      </c>
      <c r="E362" s="245" t="s">
        <v>20</v>
      </c>
      <c r="F362" s="246" t="s">
        <v>579</v>
      </c>
      <c r="G362" s="244"/>
      <c r="H362" s="247">
        <v>248.28</v>
      </c>
      <c r="I362" s="248"/>
      <c r="J362" s="244"/>
      <c r="K362" s="244"/>
      <c r="L362" s="249"/>
      <c r="M362" s="250"/>
      <c r="N362" s="251"/>
      <c r="O362" s="251"/>
      <c r="P362" s="251"/>
      <c r="Q362" s="251"/>
      <c r="R362" s="251"/>
      <c r="S362" s="251"/>
      <c r="T362" s="252"/>
      <c r="U362" s="14"/>
      <c r="V362" s="14"/>
      <c r="W362" s="14"/>
      <c r="X362" s="14"/>
      <c r="Y362" s="14"/>
      <c r="Z362" s="14"/>
      <c r="AA362" s="14"/>
      <c r="AB362" s="14"/>
      <c r="AC362" s="14"/>
      <c r="AD362" s="14"/>
      <c r="AE362" s="14"/>
      <c r="AT362" s="253" t="s">
        <v>136</v>
      </c>
      <c r="AU362" s="253" t="s">
        <v>81</v>
      </c>
      <c r="AV362" s="14" t="s">
        <v>81</v>
      </c>
      <c r="AW362" s="14" t="s">
        <v>33</v>
      </c>
      <c r="AX362" s="14" t="s">
        <v>72</v>
      </c>
      <c r="AY362" s="253" t="s">
        <v>122</v>
      </c>
    </row>
    <row r="363" s="13" customFormat="1">
      <c r="A363" s="13"/>
      <c r="B363" s="233"/>
      <c r="C363" s="234"/>
      <c r="D363" s="228" t="s">
        <v>136</v>
      </c>
      <c r="E363" s="235" t="s">
        <v>20</v>
      </c>
      <c r="F363" s="236" t="s">
        <v>580</v>
      </c>
      <c r="G363" s="234"/>
      <c r="H363" s="235" t="s">
        <v>20</v>
      </c>
      <c r="I363" s="237"/>
      <c r="J363" s="234"/>
      <c r="K363" s="234"/>
      <c r="L363" s="238"/>
      <c r="M363" s="239"/>
      <c r="N363" s="240"/>
      <c r="O363" s="240"/>
      <c r="P363" s="240"/>
      <c r="Q363" s="240"/>
      <c r="R363" s="240"/>
      <c r="S363" s="240"/>
      <c r="T363" s="241"/>
      <c r="U363" s="13"/>
      <c r="V363" s="13"/>
      <c r="W363" s="13"/>
      <c r="X363" s="13"/>
      <c r="Y363" s="13"/>
      <c r="Z363" s="13"/>
      <c r="AA363" s="13"/>
      <c r="AB363" s="13"/>
      <c r="AC363" s="13"/>
      <c r="AD363" s="13"/>
      <c r="AE363" s="13"/>
      <c r="AT363" s="242" t="s">
        <v>136</v>
      </c>
      <c r="AU363" s="242" t="s">
        <v>81</v>
      </c>
      <c r="AV363" s="13" t="s">
        <v>8</v>
      </c>
      <c r="AW363" s="13" t="s">
        <v>33</v>
      </c>
      <c r="AX363" s="13" t="s">
        <v>72</v>
      </c>
      <c r="AY363" s="242" t="s">
        <v>122</v>
      </c>
    </row>
    <row r="364" s="14" customFormat="1">
      <c r="A364" s="14"/>
      <c r="B364" s="243"/>
      <c r="C364" s="244"/>
      <c r="D364" s="228" t="s">
        <v>136</v>
      </c>
      <c r="E364" s="245" t="s">
        <v>20</v>
      </c>
      <c r="F364" s="246" t="s">
        <v>581</v>
      </c>
      <c r="G364" s="244"/>
      <c r="H364" s="247">
        <v>35.200000000000003</v>
      </c>
      <c r="I364" s="248"/>
      <c r="J364" s="244"/>
      <c r="K364" s="244"/>
      <c r="L364" s="249"/>
      <c r="M364" s="250"/>
      <c r="N364" s="251"/>
      <c r="O364" s="251"/>
      <c r="P364" s="251"/>
      <c r="Q364" s="251"/>
      <c r="R364" s="251"/>
      <c r="S364" s="251"/>
      <c r="T364" s="252"/>
      <c r="U364" s="14"/>
      <c r="V364" s="14"/>
      <c r="W364" s="14"/>
      <c r="X364" s="14"/>
      <c r="Y364" s="14"/>
      <c r="Z364" s="14"/>
      <c r="AA364" s="14"/>
      <c r="AB364" s="14"/>
      <c r="AC364" s="14"/>
      <c r="AD364" s="14"/>
      <c r="AE364" s="14"/>
      <c r="AT364" s="253" t="s">
        <v>136</v>
      </c>
      <c r="AU364" s="253" t="s">
        <v>81</v>
      </c>
      <c r="AV364" s="14" t="s">
        <v>81</v>
      </c>
      <c r="AW364" s="14" t="s">
        <v>33</v>
      </c>
      <c r="AX364" s="14" t="s">
        <v>72</v>
      </c>
      <c r="AY364" s="253" t="s">
        <v>122</v>
      </c>
    </row>
    <row r="365" s="13" customFormat="1">
      <c r="A365" s="13"/>
      <c r="B365" s="233"/>
      <c r="C365" s="234"/>
      <c r="D365" s="228" t="s">
        <v>136</v>
      </c>
      <c r="E365" s="235" t="s">
        <v>20</v>
      </c>
      <c r="F365" s="236" t="s">
        <v>582</v>
      </c>
      <c r="G365" s="234"/>
      <c r="H365" s="235" t="s">
        <v>20</v>
      </c>
      <c r="I365" s="237"/>
      <c r="J365" s="234"/>
      <c r="K365" s="234"/>
      <c r="L365" s="238"/>
      <c r="M365" s="239"/>
      <c r="N365" s="240"/>
      <c r="O365" s="240"/>
      <c r="P365" s="240"/>
      <c r="Q365" s="240"/>
      <c r="R365" s="240"/>
      <c r="S365" s="240"/>
      <c r="T365" s="241"/>
      <c r="U365" s="13"/>
      <c r="V365" s="13"/>
      <c r="W365" s="13"/>
      <c r="X365" s="13"/>
      <c r="Y365" s="13"/>
      <c r="Z365" s="13"/>
      <c r="AA365" s="13"/>
      <c r="AB365" s="13"/>
      <c r="AC365" s="13"/>
      <c r="AD365" s="13"/>
      <c r="AE365" s="13"/>
      <c r="AT365" s="242" t="s">
        <v>136</v>
      </c>
      <c r="AU365" s="242" t="s">
        <v>81</v>
      </c>
      <c r="AV365" s="13" t="s">
        <v>8</v>
      </c>
      <c r="AW365" s="13" t="s">
        <v>33</v>
      </c>
      <c r="AX365" s="13" t="s">
        <v>72</v>
      </c>
      <c r="AY365" s="242" t="s">
        <v>122</v>
      </c>
    </row>
    <row r="366" s="14" customFormat="1">
      <c r="A366" s="14"/>
      <c r="B366" s="243"/>
      <c r="C366" s="244"/>
      <c r="D366" s="228" t="s">
        <v>136</v>
      </c>
      <c r="E366" s="245" t="s">
        <v>20</v>
      </c>
      <c r="F366" s="246" t="s">
        <v>583</v>
      </c>
      <c r="G366" s="244"/>
      <c r="H366" s="247">
        <v>151.46000000000001</v>
      </c>
      <c r="I366" s="248"/>
      <c r="J366" s="244"/>
      <c r="K366" s="244"/>
      <c r="L366" s="249"/>
      <c r="M366" s="250"/>
      <c r="N366" s="251"/>
      <c r="O366" s="251"/>
      <c r="P366" s="251"/>
      <c r="Q366" s="251"/>
      <c r="R366" s="251"/>
      <c r="S366" s="251"/>
      <c r="T366" s="252"/>
      <c r="U366" s="14"/>
      <c r="V366" s="14"/>
      <c r="W366" s="14"/>
      <c r="X366" s="14"/>
      <c r="Y366" s="14"/>
      <c r="Z366" s="14"/>
      <c r="AA366" s="14"/>
      <c r="AB366" s="14"/>
      <c r="AC366" s="14"/>
      <c r="AD366" s="14"/>
      <c r="AE366" s="14"/>
      <c r="AT366" s="253" t="s">
        <v>136</v>
      </c>
      <c r="AU366" s="253" t="s">
        <v>81</v>
      </c>
      <c r="AV366" s="14" t="s">
        <v>81</v>
      </c>
      <c r="AW366" s="14" t="s">
        <v>33</v>
      </c>
      <c r="AX366" s="14" t="s">
        <v>72</v>
      </c>
      <c r="AY366" s="253" t="s">
        <v>122</v>
      </c>
    </row>
    <row r="367" s="15" customFormat="1">
      <c r="A367" s="15"/>
      <c r="B367" s="263"/>
      <c r="C367" s="264"/>
      <c r="D367" s="228" t="s">
        <v>136</v>
      </c>
      <c r="E367" s="265" t="s">
        <v>20</v>
      </c>
      <c r="F367" s="266" t="s">
        <v>514</v>
      </c>
      <c r="G367" s="264"/>
      <c r="H367" s="267">
        <v>669.20000000000005</v>
      </c>
      <c r="I367" s="268"/>
      <c r="J367" s="264"/>
      <c r="K367" s="264"/>
      <c r="L367" s="269"/>
      <c r="M367" s="270"/>
      <c r="N367" s="271"/>
      <c r="O367" s="271"/>
      <c r="P367" s="271"/>
      <c r="Q367" s="271"/>
      <c r="R367" s="271"/>
      <c r="S367" s="271"/>
      <c r="T367" s="272"/>
      <c r="U367" s="15"/>
      <c r="V367" s="15"/>
      <c r="W367" s="15"/>
      <c r="X367" s="15"/>
      <c r="Y367" s="15"/>
      <c r="Z367" s="15"/>
      <c r="AA367" s="15"/>
      <c r="AB367" s="15"/>
      <c r="AC367" s="15"/>
      <c r="AD367" s="15"/>
      <c r="AE367" s="15"/>
      <c r="AT367" s="273" t="s">
        <v>136</v>
      </c>
      <c r="AU367" s="273" t="s">
        <v>81</v>
      </c>
      <c r="AV367" s="15" t="s">
        <v>130</v>
      </c>
      <c r="AW367" s="15" t="s">
        <v>33</v>
      </c>
      <c r="AX367" s="15" t="s">
        <v>8</v>
      </c>
      <c r="AY367" s="273" t="s">
        <v>122</v>
      </c>
    </row>
    <row r="368" s="2" customFormat="1" ht="16.5" customHeight="1">
      <c r="A368" s="40"/>
      <c r="B368" s="41"/>
      <c r="C368" s="254" t="s">
        <v>584</v>
      </c>
      <c r="D368" s="254" t="s">
        <v>262</v>
      </c>
      <c r="E368" s="255" t="s">
        <v>585</v>
      </c>
      <c r="F368" s="256" t="s">
        <v>586</v>
      </c>
      <c r="G368" s="257" t="s">
        <v>280</v>
      </c>
      <c r="H368" s="258">
        <v>17.670000000000002</v>
      </c>
      <c r="I368" s="259"/>
      <c r="J368" s="258">
        <f>ROUND(I368*H368,0)</f>
        <v>0</v>
      </c>
      <c r="K368" s="256" t="s">
        <v>149</v>
      </c>
      <c r="L368" s="260"/>
      <c r="M368" s="261" t="s">
        <v>20</v>
      </c>
      <c r="N368" s="262" t="s">
        <v>43</v>
      </c>
      <c r="O368" s="86"/>
      <c r="P368" s="224">
        <f>O368*H368</f>
        <v>0</v>
      </c>
      <c r="Q368" s="224">
        <v>0.55000000000000004</v>
      </c>
      <c r="R368" s="224">
        <f>Q368*H368</f>
        <v>9.7185000000000024</v>
      </c>
      <c r="S368" s="224">
        <v>0</v>
      </c>
      <c r="T368" s="225">
        <f>S368*H368</f>
        <v>0</v>
      </c>
      <c r="U368" s="40"/>
      <c r="V368" s="40"/>
      <c r="W368" s="40"/>
      <c r="X368" s="40"/>
      <c r="Y368" s="40"/>
      <c r="Z368" s="40"/>
      <c r="AA368" s="40"/>
      <c r="AB368" s="40"/>
      <c r="AC368" s="40"/>
      <c r="AD368" s="40"/>
      <c r="AE368" s="40"/>
      <c r="AR368" s="226" t="s">
        <v>265</v>
      </c>
      <c r="AT368" s="226" t="s">
        <v>262</v>
      </c>
      <c r="AU368" s="226" t="s">
        <v>81</v>
      </c>
      <c r="AY368" s="19" t="s">
        <v>122</v>
      </c>
      <c r="BE368" s="227">
        <f>IF(N368="základní",J368,0)</f>
        <v>0</v>
      </c>
      <c r="BF368" s="227">
        <f>IF(N368="snížená",J368,0)</f>
        <v>0</v>
      </c>
      <c r="BG368" s="227">
        <f>IF(N368="zákl. přenesená",J368,0)</f>
        <v>0</v>
      </c>
      <c r="BH368" s="227">
        <f>IF(N368="sníž. přenesená",J368,0)</f>
        <v>0</v>
      </c>
      <c r="BI368" s="227">
        <f>IF(N368="nulová",J368,0)</f>
        <v>0</v>
      </c>
      <c r="BJ368" s="19" t="s">
        <v>8</v>
      </c>
      <c r="BK368" s="227">
        <f>ROUND(I368*H368,0)</f>
        <v>0</v>
      </c>
      <c r="BL368" s="19" t="s">
        <v>224</v>
      </c>
      <c r="BM368" s="226" t="s">
        <v>587</v>
      </c>
    </row>
    <row r="369" s="2" customFormat="1">
      <c r="A369" s="40"/>
      <c r="B369" s="41"/>
      <c r="C369" s="42"/>
      <c r="D369" s="228" t="s">
        <v>132</v>
      </c>
      <c r="E369" s="42"/>
      <c r="F369" s="229" t="s">
        <v>586</v>
      </c>
      <c r="G369" s="42"/>
      <c r="H369" s="42"/>
      <c r="I369" s="134"/>
      <c r="J369" s="42"/>
      <c r="K369" s="42"/>
      <c r="L369" s="46"/>
      <c r="M369" s="230"/>
      <c r="N369" s="231"/>
      <c r="O369" s="86"/>
      <c r="P369" s="86"/>
      <c r="Q369" s="86"/>
      <c r="R369" s="86"/>
      <c r="S369" s="86"/>
      <c r="T369" s="87"/>
      <c r="U369" s="40"/>
      <c r="V369" s="40"/>
      <c r="W369" s="40"/>
      <c r="X369" s="40"/>
      <c r="Y369" s="40"/>
      <c r="Z369" s="40"/>
      <c r="AA369" s="40"/>
      <c r="AB369" s="40"/>
      <c r="AC369" s="40"/>
      <c r="AD369" s="40"/>
      <c r="AE369" s="40"/>
      <c r="AT369" s="19" t="s">
        <v>132</v>
      </c>
      <c r="AU369" s="19" t="s">
        <v>81</v>
      </c>
    </row>
    <row r="370" s="14" customFormat="1">
      <c r="A370" s="14"/>
      <c r="B370" s="243"/>
      <c r="C370" s="244"/>
      <c r="D370" s="228" t="s">
        <v>136</v>
      </c>
      <c r="E370" s="245" t="s">
        <v>20</v>
      </c>
      <c r="F370" s="246" t="s">
        <v>588</v>
      </c>
      <c r="G370" s="244"/>
      <c r="H370" s="247">
        <v>17.670000000000002</v>
      </c>
      <c r="I370" s="248"/>
      <c r="J370" s="244"/>
      <c r="K370" s="244"/>
      <c r="L370" s="249"/>
      <c r="M370" s="250"/>
      <c r="N370" s="251"/>
      <c r="O370" s="251"/>
      <c r="P370" s="251"/>
      <c r="Q370" s="251"/>
      <c r="R370" s="251"/>
      <c r="S370" s="251"/>
      <c r="T370" s="252"/>
      <c r="U370" s="14"/>
      <c r="V370" s="14"/>
      <c r="W370" s="14"/>
      <c r="X370" s="14"/>
      <c r="Y370" s="14"/>
      <c r="Z370" s="14"/>
      <c r="AA370" s="14"/>
      <c r="AB370" s="14"/>
      <c r="AC370" s="14"/>
      <c r="AD370" s="14"/>
      <c r="AE370" s="14"/>
      <c r="AT370" s="253" t="s">
        <v>136</v>
      </c>
      <c r="AU370" s="253" t="s">
        <v>81</v>
      </c>
      <c r="AV370" s="14" t="s">
        <v>81</v>
      </c>
      <c r="AW370" s="14" t="s">
        <v>33</v>
      </c>
      <c r="AX370" s="14" t="s">
        <v>8</v>
      </c>
      <c r="AY370" s="253" t="s">
        <v>122</v>
      </c>
    </row>
    <row r="371" s="2" customFormat="1" ht="16.5" customHeight="1">
      <c r="A371" s="40"/>
      <c r="B371" s="41"/>
      <c r="C371" s="216" t="s">
        <v>589</v>
      </c>
      <c r="D371" s="216" t="s">
        <v>125</v>
      </c>
      <c r="E371" s="217" t="s">
        <v>590</v>
      </c>
      <c r="F371" s="218" t="s">
        <v>591</v>
      </c>
      <c r="G371" s="219" t="s">
        <v>128</v>
      </c>
      <c r="H371" s="220">
        <v>186.66</v>
      </c>
      <c r="I371" s="221"/>
      <c r="J371" s="220">
        <f>ROUND(I371*H371,0)</f>
        <v>0</v>
      </c>
      <c r="K371" s="218" t="s">
        <v>149</v>
      </c>
      <c r="L371" s="46"/>
      <c r="M371" s="222" t="s">
        <v>20</v>
      </c>
      <c r="N371" s="223" t="s">
        <v>43</v>
      </c>
      <c r="O371" s="86"/>
      <c r="P371" s="224">
        <f>O371*H371</f>
        <v>0</v>
      </c>
      <c r="Q371" s="224">
        <v>0</v>
      </c>
      <c r="R371" s="224">
        <f>Q371*H371</f>
        <v>0</v>
      </c>
      <c r="S371" s="224">
        <v>0.014999999999999999</v>
      </c>
      <c r="T371" s="225">
        <f>S371*H371</f>
        <v>2.7999000000000001</v>
      </c>
      <c r="U371" s="40"/>
      <c r="V371" s="40"/>
      <c r="W371" s="40"/>
      <c r="X371" s="40"/>
      <c r="Y371" s="40"/>
      <c r="Z371" s="40"/>
      <c r="AA371" s="40"/>
      <c r="AB371" s="40"/>
      <c r="AC371" s="40"/>
      <c r="AD371" s="40"/>
      <c r="AE371" s="40"/>
      <c r="AR371" s="226" t="s">
        <v>224</v>
      </c>
      <c r="AT371" s="226" t="s">
        <v>125</v>
      </c>
      <c r="AU371" s="226" t="s">
        <v>81</v>
      </c>
      <c r="AY371" s="19" t="s">
        <v>122</v>
      </c>
      <c r="BE371" s="227">
        <f>IF(N371="základní",J371,0)</f>
        <v>0</v>
      </c>
      <c r="BF371" s="227">
        <f>IF(N371="snížená",J371,0)</f>
        <v>0</v>
      </c>
      <c r="BG371" s="227">
        <f>IF(N371="zákl. přenesená",J371,0)</f>
        <v>0</v>
      </c>
      <c r="BH371" s="227">
        <f>IF(N371="sníž. přenesená",J371,0)</f>
        <v>0</v>
      </c>
      <c r="BI371" s="227">
        <f>IF(N371="nulová",J371,0)</f>
        <v>0</v>
      </c>
      <c r="BJ371" s="19" t="s">
        <v>8</v>
      </c>
      <c r="BK371" s="227">
        <f>ROUND(I371*H371,0)</f>
        <v>0</v>
      </c>
      <c r="BL371" s="19" t="s">
        <v>224</v>
      </c>
      <c r="BM371" s="226" t="s">
        <v>592</v>
      </c>
    </row>
    <row r="372" s="2" customFormat="1">
      <c r="A372" s="40"/>
      <c r="B372" s="41"/>
      <c r="C372" s="42"/>
      <c r="D372" s="228" t="s">
        <v>132</v>
      </c>
      <c r="E372" s="42"/>
      <c r="F372" s="229" t="s">
        <v>593</v>
      </c>
      <c r="G372" s="42"/>
      <c r="H372" s="42"/>
      <c r="I372" s="134"/>
      <c r="J372" s="42"/>
      <c r="K372" s="42"/>
      <c r="L372" s="46"/>
      <c r="M372" s="230"/>
      <c r="N372" s="231"/>
      <c r="O372" s="86"/>
      <c r="P372" s="86"/>
      <c r="Q372" s="86"/>
      <c r="R372" s="86"/>
      <c r="S372" s="86"/>
      <c r="T372" s="87"/>
      <c r="U372" s="40"/>
      <c r="V372" s="40"/>
      <c r="W372" s="40"/>
      <c r="X372" s="40"/>
      <c r="Y372" s="40"/>
      <c r="Z372" s="40"/>
      <c r="AA372" s="40"/>
      <c r="AB372" s="40"/>
      <c r="AC372" s="40"/>
      <c r="AD372" s="40"/>
      <c r="AE372" s="40"/>
      <c r="AT372" s="19" t="s">
        <v>132</v>
      </c>
      <c r="AU372" s="19" t="s">
        <v>81</v>
      </c>
    </row>
    <row r="373" s="13" customFormat="1">
      <c r="A373" s="13"/>
      <c r="B373" s="233"/>
      <c r="C373" s="234"/>
      <c r="D373" s="228" t="s">
        <v>136</v>
      </c>
      <c r="E373" s="235" t="s">
        <v>20</v>
      </c>
      <c r="F373" s="236" t="s">
        <v>580</v>
      </c>
      <c r="G373" s="234"/>
      <c r="H373" s="235" t="s">
        <v>20</v>
      </c>
      <c r="I373" s="237"/>
      <c r="J373" s="234"/>
      <c r="K373" s="234"/>
      <c r="L373" s="238"/>
      <c r="M373" s="239"/>
      <c r="N373" s="240"/>
      <c r="O373" s="240"/>
      <c r="P373" s="240"/>
      <c r="Q373" s="240"/>
      <c r="R373" s="240"/>
      <c r="S373" s="240"/>
      <c r="T373" s="241"/>
      <c r="U373" s="13"/>
      <c r="V373" s="13"/>
      <c r="W373" s="13"/>
      <c r="X373" s="13"/>
      <c r="Y373" s="13"/>
      <c r="Z373" s="13"/>
      <c r="AA373" s="13"/>
      <c r="AB373" s="13"/>
      <c r="AC373" s="13"/>
      <c r="AD373" s="13"/>
      <c r="AE373" s="13"/>
      <c r="AT373" s="242" t="s">
        <v>136</v>
      </c>
      <c r="AU373" s="242" t="s">
        <v>81</v>
      </c>
      <c r="AV373" s="13" t="s">
        <v>8</v>
      </c>
      <c r="AW373" s="13" t="s">
        <v>33</v>
      </c>
      <c r="AX373" s="13" t="s">
        <v>72</v>
      </c>
      <c r="AY373" s="242" t="s">
        <v>122</v>
      </c>
    </row>
    <row r="374" s="14" customFormat="1">
      <c r="A374" s="14"/>
      <c r="B374" s="243"/>
      <c r="C374" s="244"/>
      <c r="D374" s="228" t="s">
        <v>136</v>
      </c>
      <c r="E374" s="245" t="s">
        <v>20</v>
      </c>
      <c r="F374" s="246" t="s">
        <v>581</v>
      </c>
      <c r="G374" s="244"/>
      <c r="H374" s="247">
        <v>35.200000000000003</v>
      </c>
      <c r="I374" s="248"/>
      <c r="J374" s="244"/>
      <c r="K374" s="244"/>
      <c r="L374" s="249"/>
      <c r="M374" s="250"/>
      <c r="N374" s="251"/>
      <c r="O374" s="251"/>
      <c r="P374" s="251"/>
      <c r="Q374" s="251"/>
      <c r="R374" s="251"/>
      <c r="S374" s="251"/>
      <c r="T374" s="252"/>
      <c r="U374" s="14"/>
      <c r="V374" s="14"/>
      <c r="W374" s="14"/>
      <c r="X374" s="14"/>
      <c r="Y374" s="14"/>
      <c r="Z374" s="14"/>
      <c r="AA374" s="14"/>
      <c r="AB374" s="14"/>
      <c r="AC374" s="14"/>
      <c r="AD374" s="14"/>
      <c r="AE374" s="14"/>
      <c r="AT374" s="253" t="s">
        <v>136</v>
      </c>
      <c r="AU374" s="253" t="s">
        <v>81</v>
      </c>
      <c r="AV374" s="14" t="s">
        <v>81</v>
      </c>
      <c r="AW374" s="14" t="s">
        <v>33</v>
      </c>
      <c r="AX374" s="14" t="s">
        <v>72</v>
      </c>
      <c r="AY374" s="253" t="s">
        <v>122</v>
      </c>
    </row>
    <row r="375" s="13" customFormat="1">
      <c r="A375" s="13"/>
      <c r="B375" s="233"/>
      <c r="C375" s="234"/>
      <c r="D375" s="228" t="s">
        <v>136</v>
      </c>
      <c r="E375" s="235" t="s">
        <v>20</v>
      </c>
      <c r="F375" s="236" t="s">
        <v>582</v>
      </c>
      <c r="G375" s="234"/>
      <c r="H375" s="235" t="s">
        <v>20</v>
      </c>
      <c r="I375" s="237"/>
      <c r="J375" s="234"/>
      <c r="K375" s="234"/>
      <c r="L375" s="238"/>
      <c r="M375" s="239"/>
      <c r="N375" s="240"/>
      <c r="O375" s="240"/>
      <c r="P375" s="240"/>
      <c r="Q375" s="240"/>
      <c r="R375" s="240"/>
      <c r="S375" s="240"/>
      <c r="T375" s="241"/>
      <c r="U375" s="13"/>
      <c r="V375" s="13"/>
      <c r="W375" s="13"/>
      <c r="X375" s="13"/>
      <c r="Y375" s="13"/>
      <c r="Z375" s="13"/>
      <c r="AA375" s="13"/>
      <c r="AB375" s="13"/>
      <c r="AC375" s="13"/>
      <c r="AD375" s="13"/>
      <c r="AE375" s="13"/>
      <c r="AT375" s="242" t="s">
        <v>136</v>
      </c>
      <c r="AU375" s="242" t="s">
        <v>81</v>
      </c>
      <c r="AV375" s="13" t="s">
        <v>8</v>
      </c>
      <c r="AW375" s="13" t="s">
        <v>33</v>
      </c>
      <c r="AX375" s="13" t="s">
        <v>72</v>
      </c>
      <c r="AY375" s="242" t="s">
        <v>122</v>
      </c>
    </row>
    <row r="376" s="14" customFormat="1">
      <c r="A376" s="14"/>
      <c r="B376" s="243"/>
      <c r="C376" s="244"/>
      <c r="D376" s="228" t="s">
        <v>136</v>
      </c>
      <c r="E376" s="245" t="s">
        <v>20</v>
      </c>
      <c r="F376" s="246" t="s">
        <v>583</v>
      </c>
      <c r="G376" s="244"/>
      <c r="H376" s="247">
        <v>151.46000000000001</v>
      </c>
      <c r="I376" s="248"/>
      <c r="J376" s="244"/>
      <c r="K376" s="244"/>
      <c r="L376" s="249"/>
      <c r="M376" s="250"/>
      <c r="N376" s="251"/>
      <c r="O376" s="251"/>
      <c r="P376" s="251"/>
      <c r="Q376" s="251"/>
      <c r="R376" s="251"/>
      <c r="S376" s="251"/>
      <c r="T376" s="252"/>
      <c r="U376" s="14"/>
      <c r="V376" s="14"/>
      <c r="W376" s="14"/>
      <c r="X376" s="14"/>
      <c r="Y376" s="14"/>
      <c r="Z376" s="14"/>
      <c r="AA376" s="14"/>
      <c r="AB376" s="14"/>
      <c r="AC376" s="14"/>
      <c r="AD376" s="14"/>
      <c r="AE376" s="14"/>
      <c r="AT376" s="253" t="s">
        <v>136</v>
      </c>
      <c r="AU376" s="253" t="s">
        <v>81</v>
      </c>
      <c r="AV376" s="14" t="s">
        <v>81</v>
      </c>
      <c r="AW376" s="14" t="s">
        <v>33</v>
      </c>
      <c r="AX376" s="14" t="s">
        <v>72</v>
      </c>
      <c r="AY376" s="253" t="s">
        <v>122</v>
      </c>
    </row>
    <row r="377" s="15" customFormat="1">
      <c r="A377" s="15"/>
      <c r="B377" s="263"/>
      <c r="C377" s="264"/>
      <c r="D377" s="228" t="s">
        <v>136</v>
      </c>
      <c r="E377" s="265" t="s">
        <v>20</v>
      </c>
      <c r="F377" s="266" t="s">
        <v>514</v>
      </c>
      <c r="G377" s="264"/>
      <c r="H377" s="267">
        <v>186.66</v>
      </c>
      <c r="I377" s="268"/>
      <c r="J377" s="264"/>
      <c r="K377" s="264"/>
      <c r="L377" s="269"/>
      <c r="M377" s="270"/>
      <c r="N377" s="271"/>
      <c r="O377" s="271"/>
      <c r="P377" s="271"/>
      <c r="Q377" s="271"/>
      <c r="R377" s="271"/>
      <c r="S377" s="271"/>
      <c r="T377" s="272"/>
      <c r="U377" s="15"/>
      <c r="V377" s="15"/>
      <c r="W377" s="15"/>
      <c r="X377" s="15"/>
      <c r="Y377" s="15"/>
      <c r="Z377" s="15"/>
      <c r="AA377" s="15"/>
      <c r="AB377" s="15"/>
      <c r="AC377" s="15"/>
      <c r="AD377" s="15"/>
      <c r="AE377" s="15"/>
      <c r="AT377" s="273" t="s">
        <v>136</v>
      </c>
      <c r="AU377" s="273" t="s">
        <v>81</v>
      </c>
      <c r="AV377" s="15" t="s">
        <v>130</v>
      </c>
      <c r="AW377" s="15" t="s">
        <v>33</v>
      </c>
      <c r="AX377" s="15" t="s">
        <v>8</v>
      </c>
      <c r="AY377" s="273" t="s">
        <v>122</v>
      </c>
    </row>
    <row r="378" s="2" customFormat="1" ht="16.5" customHeight="1">
      <c r="A378" s="40"/>
      <c r="B378" s="41"/>
      <c r="C378" s="216" t="s">
        <v>594</v>
      </c>
      <c r="D378" s="216" t="s">
        <v>125</v>
      </c>
      <c r="E378" s="217" t="s">
        <v>595</v>
      </c>
      <c r="F378" s="218" t="s">
        <v>596</v>
      </c>
      <c r="G378" s="219" t="s">
        <v>597</v>
      </c>
      <c r="H378" s="220">
        <v>13</v>
      </c>
      <c r="I378" s="221"/>
      <c r="J378" s="220">
        <f>ROUND(I378*H378,0)</f>
        <v>0</v>
      </c>
      <c r="K378" s="218" t="s">
        <v>149</v>
      </c>
      <c r="L378" s="46"/>
      <c r="M378" s="222" t="s">
        <v>20</v>
      </c>
      <c r="N378" s="223" t="s">
        <v>43</v>
      </c>
      <c r="O378" s="86"/>
      <c r="P378" s="224">
        <f>O378*H378</f>
        <v>0</v>
      </c>
      <c r="Q378" s="224">
        <v>0.10174999999999999</v>
      </c>
      <c r="R378" s="224">
        <f>Q378*H378</f>
        <v>1.3227499999999999</v>
      </c>
      <c r="S378" s="224">
        <v>0</v>
      </c>
      <c r="T378" s="225">
        <f>S378*H378</f>
        <v>0</v>
      </c>
      <c r="U378" s="40"/>
      <c r="V378" s="40"/>
      <c r="W378" s="40"/>
      <c r="X378" s="40"/>
      <c r="Y378" s="40"/>
      <c r="Z378" s="40"/>
      <c r="AA378" s="40"/>
      <c r="AB378" s="40"/>
      <c r="AC378" s="40"/>
      <c r="AD378" s="40"/>
      <c r="AE378" s="40"/>
      <c r="AR378" s="226" t="s">
        <v>224</v>
      </c>
      <c r="AT378" s="226" t="s">
        <v>125</v>
      </c>
      <c r="AU378" s="226" t="s">
        <v>81</v>
      </c>
      <c r="AY378" s="19" t="s">
        <v>122</v>
      </c>
      <c r="BE378" s="227">
        <f>IF(N378="základní",J378,0)</f>
        <v>0</v>
      </c>
      <c r="BF378" s="227">
        <f>IF(N378="snížená",J378,0)</f>
        <v>0</v>
      </c>
      <c r="BG378" s="227">
        <f>IF(N378="zákl. přenesená",J378,0)</f>
        <v>0</v>
      </c>
      <c r="BH378" s="227">
        <f>IF(N378="sníž. přenesená",J378,0)</f>
        <v>0</v>
      </c>
      <c r="BI378" s="227">
        <f>IF(N378="nulová",J378,0)</f>
        <v>0</v>
      </c>
      <c r="BJ378" s="19" t="s">
        <v>8</v>
      </c>
      <c r="BK378" s="227">
        <f>ROUND(I378*H378,0)</f>
        <v>0</v>
      </c>
      <c r="BL378" s="19" t="s">
        <v>224</v>
      </c>
      <c r="BM378" s="226" t="s">
        <v>598</v>
      </c>
    </row>
    <row r="379" s="2" customFormat="1">
      <c r="A379" s="40"/>
      <c r="B379" s="41"/>
      <c r="C379" s="42"/>
      <c r="D379" s="228" t="s">
        <v>132</v>
      </c>
      <c r="E379" s="42"/>
      <c r="F379" s="229" t="s">
        <v>599</v>
      </c>
      <c r="G379" s="42"/>
      <c r="H379" s="42"/>
      <c r="I379" s="134"/>
      <c r="J379" s="42"/>
      <c r="K379" s="42"/>
      <c r="L379" s="46"/>
      <c r="M379" s="230"/>
      <c r="N379" s="231"/>
      <c r="O379" s="86"/>
      <c r="P379" s="86"/>
      <c r="Q379" s="86"/>
      <c r="R379" s="86"/>
      <c r="S379" s="86"/>
      <c r="T379" s="87"/>
      <c r="U379" s="40"/>
      <c r="V379" s="40"/>
      <c r="W379" s="40"/>
      <c r="X379" s="40"/>
      <c r="Y379" s="40"/>
      <c r="Z379" s="40"/>
      <c r="AA379" s="40"/>
      <c r="AB379" s="40"/>
      <c r="AC379" s="40"/>
      <c r="AD379" s="40"/>
      <c r="AE379" s="40"/>
      <c r="AT379" s="19" t="s">
        <v>132</v>
      </c>
      <c r="AU379" s="19" t="s">
        <v>81</v>
      </c>
    </row>
    <row r="380" s="2" customFormat="1">
      <c r="A380" s="40"/>
      <c r="B380" s="41"/>
      <c r="C380" s="42"/>
      <c r="D380" s="228" t="s">
        <v>134</v>
      </c>
      <c r="E380" s="42"/>
      <c r="F380" s="232" t="s">
        <v>600</v>
      </c>
      <c r="G380" s="42"/>
      <c r="H380" s="42"/>
      <c r="I380" s="134"/>
      <c r="J380" s="42"/>
      <c r="K380" s="42"/>
      <c r="L380" s="46"/>
      <c r="M380" s="230"/>
      <c r="N380" s="231"/>
      <c r="O380" s="86"/>
      <c r="P380" s="86"/>
      <c r="Q380" s="86"/>
      <c r="R380" s="86"/>
      <c r="S380" s="86"/>
      <c r="T380" s="87"/>
      <c r="U380" s="40"/>
      <c r="V380" s="40"/>
      <c r="W380" s="40"/>
      <c r="X380" s="40"/>
      <c r="Y380" s="40"/>
      <c r="Z380" s="40"/>
      <c r="AA380" s="40"/>
      <c r="AB380" s="40"/>
      <c r="AC380" s="40"/>
      <c r="AD380" s="40"/>
      <c r="AE380" s="40"/>
      <c r="AT380" s="19" t="s">
        <v>134</v>
      </c>
      <c r="AU380" s="19" t="s">
        <v>81</v>
      </c>
    </row>
    <row r="381" s="14" customFormat="1">
      <c r="A381" s="14"/>
      <c r="B381" s="243"/>
      <c r="C381" s="244"/>
      <c r="D381" s="228" t="s">
        <v>136</v>
      </c>
      <c r="E381" s="245" t="s">
        <v>20</v>
      </c>
      <c r="F381" s="246" t="s">
        <v>601</v>
      </c>
      <c r="G381" s="244"/>
      <c r="H381" s="247">
        <v>13</v>
      </c>
      <c r="I381" s="248"/>
      <c r="J381" s="244"/>
      <c r="K381" s="244"/>
      <c r="L381" s="249"/>
      <c r="M381" s="250"/>
      <c r="N381" s="251"/>
      <c r="O381" s="251"/>
      <c r="P381" s="251"/>
      <c r="Q381" s="251"/>
      <c r="R381" s="251"/>
      <c r="S381" s="251"/>
      <c r="T381" s="252"/>
      <c r="U381" s="14"/>
      <c r="V381" s="14"/>
      <c r="W381" s="14"/>
      <c r="X381" s="14"/>
      <c r="Y381" s="14"/>
      <c r="Z381" s="14"/>
      <c r="AA381" s="14"/>
      <c r="AB381" s="14"/>
      <c r="AC381" s="14"/>
      <c r="AD381" s="14"/>
      <c r="AE381" s="14"/>
      <c r="AT381" s="253" t="s">
        <v>136</v>
      </c>
      <c r="AU381" s="253" t="s">
        <v>81</v>
      </c>
      <c r="AV381" s="14" t="s">
        <v>81</v>
      </c>
      <c r="AW381" s="14" t="s">
        <v>33</v>
      </c>
      <c r="AX381" s="14" t="s">
        <v>8</v>
      </c>
      <c r="AY381" s="253" t="s">
        <v>122</v>
      </c>
    </row>
    <row r="382" s="2" customFormat="1" ht="16.5" customHeight="1">
      <c r="A382" s="40"/>
      <c r="B382" s="41"/>
      <c r="C382" s="216" t="s">
        <v>602</v>
      </c>
      <c r="D382" s="216" t="s">
        <v>125</v>
      </c>
      <c r="E382" s="217" t="s">
        <v>603</v>
      </c>
      <c r="F382" s="218" t="s">
        <v>604</v>
      </c>
      <c r="G382" s="219" t="s">
        <v>597</v>
      </c>
      <c r="H382" s="220">
        <v>12</v>
      </c>
      <c r="I382" s="221"/>
      <c r="J382" s="220">
        <f>ROUND(I382*H382,0)</f>
        <v>0</v>
      </c>
      <c r="K382" s="218" t="s">
        <v>149</v>
      </c>
      <c r="L382" s="46"/>
      <c r="M382" s="222" t="s">
        <v>20</v>
      </c>
      <c r="N382" s="223" t="s">
        <v>43</v>
      </c>
      <c r="O382" s="86"/>
      <c r="P382" s="224">
        <f>O382*H382</f>
        <v>0</v>
      </c>
      <c r="Q382" s="224">
        <v>0.067100000000000007</v>
      </c>
      <c r="R382" s="224">
        <f>Q382*H382</f>
        <v>0.80520000000000014</v>
      </c>
      <c r="S382" s="224">
        <v>0</v>
      </c>
      <c r="T382" s="225">
        <f>S382*H382</f>
        <v>0</v>
      </c>
      <c r="U382" s="40"/>
      <c r="V382" s="40"/>
      <c r="W382" s="40"/>
      <c r="X382" s="40"/>
      <c r="Y382" s="40"/>
      <c r="Z382" s="40"/>
      <c r="AA382" s="40"/>
      <c r="AB382" s="40"/>
      <c r="AC382" s="40"/>
      <c r="AD382" s="40"/>
      <c r="AE382" s="40"/>
      <c r="AR382" s="226" t="s">
        <v>224</v>
      </c>
      <c r="AT382" s="226" t="s">
        <v>125</v>
      </c>
      <c r="AU382" s="226" t="s">
        <v>81</v>
      </c>
      <c r="AY382" s="19" t="s">
        <v>122</v>
      </c>
      <c r="BE382" s="227">
        <f>IF(N382="základní",J382,0)</f>
        <v>0</v>
      </c>
      <c r="BF382" s="227">
        <f>IF(N382="snížená",J382,0)</f>
        <v>0</v>
      </c>
      <c r="BG382" s="227">
        <f>IF(N382="zákl. přenesená",J382,0)</f>
        <v>0</v>
      </c>
      <c r="BH382" s="227">
        <f>IF(N382="sníž. přenesená",J382,0)</f>
        <v>0</v>
      </c>
      <c r="BI382" s="227">
        <f>IF(N382="nulová",J382,0)</f>
        <v>0</v>
      </c>
      <c r="BJ382" s="19" t="s">
        <v>8</v>
      </c>
      <c r="BK382" s="227">
        <f>ROUND(I382*H382,0)</f>
        <v>0</v>
      </c>
      <c r="BL382" s="19" t="s">
        <v>224</v>
      </c>
      <c r="BM382" s="226" t="s">
        <v>605</v>
      </c>
    </row>
    <row r="383" s="2" customFormat="1">
      <c r="A383" s="40"/>
      <c r="B383" s="41"/>
      <c r="C383" s="42"/>
      <c r="D383" s="228" t="s">
        <v>132</v>
      </c>
      <c r="E383" s="42"/>
      <c r="F383" s="229" t="s">
        <v>606</v>
      </c>
      <c r="G383" s="42"/>
      <c r="H383" s="42"/>
      <c r="I383" s="134"/>
      <c r="J383" s="42"/>
      <c r="K383" s="42"/>
      <c r="L383" s="46"/>
      <c r="M383" s="230"/>
      <c r="N383" s="231"/>
      <c r="O383" s="86"/>
      <c r="P383" s="86"/>
      <c r="Q383" s="86"/>
      <c r="R383" s="86"/>
      <c r="S383" s="86"/>
      <c r="T383" s="87"/>
      <c r="U383" s="40"/>
      <c r="V383" s="40"/>
      <c r="W383" s="40"/>
      <c r="X383" s="40"/>
      <c r="Y383" s="40"/>
      <c r="Z383" s="40"/>
      <c r="AA383" s="40"/>
      <c r="AB383" s="40"/>
      <c r="AC383" s="40"/>
      <c r="AD383" s="40"/>
      <c r="AE383" s="40"/>
      <c r="AT383" s="19" t="s">
        <v>132</v>
      </c>
      <c r="AU383" s="19" t="s">
        <v>81</v>
      </c>
    </row>
    <row r="384" s="2" customFormat="1">
      <c r="A384" s="40"/>
      <c r="B384" s="41"/>
      <c r="C384" s="42"/>
      <c r="D384" s="228" t="s">
        <v>134</v>
      </c>
      <c r="E384" s="42"/>
      <c r="F384" s="232" t="s">
        <v>600</v>
      </c>
      <c r="G384" s="42"/>
      <c r="H384" s="42"/>
      <c r="I384" s="134"/>
      <c r="J384" s="42"/>
      <c r="K384" s="42"/>
      <c r="L384" s="46"/>
      <c r="M384" s="230"/>
      <c r="N384" s="231"/>
      <c r="O384" s="86"/>
      <c r="P384" s="86"/>
      <c r="Q384" s="86"/>
      <c r="R384" s="86"/>
      <c r="S384" s="86"/>
      <c r="T384" s="87"/>
      <c r="U384" s="40"/>
      <c r="V384" s="40"/>
      <c r="W384" s="40"/>
      <c r="X384" s="40"/>
      <c r="Y384" s="40"/>
      <c r="Z384" s="40"/>
      <c r="AA384" s="40"/>
      <c r="AB384" s="40"/>
      <c r="AC384" s="40"/>
      <c r="AD384" s="40"/>
      <c r="AE384" s="40"/>
      <c r="AT384" s="19" t="s">
        <v>134</v>
      </c>
      <c r="AU384" s="19" t="s">
        <v>81</v>
      </c>
    </row>
    <row r="385" s="14" customFormat="1">
      <c r="A385" s="14"/>
      <c r="B385" s="243"/>
      <c r="C385" s="244"/>
      <c r="D385" s="228" t="s">
        <v>136</v>
      </c>
      <c r="E385" s="245" t="s">
        <v>20</v>
      </c>
      <c r="F385" s="246" t="s">
        <v>607</v>
      </c>
      <c r="G385" s="244"/>
      <c r="H385" s="247">
        <v>12</v>
      </c>
      <c r="I385" s="248"/>
      <c r="J385" s="244"/>
      <c r="K385" s="244"/>
      <c r="L385" s="249"/>
      <c r="M385" s="250"/>
      <c r="N385" s="251"/>
      <c r="O385" s="251"/>
      <c r="P385" s="251"/>
      <c r="Q385" s="251"/>
      <c r="R385" s="251"/>
      <c r="S385" s="251"/>
      <c r="T385" s="252"/>
      <c r="U385" s="14"/>
      <c r="V385" s="14"/>
      <c r="W385" s="14"/>
      <c r="X385" s="14"/>
      <c r="Y385" s="14"/>
      <c r="Z385" s="14"/>
      <c r="AA385" s="14"/>
      <c r="AB385" s="14"/>
      <c r="AC385" s="14"/>
      <c r="AD385" s="14"/>
      <c r="AE385" s="14"/>
      <c r="AT385" s="253" t="s">
        <v>136</v>
      </c>
      <c r="AU385" s="253" t="s">
        <v>81</v>
      </c>
      <c r="AV385" s="14" t="s">
        <v>81</v>
      </c>
      <c r="AW385" s="14" t="s">
        <v>33</v>
      </c>
      <c r="AX385" s="14" t="s">
        <v>8</v>
      </c>
      <c r="AY385" s="253" t="s">
        <v>122</v>
      </c>
    </row>
    <row r="386" s="2" customFormat="1" ht="16.5" customHeight="1">
      <c r="A386" s="40"/>
      <c r="B386" s="41"/>
      <c r="C386" s="216" t="s">
        <v>608</v>
      </c>
      <c r="D386" s="216" t="s">
        <v>125</v>
      </c>
      <c r="E386" s="217" t="s">
        <v>609</v>
      </c>
      <c r="F386" s="218" t="s">
        <v>610</v>
      </c>
      <c r="G386" s="219" t="s">
        <v>280</v>
      </c>
      <c r="H386" s="220">
        <v>36.899999999999999</v>
      </c>
      <c r="I386" s="221"/>
      <c r="J386" s="220">
        <f>ROUND(I386*H386,0)</f>
        <v>0</v>
      </c>
      <c r="K386" s="218" t="s">
        <v>149</v>
      </c>
      <c r="L386" s="46"/>
      <c r="M386" s="222" t="s">
        <v>20</v>
      </c>
      <c r="N386" s="223" t="s">
        <v>43</v>
      </c>
      <c r="O386" s="86"/>
      <c r="P386" s="224">
        <f>O386*H386</f>
        <v>0</v>
      </c>
      <c r="Q386" s="224">
        <v>0.023369999999999998</v>
      </c>
      <c r="R386" s="224">
        <f>Q386*H386</f>
        <v>0.86235299999999993</v>
      </c>
      <c r="S386" s="224">
        <v>0</v>
      </c>
      <c r="T386" s="225">
        <f>S386*H386</f>
        <v>0</v>
      </c>
      <c r="U386" s="40"/>
      <c r="V386" s="40"/>
      <c r="W386" s="40"/>
      <c r="X386" s="40"/>
      <c r="Y386" s="40"/>
      <c r="Z386" s="40"/>
      <c r="AA386" s="40"/>
      <c r="AB386" s="40"/>
      <c r="AC386" s="40"/>
      <c r="AD386" s="40"/>
      <c r="AE386" s="40"/>
      <c r="AR386" s="226" t="s">
        <v>224</v>
      </c>
      <c r="AT386" s="226" t="s">
        <v>125</v>
      </c>
      <c r="AU386" s="226" t="s">
        <v>81</v>
      </c>
      <c r="AY386" s="19" t="s">
        <v>122</v>
      </c>
      <c r="BE386" s="227">
        <f>IF(N386="základní",J386,0)</f>
        <v>0</v>
      </c>
      <c r="BF386" s="227">
        <f>IF(N386="snížená",J386,0)</f>
        <v>0</v>
      </c>
      <c r="BG386" s="227">
        <f>IF(N386="zákl. přenesená",J386,0)</f>
        <v>0</v>
      </c>
      <c r="BH386" s="227">
        <f>IF(N386="sníž. přenesená",J386,0)</f>
        <v>0</v>
      </c>
      <c r="BI386" s="227">
        <f>IF(N386="nulová",J386,0)</f>
        <v>0</v>
      </c>
      <c r="BJ386" s="19" t="s">
        <v>8</v>
      </c>
      <c r="BK386" s="227">
        <f>ROUND(I386*H386,0)</f>
        <v>0</v>
      </c>
      <c r="BL386" s="19" t="s">
        <v>224</v>
      </c>
      <c r="BM386" s="226" t="s">
        <v>611</v>
      </c>
    </row>
    <row r="387" s="2" customFormat="1">
      <c r="A387" s="40"/>
      <c r="B387" s="41"/>
      <c r="C387" s="42"/>
      <c r="D387" s="228" t="s">
        <v>132</v>
      </c>
      <c r="E387" s="42"/>
      <c r="F387" s="229" t="s">
        <v>612</v>
      </c>
      <c r="G387" s="42"/>
      <c r="H387" s="42"/>
      <c r="I387" s="134"/>
      <c r="J387" s="42"/>
      <c r="K387" s="42"/>
      <c r="L387" s="46"/>
      <c r="M387" s="230"/>
      <c r="N387" s="231"/>
      <c r="O387" s="86"/>
      <c r="P387" s="86"/>
      <c r="Q387" s="86"/>
      <c r="R387" s="86"/>
      <c r="S387" s="86"/>
      <c r="T387" s="87"/>
      <c r="U387" s="40"/>
      <c r="V387" s="40"/>
      <c r="W387" s="40"/>
      <c r="X387" s="40"/>
      <c r="Y387" s="40"/>
      <c r="Z387" s="40"/>
      <c r="AA387" s="40"/>
      <c r="AB387" s="40"/>
      <c r="AC387" s="40"/>
      <c r="AD387" s="40"/>
      <c r="AE387" s="40"/>
      <c r="AT387" s="19" t="s">
        <v>132</v>
      </c>
      <c r="AU387" s="19" t="s">
        <v>81</v>
      </c>
    </row>
    <row r="388" s="2" customFormat="1">
      <c r="A388" s="40"/>
      <c r="B388" s="41"/>
      <c r="C388" s="42"/>
      <c r="D388" s="228" t="s">
        <v>134</v>
      </c>
      <c r="E388" s="42"/>
      <c r="F388" s="232" t="s">
        <v>613</v>
      </c>
      <c r="G388" s="42"/>
      <c r="H388" s="42"/>
      <c r="I388" s="134"/>
      <c r="J388" s="42"/>
      <c r="K388" s="42"/>
      <c r="L388" s="46"/>
      <c r="M388" s="230"/>
      <c r="N388" s="231"/>
      <c r="O388" s="86"/>
      <c r="P388" s="86"/>
      <c r="Q388" s="86"/>
      <c r="R388" s="86"/>
      <c r="S388" s="86"/>
      <c r="T388" s="87"/>
      <c r="U388" s="40"/>
      <c r="V388" s="40"/>
      <c r="W388" s="40"/>
      <c r="X388" s="40"/>
      <c r="Y388" s="40"/>
      <c r="Z388" s="40"/>
      <c r="AA388" s="40"/>
      <c r="AB388" s="40"/>
      <c r="AC388" s="40"/>
      <c r="AD388" s="40"/>
      <c r="AE388" s="40"/>
      <c r="AT388" s="19" t="s">
        <v>134</v>
      </c>
      <c r="AU388" s="19" t="s">
        <v>81</v>
      </c>
    </row>
    <row r="389" s="14" customFormat="1">
      <c r="A389" s="14"/>
      <c r="B389" s="243"/>
      <c r="C389" s="244"/>
      <c r="D389" s="228" t="s">
        <v>136</v>
      </c>
      <c r="E389" s="245" t="s">
        <v>20</v>
      </c>
      <c r="F389" s="246" t="s">
        <v>614</v>
      </c>
      <c r="G389" s="244"/>
      <c r="H389" s="247">
        <v>36.899999999999999</v>
      </c>
      <c r="I389" s="248"/>
      <c r="J389" s="244"/>
      <c r="K389" s="244"/>
      <c r="L389" s="249"/>
      <c r="M389" s="250"/>
      <c r="N389" s="251"/>
      <c r="O389" s="251"/>
      <c r="P389" s="251"/>
      <c r="Q389" s="251"/>
      <c r="R389" s="251"/>
      <c r="S389" s="251"/>
      <c r="T389" s="252"/>
      <c r="U389" s="14"/>
      <c r="V389" s="14"/>
      <c r="W389" s="14"/>
      <c r="X389" s="14"/>
      <c r="Y389" s="14"/>
      <c r="Z389" s="14"/>
      <c r="AA389" s="14"/>
      <c r="AB389" s="14"/>
      <c r="AC389" s="14"/>
      <c r="AD389" s="14"/>
      <c r="AE389" s="14"/>
      <c r="AT389" s="253" t="s">
        <v>136</v>
      </c>
      <c r="AU389" s="253" t="s">
        <v>81</v>
      </c>
      <c r="AV389" s="14" t="s">
        <v>81</v>
      </c>
      <c r="AW389" s="14" t="s">
        <v>33</v>
      </c>
      <c r="AX389" s="14" t="s">
        <v>8</v>
      </c>
      <c r="AY389" s="253" t="s">
        <v>122</v>
      </c>
    </row>
    <row r="390" s="2" customFormat="1" ht="16.5" customHeight="1">
      <c r="A390" s="40"/>
      <c r="B390" s="41"/>
      <c r="C390" s="216" t="s">
        <v>615</v>
      </c>
      <c r="D390" s="216" t="s">
        <v>125</v>
      </c>
      <c r="E390" s="217" t="s">
        <v>616</v>
      </c>
      <c r="F390" s="218" t="s">
        <v>617</v>
      </c>
      <c r="G390" s="219" t="s">
        <v>295</v>
      </c>
      <c r="H390" s="220">
        <v>3704</v>
      </c>
      <c r="I390" s="221"/>
      <c r="J390" s="220">
        <f>ROUND(I390*H390,0)</f>
        <v>0</v>
      </c>
      <c r="K390" s="218" t="s">
        <v>149</v>
      </c>
      <c r="L390" s="46"/>
      <c r="M390" s="222" t="s">
        <v>20</v>
      </c>
      <c r="N390" s="223" t="s">
        <v>43</v>
      </c>
      <c r="O390" s="86"/>
      <c r="P390" s="224">
        <f>O390*H390</f>
        <v>0</v>
      </c>
      <c r="Q390" s="224">
        <v>1.0000000000000001E-05</v>
      </c>
      <c r="R390" s="224">
        <f>Q390*H390</f>
        <v>0.037040000000000003</v>
      </c>
      <c r="S390" s="224">
        <v>0</v>
      </c>
      <c r="T390" s="225">
        <f>S390*H390</f>
        <v>0</v>
      </c>
      <c r="U390" s="40"/>
      <c r="V390" s="40"/>
      <c r="W390" s="40"/>
      <c r="X390" s="40"/>
      <c r="Y390" s="40"/>
      <c r="Z390" s="40"/>
      <c r="AA390" s="40"/>
      <c r="AB390" s="40"/>
      <c r="AC390" s="40"/>
      <c r="AD390" s="40"/>
      <c r="AE390" s="40"/>
      <c r="AR390" s="226" t="s">
        <v>224</v>
      </c>
      <c r="AT390" s="226" t="s">
        <v>125</v>
      </c>
      <c r="AU390" s="226" t="s">
        <v>81</v>
      </c>
      <c r="AY390" s="19" t="s">
        <v>122</v>
      </c>
      <c r="BE390" s="227">
        <f>IF(N390="základní",J390,0)</f>
        <v>0</v>
      </c>
      <c r="BF390" s="227">
        <f>IF(N390="snížená",J390,0)</f>
        <v>0</v>
      </c>
      <c r="BG390" s="227">
        <f>IF(N390="zákl. přenesená",J390,0)</f>
        <v>0</v>
      </c>
      <c r="BH390" s="227">
        <f>IF(N390="sníž. přenesená",J390,0)</f>
        <v>0</v>
      </c>
      <c r="BI390" s="227">
        <f>IF(N390="nulová",J390,0)</f>
        <v>0</v>
      </c>
      <c r="BJ390" s="19" t="s">
        <v>8</v>
      </c>
      <c r="BK390" s="227">
        <f>ROUND(I390*H390,0)</f>
        <v>0</v>
      </c>
      <c r="BL390" s="19" t="s">
        <v>224</v>
      </c>
      <c r="BM390" s="226" t="s">
        <v>618</v>
      </c>
    </row>
    <row r="391" s="2" customFormat="1">
      <c r="A391" s="40"/>
      <c r="B391" s="41"/>
      <c r="C391" s="42"/>
      <c r="D391" s="228" t="s">
        <v>132</v>
      </c>
      <c r="E391" s="42"/>
      <c r="F391" s="229" t="s">
        <v>619</v>
      </c>
      <c r="G391" s="42"/>
      <c r="H391" s="42"/>
      <c r="I391" s="134"/>
      <c r="J391" s="42"/>
      <c r="K391" s="42"/>
      <c r="L391" s="46"/>
      <c r="M391" s="230"/>
      <c r="N391" s="231"/>
      <c r="O391" s="86"/>
      <c r="P391" s="86"/>
      <c r="Q391" s="86"/>
      <c r="R391" s="86"/>
      <c r="S391" s="86"/>
      <c r="T391" s="87"/>
      <c r="U391" s="40"/>
      <c r="V391" s="40"/>
      <c r="W391" s="40"/>
      <c r="X391" s="40"/>
      <c r="Y391" s="40"/>
      <c r="Z391" s="40"/>
      <c r="AA391" s="40"/>
      <c r="AB391" s="40"/>
      <c r="AC391" s="40"/>
      <c r="AD391" s="40"/>
      <c r="AE391" s="40"/>
      <c r="AT391" s="19" t="s">
        <v>132</v>
      </c>
      <c r="AU391" s="19" t="s">
        <v>81</v>
      </c>
    </row>
    <row r="392" s="2" customFormat="1">
      <c r="A392" s="40"/>
      <c r="B392" s="41"/>
      <c r="C392" s="42"/>
      <c r="D392" s="228" t="s">
        <v>134</v>
      </c>
      <c r="E392" s="42"/>
      <c r="F392" s="232" t="s">
        <v>620</v>
      </c>
      <c r="G392" s="42"/>
      <c r="H392" s="42"/>
      <c r="I392" s="134"/>
      <c r="J392" s="42"/>
      <c r="K392" s="42"/>
      <c r="L392" s="46"/>
      <c r="M392" s="230"/>
      <c r="N392" s="231"/>
      <c r="O392" s="86"/>
      <c r="P392" s="86"/>
      <c r="Q392" s="86"/>
      <c r="R392" s="86"/>
      <c r="S392" s="86"/>
      <c r="T392" s="87"/>
      <c r="U392" s="40"/>
      <c r="V392" s="40"/>
      <c r="W392" s="40"/>
      <c r="X392" s="40"/>
      <c r="Y392" s="40"/>
      <c r="Z392" s="40"/>
      <c r="AA392" s="40"/>
      <c r="AB392" s="40"/>
      <c r="AC392" s="40"/>
      <c r="AD392" s="40"/>
      <c r="AE392" s="40"/>
      <c r="AT392" s="19" t="s">
        <v>134</v>
      </c>
      <c r="AU392" s="19" t="s">
        <v>81</v>
      </c>
    </row>
    <row r="393" s="13" customFormat="1">
      <c r="A393" s="13"/>
      <c r="B393" s="233"/>
      <c r="C393" s="234"/>
      <c r="D393" s="228" t="s">
        <v>136</v>
      </c>
      <c r="E393" s="235" t="s">
        <v>20</v>
      </c>
      <c r="F393" s="236" t="s">
        <v>621</v>
      </c>
      <c r="G393" s="234"/>
      <c r="H393" s="235" t="s">
        <v>20</v>
      </c>
      <c r="I393" s="237"/>
      <c r="J393" s="234"/>
      <c r="K393" s="234"/>
      <c r="L393" s="238"/>
      <c r="M393" s="239"/>
      <c r="N393" s="240"/>
      <c r="O393" s="240"/>
      <c r="P393" s="240"/>
      <c r="Q393" s="240"/>
      <c r="R393" s="240"/>
      <c r="S393" s="240"/>
      <c r="T393" s="241"/>
      <c r="U393" s="13"/>
      <c r="V393" s="13"/>
      <c r="W393" s="13"/>
      <c r="X393" s="13"/>
      <c r="Y393" s="13"/>
      <c r="Z393" s="13"/>
      <c r="AA393" s="13"/>
      <c r="AB393" s="13"/>
      <c r="AC393" s="13"/>
      <c r="AD393" s="13"/>
      <c r="AE393" s="13"/>
      <c r="AT393" s="242" t="s">
        <v>136</v>
      </c>
      <c r="AU393" s="242" t="s">
        <v>81</v>
      </c>
      <c r="AV393" s="13" t="s">
        <v>8</v>
      </c>
      <c r="AW393" s="13" t="s">
        <v>33</v>
      </c>
      <c r="AX393" s="13" t="s">
        <v>72</v>
      </c>
      <c r="AY393" s="242" t="s">
        <v>122</v>
      </c>
    </row>
    <row r="394" s="14" customFormat="1">
      <c r="A394" s="14"/>
      <c r="B394" s="243"/>
      <c r="C394" s="244"/>
      <c r="D394" s="228" t="s">
        <v>136</v>
      </c>
      <c r="E394" s="245" t="s">
        <v>20</v>
      </c>
      <c r="F394" s="246" t="s">
        <v>622</v>
      </c>
      <c r="G394" s="244"/>
      <c r="H394" s="247">
        <v>1852</v>
      </c>
      <c r="I394" s="248"/>
      <c r="J394" s="244"/>
      <c r="K394" s="244"/>
      <c r="L394" s="249"/>
      <c r="M394" s="250"/>
      <c r="N394" s="251"/>
      <c r="O394" s="251"/>
      <c r="P394" s="251"/>
      <c r="Q394" s="251"/>
      <c r="R394" s="251"/>
      <c r="S394" s="251"/>
      <c r="T394" s="252"/>
      <c r="U394" s="14"/>
      <c r="V394" s="14"/>
      <c r="W394" s="14"/>
      <c r="X394" s="14"/>
      <c r="Y394" s="14"/>
      <c r="Z394" s="14"/>
      <c r="AA394" s="14"/>
      <c r="AB394" s="14"/>
      <c r="AC394" s="14"/>
      <c r="AD394" s="14"/>
      <c r="AE394" s="14"/>
      <c r="AT394" s="253" t="s">
        <v>136</v>
      </c>
      <c r="AU394" s="253" t="s">
        <v>81</v>
      </c>
      <c r="AV394" s="14" t="s">
        <v>81</v>
      </c>
      <c r="AW394" s="14" t="s">
        <v>33</v>
      </c>
      <c r="AX394" s="14" t="s">
        <v>72</v>
      </c>
      <c r="AY394" s="253" t="s">
        <v>122</v>
      </c>
    </row>
    <row r="395" s="13" customFormat="1">
      <c r="A395" s="13"/>
      <c r="B395" s="233"/>
      <c r="C395" s="234"/>
      <c r="D395" s="228" t="s">
        <v>136</v>
      </c>
      <c r="E395" s="235" t="s">
        <v>20</v>
      </c>
      <c r="F395" s="236" t="s">
        <v>623</v>
      </c>
      <c r="G395" s="234"/>
      <c r="H395" s="235" t="s">
        <v>20</v>
      </c>
      <c r="I395" s="237"/>
      <c r="J395" s="234"/>
      <c r="K395" s="234"/>
      <c r="L395" s="238"/>
      <c r="M395" s="239"/>
      <c r="N395" s="240"/>
      <c r="O395" s="240"/>
      <c r="P395" s="240"/>
      <c r="Q395" s="240"/>
      <c r="R395" s="240"/>
      <c r="S395" s="240"/>
      <c r="T395" s="241"/>
      <c r="U395" s="13"/>
      <c r="V395" s="13"/>
      <c r="W395" s="13"/>
      <c r="X395" s="13"/>
      <c r="Y395" s="13"/>
      <c r="Z395" s="13"/>
      <c r="AA395" s="13"/>
      <c r="AB395" s="13"/>
      <c r="AC395" s="13"/>
      <c r="AD395" s="13"/>
      <c r="AE395" s="13"/>
      <c r="AT395" s="242" t="s">
        <v>136</v>
      </c>
      <c r="AU395" s="242" t="s">
        <v>81</v>
      </c>
      <c r="AV395" s="13" t="s">
        <v>8</v>
      </c>
      <c r="AW395" s="13" t="s">
        <v>33</v>
      </c>
      <c r="AX395" s="13" t="s">
        <v>72</v>
      </c>
      <c r="AY395" s="242" t="s">
        <v>122</v>
      </c>
    </row>
    <row r="396" s="14" customFormat="1">
      <c r="A396" s="14"/>
      <c r="B396" s="243"/>
      <c r="C396" s="244"/>
      <c r="D396" s="228" t="s">
        <v>136</v>
      </c>
      <c r="E396" s="245" t="s">
        <v>20</v>
      </c>
      <c r="F396" s="246" t="s">
        <v>622</v>
      </c>
      <c r="G396" s="244"/>
      <c r="H396" s="247">
        <v>1852</v>
      </c>
      <c r="I396" s="248"/>
      <c r="J396" s="244"/>
      <c r="K396" s="244"/>
      <c r="L396" s="249"/>
      <c r="M396" s="250"/>
      <c r="N396" s="251"/>
      <c r="O396" s="251"/>
      <c r="P396" s="251"/>
      <c r="Q396" s="251"/>
      <c r="R396" s="251"/>
      <c r="S396" s="251"/>
      <c r="T396" s="252"/>
      <c r="U396" s="14"/>
      <c r="V396" s="14"/>
      <c r="W396" s="14"/>
      <c r="X396" s="14"/>
      <c r="Y396" s="14"/>
      <c r="Z396" s="14"/>
      <c r="AA396" s="14"/>
      <c r="AB396" s="14"/>
      <c r="AC396" s="14"/>
      <c r="AD396" s="14"/>
      <c r="AE396" s="14"/>
      <c r="AT396" s="253" t="s">
        <v>136</v>
      </c>
      <c r="AU396" s="253" t="s">
        <v>81</v>
      </c>
      <c r="AV396" s="14" t="s">
        <v>81</v>
      </c>
      <c r="AW396" s="14" t="s">
        <v>33</v>
      </c>
      <c r="AX396" s="14" t="s">
        <v>72</v>
      </c>
      <c r="AY396" s="253" t="s">
        <v>122</v>
      </c>
    </row>
    <row r="397" s="15" customFormat="1">
      <c r="A397" s="15"/>
      <c r="B397" s="263"/>
      <c r="C397" s="264"/>
      <c r="D397" s="228" t="s">
        <v>136</v>
      </c>
      <c r="E397" s="265" t="s">
        <v>20</v>
      </c>
      <c r="F397" s="266" t="s">
        <v>514</v>
      </c>
      <c r="G397" s="264"/>
      <c r="H397" s="267">
        <v>3704</v>
      </c>
      <c r="I397" s="268"/>
      <c r="J397" s="264"/>
      <c r="K397" s="264"/>
      <c r="L397" s="269"/>
      <c r="M397" s="270"/>
      <c r="N397" s="271"/>
      <c r="O397" s="271"/>
      <c r="P397" s="271"/>
      <c r="Q397" s="271"/>
      <c r="R397" s="271"/>
      <c r="S397" s="271"/>
      <c r="T397" s="272"/>
      <c r="U397" s="15"/>
      <c r="V397" s="15"/>
      <c r="W397" s="15"/>
      <c r="X397" s="15"/>
      <c r="Y397" s="15"/>
      <c r="Z397" s="15"/>
      <c r="AA397" s="15"/>
      <c r="AB397" s="15"/>
      <c r="AC397" s="15"/>
      <c r="AD397" s="15"/>
      <c r="AE397" s="15"/>
      <c r="AT397" s="273" t="s">
        <v>136</v>
      </c>
      <c r="AU397" s="273" t="s">
        <v>81</v>
      </c>
      <c r="AV397" s="15" t="s">
        <v>130</v>
      </c>
      <c r="AW397" s="15" t="s">
        <v>33</v>
      </c>
      <c r="AX397" s="15" t="s">
        <v>8</v>
      </c>
      <c r="AY397" s="273" t="s">
        <v>122</v>
      </c>
    </row>
    <row r="398" s="2" customFormat="1" ht="16.5" customHeight="1">
      <c r="A398" s="40"/>
      <c r="B398" s="41"/>
      <c r="C398" s="254" t="s">
        <v>624</v>
      </c>
      <c r="D398" s="254" t="s">
        <v>262</v>
      </c>
      <c r="E398" s="255" t="s">
        <v>625</v>
      </c>
      <c r="F398" s="256" t="s">
        <v>626</v>
      </c>
      <c r="G398" s="257" t="s">
        <v>280</v>
      </c>
      <c r="H398" s="258">
        <v>14.67</v>
      </c>
      <c r="I398" s="259"/>
      <c r="J398" s="258">
        <f>ROUND(I398*H398,0)</f>
        <v>0</v>
      </c>
      <c r="K398" s="256" t="s">
        <v>149</v>
      </c>
      <c r="L398" s="260"/>
      <c r="M398" s="261" t="s">
        <v>20</v>
      </c>
      <c r="N398" s="262" t="s">
        <v>43</v>
      </c>
      <c r="O398" s="86"/>
      <c r="P398" s="224">
        <f>O398*H398</f>
        <v>0</v>
      </c>
      <c r="Q398" s="224">
        <v>0.55000000000000004</v>
      </c>
      <c r="R398" s="224">
        <f>Q398*H398</f>
        <v>8.0685000000000002</v>
      </c>
      <c r="S398" s="224">
        <v>0</v>
      </c>
      <c r="T398" s="225">
        <f>S398*H398</f>
        <v>0</v>
      </c>
      <c r="U398" s="40"/>
      <c r="V398" s="40"/>
      <c r="W398" s="40"/>
      <c r="X398" s="40"/>
      <c r="Y398" s="40"/>
      <c r="Z398" s="40"/>
      <c r="AA398" s="40"/>
      <c r="AB398" s="40"/>
      <c r="AC398" s="40"/>
      <c r="AD398" s="40"/>
      <c r="AE398" s="40"/>
      <c r="AR398" s="226" t="s">
        <v>265</v>
      </c>
      <c r="AT398" s="226" t="s">
        <v>262</v>
      </c>
      <c r="AU398" s="226" t="s">
        <v>81</v>
      </c>
      <c r="AY398" s="19" t="s">
        <v>122</v>
      </c>
      <c r="BE398" s="227">
        <f>IF(N398="základní",J398,0)</f>
        <v>0</v>
      </c>
      <c r="BF398" s="227">
        <f>IF(N398="snížená",J398,0)</f>
        <v>0</v>
      </c>
      <c r="BG398" s="227">
        <f>IF(N398="zákl. přenesená",J398,0)</f>
        <v>0</v>
      </c>
      <c r="BH398" s="227">
        <f>IF(N398="sníž. přenesená",J398,0)</f>
        <v>0</v>
      </c>
      <c r="BI398" s="227">
        <f>IF(N398="nulová",J398,0)</f>
        <v>0</v>
      </c>
      <c r="BJ398" s="19" t="s">
        <v>8</v>
      </c>
      <c r="BK398" s="227">
        <f>ROUND(I398*H398,0)</f>
        <v>0</v>
      </c>
      <c r="BL398" s="19" t="s">
        <v>224</v>
      </c>
      <c r="BM398" s="226" t="s">
        <v>627</v>
      </c>
    </row>
    <row r="399" s="2" customFormat="1">
      <c r="A399" s="40"/>
      <c r="B399" s="41"/>
      <c r="C399" s="42"/>
      <c r="D399" s="228" t="s">
        <v>132</v>
      </c>
      <c r="E399" s="42"/>
      <c r="F399" s="229" t="s">
        <v>626</v>
      </c>
      <c r="G399" s="42"/>
      <c r="H399" s="42"/>
      <c r="I399" s="134"/>
      <c r="J399" s="42"/>
      <c r="K399" s="42"/>
      <c r="L399" s="46"/>
      <c r="M399" s="230"/>
      <c r="N399" s="231"/>
      <c r="O399" s="86"/>
      <c r="P399" s="86"/>
      <c r="Q399" s="86"/>
      <c r="R399" s="86"/>
      <c r="S399" s="86"/>
      <c r="T399" s="87"/>
      <c r="U399" s="40"/>
      <c r="V399" s="40"/>
      <c r="W399" s="40"/>
      <c r="X399" s="40"/>
      <c r="Y399" s="40"/>
      <c r="Z399" s="40"/>
      <c r="AA399" s="40"/>
      <c r="AB399" s="40"/>
      <c r="AC399" s="40"/>
      <c r="AD399" s="40"/>
      <c r="AE399" s="40"/>
      <c r="AT399" s="19" t="s">
        <v>132</v>
      </c>
      <c r="AU399" s="19" t="s">
        <v>81</v>
      </c>
    </row>
    <row r="400" s="13" customFormat="1">
      <c r="A400" s="13"/>
      <c r="B400" s="233"/>
      <c r="C400" s="234"/>
      <c r="D400" s="228" t="s">
        <v>136</v>
      </c>
      <c r="E400" s="235" t="s">
        <v>20</v>
      </c>
      <c r="F400" s="236" t="s">
        <v>628</v>
      </c>
      <c r="G400" s="234"/>
      <c r="H400" s="235" t="s">
        <v>20</v>
      </c>
      <c r="I400" s="237"/>
      <c r="J400" s="234"/>
      <c r="K400" s="234"/>
      <c r="L400" s="238"/>
      <c r="M400" s="239"/>
      <c r="N400" s="240"/>
      <c r="O400" s="240"/>
      <c r="P400" s="240"/>
      <c r="Q400" s="240"/>
      <c r="R400" s="240"/>
      <c r="S400" s="240"/>
      <c r="T400" s="241"/>
      <c r="U400" s="13"/>
      <c r="V400" s="13"/>
      <c r="W400" s="13"/>
      <c r="X400" s="13"/>
      <c r="Y400" s="13"/>
      <c r="Z400" s="13"/>
      <c r="AA400" s="13"/>
      <c r="AB400" s="13"/>
      <c r="AC400" s="13"/>
      <c r="AD400" s="13"/>
      <c r="AE400" s="13"/>
      <c r="AT400" s="242" t="s">
        <v>136</v>
      </c>
      <c r="AU400" s="242" t="s">
        <v>81</v>
      </c>
      <c r="AV400" s="13" t="s">
        <v>8</v>
      </c>
      <c r="AW400" s="13" t="s">
        <v>33</v>
      </c>
      <c r="AX400" s="13" t="s">
        <v>72</v>
      </c>
      <c r="AY400" s="242" t="s">
        <v>122</v>
      </c>
    </row>
    <row r="401" s="14" customFormat="1">
      <c r="A401" s="14"/>
      <c r="B401" s="243"/>
      <c r="C401" s="244"/>
      <c r="D401" s="228" t="s">
        <v>136</v>
      </c>
      <c r="E401" s="245" t="s">
        <v>20</v>
      </c>
      <c r="F401" s="246" t="s">
        <v>629</v>
      </c>
      <c r="G401" s="244"/>
      <c r="H401" s="247">
        <v>9.7799999999999994</v>
      </c>
      <c r="I401" s="248"/>
      <c r="J401" s="244"/>
      <c r="K401" s="244"/>
      <c r="L401" s="249"/>
      <c r="M401" s="250"/>
      <c r="N401" s="251"/>
      <c r="O401" s="251"/>
      <c r="P401" s="251"/>
      <c r="Q401" s="251"/>
      <c r="R401" s="251"/>
      <c r="S401" s="251"/>
      <c r="T401" s="252"/>
      <c r="U401" s="14"/>
      <c r="V401" s="14"/>
      <c r="W401" s="14"/>
      <c r="X401" s="14"/>
      <c r="Y401" s="14"/>
      <c r="Z401" s="14"/>
      <c r="AA401" s="14"/>
      <c r="AB401" s="14"/>
      <c r="AC401" s="14"/>
      <c r="AD401" s="14"/>
      <c r="AE401" s="14"/>
      <c r="AT401" s="253" t="s">
        <v>136</v>
      </c>
      <c r="AU401" s="253" t="s">
        <v>81</v>
      </c>
      <c r="AV401" s="14" t="s">
        <v>81</v>
      </c>
      <c r="AW401" s="14" t="s">
        <v>33</v>
      </c>
      <c r="AX401" s="14" t="s">
        <v>72</v>
      </c>
      <c r="AY401" s="253" t="s">
        <v>122</v>
      </c>
    </row>
    <row r="402" s="13" customFormat="1">
      <c r="A402" s="13"/>
      <c r="B402" s="233"/>
      <c r="C402" s="234"/>
      <c r="D402" s="228" t="s">
        <v>136</v>
      </c>
      <c r="E402" s="235" t="s">
        <v>20</v>
      </c>
      <c r="F402" s="236" t="s">
        <v>630</v>
      </c>
      <c r="G402" s="234"/>
      <c r="H402" s="235" t="s">
        <v>20</v>
      </c>
      <c r="I402" s="237"/>
      <c r="J402" s="234"/>
      <c r="K402" s="234"/>
      <c r="L402" s="238"/>
      <c r="M402" s="239"/>
      <c r="N402" s="240"/>
      <c r="O402" s="240"/>
      <c r="P402" s="240"/>
      <c r="Q402" s="240"/>
      <c r="R402" s="240"/>
      <c r="S402" s="240"/>
      <c r="T402" s="241"/>
      <c r="U402" s="13"/>
      <c r="V402" s="13"/>
      <c r="W402" s="13"/>
      <c r="X402" s="13"/>
      <c r="Y402" s="13"/>
      <c r="Z402" s="13"/>
      <c r="AA402" s="13"/>
      <c r="AB402" s="13"/>
      <c r="AC402" s="13"/>
      <c r="AD402" s="13"/>
      <c r="AE402" s="13"/>
      <c r="AT402" s="242" t="s">
        <v>136</v>
      </c>
      <c r="AU402" s="242" t="s">
        <v>81</v>
      </c>
      <c r="AV402" s="13" t="s">
        <v>8</v>
      </c>
      <c r="AW402" s="13" t="s">
        <v>33</v>
      </c>
      <c r="AX402" s="13" t="s">
        <v>72</v>
      </c>
      <c r="AY402" s="242" t="s">
        <v>122</v>
      </c>
    </row>
    <row r="403" s="14" customFormat="1">
      <c r="A403" s="14"/>
      <c r="B403" s="243"/>
      <c r="C403" s="244"/>
      <c r="D403" s="228" t="s">
        <v>136</v>
      </c>
      <c r="E403" s="245" t="s">
        <v>20</v>
      </c>
      <c r="F403" s="246" t="s">
        <v>631</v>
      </c>
      <c r="G403" s="244"/>
      <c r="H403" s="247">
        <v>4.8899999999999997</v>
      </c>
      <c r="I403" s="248"/>
      <c r="J403" s="244"/>
      <c r="K403" s="244"/>
      <c r="L403" s="249"/>
      <c r="M403" s="250"/>
      <c r="N403" s="251"/>
      <c r="O403" s="251"/>
      <c r="P403" s="251"/>
      <c r="Q403" s="251"/>
      <c r="R403" s="251"/>
      <c r="S403" s="251"/>
      <c r="T403" s="252"/>
      <c r="U403" s="14"/>
      <c r="V403" s="14"/>
      <c r="W403" s="14"/>
      <c r="X403" s="14"/>
      <c r="Y403" s="14"/>
      <c r="Z403" s="14"/>
      <c r="AA403" s="14"/>
      <c r="AB403" s="14"/>
      <c r="AC403" s="14"/>
      <c r="AD403" s="14"/>
      <c r="AE403" s="14"/>
      <c r="AT403" s="253" t="s">
        <v>136</v>
      </c>
      <c r="AU403" s="253" t="s">
        <v>81</v>
      </c>
      <c r="AV403" s="14" t="s">
        <v>81</v>
      </c>
      <c r="AW403" s="14" t="s">
        <v>33</v>
      </c>
      <c r="AX403" s="14" t="s">
        <v>72</v>
      </c>
      <c r="AY403" s="253" t="s">
        <v>122</v>
      </c>
    </row>
    <row r="404" s="15" customFormat="1">
      <c r="A404" s="15"/>
      <c r="B404" s="263"/>
      <c r="C404" s="264"/>
      <c r="D404" s="228" t="s">
        <v>136</v>
      </c>
      <c r="E404" s="265" t="s">
        <v>20</v>
      </c>
      <c r="F404" s="266" t="s">
        <v>514</v>
      </c>
      <c r="G404" s="264"/>
      <c r="H404" s="267">
        <v>14.669999999999998</v>
      </c>
      <c r="I404" s="268"/>
      <c r="J404" s="264"/>
      <c r="K404" s="264"/>
      <c r="L404" s="269"/>
      <c r="M404" s="270"/>
      <c r="N404" s="271"/>
      <c r="O404" s="271"/>
      <c r="P404" s="271"/>
      <c r="Q404" s="271"/>
      <c r="R404" s="271"/>
      <c r="S404" s="271"/>
      <c r="T404" s="272"/>
      <c r="U404" s="15"/>
      <c r="V404" s="15"/>
      <c r="W404" s="15"/>
      <c r="X404" s="15"/>
      <c r="Y404" s="15"/>
      <c r="Z404" s="15"/>
      <c r="AA404" s="15"/>
      <c r="AB404" s="15"/>
      <c r="AC404" s="15"/>
      <c r="AD404" s="15"/>
      <c r="AE404" s="15"/>
      <c r="AT404" s="273" t="s">
        <v>136</v>
      </c>
      <c r="AU404" s="273" t="s">
        <v>81</v>
      </c>
      <c r="AV404" s="15" t="s">
        <v>130</v>
      </c>
      <c r="AW404" s="15" t="s">
        <v>33</v>
      </c>
      <c r="AX404" s="15" t="s">
        <v>8</v>
      </c>
      <c r="AY404" s="273" t="s">
        <v>122</v>
      </c>
    </row>
    <row r="405" s="2" customFormat="1" ht="16.5" customHeight="1">
      <c r="A405" s="40"/>
      <c r="B405" s="41"/>
      <c r="C405" s="216" t="s">
        <v>632</v>
      </c>
      <c r="D405" s="216" t="s">
        <v>125</v>
      </c>
      <c r="E405" s="217" t="s">
        <v>633</v>
      </c>
      <c r="F405" s="218" t="s">
        <v>634</v>
      </c>
      <c r="G405" s="219" t="s">
        <v>128</v>
      </c>
      <c r="H405" s="220">
        <v>463.32999999999998</v>
      </c>
      <c r="I405" s="221"/>
      <c r="J405" s="220">
        <f>ROUND(I405*H405,0)</f>
        <v>0</v>
      </c>
      <c r="K405" s="218" t="s">
        <v>149</v>
      </c>
      <c r="L405" s="46"/>
      <c r="M405" s="222" t="s">
        <v>20</v>
      </c>
      <c r="N405" s="223" t="s">
        <v>43</v>
      </c>
      <c r="O405" s="86"/>
      <c r="P405" s="224">
        <f>O405*H405</f>
        <v>0</v>
      </c>
      <c r="Q405" s="224">
        <v>0.013950000000000001</v>
      </c>
      <c r="R405" s="224">
        <f>Q405*H405</f>
        <v>6.4634535</v>
      </c>
      <c r="S405" s="224">
        <v>0</v>
      </c>
      <c r="T405" s="225">
        <f>S405*H405</f>
        <v>0</v>
      </c>
      <c r="U405" s="40"/>
      <c r="V405" s="40"/>
      <c r="W405" s="40"/>
      <c r="X405" s="40"/>
      <c r="Y405" s="40"/>
      <c r="Z405" s="40"/>
      <c r="AA405" s="40"/>
      <c r="AB405" s="40"/>
      <c r="AC405" s="40"/>
      <c r="AD405" s="40"/>
      <c r="AE405" s="40"/>
      <c r="AR405" s="226" t="s">
        <v>224</v>
      </c>
      <c r="AT405" s="226" t="s">
        <v>125</v>
      </c>
      <c r="AU405" s="226" t="s">
        <v>81</v>
      </c>
      <c r="AY405" s="19" t="s">
        <v>122</v>
      </c>
      <c r="BE405" s="227">
        <f>IF(N405="základní",J405,0)</f>
        <v>0</v>
      </c>
      <c r="BF405" s="227">
        <f>IF(N405="snížená",J405,0)</f>
        <v>0</v>
      </c>
      <c r="BG405" s="227">
        <f>IF(N405="zákl. přenesená",J405,0)</f>
        <v>0</v>
      </c>
      <c r="BH405" s="227">
        <f>IF(N405="sníž. přenesená",J405,0)</f>
        <v>0</v>
      </c>
      <c r="BI405" s="227">
        <f>IF(N405="nulová",J405,0)</f>
        <v>0</v>
      </c>
      <c r="BJ405" s="19" t="s">
        <v>8</v>
      </c>
      <c r="BK405" s="227">
        <f>ROUND(I405*H405,0)</f>
        <v>0</v>
      </c>
      <c r="BL405" s="19" t="s">
        <v>224</v>
      </c>
      <c r="BM405" s="226" t="s">
        <v>635</v>
      </c>
    </row>
    <row r="406" s="2" customFormat="1">
      <c r="A406" s="40"/>
      <c r="B406" s="41"/>
      <c r="C406" s="42"/>
      <c r="D406" s="228" t="s">
        <v>132</v>
      </c>
      <c r="E406" s="42"/>
      <c r="F406" s="229" t="s">
        <v>636</v>
      </c>
      <c r="G406" s="42"/>
      <c r="H406" s="42"/>
      <c r="I406" s="134"/>
      <c r="J406" s="42"/>
      <c r="K406" s="42"/>
      <c r="L406" s="46"/>
      <c r="M406" s="230"/>
      <c r="N406" s="231"/>
      <c r="O406" s="86"/>
      <c r="P406" s="86"/>
      <c r="Q406" s="86"/>
      <c r="R406" s="86"/>
      <c r="S406" s="86"/>
      <c r="T406" s="87"/>
      <c r="U406" s="40"/>
      <c r="V406" s="40"/>
      <c r="W406" s="40"/>
      <c r="X406" s="40"/>
      <c r="Y406" s="40"/>
      <c r="Z406" s="40"/>
      <c r="AA406" s="40"/>
      <c r="AB406" s="40"/>
      <c r="AC406" s="40"/>
      <c r="AD406" s="40"/>
      <c r="AE406" s="40"/>
      <c r="AT406" s="19" t="s">
        <v>132</v>
      </c>
      <c r="AU406" s="19" t="s">
        <v>81</v>
      </c>
    </row>
    <row r="407" s="14" customFormat="1">
      <c r="A407" s="14"/>
      <c r="B407" s="243"/>
      <c r="C407" s="244"/>
      <c r="D407" s="228" t="s">
        <v>136</v>
      </c>
      <c r="E407" s="245" t="s">
        <v>20</v>
      </c>
      <c r="F407" s="246" t="s">
        <v>177</v>
      </c>
      <c r="G407" s="244"/>
      <c r="H407" s="247">
        <v>463.32999999999998</v>
      </c>
      <c r="I407" s="248"/>
      <c r="J407" s="244"/>
      <c r="K407" s="244"/>
      <c r="L407" s="249"/>
      <c r="M407" s="250"/>
      <c r="N407" s="251"/>
      <c r="O407" s="251"/>
      <c r="P407" s="251"/>
      <c r="Q407" s="251"/>
      <c r="R407" s="251"/>
      <c r="S407" s="251"/>
      <c r="T407" s="252"/>
      <c r="U407" s="14"/>
      <c r="V407" s="14"/>
      <c r="W407" s="14"/>
      <c r="X407" s="14"/>
      <c r="Y407" s="14"/>
      <c r="Z407" s="14"/>
      <c r="AA407" s="14"/>
      <c r="AB407" s="14"/>
      <c r="AC407" s="14"/>
      <c r="AD407" s="14"/>
      <c r="AE407" s="14"/>
      <c r="AT407" s="253" t="s">
        <v>136</v>
      </c>
      <c r="AU407" s="253" t="s">
        <v>81</v>
      </c>
      <c r="AV407" s="14" t="s">
        <v>81</v>
      </c>
      <c r="AW407" s="14" t="s">
        <v>33</v>
      </c>
      <c r="AX407" s="14" t="s">
        <v>8</v>
      </c>
      <c r="AY407" s="253" t="s">
        <v>122</v>
      </c>
    </row>
    <row r="408" s="2" customFormat="1" ht="16.5" customHeight="1">
      <c r="A408" s="40"/>
      <c r="B408" s="41"/>
      <c r="C408" s="216" t="s">
        <v>637</v>
      </c>
      <c r="D408" s="216" t="s">
        <v>125</v>
      </c>
      <c r="E408" s="217" t="s">
        <v>638</v>
      </c>
      <c r="F408" s="218" t="s">
        <v>639</v>
      </c>
      <c r="G408" s="219" t="s">
        <v>128</v>
      </c>
      <c r="H408" s="220">
        <v>463.32999999999998</v>
      </c>
      <c r="I408" s="221"/>
      <c r="J408" s="220">
        <f>ROUND(I408*H408,0)</f>
        <v>0</v>
      </c>
      <c r="K408" s="218" t="s">
        <v>149</v>
      </c>
      <c r="L408" s="46"/>
      <c r="M408" s="222" t="s">
        <v>20</v>
      </c>
      <c r="N408" s="223" t="s">
        <v>43</v>
      </c>
      <c r="O408" s="86"/>
      <c r="P408" s="224">
        <f>O408*H408</f>
        <v>0</v>
      </c>
      <c r="Q408" s="224">
        <v>0</v>
      </c>
      <c r="R408" s="224">
        <f>Q408*H408</f>
        <v>0</v>
      </c>
      <c r="S408" s="224">
        <v>0.014</v>
      </c>
      <c r="T408" s="225">
        <f>S408*H408</f>
        <v>6.4866200000000003</v>
      </c>
      <c r="U408" s="40"/>
      <c r="V408" s="40"/>
      <c r="W408" s="40"/>
      <c r="X408" s="40"/>
      <c r="Y408" s="40"/>
      <c r="Z408" s="40"/>
      <c r="AA408" s="40"/>
      <c r="AB408" s="40"/>
      <c r="AC408" s="40"/>
      <c r="AD408" s="40"/>
      <c r="AE408" s="40"/>
      <c r="AR408" s="226" t="s">
        <v>224</v>
      </c>
      <c r="AT408" s="226" t="s">
        <v>125</v>
      </c>
      <c r="AU408" s="226" t="s">
        <v>81</v>
      </c>
      <c r="AY408" s="19" t="s">
        <v>122</v>
      </c>
      <c r="BE408" s="227">
        <f>IF(N408="základní",J408,0)</f>
        <v>0</v>
      </c>
      <c r="BF408" s="227">
        <f>IF(N408="snížená",J408,0)</f>
        <v>0</v>
      </c>
      <c r="BG408" s="227">
        <f>IF(N408="zákl. přenesená",J408,0)</f>
        <v>0</v>
      </c>
      <c r="BH408" s="227">
        <f>IF(N408="sníž. přenesená",J408,0)</f>
        <v>0</v>
      </c>
      <c r="BI408" s="227">
        <f>IF(N408="nulová",J408,0)</f>
        <v>0</v>
      </c>
      <c r="BJ408" s="19" t="s">
        <v>8</v>
      </c>
      <c r="BK408" s="227">
        <f>ROUND(I408*H408,0)</f>
        <v>0</v>
      </c>
      <c r="BL408" s="19" t="s">
        <v>224</v>
      </c>
      <c r="BM408" s="226" t="s">
        <v>640</v>
      </c>
    </row>
    <row r="409" s="2" customFormat="1">
      <c r="A409" s="40"/>
      <c r="B409" s="41"/>
      <c r="C409" s="42"/>
      <c r="D409" s="228" t="s">
        <v>132</v>
      </c>
      <c r="E409" s="42"/>
      <c r="F409" s="229" t="s">
        <v>641</v>
      </c>
      <c r="G409" s="42"/>
      <c r="H409" s="42"/>
      <c r="I409" s="134"/>
      <c r="J409" s="42"/>
      <c r="K409" s="42"/>
      <c r="L409" s="46"/>
      <c r="M409" s="230"/>
      <c r="N409" s="231"/>
      <c r="O409" s="86"/>
      <c r="P409" s="86"/>
      <c r="Q409" s="86"/>
      <c r="R409" s="86"/>
      <c r="S409" s="86"/>
      <c r="T409" s="87"/>
      <c r="U409" s="40"/>
      <c r="V409" s="40"/>
      <c r="W409" s="40"/>
      <c r="X409" s="40"/>
      <c r="Y409" s="40"/>
      <c r="Z409" s="40"/>
      <c r="AA409" s="40"/>
      <c r="AB409" s="40"/>
      <c r="AC409" s="40"/>
      <c r="AD409" s="40"/>
      <c r="AE409" s="40"/>
      <c r="AT409" s="19" t="s">
        <v>132</v>
      </c>
      <c r="AU409" s="19" t="s">
        <v>81</v>
      </c>
    </row>
    <row r="410" s="14" customFormat="1">
      <c r="A410" s="14"/>
      <c r="B410" s="243"/>
      <c r="C410" s="244"/>
      <c r="D410" s="228" t="s">
        <v>136</v>
      </c>
      <c r="E410" s="245" t="s">
        <v>20</v>
      </c>
      <c r="F410" s="246" t="s">
        <v>177</v>
      </c>
      <c r="G410" s="244"/>
      <c r="H410" s="247">
        <v>463.32999999999998</v>
      </c>
      <c r="I410" s="248"/>
      <c r="J410" s="244"/>
      <c r="K410" s="244"/>
      <c r="L410" s="249"/>
      <c r="M410" s="250"/>
      <c r="N410" s="251"/>
      <c r="O410" s="251"/>
      <c r="P410" s="251"/>
      <c r="Q410" s="251"/>
      <c r="R410" s="251"/>
      <c r="S410" s="251"/>
      <c r="T410" s="252"/>
      <c r="U410" s="14"/>
      <c r="V410" s="14"/>
      <c r="W410" s="14"/>
      <c r="X410" s="14"/>
      <c r="Y410" s="14"/>
      <c r="Z410" s="14"/>
      <c r="AA410" s="14"/>
      <c r="AB410" s="14"/>
      <c r="AC410" s="14"/>
      <c r="AD410" s="14"/>
      <c r="AE410" s="14"/>
      <c r="AT410" s="253" t="s">
        <v>136</v>
      </c>
      <c r="AU410" s="253" t="s">
        <v>81</v>
      </c>
      <c r="AV410" s="14" t="s">
        <v>81</v>
      </c>
      <c r="AW410" s="14" t="s">
        <v>33</v>
      </c>
      <c r="AX410" s="14" t="s">
        <v>8</v>
      </c>
      <c r="AY410" s="253" t="s">
        <v>122</v>
      </c>
    </row>
    <row r="411" s="2" customFormat="1" ht="16.5" customHeight="1">
      <c r="A411" s="40"/>
      <c r="B411" s="41"/>
      <c r="C411" s="216" t="s">
        <v>642</v>
      </c>
      <c r="D411" s="216" t="s">
        <v>125</v>
      </c>
      <c r="E411" s="217" t="s">
        <v>643</v>
      </c>
      <c r="F411" s="218" t="s">
        <v>644</v>
      </c>
      <c r="G411" s="219" t="s">
        <v>295</v>
      </c>
      <c r="H411" s="220">
        <v>55.609999999999999</v>
      </c>
      <c r="I411" s="221"/>
      <c r="J411" s="220">
        <f>ROUND(I411*H411,0)</f>
        <v>0</v>
      </c>
      <c r="K411" s="218" t="s">
        <v>149</v>
      </c>
      <c r="L411" s="46"/>
      <c r="M411" s="222" t="s">
        <v>20</v>
      </c>
      <c r="N411" s="223" t="s">
        <v>43</v>
      </c>
      <c r="O411" s="86"/>
      <c r="P411" s="224">
        <f>O411*H411</f>
        <v>0</v>
      </c>
      <c r="Q411" s="224">
        <v>0</v>
      </c>
      <c r="R411" s="224">
        <f>Q411*H411</f>
        <v>0</v>
      </c>
      <c r="S411" s="224">
        <v>0.033000000000000002</v>
      </c>
      <c r="T411" s="225">
        <f>S411*H411</f>
        <v>1.8351300000000002</v>
      </c>
      <c r="U411" s="40"/>
      <c r="V411" s="40"/>
      <c r="W411" s="40"/>
      <c r="X411" s="40"/>
      <c r="Y411" s="40"/>
      <c r="Z411" s="40"/>
      <c r="AA411" s="40"/>
      <c r="AB411" s="40"/>
      <c r="AC411" s="40"/>
      <c r="AD411" s="40"/>
      <c r="AE411" s="40"/>
      <c r="AR411" s="226" t="s">
        <v>224</v>
      </c>
      <c r="AT411" s="226" t="s">
        <v>125</v>
      </c>
      <c r="AU411" s="226" t="s">
        <v>81</v>
      </c>
      <c r="AY411" s="19" t="s">
        <v>122</v>
      </c>
      <c r="BE411" s="227">
        <f>IF(N411="základní",J411,0)</f>
        <v>0</v>
      </c>
      <c r="BF411" s="227">
        <f>IF(N411="snížená",J411,0)</f>
        <v>0</v>
      </c>
      <c r="BG411" s="227">
        <f>IF(N411="zákl. přenesená",J411,0)</f>
        <v>0</v>
      </c>
      <c r="BH411" s="227">
        <f>IF(N411="sníž. přenesená",J411,0)</f>
        <v>0</v>
      </c>
      <c r="BI411" s="227">
        <f>IF(N411="nulová",J411,0)</f>
        <v>0</v>
      </c>
      <c r="BJ411" s="19" t="s">
        <v>8</v>
      </c>
      <c r="BK411" s="227">
        <f>ROUND(I411*H411,0)</f>
        <v>0</v>
      </c>
      <c r="BL411" s="19" t="s">
        <v>224</v>
      </c>
      <c r="BM411" s="226" t="s">
        <v>645</v>
      </c>
    </row>
    <row r="412" s="2" customFormat="1">
      <c r="A412" s="40"/>
      <c r="B412" s="41"/>
      <c r="C412" s="42"/>
      <c r="D412" s="228" t="s">
        <v>132</v>
      </c>
      <c r="E412" s="42"/>
      <c r="F412" s="229" t="s">
        <v>646</v>
      </c>
      <c r="G412" s="42"/>
      <c r="H412" s="42"/>
      <c r="I412" s="134"/>
      <c r="J412" s="42"/>
      <c r="K412" s="42"/>
      <c r="L412" s="46"/>
      <c r="M412" s="230"/>
      <c r="N412" s="231"/>
      <c r="O412" s="86"/>
      <c r="P412" s="86"/>
      <c r="Q412" s="86"/>
      <c r="R412" s="86"/>
      <c r="S412" s="86"/>
      <c r="T412" s="87"/>
      <c r="U412" s="40"/>
      <c r="V412" s="40"/>
      <c r="W412" s="40"/>
      <c r="X412" s="40"/>
      <c r="Y412" s="40"/>
      <c r="Z412" s="40"/>
      <c r="AA412" s="40"/>
      <c r="AB412" s="40"/>
      <c r="AC412" s="40"/>
      <c r="AD412" s="40"/>
      <c r="AE412" s="40"/>
      <c r="AT412" s="19" t="s">
        <v>132</v>
      </c>
      <c r="AU412" s="19" t="s">
        <v>81</v>
      </c>
    </row>
    <row r="413" s="2" customFormat="1">
      <c r="A413" s="40"/>
      <c r="B413" s="41"/>
      <c r="C413" s="42"/>
      <c r="D413" s="228" t="s">
        <v>134</v>
      </c>
      <c r="E413" s="42"/>
      <c r="F413" s="232" t="s">
        <v>647</v>
      </c>
      <c r="G413" s="42"/>
      <c r="H413" s="42"/>
      <c r="I413" s="134"/>
      <c r="J413" s="42"/>
      <c r="K413" s="42"/>
      <c r="L413" s="46"/>
      <c r="M413" s="230"/>
      <c r="N413" s="231"/>
      <c r="O413" s="86"/>
      <c r="P413" s="86"/>
      <c r="Q413" s="86"/>
      <c r="R413" s="86"/>
      <c r="S413" s="86"/>
      <c r="T413" s="87"/>
      <c r="U413" s="40"/>
      <c r="V413" s="40"/>
      <c r="W413" s="40"/>
      <c r="X413" s="40"/>
      <c r="Y413" s="40"/>
      <c r="Z413" s="40"/>
      <c r="AA413" s="40"/>
      <c r="AB413" s="40"/>
      <c r="AC413" s="40"/>
      <c r="AD413" s="40"/>
      <c r="AE413" s="40"/>
      <c r="AT413" s="19" t="s">
        <v>134</v>
      </c>
      <c r="AU413" s="19" t="s">
        <v>81</v>
      </c>
    </row>
    <row r="414" s="13" customFormat="1">
      <c r="A414" s="13"/>
      <c r="B414" s="233"/>
      <c r="C414" s="234"/>
      <c r="D414" s="228" t="s">
        <v>136</v>
      </c>
      <c r="E414" s="235" t="s">
        <v>20</v>
      </c>
      <c r="F414" s="236" t="s">
        <v>541</v>
      </c>
      <c r="G414" s="234"/>
      <c r="H414" s="235" t="s">
        <v>20</v>
      </c>
      <c r="I414" s="237"/>
      <c r="J414" s="234"/>
      <c r="K414" s="234"/>
      <c r="L414" s="238"/>
      <c r="M414" s="239"/>
      <c r="N414" s="240"/>
      <c r="O414" s="240"/>
      <c r="P414" s="240"/>
      <c r="Q414" s="240"/>
      <c r="R414" s="240"/>
      <c r="S414" s="240"/>
      <c r="T414" s="241"/>
      <c r="U414" s="13"/>
      <c r="V414" s="13"/>
      <c r="W414" s="13"/>
      <c r="X414" s="13"/>
      <c r="Y414" s="13"/>
      <c r="Z414" s="13"/>
      <c r="AA414" s="13"/>
      <c r="AB414" s="13"/>
      <c r="AC414" s="13"/>
      <c r="AD414" s="13"/>
      <c r="AE414" s="13"/>
      <c r="AT414" s="242" t="s">
        <v>136</v>
      </c>
      <c r="AU414" s="242" t="s">
        <v>81</v>
      </c>
      <c r="AV414" s="13" t="s">
        <v>8</v>
      </c>
      <c r="AW414" s="13" t="s">
        <v>33</v>
      </c>
      <c r="AX414" s="13" t="s">
        <v>72</v>
      </c>
      <c r="AY414" s="242" t="s">
        <v>122</v>
      </c>
    </row>
    <row r="415" s="14" customFormat="1">
      <c r="A415" s="14"/>
      <c r="B415" s="243"/>
      <c r="C415" s="244"/>
      <c r="D415" s="228" t="s">
        <v>136</v>
      </c>
      <c r="E415" s="245" t="s">
        <v>20</v>
      </c>
      <c r="F415" s="246" t="s">
        <v>542</v>
      </c>
      <c r="G415" s="244"/>
      <c r="H415" s="247">
        <v>16.739999999999998</v>
      </c>
      <c r="I415" s="248"/>
      <c r="J415" s="244"/>
      <c r="K415" s="244"/>
      <c r="L415" s="249"/>
      <c r="M415" s="250"/>
      <c r="N415" s="251"/>
      <c r="O415" s="251"/>
      <c r="P415" s="251"/>
      <c r="Q415" s="251"/>
      <c r="R415" s="251"/>
      <c r="S415" s="251"/>
      <c r="T415" s="252"/>
      <c r="U415" s="14"/>
      <c r="V415" s="14"/>
      <c r="W415" s="14"/>
      <c r="X415" s="14"/>
      <c r="Y415" s="14"/>
      <c r="Z415" s="14"/>
      <c r="AA415" s="14"/>
      <c r="AB415" s="14"/>
      <c r="AC415" s="14"/>
      <c r="AD415" s="14"/>
      <c r="AE415" s="14"/>
      <c r="AT415" s="253" t="s">
        <v>136</v>
      </c>
      <c r="AU415" s="253" t="s">
        <v>81</v>
      </c>
      <c r="AV415" s="14" t="s">
        <v>81</v>
      </c>
      <c r="AW415" s="14" t="s">
        <v>33</v>
      </c>
      <c r="AX415" s="14" t="s">
        <v>72</v>
      </c>
      <c r="AY415" s="253" t="s">
        <v>122</v>
      </c>
    </row>
    <row r="416" s="14" customFormat="1">
      <c r="A416" s="14"/>
      <c r="B416" s="243"/>
      <c r="C416" s="244"/>
      <c r="D416" s="228" t="s">
        <v>136</v>
      </c>
      <c r="E416" s="245" t="s">
        <v>20</v>
      </c>
      <c r="F416" s="246" t="s">
        <v>543</v>
      </c>
      <c r="G416" s="244"/>
      <c r="H416" s="247">
        <v>18.899999999999999</v>
      </c>
      <c r="I416" s="248"/>
      <c r="J416" s="244"/>
      <c r="K416" s="244"/>
      <c r="L416" s="249"/>
      <c r="M416" s="250"/>
      <c r="N416" s="251"/>
      <c r="O416" s="251"/>
      <c r="P416" s="251"/>
      <c r="Q416" s="251"/>
      <c r="R416" s="251"/>
      <c r="S416" s="251"/>
      <c r="T416" s="252"/>
      <c r="U416" s="14"/>
      <c r="V416" s="14"/>
      <c r="W416" s="14"/>
      <c r="X416" s="14"/>
      <c r="Y416" s="14"/>
      <c r="Z416" s="14"/>
      <c r="AA416" s="14"/>
      <c r="AB416" s="14"/>
      <c r="AC416" s="14"/>
      <c r="AD416" s="14"/>
      <c r="AE416" s="14"/>
      <c r="AT416" s="253" t="s">
        <v>136</v>
      </c>
      <c r="AU416" s="253" t="s">
        <v>81</v>
      </c>
      <c r="AV416" s="14" t="s">
        <v>81</v>
      </c>
      <c r="AW416" s="14" t="s">
        <v>33</v>
      </c>
      <c r="AX416" s="14" t="s">
        <v>72</v>
      </c>
      <c r="AY416" s="253" t="s">
        <v>122</v>
      </c>
    </row>
    <row r="417" s="13" customFormat="1">
      <c r="A417" s="13"/>
      <c r="B417" s="233"/>
      <c r="C417" s="234"/>
      <c r="D417" s="228" t="s">
        <v>136</v>
      </c>
      <c r="E417" s="235" t="s">
        <v>20</v>
      </c>
      <c r="F417" s="236" t="s">
        <v>648</v>
      </c>
      <c r="G417" s="234"/>
      <c r="H417" s="235" t="s">
        <v>20</v>
      </c>
      <c r="I417" s="237"/>
      <c r="J417" s="234"/>
      <c r="K417" s="234"/>
      <c r="L417" s="238"/>
      <c r="M417" s="239"/>
      <c r="N417" s="240"/>
      <c r="O417" s="240"/>
      <c r="P417" s="240"/>
      <c r="Q417" s="240"/>
      <c r="R417" s="240"/>
      <c r="S417" s="240"/>
      <c r="T417" s="241"/>
      <c r="U417" s="13"/>
      <c r="V417" s="13"/>
      <c r="W417" s="13"/>
      <c r="X417" s="13"/>
      <c r="Y417" s="13"/>
      <c r="Z417" s="13"/>
      <c r="AA417" s="13"/>
      <c r="AB417" s="13"/>
      <c r="AC417" s="13"/>
      <c r="AD417" s="13"/>
      <c r="AE417" s="13"/>
      <c r="AT417" s="242" t="s">
        <v>136</v>
      </c>
      <c r="AU417" s="242" t="s">
        <v>81</v>
      </c>
      <c r="AV417" s="13" t="s">
        <v>8</v>
      </c>
      <c r="AW417" s="13" t="s">
        <v>33</v>
      </c>
      <c r="AX417" s="13" t="s">
        <v>72</v>
      </c>
      <c r="AY417" s="242" t="s">
        <v>122</v>
      </c>
    </row>
    <row r="418" s="14" customFormat="1">
      <c r="A418" s="14"/>
      <c r="B418" s="243"/>
      <c r="C418" s="244"/>
      <c r="D418" s="228" t="s">
        <v>136</v>
      </c>
      <c r="E418" s="245" t="s">
        <v>20</v>
      </c>
      <c r="F418" s="246" t="s">
        <v>544</v>
      </c>
      <c r="G418" s="244"/>
      <c r="H418" s="247">
        <v>19.969999999999999</v>
      </c>
      <c r="I418" s="248"/>
      <c r="J418" s="244"/>
      <c r="K418" s="244"/>
      <c r="L418" s="249"/>
      <c r="M418" s="250"/>
      <c r="N418" s="251"/>
      <c r="O418" s="251"/>
      <c r="P418" s="251"/>
      <c r="Q418" s="251"/>
      <c r="R418" s="251"/>
      <c r="S418" s="251"/>
      <c r="T418" s="252"/>
      <c r="U418" s="14"/>
      <c r="V418" s="14"/>
      <c r="W418" s="14"/>
      <c r="X418" s="14"/>
      <c r="Y418" s="14"/>
      <c r="Z418" s="14"/>
      <c r="AA418" s="14"/>
      <c r="AB418" s="14"/>
      <c r="AC418" s="14"/>
      <c r="AD418" s="14"/>
      <c r="AE418" s="14"/>
      <c r="AT418" s="253" t="s">
        <v>136</v>
      </c>
      <c r="AU418" s="253" t="s">
        <v>81</v>
      </c>
      <c r="AV418" s="14" t="s">
        <v>81</v>
      </c>
      <c r="AW418" s="14" t="s">
        <v>33</v>
      </c>
      <c r="AX418" s="14" t="s">
        <v>72</v>
      </c>
      <c r="AY418" s="253" t="s">
        <v>122</v>
      </c>
    </row>
    <row r="419" s="15" customFormat="1">
      <c r="A419" s="15"/>
      <c r="B419" s="263"/>
      <c r="C419" s="264"/>
      <c r="D419" s="228" t="s">
        <v>136</v>
      </c>
      <c r="E419" s="265" t="s">
        <v>20</v>
      </c>
      <c r="F419" s="266" t="s">
        <v>514</v>
      </c>
      <c r="G419" s="264"/>
      <c r="H419" s="267">
        <v>55.609999999999999</v>
      </c>
      <c r="I419" s="268"/>
      <c r="J419" s="264"/>
      <c r="K419" s="264"/>
      <c r="L419" s="269"/>
      <c r="M419" s="270"/>
      <c r="N419" s="271"/>
      <c r="O419" s="271"/>
      <c r="P419" s="271"/>
      <c r="Q419" s="271"/>
      <c r="R419" s="271"/>
      <c r="S419" s="271"/>
      <c r="T419" s="272"/>
      <c r="U419" s="15"/>
      <c r="V419" s="15"/>
      <c r="W419" s="15"/>
      <c r="X419" s="15"/>
      <c r="Y419" s="15"/>
      <c r="Z419" s="15"/>
      <c r="AA419" s="15"/>
      <c r="AB419" s="15"/>
      <c r="AC419" s="15"/>
      <c r="AD419" s="15"/>
      <c r="AE419" s="15"/>
      <c r="AT419" s="273" t="s">
        <v>136</v>
      </c>
      <c r="AU419" s="273" t="s">
        <v>81</v>
      </c>
      <c r="AV419" s="15" t="s">
        <v>130</v>
      </c>
      <c r="AW419" s="15" t="s">
        <v>33</v>
      </c>
      <c r="AX419" s="15" t="s">
        <v>8</v>
      </c>
      <c r="AY419" s="273" t="s">
        <v>122</v>
      </c>
    </row>
    <row r="420" s="2" customFormat="1" ht="16.5" customHeight="1">
      <c r="A420" s="40"/>
      <c r="B420" s="41"/>
      <c r="C420" s="254" t="s">
        <v>649</v>
      </c>
      <c r="D420" s="254" t="s">
        <v>262</v>
      </c>
      <c r="E420" s="255" t="s">
        <v>650</v>
      </c>
      <c r="F420" s="256" t="s">
        <v>651</v>
      </c>
      <c r="G420" s="257" t="s">
        <v>280</v>
      </c>
      <c r="H420" s="258">
        <v>3.3300000000000001</v>
      </c>
      <c r="I420" s="259"/>
      <c r="J420" s="258">
        <f>ROUND(I420*H420,0)</f>
        <v>0</v>
      </c>
      <c r="K420" s="256" t="s">
        <v>149</v>
      </c>
      <c r="L420" s="260"/>
      <c r="M420" s="261" t="s">
        <v>20</v>
      </c>
      <c r="N420" s="262" t="s">
        <v>43</v>
      </c>
      <c r="O420" s="86"/>
      <c r="P420" s="224">
        <f>O420*H420</f>
        <v>0</v>
      </c>
      <c r="Q420" s="224">
        <v>0.55000000000000004</v>
      </c>
      <c r="R420" s="224">
        <f>Q420*H420</f>
        <v>1.8315000000000001</v>
      </c>
      <c r="S420" s="224">
        <v>0</v>
      </c>
      <c r="T420" s="225">
        <f>S420*H420</f>
        <v>0</v>
      </c>
      <c r="U420" s="40"/>
      <c r="V420" s="40"/>
      <c r="W420" s="40"/>
      <c r="X420" s="40"/>
      <c r="Y420" s="40"/>
      <c r="Z420" s="40"/>
      <c r="AA420" s="40"/>
      <c r="AB420" s="40"/>
      <c r="AC420" s="40"/>
      <c r="AD420" s="40"/>
      <c r="AE420" s="40"/>
      <c r="AR420" s="226" t="s">
        <v>265</v>
      </c>
      <c r="AT420" s="226" t="s">
        <v>262</v>
      </c>
      <c r="AU420" s="226" t="s">
        <v>81</v>
      </c>
      <c r="AY420" s="19" t="s">
        <v>122</v>
      </c>
      <c r="BE420" s="227">
        <f>IF(N420="základní",J420,0)</f>
        <v>0</v>
      </c>
      <c r="BF420" s="227">
        <f>IF(N420="snížená",J420,0)</f>
        <v>0</v>
      </c>
      <c r="BG420" s="227">
        <f>IF(N420="zákl. přenesená",J420,0)</f>
        <v>0</v>
      </c>
      <c r="BH420" s="227">
        <f>IF(N420="sníž. přenesená",J420,0)</f>
        <v>0</v>
      </c>
      <c r="BI420" s="227">
        <f>IF(N420="nulová",J420,0)</f>
        <v>0</v>
      </c>
      <c r="BJ420" s="19" t="s">
        <v>8</v>
      </c>
      <c r="BK420" s="227">
        <f>ROUND(I420*H420,0)</f>
        <v>0</v>
      </c>
      <c r="BL420" s="19" t="s">
        <v>224</v>
      </c>
      <c r="BM420" s="226" t="s">
        <v>652</v>
      </c>
    </row>
    <row r="421" s="2" customFormat="1">
      <c r="A421" s="40"/>
      <c r="B421" s="41"/>
      <c r="C421" s="42"/>
      <c r="D421" s="228" t="s">
        <v>132</v>
      </c>
      <c r="E421" s="42"/>
      <c r="F421" s="229" t="s">
        <v>651</v>
      </c>
      <c r="G421" s="42"/>
      <c r="H421" s="42"/>
      <c r="I421" s="134"/>
      <c r="J421" s="42"/>
      <c r="K421" s="42"/>
      <c r="L421" s="46"/>
      <c r="M421" s="230"/>
      <c r="N421" s="231"/>
      <c r="O421" s="86"/>
      <c r="P421" s="86"/>
      <c r="Q421" s="86"/>
      <c r="R421" s="86"/>
      <c r="S421" s="86"/>
      <c r="T421" s="87"/>
      <c r="U421" s="40"/>
      <c r="V421" s="40"/>
      <c r="W421" s="40"/>
      <c r="X421" s="40"/>
      <c r="Y421" s="40"/>
      <c r="Z421" s="40"/>
      <c r="AA421" s="40"/>
      <c r="AB421" s="40"/>
      <c r="AC421" s="40"/>
      <c r="AD421" s="40"/>
      <c r="AE421" s="40"/>
      <c r="AT421" s="19" t="s">
        <v>132</v>
      </c>
      <c r="AU421" s="19" t="s">
        <v>81</v>
      </c>
    </row>
    <row r="422" s="13" customFormat="1">
      <c r="A422" s="13"/>
      <c r="B422" s="233"/>
      <c r="C422" s="234"/>
      <c r="D422" s="228" t="s">
        <v>136</v>
      </c>
      <c r="E422" s="235" t="s">
        <v>20</v>
      </c>
      <c r="F422" s="236" t="s">
        <v>541</v>
      </c>
      <c r="G422" s="234"/>
      <c r="H422" s="235" t="s">
        <v>20</v>
      </c>
      <c r="I422" s="237"/>
      <c r="J422" s="234"/>
      <c r="K422" s="234"/>
      <c r="L422" s="238"/>
      <c r="M422" s="239"/>
      <c r="N422" s="240"/>
      <c r="O422" s="240"/>
      <c r="P422" s="240"/>
      <c r="Q422" s="240"/>
      <c r="R422" s="240"/>
      <c r="S422" s="240"/>
      <c r="T422" s="241"/>
      <c r="U422" s="13"/>
      <c r="V422" s="13"/>
      <c r="W422" s="13"/>
      <c r="X422" s="13"/>
      <c r="Y422" s="13"/>
      <c r="Z422" s="13"/>
      <c r="AA422" s="13"/>
      <c r="AB422" s="13"/>
      <c r="AC422" s="13"/>
      <c r="AD422" s="13"/>
      <c r="AE422" s="13"/>
      <c r="AT422" s="242" t="s">
        <v>136</v>
      </c>
      <c r="AU422" s="242" t="s">
        <v>81</v>
      </c>
      <c r="AV422" s="13" t="s">
        <v>8</v>
      </c>
      <c r="AW422" s="13" t="s">
        <v>33</v>
      </c>
      <c r="AX422" s="13" t="s">
        <v>72</v>
      </c>
      <c r="AY422" s="242" t="s">
        <v>122</v>
      </c>
    </row>
    <row r="423" s="14" customFormat="1">
      <c r="A423" s="14"/>
      <c r="B423" s="243"/>
      <c r="C423" s="244"/>
      <c r="D423" s="228" t="s">
        <v>136</v>
      </c>
      <c r="E423" s="245" t="s">
        <v>20</v>
      </c>
      <c r="F423" s="246" t="s">
        <v>653</v>
      </c>
      <c r="G423" s="244"/>
      <c r="H423" s="247">
        <v>1.1299999999999999</v>
      </c>
      <c r="I423" s="248"/>
      <c r="J423" s="244"/>
      <c r="K423" s="244"/>
      <c r="L423" s="249"/>
      <c r="M423" s="250"/>
      <c r="N423" s="251"/>
      <c r="O423" s="251"/>
      <c r="P423" s="251"/>
      <c r="Q423" s="251"/>
      <c r="R423" s="251"/>
      <c r="S423" s="251"/>
      <c r="T423" s="252"/>
      <c r="U423" s="14"/>
      <c r="V423" s="14"/>
      <c r="W423" s="14"/>
      <c r="X423" s="14"/>
      <c r="Y423" s="14"/>
      <c r="Z423" s="14"/>
      <c r="AA423" s="14"/>
      <c r="AB423" s="14"/>
      <c r="AC423" s="14"/>
      <c r="AD423" s="14"/>
      <c r="AE423" s="14"/>
      <c r="AT423" s="253" t="s">
        <v>136</v>
      </c>
      <c r="AU423" s="253" t="s">
        <v>81</v>
      </c>
      <c r="AV423" s="14" t="s">
        <v>81</v>
      </c>
      <c r="AW423" s="14" t="s">
        <v>33</v>
      </c>
      <c r="AX423" s="14" t="s">
        <v>72</v>
      </c>
      <c r="AY423" s="253" t="s">
        <v>122</v>
      </c>
    </row>
    <row r="424" s="14" customFormat="1">
      <c r="A424" s="14"/>
      <c r="B424" s="243"/>
      <c r="C424" s="244"/>
      <c r="D424" s="228" t="s">
        <v>136</v>
      </c>
      <c r="E424" s="245" t="s">
        <v>20</v>
      </c>
      <c r="F424" s="246" t="s">
        <v>654</v>
      </c>
      <c r="G424" s="244"/>
      <c r="H424" s="247">
        <v>1.28</v>
      </c>
      <c r="I424" s="248"/>
      <c r="J424" s="244"/>
      <c r="K424" s="244"/>
      <c r="L424" s="249"/>
      <c r="M424" s="250"/>
      <c r="N424" s="251"/>
      <c r="O424" s="251"/>
      <c r="P424" s="251"/>
      <c r="Q424" s="251"/>
      <c r="R424" s="251"/>
      <c r="S424" s="251"/>
      <c r="T424" s="252"/>
      <c r="U424" s="14"/>
      <c r="V424" s="14"/>
      <c r="W424" s="14"/>
      <c r="X424" s="14"/>
      <c r="Y424" s="14"/>
      <c r="Z424" s="14"/>
      <c r="AA424" s="14"/>
      <c r="AB424" s="14"/>
      <c r="AC424" s="14"/>
      <c r="AD424" s="14"/>
      <c r="AE424" s="14"/>
      <c r="AT424" s="253" t="s">
        <v>136</v>
      </c>
      <c r="AU424" s="253" t="s">
        <v>81</v>
      </c>
      <c r="AV424" s="14" t="s">
        <v>81</v>
      </c>
      <c r="AW424" s="14" t="s">
        <v>33</v>
      </c>
      <c r="AX424" s="14" t="s">
        <v>72</v>
      </c>
      <c r="AY424" s="253" t="s">
        <v>122</v>
      </c>
    </row>
    <row r="425" s="13" customFormat="1">
      <c r="A425" s="13"/>
      <c r="B425" s="233"/>
      <c r="C425" s="234"/>
      <c r="D425" s="228" t="s">
        <v>136</v>
      </c>
      <c r="E425" s="235" t="s">
        <v>20</v>
      </c>
      <c r="F425" s="236" t="s">
        <v>578</v>
      </c>
      <c r="G425" s="234"/>
      <c r="H425" s="235" t="s">
        <v>20</v>
      </c>
      <c r="I425" s="237"/>
      <c r="J425" s="234"/>
      <c r="K425" s="234"/>
      <c r="L425" s="238"/>
      <c r="M425" s="239"/>
      <c r="N425" s="240"/>
      <c r="O425" s="240"/>
      <c r="P425" s="240"/>
      <c r="Q425" s="240"/>
      <c r="R425" s="240"/>
      <c r="S425" s="240"/>
      <c r="T425" s="241"/>
      <c r="U425" s="13"/>
      <c r="V425" s="13"/>
      <c r="W425" s="13"/>
      <c r="X425" s="13"/>
      <c r="Y425" s="13"/>
      <c r="Z425" s="13"/>
      <c r="AA425" s="13"/>
      <c r="AB425" s="13"/>
      <c r="AC425" s="13"/>
      <c r="AD425" s="13"/>
      <c r="AE425" s="13"/>
      <c r="AT425" s="242" t="s">
        <v>136</v>
      </c>
      <c r="AU425" s="242" t="s">
        <v>81</v>
      </c>
      <c r="AV425" s="13" t="s">
        <v>8</v>
      </c>
      <c r="AW425" s="13" t="s">
        <v>33</v>
      </c>
      <c r="AX425" s="13" t="s">
        <v>72</v>
      </c>
      <c r="AY425" s="242" t="s">
        <v>122</v>
      </c>
    </row>
    <row r="426" s="14" customFormat="1">
      <c r="A426" s="14"/>
      <c r="B426" s="243"/>
      <c r="C426" s="244"/>
      <c r="D426" s="228" t="s">
        <v>136</v>
      </c>
      <c r="E426" s="245" t="s">
        <v>20</v>
      </c>
      <c r="F426" s="246" t="s">
        <v>655</v>
      </c>
      <c r="G426" s="244"/>
      <c r="H426" s="247">
        <v>0.92000000000000004</v>
      </c>
      <c r="I426" s="248"/>
      <c r="J426" s="244"/>
      <c r="K426" s="244"/>
      <c r="L426" s="249"/>
      <c r="M426" s="250"/>
      <c r="N426" s="251"/>
      <c r="O426" s="251"/>
      <c r="P426" s="251"/>
      <c r="Q426" s="251"/>
      <c r="R426" s="251"/>
      <c r="S426" s="251"/>
      <c r="T426" s="252"/>
      <c r="U426" s="14"/>
      <c r="V426" s="14"/>
      <c r="W426" s="14"/>
      <c r="X426" s="14"/>
      <c r="Y426" s="14"/>
      <c r="Z426" s="14"/>
      <c r="AA426" s="14"/>
      <c r="AB426" s="14"/>
      <c r="AC426" s="14"/>
      <c r="AD426" s="14"/>
      <c r="AE426" s="14"/>
      <c r="AT426" s="253" t="s">
        <v>136</v>
      </c>
      <c r="AU426" s="253" t="s">
        <v>81</v>
      </c>
      <c r="AV426" s="14" t="s">
        <v>81</v>
      </c>
      <c r="AW426" s="14" t="s">
        <v>33</v>
      </c>
      <c r="AX426" s="14" t="s">
        <v>72</v>
      </c>
      <c r="AY426" s="253" t="s">
        <v>122</v>
      </c>
    </row>
    <row r="427" s="15" customFormat="1">
      <c r="A427" s="15"/>
      <c r="B427" s="263"/>
      <c r="C427" s="264"/>
      <c r="D427" s="228" t="s">
        <v>136</v>
      </c>
      <c r="E427" s="265" t="s">
        <v>20</v>
      </c>
      <c r="F427" s="266" t="s">
        <v>514</v>
      </c>
      <c r="G427" s="264"/>
      <c r="H427" s="267">
        <v>3.3300000000000001</v>
      </c>
      <c r="I427" s="268"/>
      <c r="J427" s="264"/>
      <c r="K427" s="264"/>
      <c r="L427" s="269"/>
      <c r="M427" s="270"/>
      <c r="N427" s="271"/>
      <c r="O427" s="271"/>
      <c r="P427" s="271"/>
      <c r="Q427" s="271"/>
      <c r="R427" s="271"/>
      <c r="S427" s="271"/>
      <c r="T427" s="272"/>
      <c r="U427" s="15"/>
      <c r="V427" s="15"/>
      <c r="W427" s="15"/>
      <c r="X427" s="15"/>
      <c r="Y427" s="15"/>
      <c r="Z427" s="15"/>
      <c r="AA427" s="15"/>
      <c r="AB427" s="15"/>
      <c r="AC427" s="15"/>
      <c r="AD427" s="15"/>
      <c r="AE427" s="15"/>
      <c r="AT427" s="273" t="s">
        <v>136</v>
      </c>
      <c r="AU427" s="273" t="s">
        <v>81</v>
      </c>
      <c r="AV427" s="15" t="s">
        <v>130</v>
      </c>
      <c r="AW427" s="15" t="s">
        <v>33</v>
      </c>
      <c r="AX427" s="15" t="s">
        <v>8</v>
      </c>
      <c r="AY427" s="273" t="s">
        <v>122</v>
      </c>
    </row>
    <row r="428" s="2" customFormat="1" ht="16.5" customHeight="1">
      <c r="A428" s="40"/>
      <c r="B428" s="41"/>
      <c r="C428" s="216" t="s">
        <v>656</v>
      </c>
      <c r="D428" s="216" t="s">
        <v>125</v>
      </c>
      <c r="E428" s="217" t="s">
        <v>657</v>
      </c>
      <c r="F428" s="218" t="s">
        <v>658</v>
      </c>
      <c r="G428" s="219" t="s">
        <v>280</v>
      </c>
      <c r="H428" s="220">
        <v>43.369999999999997</v>
      </c>
      <c r="I428" s="221"/>
      <c r="J428" s="220">
        <f>ROUND(I428*H428,0)</f>
        <v>0</v>
      </c>
      <c r="K428" s="218" t="s">
        <v>149</v>
      </c>
      <c r="L428" s="46"/>
      <c r="M428" s="222" t="s">
        <v>20</v>
      </c>
      <c r="N428" s="223" t="s">
        <v>43</v>
      </c>
      <c r="O428" s="86"/>
      <c r="P428" s="224">
        <f>O428*H428</f>
        <v>0</v>
      </c>
      <c r="Q428" s="224">
        <v>0.00281</v>
      </c>
      <c r="R428" s="224">
        <f>Q428*H428</f>
        <v>0.1218697</v>
      </c>
      <c r="S428" s="224">
        <v>0</v>
      </c>
      <c r="T428" s="225">
        <f>S428*H428</f>
        <v>0</v>
      </c>
      <c r="U428" s="40"/>
      <c r="V428" s="40"/>
      <c r="W428" s="40"/>
      <c r="X428" s="40"/>
      <c r="Y428" s="40"/>
      <c r="Z428" s="40"/>
      <c r="AA428" s="40"/>
      <c r="AB428" s="40"/>
      <c r="AC428" s="40"/>
      <c r="AD428" s="40"/>
      <c r="AE428" s="40"/>
      <c r="AR428" s="226" t="s">
        <v>224</v>
      </c>
      <c r="AT428" s="226" t="s">
        <v>125</v>
      </c>
      <c r="AU428" s="226" t="s">
        <v>81</v>
      </c>
      <c r="AY428" s="19" t="s">
        <v>122</v>
      </c>
      <c r="BE428" s="227">
        <f>IF(N428="základní",J428,0)</f>
        <v>0</v>
      </c>
      <c r="BF428" s="227">
        <f>IF(N428="snížená",J428,0)</f>
        <v>0</v>
      </c>
      <c r="BG428" s="227">
        <f>IF(N428="zákl. přenesená",J428,0)</f>
        <v>0</v>
      </c>
      <c r="BH428" s="227">
        <f>IF(N428="sníž. přenesená",J428,0)</f>
        <v>0</v>
      </c>
      <c r="BI428" s="227">
        <f>IF(N428="nulová",J428,0)</f>
        <v>0</v>
      </c>
      <c r="BJ428" s="19" t="s">
        <v>8</v>
      </c>
      <c r="BK428" s="227">
        <f>ROUND(I428*H428,0)</f>
        <v>0</v>
      </c>
      <c r="BL428" s="19" t="s">
        <v>224</v>
      </c>
      <c r="BM428" s="226" t="s">
        <v>659</v>
      </c>
    </row>
    <row r="429" s="2" customFormat="1">
      <c r="A429" s="40"/>
      <c r="B429" s="41"/>
      <c r="C429" s="42"/>
      <c r="D429" s="228" t="s">
        <v>132</v>
      </c>
      <c r="E429" s="42"/>
      <c r="F429" s="229" t="s">
        <v>660</v>
      </c>
      <c r="G429" s="42"/>
      <c r="H429" s="42"/>
      <c r="I429" s="134"/>
      <c r="J429" s="42"/>
      <c r="K429" s="42"/>
      <c r="L429" s="46"/>
      <c r="M429" s="230"/>
      <c r="N429" s="231"/>
      <c r="O429" s="86"/>
      <c r="P429" s="86"/>
      <c r="Q429" s="86"/>
      <c r="R429" s="86"/>
      <c r="S429" s="86"/>
      <c r="T429" s="87"/>
      <c r="U429" s="40"/>
      <c r="V429" s="40"/>
      <c r="W429" s="40"/>
      <c r="X429" s="40"/>
      <c r="Y429" s="40"/>
      <c r="Z429" s="40"/>
      <c r="AA429" s="40"/>
      <c r="AB429" s="40"/>
      <c r="AC429" s="40"/>
      <c r="AD429" s="40"/>
      <c r="AE429" s="40"/>
      <c r="AT429" s="19" t="s">
        <v>132</v>
      </c>
      <c r="AU429" s="19" t="s">
        <v>81</v>
      </c>
    </row>
    <row r="430" s="2" customFormat="1">
      <c r="A430" s="40"/>
      <c r="B430" s="41"/>
      <c r="C430" s="42"/>
      <c r="D430" s="228" t="s">
        <v>134</v>
      </c>
      <c r="E430" s="42"/>
      <c r="F430" s="232" t="s">
        <v>661</v>
      </c>
      <c r="G430" s="42"/>
      <c r="H430" s="42"/>
      <c r="I430" s="134"/>
      <c r="J430" s="42"/>
      <c r="K430" s="42"/>
      <c r="L430" s="46"/>
      <c r="M430" s="230"/>
      <c r="N430" s="231"/>
      <c r="O430" s="86"/>
      <c r="P430" s="86"/>
      <c r="Q430" s="86"/>
      <c r="R430" s="86"/>
      <c r="S430" s="86"/>
      <c r="T430" s="87"/>
      <c r="U430" s="40"/>
      <c r="V430" s="40"/>
      <c r="W430" s="40"/>
      <c r="X430" s="40"/>
      <c r="Y430" s="40"/>
      <c r="Z430" s="40"/>
      <c r="AA430" s="40"/>
      <c r="AB430" s="40"/>
      <c r="AC430" s="40"/>
      <c r="AD430" s="40"/>
      <c r="AE430" s="40"/>
      <c r="AT430" s="19" t="s">
        <v>134</v>
      </c>
      <c r="AU430" s="19" t="s">
        <v>81</v>
      </c>
    </row>
    <row r="431" s="14" customFormat="1">
      <c r="A431" s="14"/>
      <c r="B431" s="243"/>
      <c r="C431" s="244"/>
      <c r="D431" s="228" t="s">
        <v>136</v>
      </c>
      <c r="E431" s="245" t="s">
        <v>20</v>
      </c>
      <c r="F431" s="246" t="s">
        <v>662</v>
      </c>
      <c r="G431" s="244"/>
      <c r="H431" s="247">
        <v>43.369999999999997</v>
      </c>
      <c r="I431" s="248"/>
      <c r="J431" s="244"/>
      <c r="K431" s="244"/>
      <c r="L431" s="249"/>
      <c r="M431" s="250"/>
      <c r="N431" s="251"/>
      <c r="O431" s="251"/>
      <c r="P431" s="251"/>
      <c r="Q431" s="251"/>
      <c r="R431" s="251"/>
      <c r="S431" s="251"/>
      <c r="T431" s="252"/>
      <c r="U431" s="14"/>
      <c r="V431" s="14"/>
      <c r="W431" s="14"/>
      <c r="X431" s="14"/>
      <c r="Y431" s="14"/>
      <c r="Z431" s="14"/>
      <c r="AA431" s="14"/>
      <c r="AB431" s="14"/>
      <c r="AC431" s="14"/>
      <c r="AD431" s="14"/>
      <c r="AE431" s="14"/>
      <c r="AT431" s="253" t="s">
        <v>136</v>
      </c>
      <c r="AU431" s="253" t="s">
        <v>81</v>
      </c>
      <c r="AV431" s="14" t="s">
        <v>81</v>
      </c>
      <c r="AW431" s="14" t="s">
        <v>33</v>
      </c>
      <c r="AX431" s="14" t="s">
        <v>8</v>
      </c>
      <c r="AY431" s="253" t="s">
        <v>122</v>
      </c>
    </row>
    <row r="432" s="2" customFormat="1" ht="16.5" customHeight="1">
      <c r="A432" s="40"/>
      <c r="B432" s="41"/>
      <c r="C432" s="216" t="s">
        <v>663</v>
      </c>
      <c r="D432" s="216" t="s">
        <v>125</v>
      </c>
      <c r="E432" s="217" t="s">
        <v>664</v>
      </c>
      <c r="F432" s="218" t="s">
        <v>665</v>
      </c>
      <c r="G432" s="219" t="s">
        <v>271</v>
      </c>
      <c r="H432" s="221"/>
      <c r="I432" s="221"/>
      <c r="J432" s="220">
        <f>ROUND(I432*H432,0)</f>
        <v>0</v>
      </c>
      <c r="K432" s="218" t="s">
        <v>149</v>
      </c>
      <c r="L432" s="46"/>
      <c r="M432" s="222" t="s">
        <v>20</v>
      </c>
      <c r="N432" s="223" t="s">
        <v>43</v>
      </c>
      <c r="O432" s="86"/>
      <c r="P432" s="224">
        <f>O432*H432</f>
        <v>0</v>
      </c>
      <c r="Q432" s="224">
        <v>0</v>
      </c>
      <c r="R432" s="224">
        <f>Q432*H432</f>
        <v>0</v>
      </c>
      <c r="S432" s="224">
        <v>0</v>
      </c>
      <c r="T432" s="225">
        <f>S432*H432</f>
        <v>0</v>
      </c>
      <c r="U432" s="40"/>
      <c r="V432" s="40"/>
      <c r="W432" s="40"/>
      <c r="X432" s="40"/>
      <c r="Y432" s="40"/>
      <c r="Z432" s="40"/>
      <c r="AA432" s="40"/>
      <c r="AB432" s="40"/>
      <c r="AC432" s="40"/>
      <c r="AD432" s="40"/>
      <c r="AE432" s="40"/>
      <c r="AR432" s="226" t="s">
        <v>224</v>
      </c>
      <c r="AT432" s="226" t="s">
        <v>125</v>
      </c>
      <c r="AU432" s="226" t="s">
        <v>81</v>
      </c>
      <c r="AY432" s="19" t="s">
        <v>122</v>
      </c>
      <c r="BE432" s="227">
        <f>IF(N432="základní",J432,0)</f>
        <v>0</v>
      </c>
      <c r="BF432" s="227">
        <f>IF(N432="snížená",J432,0)</f>
        <v>0</v>
      </c>
      <c r="BG432" s="227">
        <f>IF(N432="zákl. přenesená",J432,0)</f>
        <v>0</v>
      </c>
      <c r="BH432" s="227">
        <f>IF(N432="sníž. přenesená",J432,0)</f>
        <v>0</v>
      </c>
      <c r="BI432" s="227">
        <f>IF(N432="nulová",J432,0)</f>
        <v>0</v>
      </c>
      <c r="BJ432" s="19" t="s">
        <v>8</v>
      </c>
      <c r="BK432" s="227">
        <f>ROUND(I432*H432,0)</f>
        <v>0</v>
      </c>
      <c r="BL432" s="19" t="s">
        <v>224</v>
      </c>
      <c r="BM432" s="226" t="s">
        <v>666</v>
      </c>
    </row>
    <row r="433" s="2" customFormat="1">
      <c r="A433" s="40"/>
      <c r="B433" s="41"/>
      <c r="C433" s="42"/>
      <c r="D433" s="228" t="s">
        <v>132</v>
      </c>
      <c r="E433" s="42"/>
      <c r="F433" s="229" t="s">
        <v>667</v>
      </c>
      <c r="G433" s="42"/>
      <c r="H433" s="42"/>
      <c r="I433" s="134"/>
      <c r="J433" s="42"/>
      <c r="K433" s="42"/>
      <c r="L433" s="46"/>
      <c r="M433" s="230"/>
      <c r="N433" s="231"/>
      <c r="O433" s="86"/>
      <c r="P433" s="86"/>
      <c r="Q433" s="86"/>
      <c r="R433" s="86"/>
      <c r="S433" s="86"/>
      <c r="T433" s="87"/>
      <c r="U433" s="40"/>
      <c r="V433" s="40"/>
      <c r="W433" s="40"/>
      <c r="X433" s="40"/>
      <c r="Y433" s="40"/>
      <c r="Z433" s="40"/>
      <c r="AA433" s="40"/>
      <c r="AB433" s="40"/>
      <c r="AC433" s="40"/>
      <c r="AD433" s="40"/>
      <c r="AE433" s="40"/>
      <c r="AT433" s="19" t="s">
        <v>132</v>
      </c>
      <c r="AU433" s="19" t="s">
        <v>81</v>
      </c>
    </row>
    <row r="434" s="2" customFormat="1">
      <c r="A434" s="40"/>
      <c r="B434" s="41"/>
      <c r="C434" s="42"/>
      <c r="D434" s="228" t="s">
        <v>134</v>
      </c>
      <c r="E434" s="42"/>
      <c r="F434" s="232" t="s">
        <v>668</v>
      </c>
      <c r="G434" s="42"/>
      <c r="H434" s="42"/>
      <c r="I434" s="134"/>
      <c r="J434" s="42"/>
      <c r="K434" s="42"/>
      <c r="L434" s="46"/>
      <c r="M434" s="230"/>
      <c r="N434" s="231"/>
      <c r="O434" s="86"/>
      <c r="P434" s="86"/>
      <c r="Q434" s="86"/>
      <c r="R434" s="86"/>
      <c r="S434" s="86"/>
      <c r="T434" s="87"/>
      <c r="U434" s="40"/>
      <c r="V434" s="40"/>
      <c r="W434" s="40"/>
      <c r="X434" s="40"/>
      <c r="Y434" s="40"/>
      <c r="Z434" s="40"/>
      <c r="AA434" s="40"/>
      <c r="AB434" s="40"/>
      <c r="AC434" s="40"/>
      <c r="AD434" s="40"/>
      <c r="AE434" s="40"/>
      <c r="AT434" s="19" t="s">
        <v>134</v>
      </c>
      <c r="AU434" s="19" t="s">
        <v>81</v>
      </c>
    </row>
    <row r="435" s="12" customFormat="1" ht="22.8" customHeight="1">
      <c r="A435" s="12"/>
      <c r="B435" s="200"/>
      <c r="C435" s="201"/>
      <c r="D435" s="202" t="s">
        <v>71</v>
      </c>
      <c r="E435" s="214" t="s">
        <v>669</v>
      </c>
      <c r="F435" s="214" t="s">
        <v>670</v>
      </c>
      <c r="G435" s="201"/>
      <c r="H435" s="201"/>
      <c r="I435" s="204"/>
      <c r="J435" s="215">
        <f>BK435</f>
        <v>0</v>
      </c>
      <c r="K435" s="201"/>
      <c r="L435" s="206"/>
      <c r="M435" s="207"/>
      <c r="N435" s="208"/>
      <c r="O435" s="208"/>
      <c r="P435" s="209">
        <f>SUM(P436:P505)</f>
        <v>0</v>
      </c>
      <c r="Q435" s="208"/>
      <c r="R435" s="209">
        <f>SUM(R436:R505)</f>
        <v>1.3487419789999999</v>
      </c>
      <c r="S435" s="208"/>
      <c r="T435" s="210">
        <f>SUM(T436:T505)</f>
        <v>0.97149770000000002</v>
      </c>
      <c r="U435" s="12"/>
      <c r="V435" s="12"/>
      <c r="W435" s="12"/>
      <c r="X435" s="12"/>
      <c r="Y435" s="12"/>
      <c r="Z435" s="12"/>
      <c r="AA435" s="12"/>
      <c r="AB435" s="12"/>
      <c r="AC435" s="12"/>
      <c r="AD435" s="12"/>
      <c r="AE435" s="12"/>
      <c r="AR435" s="211" t="s">
        <v>81</v>
      </c>
      <c r="AT435" s="212" t="s">
        <v>71</v>
      </c>
      <c r="AU435" s="212" t="s">
        <v>8</v>
      </c>
      <c r="AY435" s="211" t="s">
        <v>122</v>
      </c>
      <c r="BK435" s="213">
        <f>SUM(BK436:BK505)</f>
        <v>0</v>
      </c>
    </row>
    <row r="436" s="2" customFormat="1" ht="16.5" customHeight="1">
      <c r="A436" s="40"/>
      <c r="B436" s="41"/>
      <c r="C436" s="216" t="s">
        <v>671</v>
      </c>
      <c r="D436" s="216" t="s">
        <v>125</v>
      </c>
      <c r="E436" s="217" t="s">
        <v>672</v>
      </c>
      <c r="F436" s="218" t="s">
        <v>673</v>
      </c>
      <c r="G436" s="219" t="s">
        <v>128</v>
      </c>
      <c r="H436" s="220">
        <v>35.200000000000003</v>
      </c>
      <c r="I436" s="221"/>
      <c r="J436" s="220">
        <f>ROUND(I436*H436,0)</f>
        <v>0</v>
      </c>
      <c r="K436" s="218" t="s">
        <v>149</v>
      </c>
      <c r="L436" s="46"/>
      <c r="M436" s="222" t="s">
        <v>20</v>
      </c>
      <c r="N436" s="223" t="s">
        <v>43</v>
      </c>
      <c r="O436" s="86"/>
      <c r="P436" s="224">
        <f>O436*H436</f>
        <v>0</v>
      </c>
      <c r="Q436" s="224">
        <v>0</v>
      </c>
      <c r="R436" s="224">
        <f>Q436*H436</f>
        <v>0</v>
      </c>
      <c r="S436" s="224">
        <v>0.00594</v>
      </c>
      <c r="T436" s="225">
        <f>S436*H436</f>
        <v>0.20908800000000002</v>
      </c>
      <c r="U436" s="40"/>
      <c r="V436" s="40"/>
      <c r="W436" s="40"/>
      <c r="X436" s="40"/>
      <c r="Y436" s="40"/>
      <c r="Z436" s="40"/>
      <c r="AA436" s="40"/>
      <c r="AB436" s="40"/>
      <c r="AC436" s="40"/>
      <c r="AD436" s="40"/>
      <c r="AE436" s="40"/>
      <c r="AR436" s="226" t="s">
        <v>224</v>
      </c>
      <c r="AT436" s="226" t="s">
        <v>125</v>
      </c>
      <c r="AU436" s="226" t="s">
        <v>81</v>
      </c>
      <c r="AY436" s="19" t="s">
        <v>122</v>
      </c>
      <c r="BE436" s="227">
        <f>IF(N436="základní",J436,0)</f>
        <v>0</v>
      </c>
      <c r="BF436" s="227">
        <f>IF(N436="snížená",J436,0)</f>
        <v>0</v>
      </c>
      <c r="BG436" s="227">
        <f>IF(N436="zákl. přenesená",J436,0)</f>
        <v>0</v>
      </c>
      <c r="BH436" s="227">
        <f>IF(N436="sníž. přenesená",J436,0)</f>
        <v>0</v>
      </c>
      <c r="BI436" s="227">
        <f>IF(N436="nulová",J436,0)</f>
        <v>0</v>
      </c>
      <c r="BJ436" s="19" t="s">
        <v>8</v>
      </c>
      <c r="BK436" s="227">
        <f>ROUND(I436*H436,0)</f>
        <v>0</v>
      </c>
      <c r="BL436" s="19" t="s">
        <v>224</v>
      </c>
      <c r="BM436" s="226" t="s">
        <v>674</v>
      </c>
    </row>
    <row r="437" s="2" customFormat="1">
      <c r="A437" s="40"/>
      <c r="B437" s="41"/>
      <c r="C437" s="42"/>
      <c r="D437" s="228" t="s">
        <v>132</v>
      </c>
      <c r="E437" s="42"/>
      <c r="F437" s="229" t="s">
        <v>675</v>
      </c>
      <c r="G437" s="42"/>
      <c r="H437" s="42"/>
      <c r="I437" s="134"/>
      <c r="J437" s="42"/>
      <c r="K437" s="42"/>
      <c r="L437" s="46"/>
      <c r="M437" s="230"/>
      <c r="N437" s="231"/>
      <c r="O437" s="86"/>
      <c r="P437" s="86"/>
      <c r="Q437" s="86"/>
      <c r="R437" s="86"/>
      <c r="S437" s="86"/>
      <c r="T437" s="87"/>
      <c r="U437" s="40"/>
      <c r="V437" s="40"/>
      <c r="W437" s="40"/>
      <c r="X437" s="40"/>
      <c r="Y437" s="40"/>
      <c r="Z437" s="40"/>
      <c r="AA437" s="40"/>
      <c r="AB437" s="40"/>
      <c r="AC437" s="40"/>
      <c r="AD437" s="40"/>
      <c r="AE437" s="40"/>
      <c r="AT437" s="19" t="s">
        <v>132</v>
      </c>
      <c r="AU437" s="19" t="s">
        <v>81</v>
      </c>
    </row>
    <row r="438" s="13" customFormat="1">
      <c r="A438" s="13"/>
      <c r="B438" s="233"/>
      <c r="C438" s="234"/>
      <c r="D438" s="228" t="s">
        <v>136</v>
      </c>
      <c r="E438" s="235" t="s">
        <v>20</v>
      </c>
      <c r="F438" s="236" t="s">
        <v>580</v>
      </c>
      <c r="G438" s="234"/>
      <c r="H438" s="235" t="s">
        <v>20</v>
      </c>
      <c r="I438" s="237"/>
      <c r="J438" s="234"/>
      <c r="K438" s="234"/>
      <c r="L438" s="238"/>
      <c r="M438" s="239"/>
      <c r="N438" s="240"/>
      <c r="O438" s="240"/>
      <c r="P438" s="240"/>
      <c r="Q438" s="240"/>
      <c r="R438" s="240"/>
      <c r="S438" s="240"/>
      <c r="T438" s="241"/>
      <c r="U438" s="13"/>
      <c r="V438" s="13"/>
      <c r="W438" s="13"/>
      <c r="X438" s="13"/>
      <c r="Y438" s="13"/>
      <c r="Z438" s="13"/>
      <c r="AA438" s="13"/>
      <c r="AB438" s="13"/>
      <c r="AC438" s="13"/>
      <c r="AD438" s="13"/>
      <c r="AE438" s="13"/>
      <c r="AT438" s="242" t="s">
        <v>136</v>
      </c>
      <c r="AU438" s="242" t="s">
        <v>81</v>
      </c>
      <c r="AV438" s="13" t="s">
        <v>8</v>
      </c>
      <c r="AW438" s="13" t="s">
        <v>33</v>
      </c>
      <c r="AX438" s="13" t="s">
        <v>72</v>
      </c>
      <c r="AY438" s="242" t="s">
        <v>122</v>
      </c>
    </row>
    <row r="439" s="14" customFormat="1">
      <c r="A439" s="14"/>
      <c r="B439" s="243"/>
      <c r="C439" s="244"/>
      <c r="D439" s="228" t="s">
        <v>136</v>
      </c>
      <c r="E439" s="245" t="s">
        <v>20</v>
      </c>
      <c r="F439" s="246" t="s">
        <v>581</v>
      </c>
      <c r="G439" s="244"/>
      <c r="H439" s="247">
        <v>35.200000000000003</v>
      </c>
      <c r="I439" s="248"/>
      <c r="J439" s="244"/>
      <c r="K439" s="244"/>
      <c r="L439" s="249"/>
      <c r="M439" s="250"/>
      <c r="N439" s="251"/>
      <c r="O439" s="251"/>
      <c r="P439" s="251"/>
      <c r="Q439" s="251"/>
      <c r="R439" s="251"/>
      <c r="S439" s="251"/>
      <c r="T439" s="252"/>
      <c r="U439" s="14"/>
      <c r="V439" s="14"/>
      <c r="W439" s="14"/>
      <c r="X439" s="14"/>
      <c r="Y439" s="14"/>
      <c r="Z439" s="14"/>
      <c r="AA439" s="14"/>
      <c r="AB439" s="14"/>
      <c r="AC439" s="14"/>
      <c r="AD439" s="14"/>
      <c r="AE439" s="14"/>
      <c r="AT439" s="253" t="s">
        <v>136</v>
      </c>
      <c r="AU439" s="253" t="s">
        <v>81</v>
      </c>
      <c r="AV439" s="14" t="s">
        <v>81</v>
      </c>
      <c r="AW439" s="14" t="s">
        <v>33</v>
      </c>
      <c r="AX439" s="14" t="s">
        <v>8</v>
      </c>
      <c r="AY439" s="253" t="s">
        <v>122</v>
      </c>
    </row>
    <row r="440" s="2" customFormat="1" ht="16.5" customHeight="1">
      <c r="A440" s="40"/>
      <c r="B440" s="41"/>
      <c r="C440" s="216" t="s">
        <v>676</v>
      </c>
      <c r="D440" s="216" t="s">
        <v>125</v>
      </c>
      <c r="E440" s="217" t="s">
        <v>677</v>
      </c>
      <c r="F440" s="218" t="s">
        <v>678</v>
      </c>
      <c r="G440" s="219" t="s">
        <v>295</v>
      </c>
      <c r="H440" s="220">
        <v>86.5</v>
      </c>
      <c r="I440" s="221"/>
      <c r="J440" s="220">
        <f>ROUND(I440*H440,0)</f>
        <v>0</v>
      </c>
      <c r="K440" s="218" t="s">
        <v>149</v>
      </c>
      <c r="L440" s="46"/>
      <c r="M440" s="222" t="s">
        <v>20</v>
      </c>
      <c r="N440" s="223" t="s">
        <v>43</v>
      </c>
      <c r="O440" s="86"/>
      <c r="P440" s="224">
        <f>O440*H440</f>
        <v>0</v>
      </c>
      <c r="Q440" s="224">
        <v>0</v>
      </c>
      <c r="R440" s="224">
        <f>Q440*H440</f>
        <v>0</v>
      </c>
      <c r="S440" s="224">
        <v>0.00348</v>
      </c>
      <c r="T440" s="225">
        <f>S440*H440</f>
        <v>0.30102000000000001</v>
      </c>
      <c r="U440" s="40"/>
      <c r="V440" s="40"/>
      <c r="W440" s="40"/>
      <c r="X440" s="40"/>
      <c r="Y440" s="40"/>
      <c r="Z440" s="40"/>
      <c r="AA440" s="40"/>
      <c r="AB440" s="40"/>
      <c r="AC440" s="40"/>
      <c r="AD440" s="40"/>
      <c r="AE440" s="40"/>
      <c r="AR440" s="226" t="s">
        <v>224</v>
      </c>
      <c r="AT440" s="226" t="s">
        <v>125</v>
      </c>
      <c r="AU440" s="226" t="s">
        <v>81</v>
      </c>
      <c r="AY440" s="19" t="s">
        <v>122</v>
      </c>
      <c r="BE440" s="227">
        <f>IF(N440="základní",J440,0)</f>
        <v>0</v>
      </c>
      <c r="BF440" s="227">
        <f>IF(N440="snížená",J440,0)</f>
        <v>0</v>
      </c>
      <c r="BG440" s="227">
        <f>IF(N440="zákl. přenesená",J440,0)</f>
        <v>0</v>
      </c>
      <c r="BH440" s="227">
        <f>IF(N440="sníž. přenesená",J440,0)</f>
        <v>0</v>
      </c>
      <c r="BI440" s="227">
        <f>IF(N440="nulová",J440,0)</f>
        <v>0</v>
      </c>
      <c r="BJ440" s="19" t="s">
        <v>8</v>
      </c>
      <c r="BK440" s="227">
        <f>ROUND(I440*H440,0)</f>
        <v>0</v>
      </c>
      <c r="BL440" s="19" t="s">
        <v>224</v>
      </c>
      <c r="BM440" s="226" t="s">
        <v>679</v>
      </c>
    </row>
    <row r="441" s="2" customFormat="1">
      <c r="A441" s="40"/>
      <c r="B441" s="41"/>
      <c r="C441" s="42"/>
      <c r="D441" s="228" t="s">
        <v>132</v>
      </c>
      <c r="E441" s="42"/>
      <c r="F441" s="229" t="s">
        <v>680</v>
      </c>
      <c r="G441" s="42"/>
      <c r="H441" s="42"/>
      <c r="I441" s="134"/>
      <c r="J441" s="42"/>
      <c r="K441" s="42"/>
      <c r="L441" s="46"/>
      <c r="M441" s="230"/>
      <c r="N441" s="231"/>
      <c r="O441" s="86"/>
      <c r="P441" s="86"/>
      <c r="Q441" s="86"/>
      <c r="R441" s="86"/>
      <c r="S441" s="86"/>
      <c r="T441" s="87"/>
      <c r="U441" s="40"/>
      <c r="V441" s="40"/>
      <c r="W441" s="40"/>
      <c r="X441" s="40"/>
      <c r="Y441" s="40"/>
      <c r="Z441" s="40"/>
      <c r="AA441" s="40"/>
      <c r="AB441" s="40"/>
      <c r="AC441" s="40"/>
      <c r="AD441" s="40"/>
      <c r="AE441" s="40"/>
      <c r="AT441" s="19" t="s">
        <v>132</v>
      </c>
      <c r="AU441" s="19" t="s">
        <v>81</v>
      </c>
    </row>
    <row r="442" s="14" customFormat="1">
      <c r="A442" s="14"/>
      <c r="B442" s="243"/>
      <c r="C442" s="244"/>
      <c r="D442" s="228" t="s">
        <v>136</v>
      </c>
      <c r="E442" s="245" t="s">
        <v>20</v>
      </c>
      <c r="F442" s="246" t="s">
        <v>681</v>
      </c>
      <c r="G442" s="244"/>
      <c r="H442" s="247">
        <v>86.5</v>
      </c>
      <c r="I442" s="248"/>
      <c r="J442" s="244"/>
      <c r="K442" s="244"/>
      <c r="L442" s="249"/>
      <c r="M442" s="250"/>
      <c r="N442" s="251"/>
      <c r="O442" s="251"/>
      <c r="P442" s="251"/>
      <c r="Q442" s="251"/>
      <c r="R442" s="251"/>
      <c r="S442" s="251"/>
      <c r="T442" s="252"/>
      <c r="U442" s="14"/>
      <c r="V442" s="14"/>
      <c r="W442" s="14"/>
      <c r="X442" s="14"/>
      <c r="Y442" s="14"/>
      <c r="Z442" s="14"/>
      <c r="AA442" s="14"/>
      <c r="AB442" s="14"/>
      <c r="AC442" s="14"/>
      <c r="AD442" s="14"/>
      <c r="AE442" s="14"/>
      <c r="AT442" s="253" t="s">
        <v>136</v>
      </c>
      <c r="AU442" s="253" t="s">
        <v>81</v>
      </c>
      <c r="AV442" s="14" t="s">
        <v>81</v>
      </c>
      <c r="AW442" s="14" t="s">
        <v>33</v>
      </c>
      <c r="AX442" s="14" t="s">
        <v>8</v>
      </c>
      <c r="AY442" s="253" t="s">
        <v>122</v>
      </c>
    </row>
    <row r="443" s="2" customFormat="1" ht="16.5" customHeight="1">
      <c r="A443" s="40"/>
      <c r="B443" s="41"/>
      <c r="C443" s="216" t="s">
        <v>682</v>
      </c>
      <c r="D443" s="216" t="s">
        <v>125</v>
      </c>
      <c r="E443" s="217" t="s">
        <v>683</v>
      </c>
      <c r="F443" s="218" t="s">
        <v>684</v>
      </c>
      <c r="G443" s="219" t="s">
        <v>295</v>
      </c>
      <c r="H443" s="220">
        <v>74.450000000000003</v>
      </c>
      <c r="I443" s="221"/>
      <c r="J443" s="220">
        <f>ROUND(I443*H443,0)</f>
        <v>0</v>
      </c>
      <c r="K443" s="218" t="s">
        <v>149</v>
      </c>
      <c r="L443" s="46"/>
      <c r="M443" s="222" t="s">
        <v>20</v>
      </c>
      <c r="N443" s="223" t="s">
        <v>43</v>
      </c>
      <c r="O443" s="86"/>
      <c r="P443" s="224">
        <f>O443*H443</f>
        <v>0</v>
      </c>
      <c r="Q443" s="224">
        <v>0</v>
      </c>
      <c r="R443" s="224">
        <f>Q443*H443</f>
        <v>0</v>
      </c>
      <c r="S443" s="224">
        <v>0.0017700000000000001</v>
      </c>
      <c r="T443" s="225">
        <f>S443*H443</f>
        <v>0.13177650000000002</v>
      </c>
      <c r="U443" s="40"/>
      <c r="V443" s="40"/>
      <c r="W443" s="40"/>
      <c r="X443" s="40"/>
      <c r="Y443" s="40"/>
      <c r="Z443" s="40"/>
      <c r="AA443" s="40"/>
      <c r="AB443" s="40"/>
      <c r="AC443" s="40"/>
      <c r="AD443" s="40"/>
      <c r="AE443" s="40"/>
      <c r="AR443" s="226" t="s">
        <v>224</v>
      </c>
      <c r="AT443" s="226" t="s">
        <v>125</v>
      </c>
      <c r="AU443" s="226" t="s">
        <v>81</v>
      </c>
      <c r="AY443" s="19" t="s">
        <v>122</v>
      </c>
      <c r="BE443" s="227">
        <f>IF(N443="základní",J443,0)</f>
        <v>0</v>
      </c>
      <c r="BF443" s="227">
        <f>IF(N443="snížená",J443,0)</f>
        <v>0</v>
      </c>
      <c r="BG443" s="227">
        <f>IF(N443="zákl. přenesená",J443,0)</f>
        <v>0</v>
      </c>
      <c r="BH443" s="227">
        <f>IF(N443="sníž. přenesená",J443,0)</f>
        <v>0</v>
      </c>
      <c r="BI443" s="227">
        <f>IF(N443="nulová",J443,0)</f>
        <v>0</v>
      </c>
      <c r="BJ443" s="19" t="s">
        <v>8</v>
      </c>
      <c r="BK443" s="227">
        <f>ROUND(I443*H443,0)</f>
        <v>0</v>
      </c>
      <c r="BL443" s="19" t="s">
        <v>224</v>
      </c>
      <c r="BM443" s="226" t="s">
        <v>685</v>
      </c>
    </row>
    <row r="444" s="2" customFormat="1">
      <c r="A444" s="40"/>
      <c r="B444" s="41"/>
      <c r="C444" s="42"/>
      <c r="D444" s="228" t="s">
        <v>132</v>
      </c>
      <c r="E444" s="42"/>
      <c r="F444" s="229" t="s">
        <v>686</v>
      </c>
      <c r="G444" s="42"/>
      <c r="H444" s="42"/>
      <c r="I444" s="134"/>
      <c r="J444" s="42"/>
      <c r="K444" s="42"/>
      <c r="L444" s="46"/>
      <c r="M444" s="230"/>
      <c r="N444" s="231"/>
      <c r="O444" s="86"/>
      <c r="P444" s="86"/>
      <c r="Q444" s="86"/>
      <c r="R444" s="86"/>
      <c r="S444" s="86"/>
      <c r="T444" s="87"/>
      <c r="U444" s="40"/>
      <c r="V444" s="40"/>
      <c r="W444" s="40"/>
      <c r="X444" s="40"/>
      <c r="Y444" s="40"/>
      <c r="Z444" s="40"/>
      <c r="AA444" s="40"/>
      <c r="AB444" s="40"/>
      <c r="AC444" s="40"/>
      <c r="AD444" s="40"/>
      <c r="AE444" s="40"/>
      <c r="AT444" s="19" t="s">
        <v>132</v>
      </c>
      <c r="AU444" s="19" t="s">
        <v>81</v>
      </c>
    </row>
    <row r="445" s="14" customFormat="1">
      <c r="A445" s="14"/>
      <c r="B445" s="243"/>
      <c r="C445" s="244"/>
      <c r="D445" s="228" t="s">
        <v>136</v>
      </c>
      <c r="E445" s="245" t="s">
        <v>20</v>
      </c>
      <c r="F445" s="246" t="s">
        <v>687</v>
      </c>
      <c r="G445" s="244"/>
      <c r="H445" s="247">
        <v>74.450000000000003</v>
      </c>
      <c r="I445" s="248"/>
      <c r="J445" s="244"/>
      <c r="K445" s="244"/>
      <c r="L445" s="249"/>
      <c r="M445" s="250"/>
      <c r="N445" s="251"/>
      <c r="O445" s="251"/>
      <c r="P445" s="251"/>
      <c r="Q445" s="251"/>
      <c r="R445" s="251"/>
      <c r="S445" s="251"/>
      <c r="T445" s="252"/>
      <c r="U445" s="14"/>
      <c r="V445" s="14"/>
      <c r="W445" s="14"/>
      <c r="X445" s="14"/>
      <c r="Y445" s="14"/>
      <c r="Z445" s="14"/>
      <c r="AA445" s="14"/>
      <c r="AB445" s="14"/>
      <c r="AC445" s="14"/>
      <c r="AD445" s="14"/>
      <c r="AE445" s="14"/>
      <c r="AT445" s="253" t="s">
        <v>136</v>
      </c>
      <c r="AU445" s="253" t="s">
        <v>81</v>
      </c>
      <c r="AV445" s="14" t="s">
        <v>81</v>
      </c>
      <c r="AW445" s="14" t="s">
        <v>33</v>
      </c>
      <c r="AX445" s="14" t="s">
        <v>8</v>
      </c>
      <c r="AY445" s="253" t="s">
        <v>122</v>
      </c>
    </row>
    <row r="446" s="2" customFormat="1" ht="16.5" customHeight="1">
      <c r="A446" s="40"/>
      <c r="B446" s="41"/>
      <c r="C446" s="216" t="s">
        <v>27</v>
      </c>
      <c r="D446" s="216" t="s">
        <v>125</v>
      </c>
      <c r="E446" s="217" t="s">
        <v>688</v>
      </c>
      <c r="F446" s="218" t="s">
        <v>689</v>
      </c>
      <c r="G446" s="219" t="s">
        <v>597</v>
      </c>
      <c r="H446" s="220">
        <v>3</v>
      </c>
      <c r="I446" s="221"/>
      <c r="J446" s="220">
        <f>ROUND(I446*H446,0)</f>
        <v>0</v>
      </c>
      <c r="K446" s="218" t="s">
        <v>149</v>
      </c>
      <c r="L446" s="46"/>
      <c r="M446" s="222" t="s">
        <v>20</v>
      </c>
      <c r="N446" s="223" t="s">
        <v>43</v>
      </c>
      <c r="O446" s="86"/>
      <c r="P446" s="224">
        <f>O446*H446</f>
        <v>0</v>
      </c>
      <c r="Q446" s="224">
        <v>0</v>
      </c>
      <c r="R446" s="224">
        <f>Q446*H446</f>
        <v>0</v>
      </c>
      <c r="S446" s="224">
        <v>0.0090600000000000003</v>
      </c>
      <c r="T446" s="225">
        <f>S446*H446</f>
        <v>0.027180000000000003</v>
      </c>
      <c r="U446" s="40"/>
      <c r="V446" s="40"/>
      <c r="W446" s="40"/>
      <c r="X446" s="40"/>
      <c r="Y446" s="40"/>
      <c r="Z446" s="40"/>
      <c r="AA446" s="40"/>
      <c r="AB446" s="40"/>
      <c r="AC446" s="40"/>
      <c r="AD446" s="40"/>
      <c r="AE446" s="40"/>
      <c r="AR446" s="226" t="s">
        <v>224</v>
      </c>
      <c r="AT446" s="226" t="s">
        <v>125</v>
      </c>
      <c r="AU446" s="226" t="s">
        <v>81</v>
      </c>
      <c r="AY446" s="19" t="s">
        <v>122</v>
      </c>
      <c r="BE446" s="227">
        <f>IF(N446="základní",J446,0)</f>
        <v>0</v>
      </c>
      <c r="BF446" s="227">
        <f>IF(N446="snížená",J446,0)</f>
        <v>0</v>
      </c>
      <c r="BG446" s="227">
        <f>IF(N446="zákl. přenesená",J446,0)</f>
        <v>0</v>
      </c>
      <c r="BH446" s="227">
        <f>IF(N446="sníž. přenesená",J446,0)</f>
        <v>0</v>
      </c>
      <c r="BI446" s="227">
        <f>IF(N446="nulová",J446,0)</f>
        <v>0</v>
      </c>
      <c r="BJ446" s="19" t="s">
        <v>8</v>
      </c>
      <c r="BK446" s="227">
        <f>ROUND(I446*H446,0)</f>
        <v>0</v>
      </c>
      <c r="BL446" s="19" t="s">
        <v>224</v>
      </c>
      <c r="BM446" s="226" t="s">
        <v>690</v>
      </c>
    </row>
    <row r="447" s="2" customFormat="1">
      <c r="A447" s="40"/>
      <c r="B447" s="41"/>
      <c r="C447" s="42"/>
      <c r="D447" s="228" t="s">
        <v>132</v>
      </c>
      <c r="E447" s="42"/>
      <c r="F447" s="229" t="s">
        <v>691</v>
      </c>
      <c r="G447" s="42"/>
      <c r="H447" s="42"/>
      <c r="I447" s="134"/>
      <c r="J447" s="42"/>
      <c r="K447" s="42"/>
      <c r="L447" s="46"/>
      <c r="M447" s="230"/>
      <c r="N447" s="231"/>
      <c r="O447" s="86"/>
      <c r="P447" s="86"/>
      <c r="Q447" s="86"/>
      <c r="R447" s="86"/>
      <c r="S447" s="86"/>
      <c r="T447" s="87"/>
      <c r="U447" s="40"/>
      <c r="V447" s="40"/>
      <c r="W447" s="40"/>
      <c r="X447" s="40"/>
      <c r="Y447" s="40"/>
      <c r="Z447" s="40"/>
      <c r="AA447" s="40"/>
      <c r="AB447" s="40"/>
      <c r="AC447" s="40"/>
      <c r="AD447" s="40"/>
      <c r="AE447" s="40"/>
      <c r="AT447" s="19" t="s">
        <v>132</v>
      </c>
      <c r="AU447" s="19" t="s">
        <v>81</v>
      </c>
    </row>
    <row r="448" s="2" customFormat="1" ht="16.5" customHeight="1">
      <c r="A448" s="40"/>
      <c r="B448" s="41"/>
      <c r="C448" s="216" t="s">
        <v>692</v>
      </c>
      <c r="D448" s="216" t="s">
        <v>125</v>
      </c>
      <c r="E448" s="217" t="s">
        <v>693</v>
      </c>
      <c r="F448" s="218" t="s">
        <v>694</v>
      </c>
      <c r="G448" s="219" t="s">
        <v>128</v>
      </c>
      <c r="H448" s="220">
        <v>8.9800000000000004</v>
      </c>
      <c r="I448" s="221"/>
      <c r="J448" s="220">
        <f>ROUND(I448*H448,0)</f>
        <v>0</v>
      </c>
      <c r="K448" s="218" t="s">
        <v>149</v>
      </c>
      <c r="L448" s="46"/>
      <c r="M448" s="222" t="s">
        <v>20</v>
      </c>
      <c r="N448" s="223" t="s">
        <v>43</v>
      </c>
      <c r="O448" s="86"/>
      <c r="P448" s="224">
        <f>O448*H448</f>
        <v>0</v>
      </c>
      <c r="Q448" s="224">
        <v>0</v>
      </c>
      <c r="R448" s="224">
        <f>Q448*H448</f>
        <v>0</v>
      </c>
      <c r="S448" s="224">
        <v>0.0058399999999999997</v>
      </c>
      <c r="T448" s="225">
        <f>S448*H448</f>
        <v>0.052443200000000002</v>
      </c>
      <c r="U448" s="40"/>
      <c r="V448" s="40"/>
      <c r="W448" s="40"/>
      <c r="X448" s="40"/>
      <c r="Y448" s="40"/>
      <c r="Z448" s="40"/>
      <c r="AA448" s="40"/>
      <c r="AB448" s="40"/>
      <c r="AC448" s="40"/>
      <c r="AD448" s="40"/>
      <c r="AE448" s="40"/>
      <c r="AR448" s="226" t="s">
        <v>224</v>
      </c>
      <c r="AT448" s="226" t="s">
        <v>125</v>
      </c>
      <c r="AU448" s="226" t="s">
        <v>81</v>
      </c>
      <c r="AY448" s="19" t="s">
        <v>122</v>
      </c>
      <c r="BE448" s="227">
        <f>IF(N448="základní",J448,0)</f>
        <v>0</v>
      </c>
      <c r="BF448" s="227">
        <f>IF(N448="snížená",J448,0)</f>
        <v>0</v>
      </c>
      <c r="BG448" s="227">
        <f>IF(N448="zákl. přenesená",J448,0)</f>
        <v>0</v>
      </c>
      <c r="BH448" s="227">
        <f>IF(N448="sníž. přenesená",J448,0)</f>
        <v>0</v>
      </c>
      <c r="BI448" s="227">
        <f>IF(N448="nulová",J448,0)</f>
        <v>0</v>
      </c>
      <c r="BJ448" s="19" t="s">
        <v>8</v>
      </c>
      <c r="BK448" s="227">
        <f>ROUND(I448*H448,0)</f>
        <v>0</v>
      </c>
      <c r="BL448" s="19" t="s">
        <v>224</v>
      </c>
      <c r="BM448" s="226" t="s">
        <v>695</v>
      </c>
    </row>
    <row r="449" s="2" customFormat="1">
      <c r="A449" s="40"/>
      <c r="B449" s="41"/>
      <c r="C449" s="42"/>
      <c r="D449" s="228" t="s">
        <v>132</v>
      </c>
      <c r="E449" s="42"/>
      <c r="F449" s="229" t="s">
        <v>696</v>
      </c>
      <c r="G449" s="42"/>
      <c r="H449" s="42"/>
      <c r="I449" s="134"/>
      <c r="J449" s="42"/>
      <c r="K449" s="42"/>
      <c r="L449" s="46"/>
      <c r="M449" s="230"/>
      <c r="N449" s="231"/>
      <c r="O449" s="86"/>
      <c r="P449" s="86"/>
      <c r="Q449" s="86"/>
      <c r="R449" s="86"/>
      <c r="S449" s="86"/>
      <c r="T449" s="87"/>
      <c r="U449" s="40"/>
      <c r="V449" s="40"/>
      <c r="W449" s="40"/>
      <c r="X449" s="40"/>
      <c r="Y449" s="40"/>
      <c r="Z449" s="40"/>
      <c r="AA449" s="40"/>
      <c r="AB449" s="40"/>
      <c r="AC449" s="40"/>
      <c r="AD449" s="40"/>
      <c r="AE449" s="40"/>
      <c r="AT449" s="19" t="s">
        <v>132</v>
      </c>
      <c r="AU449" s="19" t="s">
        <v>81</v>
      </c>
    </row>
    <row r="450" s="13" customFormat="1">
      <c r="A450" s="13"/>
      <c r="B450" s="233"/>
      <c r="C450" s="234"/>
      <c r="D450" s="228" t="s">
        <v>136</v>
      </c>
      <c r="E450" s="235" t="s">
        <v>20</v>
      </c>
      <c r="F450" s="236" t="s">
        <v>697</v>
      </c>
      <c r="G450" s="234"/>
      <c r="H450" s="235" t="s">
        <v>20</v>
      </c>
      <c r="I450" s="237"/>
      <c r="J450" s="234"/>
      <c r="K450" s="234"/>
      <c r="L450" s="238"/>
      <c r="M450" s="239"/>
      <c r="N450" s="240"/>
      <c r="O450" s="240"/>
      <c r="P450" s="240"/>
      <c r="Q450" s="240"/>
      <c r="R450" s="240"/>
      <c r="S450" s="240"/>
      <c r="T450" s="241"/>
      <c r="U450" s="13"/>
      <c r="V450" s="13"/>
      <c r="W450" s="13"/>
      <c r="X450" s="13"/>
      <c r="Y450" s="13"/>
      <c r="Z450" s="13"/>
      <c r="AA450" s="13"/>
      <c r="AB450" s="13"/>
      <c r="AC450" s="13"/>
      <c r="AD450" s="13"/>
      <c r="AE450" s="13"/>
      <c r="AT450" s="242" t="s">
        <v>136</v>
      </c>
      <c r="AU450" s="242" t="s">
        <v>81</v>
      </c>
      <c r="AV450" s="13" t="s">
        <v>8</v>
      </c>
      <c r="AW450" s="13" t="s">
        <v>33</v>
      </c>
      <c r="AX450" s="13" t="s">
        <v>72</v>
      </c>
      <c r="AY450" s="242" t="s">
        <v>122</v>
      </c>
    </row>
    <row r="451" s="14" customFormat="1">
      <c r="A451" s="14"/>
      <c r="B451" s="243"/>
      <c r="C451" s="244"/>
      <c r="D451" s="228" t="s">
        <v>136</v>
      </c>
      <c r="E451" s="245" t="s">
        <v>20</v>
      </c>
      <c r="F451" s="246" t="s">
        <v>698</v>
      </c>
      <c r="G451" s="244"/>
      <c r="H451" s="247">
        <v>8.9800000000000004</v>
      </c>
      <c r="I451" s="248"/>
      <c r="J451" s="244"/>
      <c r="K451" s="244"/>
      <c r="L451" s="249"/>
      <c r="M451" s="250"/>
      <c r="N451" s="251"/>
      <c r="O451" s="251"/>
      <c r="P451" s="251"/>
      <c r="Q451" s="251"/>
      <c r="R451" s="251"/>
      <c r="S451" s="251"/>
      <c r="T451" s="252"/>
      <c r="U451" s="14"/>
      <c r="V451" s="14"/>
      <c r="W451" s="14"/>
      <c r="X451" s="14"/>
      <c r="Y451" s="14"/>
      <c r="Z451" s="14"/>
      <c r="AA451" s="14"/>
      <c r="AB451" s="14"/>
      <c r="AC451" s="14"/>
      <c r="AD451" s="14"/>
      <c r="AE451" s="14"/>
      <c r="AT451" s="253" t="s">
        <v>136</v>
      </c>
      <c r="AU451" s="253" t="s">
        <v>81</v>
      </c>
      <c r="AV451" s="14" t="s">
        <v>81</v>
      </c>
      <c r="AW451" s="14" t="s">
        <v>33</v>
      </c>
      <c r="AX451" s="14" t="s">
        <v>8</v>
      </c>
      <c r="AY451" s="253" t="s">
        <v>122</v>
      </c>
    </row>
    <row r="452" s="2" customFormat="1" ht="16.5" customHeight="1">
      <c r="A452" s="40"/>
      <c r="B452" s="41"/>
      <c r="C452" s="216" t="s">
        <v>699</v>
      </c>
      <c r="D452" s="216" t="s">
        <v>125</v>
      </c>
      <c r="E452" s="217" t="s">
        <v>700</v>
      </c>
      <c r="F452" s="218" t="s">
        <v>701</v>
      </c>
      <c r="G452" s="219" t="s">
        <v>295</v>
      </c>
      <c r="H452" s="220">
        <v>56.75</v>
      </c>
      <c r="I452" s="221"/>
      <c r="J452" s="220">
        <f>ROUND(I452*H452,0)</f>
        <v>0</v>
      </c>
      <c r="K452" s="218" t="s">
        <v>149</v>
      </c>
      <c r="L452" s="46"/>
      <c r="M452" s="222" t="s">
        <v>20</v>
      </c>
      <c r="N452" s="223" t="s">
        <v>43</v>
      </c>
      <c r="O452" s="86"/>
      <c r="P452" s="224">
        <f>O452*H452</f>
        <v>0</v>
      </c>
      <c r="Q452" s="224">
        <v>0</v>
      </c>
      <c r="R452" s="224">
        <f>Q452*H452</f>
        <v>0</v>
      </c>
      <c r="S452" s="224">
        <v>0.0025999999999999999</v>
      </c>
      <c r="T452" s="225">
        <f>S452*H452</f>
        <v>0.14754999999999999</v>
      </c>
      <c r="U452" s="40"/>
      <c r="V452" s="40"/>
      <c r="W452" s="40"/>
      <c r="X452" s="40"/>
      <c r="Y452" s="40"/>
      <c r="Z452" s="40"/>
      <c r="AA452" s="40"/>
      <c r="AB452" s="40"/>
      <c r="AC452" s="40"/>
      <c r="AD452" s="40"/>
      <c r="AE452" s="40"/>
      <c r="AR452" s="226" t="s">
        <v>224</v>
      </c>
      <c r="AT452" s="226" t="s">
        <v>125</v>
      </c>
      <c r="AU452" s="226" t="s">
        <v>81</v>
      </c>
      <c r="AY452" s="19" t="s">
        <v>122</v>
      </c>
      <c r="BE452" s="227">
        <f>IF(N452="základní",J452,0)</f>
        <v>0</v>
      </c>
      <c r="BF452" s="227">
        <f>IF(N452="snížená",J452,0)</f>
        <v>0</v>
      </c>
      <c r="BG452" s="227">
        <f>IF(N452="zákl. přenesená",J452,0)</f>
        <v>0</v>
      </c>
      <c r="BH452" s="227">
        <f>IF(N452="sníž. přenesená",J452,0)</f>
        <v>0</v>
      </c>
      <c r="BI452" s="227">
        <f>IF(N452="nulová",J452,0)</f>
        <v>0</v>
      </c>
      <c r="BJ452" s="19" t="s">
        <v>8</v>
      </c>
      <c r="BK452" s="227">
        <f>ROUND(I452*H452,0)</f>
        <v>0</v>
      </c>
      <c r="BL452" s="19" t="s">
        <v>224</v>
      </c>
      <c r="BM452" s="226" t="s">
        <v>702</v>
      </c>
    </row>
    <row r="453" s="2" customFormat="1">
      <c r="A453" s="40"/>
      <c r="B453" s="41"/>
      <c r="C453" s="42"/>
      <c r="D453" s="228" t="s">
        <v>132</v>
      </c>
      <c r="E453" s="42"/>
      <c r="F453" s="229" t="s">
        <v>703</v>
      </c>
      <c r="G453" s="42"/>
      <c r="H453" s="42"/>
      <c r="I453" s="134"/>
      <c r="J453" s="42"/>
      <c r="K453" s="42"/>
      <c r="L453" s="46"/>
      <c r="M453" s="230"/>
      <c r="N453" s="231"/>
      <c r="O453" s="86"/>
      <c r="P453" s="86"/>
      <c r="Q453" s="86"/>
      <c r="R453" s="86"/>
      <c r="S453" s="86"/>
      <c r="T453" s="87"/>
      <c r="U453" s="40"/>
      <c r="V453" s="40"/>
      <c r="W453" s="40"/>
      <c r="X453" s="40"/>
      <c r="Y453" s="40"/>
      <c r="Z453" s="40"/>
      <c r="AA453" s="40"/>
      <c r="AB453" s="40"/>
      <c r="AC453" s="40"/>
      <c r="AD453" s="40"/>
      <c r="AE453" s="40"/>
      <c r="AT453" s="19" t="s">
        <v>132</v>
      </c>
      <c r="AU453" s="19" t="s">
        <v>81</v>
      </c>
    </row>
    <row r="454" s="14" customFormat="1">
      <c r="A454" s="14"/>
      <c r="B454" s="243"/>
      <c r="C454" s="244"/>
      <c r="D454" s="228" t="s">
        <v>136</v>
      </c>
      <c r="E454" s="245" t="s">
        <v>20</v>
      </c>
      <c r="F454" s="246" t="s">
        <v>704</v>
      </c>
      <c r="G454" s="244"/>
      <c r="H454" s="247">
        <v>56.75</v>
      </c>
      <c r="I454" s="248"/>
      <c r="J454" s="244"/>
      <c r="K454" s="244"/>
      <c r="L454" s="249"/>
      <c r="M454" s="250"/>
      <c r="N454" s="251"/>
      <c r="O454" s="251"/>
      <c r="P454" s="251"/>
      <c r="Q454" s="251"/>
      <c r="R454" s="251"/>
      <c r="S454" s="251"/>
      <c r="T454" s="252"/>
      <c r="U454" s="14"/>
      <c r="V454" s="14"/>
      <c r="W454" s="14"/>
      <c r="X454" s="14"/>
      <c r="Y454" s="14"/>
      <c r="Z454" s="14"/>
      <c r="AA454" s="14"/>
      <c r="AB454" s="14"/>
      <c r="AC454" s="14"/>
      <c r="AD454" s="14"/>
      <c r="AE454" s="14"/>
      <c r="AT454" s="253" t="s">
        <v>136</v>
      </c>
      <c r="AU454" s="253" t="s">
        <v>81</v>
      </c>
      <c r="AV454" s="14" t="s">
        <v>81</v>
      </c>
      <c r="AW454" s="14" t="s">
        <v>33</v>
      </c>
      <c r="AX454" s="14" t="s">
        <v>8</v>
      </c>
      <c r="AY454" s="253" t="s">
        <v>122</v>
      </c>
    </row>
    <row r="455" s="2" customFormat="1" ht="16.5" customHeight="1">
      <c r="A455" s="40"/>
      <c r="B455" s="41"/>
      <c r="C455" s="216" t="s">
        <v>705</v>
      </c>
      <c r="D455" s="216" t="s">
        <v>125</v>
      </c>
      <c r="E455" s="217" t="s">
        <v>706</v>
      </c>
      <c r="F455" s="218" t="s">
        <v>707</v>
      </c>
      <c r="G455" s="219" t="s">
        <v>295</v>
      </c>
      <c r="H455" s="220">
        <v>26</v>
      </c>
      <c r="I455" s="221"/>
      <c r="J455" s="220">
        <f>ROUND(I455*H455,0)</f>
        <v>0</v>
      </c>
      <c r="K455" s="218" t="s">
        <v>149</v>
      </c>
      <c r="L455" s="46"/>
      <c r="M455" s="222" t="s">
        <v>20</v>
      </c>
      <c r="N455" s="223" t="s">
        <v>43</v>
      </c>
      <c r="O455" s="86"/>
      <c r="P455" s="224">
        <f>O455*H455</f>
        <v>0</v>
      </c>
      <c r="Q455" s="224">
        <v>0</v>
      </c>
      <c r="R455" s="224">
        <f>Q455*H455</f>
        <v>0</v>
      </c>
      <c r="S455" s="224">
        <v>0.0039399999999999999</v>
      </c>
      <c r="T455" s="225">
        <f>S455*H455</f>
        <v>0.10244</v>
      </c>
      <c r="U455" s="40"/>
      <c r="V455" s="40"/>
      <c r="W455" s="40"/>
      <c r="X455" s="40"/>
      <c r="Y455" s="40"/>
      <c r="Z455" s="40"/>
      <c r="AA455" s="40"/>
      <c r="AB455" s="40"/>
      <c r="AC455" s="40"/>
      <c r="AD455" s="40"/>
      <c r="AE455" s="40"/>
      <c r="AR455" s="226" t="s">
        <v>224</v>
      </c>
      <c r="AT455" s="226" t="s">
        <v>125</v>
      </c>
      <c r="AU455" s="226" t="s">
        <v>81</v>
      </c>
      <c r="AY455" s="19" t="s">
        <v>122</v>
      </c>
      <c r="BE455" s="227">
        <f>IF(N455="základní",J455,0)</f>
        <v>0</v>
      </c>
      <c r="BF455" s="227">
        <f>IF(N455="snížená",J455,0)</f>
        <v>0</v>
      </c>
      <c r="BG455" s="227">
        <f>IF(N455="zákl. přenesená",J455,0)</f>
        <v>0</v>
      </c>
      <c r="BH455" s="227">
        <f>IF(N455="sníž. přenesená",J455,0)</f>
        <v>0</v>
      </c>
      <c r="BI455" s="227">
        <f>IF(N455="nulová",J455,0)</f>
        <v>0</v>
      </c>
      <c r="BJ455" s="19" t="s">
        <v>8</v>
      </c>
      <c r="BK455" s="227">
        <f>ROUND(I455*H455,0)</f>
        <v>0</v>
      </c>
      <c r="BL455" s="19" t="s">
        <v>224</v>
      </c>
      <c r="BM455" s="226" t="s">
        <v>708</v>
      </c>
    </row>
    <row r="456" s="2" customFormat="1">
      <c r="A456" s="40"/>
      <c r="B456" s="41"/>
      <c r="C456" s="42"/>
      <c r="D456" s="228" t="s">
        <v>132</v>
      </c>
      <c r="E456" s="42"/>
      <c r="F456" s="229" t="s">
        <v>709</v>
      </c>
      <c r="G456" s="42"/>
      <c r="H456" s="42"/>
      <c r="I456" s="134"/>
      <c r="J456" s="42"/>
      <c r="K456" s="42"/>
      <c r="L456" s="46"/>
      <c r="M456" s="230"/>
      <c r="N456" s="231"/>
      <c r="O456" s="86"/>
      <c r="P456" s="86"/>
      <c r="Q456" s="86"/>
      <c r="R456" s="86"/>
      <c r="S456" s="86"/>
      <c r="T456" s="87"/>
      <c r="U456" s="40"/>
      <c r="V456" s="40"/>
      <c r="W456" s="40"/>
      <c r="X456" s="40"/>
      <c r="Y456" s="40"/>
      <c r="Z456" s="40"/>
      <c r="AA456" s="40"/>
      <c r="AB456" s="40"/>
      <c r="AC456" s="40"/>
      <c r="AD456" s="40"/>
      <c r="AE456" s="40"/>
      <c r="AT456" s="19" t="s">
        <v>132</v>
      </c>
      <c r="AU456" s="19" t="s">
        <v>81</v>
      </c>
    </row>
    <row r="457" s="14" customFormat="1">
      <c r="A457" s="14"/>
      <c r="B457" s="243"/>
      <c r="C457" s="244"/>
      <c r="D457" s="228" t="s">
        <v>136</v>
      </c>
      <c r="E457" s="245" t="s">
        <v>20</v>
      </c>
      <c r="F457" s="246" t="s">
        <v>710</v>
      </c>
      <c r="G457" s="244"/>
      <c r="H457" s="247">
        <v>26</v>
      </c>
      <c r="I457" s="248"/>
      <c r="J457" s="244"/>
      <c r="K457" s="244"/>
      <c r="L457" s="249"/>
      <c r="M457" s="250"/>
      <c r="N457" s="251"/>
      <c r="O457" s="251"/>
      <c r="P457" s="251"/>
      <c r="Q457" s="251"/>
      <c r="R457" s="251"/>
      <c r="S457" s="251"/>
      <c r="T457" s="252"/>
      <c r="U457" s="14"/>
      <c r="V457" s="14"/>
      <c r="W457" s="14"/>
      <c r="X457" s="14"/>
      <c r="Y457" s="14"/>
      <c r="Z457" s="14"/>
      <c r="AA457" s="14"/>
      <c r="AB457" s="14"/>
      <c r="AC457" s="14"/>
      <c r="AD457" s="14"/>
      <c r="AE457" s="14"/>
      <c r="AT457" s="253" t="s">
        <v>136</v>
      </c>
      <c r="AU457" s="253" t="s">
        <v>81</v>
      </c>
      <c r="AV457" s="14" t="s">
        <v>81</v>
      </c>
      <c r="AW457" s="14" t="s">
        <v>33</v>
      </c>
      <c r="AX457" s="14" t="s">
        <v>8</v>
      </c>
      <c r="AY457" s="253" t="s">
        <v>122</v>
      </c>
    </row>
    <row r="458" s="2" customFormat="1" ht="16.5" customHeight="1">
      <c r="A458" s="40"/>
      <c r="B458" s="41"/>
      <c r="C458" s="216" t="s">
        <v>711</v>
      </c>
      <c r="D458" s="216" t="s">
        <v>125</v>
      </c>
      <c r="E458" s="217" t="s">
        <v>712</v>
      </c>
      <c r="F458" s="218" t="s">
        <v>713</v>
      </c>
      <c r="G458" s="219" t="s">
        <v>295</v>
      </c>
      <c r="H458" s="220">
        <v>13.6</v>
      </c>
      <c r="I458" s="221"/>
      <c r="J458" s="220">
        <f>ROUND(I458*H458,0)</f>
        <v>0</v>
      </c>
      <c r="K458" s="218" t="s">
        <v>20</v>
      </c>
      <c r="L458" s="46"/>
      <c r="M458" s="222" t="s">
        <v>20</v>
      </c>
      <c r="N458" s="223" t="s">
        <v>43</v>
      </c>
      <c r="O458" s="86"/>
      <c r="P458" s="224">
        <f>O458*H458</f>
        <v>0</v>
      </c>
      <c r="Q458" s="224">
        <v>0.00089999999999999998</v>
      </c>
      <c r="R458" s="224">
        <f>Q458*H458</f>
        <v>0.012239999999999999</v>
      </c>
      <c r="S458" s="224">
        <v>0</v>
      </c>
      <c r="T458" s="225">
        <f>S458*H458</f>
        <v>0</v>
      </c>
      <c r="U458" s="40"/>
      <c r="V458" s="40"/>
      <c r="W458" s="40"/>
      <c r="X458" s="40"/>
      <c r="Y458" s="40"/>
      <c r="Z458" s="40"/>
      <c r="AA458" s="40"/>
      <c r="AB458" s="40"/>
      <c r="AC458" s="40"/>
      <c r="AD458" s="40"/>
      <c r="AE458" s="40"/>
      <c r="AR458" s="226" t="s">
        <v>224</v>
      </c>
      <c r="AT458" s="226" t="s">
        <v>125</v>
      </c>
      <c r="AU458" s="226" t="s">
        <v>81</v>
      </c>
      <c r="AY458" s="19" t="s">
        <v>122</v>
      </c>
      <c r="BE458" s="227">
        <f>IF(N458="základní",J458,0)</f>
        <v>0</v>
      </c>
      <c r="BF458" s="227">
        <f>IF(N458="snížená",J458,0)</f>
        <v>0</v>
      </c>
      <c r="BG458" s="227">
        <f>IF(N458="zákl. přenesená",J458,0)</f>
        <v>0</v>
      </c>
      <c r="BH458" s="227">
        <f>IF(N458="sníž. přenesená",J458,0)</f>
        <v>0</v>
      </c>
      <c r="BI458" s="227">
        <f>IF(N458="nulová",J458,0)</f>
        <v>0</v>
      </c>
      <c r="BJ458" s="19" t="s">
        <v>8</v>
      </c>
      <c r="BK458" s="227">
        <f>ROUND(I458*H458,0)</f>
        <v>0</v>
      </c>
      <c r="BL458" s="19" t="s">
        <v>224</v>
      </c>
      <c r="BM458" s="226" t="s">
        <v>714</v>
      </c>
    </row>
    <row r="459" s="2" customFormat="1">
      <c r="A459" s="40"/>
      <c r="B459" s="41"/>
      <c r="C459" s="42"/>
      <c r="D459" s="228" t="s">
        <v>132</v>
      </c>
      <c r="E459" s="42"/>
      <c r="F459" s="229" t="s">
        <v>713</v>
      </c>
      <c r="G459" s="42"/>
      <c r="H459" s="42"/>
      <c r="I459" s="134"/>
      <c r="J459" s="42"/>
      <c r="K459" s="42"/>
      <c r="L459" s="46"/>
      <c r="M459" s="230"/>
      <c r="N459" s="231"/>
      <c r="O459" s="86"/>
      <c r="P459" s="86"/>
      <c r="Q459" s="86"/>
      <c r="R459" s="86"/>
      <c r="S459" s="86"/>
      <c r="T459" s="87"/>
      <c r="U459" s="40"/>
      <c r="V459" s="40"/>
      <c r="W459" s="40"/>
      <c r="X459" s="40"/>
      <c r="Y459" s="40"/>
      <c r="Z459" s="40"/>
      <c r="AA459" s="40"/>
      <c r="AB459" s="40"/>
      <c r="AC459" s="40"/>
      <c r="AD459" s="40"/>
      <c r="AE459" s="40"/>
      <c r="AT459" s="19" t="s">
        <v>132</v>
      </c>
      <c r="AU459" s="19" t="s">
        <v>81</v>
      </c>
    </row>
    <row r="460" s="13" customFormat="1">
      <c r="A460" s="13"/>
      <c r="B460" s="233"/>
      <c r="C460" s="234"/>
      <c r="D460" s="228" t="s">
        <v>136</v>
      </c>
      <c r="E460" s="235" t="s">
        <v>20</v>
      </c>
      <c r="F460" s="236" t="s">
        <v>697</v>
      </c>
      <c r="G460" s="234"/>
      <c r="H460" s="235" t="s">
        <v>20</v>
      </c>
      <c r="I460" s="237"/>
      <c r="J460" s="234"/>
      <c r="K460" s="234"/>
      <c r="L460" s="238"/>
      <c r="M460" s="239"/>
      <c r="N460" s="240"/>
      <c r="O460" s="240"/>
      <c r="P460" s="240"/>
      <c r="Q460" s="240"/>
      <c r="R460" s="240"/>
      <c r="S460" s="240"/>
      <c r="T460" s="241"/>
      <c r="U460" s="13"/>
      <c r="V460" s="13"/>
      <c r="W460" s="13"/>
      <c r="X460" s="13"/>
      <c r="Y460" s="13"/>
      <c r="Z460" s="13"/>
      <c r="AA460" s="13"/>
      <c r="AB460" s="13"/>
      <c r="AC460" s="13"/>
      <c r="AD460" s="13"/>
      <c r="AE460" s="13"/>
      <c r="AT460" s="242" t="s">
        <v>136</v>
      </c>
      <c r="AU460" s="242" t="s">
        <v>81</v>
      </c>
      <c r="AV460" s="13" t="s">
        <v>8</v>
      </c>
      <c r="AW460" s="13" t="s">
        <v>33</v>
      </c>
      <c r="AX460" s="13" t="s">
        <v>72</v>
      </c>
      <c r="AY460" s="242" t="s">
        <v>122</v>
      </c>
    </row>
    <row r="461" s="14" customFormat="1">
      <c r="A461" s="14"/>
      <c r="B461" s="243"/>
      <c r="C461" s="244"/>
      <c r="D461" s="228" t="s">
        <v>136</v>
      </c>
      <c r="E461" s="245" t="s">
        <v>20</v>
      </c>
      <c r="F461" s="246" t="s">
        <v>715</v>
      </c>
      <c r="G461" s="244"/>
      <c r="H461" s="247">
        <v>13.6</v>
      </c>
      <c r="I461" s="248"/>
      <c r="J461" s="244"/>
      <c r="K461" s="244"/>
      <c r="L461" s="249"/>
      <c r="M461" s="250"/>
      <c r="N461" s="251"/>
      <c r="O461" s="251"/>
      <c r="P461" s="251"/>
      <c r="Q461" s="251"/>
      <c r="R461" s="251"/>
      <c r="S461" s="251"/>
      <c r="T461" s="252"/>
      <c r="U461" s="14"/>
      <c r="V461" s="14"/>
      <c r="W461" s="14"/>
      <c r="X461" s="14"/>
      <c r="Y461" s="14"/>
      <c r="Z461" s="14"/>
      <c r="AA461" s="14"/>
      <c r="AB461" s="14"/>
      <c r="AC461" s="14"/>
      <c r="AD461" s="14"/>
      <c r="AE461" s="14"/>
      <c r="AT461" s="253" t="s">
        <v>136</v>
      </c>
      <c r="AU461" s="253" t="s">
        <v>81</v>
      </c>
      <c r="AV461" s="14" t="s">
        <v>81</v>
      </c>
      <c r="AW461" s="14" t="s">
        <v>33</v>
      </c>
      <c r="AX461" s="14" t="s">
        <v>8</v>
      </c>
      <c r="AY461" s="253" t="s">
        <v>122</v>
      </c>
    </row>
    <row r="462" s="2" customFormat="1" ht="16.5" customHeight="1">
      <c r="A462" s="40"/>
      <c r="B462" s="41"/>
      <c r="C462" s="216" t="s">
        <v>716</v>
      </c>
      <c r="D462" s="216" t="s">
        <v>125</v>
      </c>
      <c r="E462" s="217" t="s">
        <v>717</v>
      </c>
      <c r="F462" s="218" t="s">
        <v>718</v>
      </c>
      <c r="G462" s="219" t="s">
        <v>295</v>
      </c>
      <c r="H462" s="220">
        <v>13.6</v>
      </c>
      <c r="I462" s="221"/>
      <c r="J462" s="220">
        <f>ROUND(I462*H462,0)</f>
        <v>0</v>
      </c>
      <c r="K462" s="218" t="s">
        <v>20</v>
      </c>
      <c r="L462" s="46"/>
      <c r="M462" s="222" t="s">
        <v>20</v>
      </c>
      <c r="N462" s="223" t="s">
        <v>43</v>
      </c>
      <c r="O462" s="86"/>
      <c r="P462" s="224">
        <f>O462*H462</f>
        <v>0</v>
      </c>
      <c r="Q462" s="224">
        <v>0.00073402000000000005</v>
      </c>
      <c r="R462" s="224">
        <f>Q462*H462</f>
        <v>0.0099826719999999997</v>
      </c>
      <c r="S462" s="224">
        <v>0</v>
      </c>
      <c r="T462" s="225">
        <f>S462*H462</f>
        <v>0</v>
      </c>
      <c r="U462" s="40"/>
      <c r="V462" s="40"/>
      <c r="W462" s="40"/>
      <c r="X462" s="40"/>
      <c r="Y462" s="40"/>
      <c r="Z462" s="40"/>
      <c r="AA462" s="40"/>
      <c r="AB462" s="40"/>
      <c r="AC462" s="40"/>
      <c r="AD462" s="40"/>
      <c r="AE462" s="40"/>
      <c r="AR462" s="226" t="s">
        <v>224</v>
      </c>
      <c r="AT462" s="226" t="s">
        <v>125</v>
      </c>
      <c r="AU462" s="226" t="s">
        <v>81</v>
      </c>
      <c r="AY462" s="19" t="s">
        <v>122</v>
      </c>
      <c r="BE462" s="227">
        <f>IF(N462="základní",J462,0)</f>
        <v>0</v>
      </c>
      <c r="BF462" s="227">
        <f>IF(N462="snížená",J462,0)</f>
        <v>0</v>
      </c>
      <c r="BG462" s="227">
        <f>IF(N462="zákl. přenesená",J462,0)</f>
        <v>0</v>
      </c>
      <c r="BH462" s="227">
        <f>IF(N462="sníž. přenesená",J462,0)</f>
        <v>0</v>
      </c>
      <c r="BI462" s="227">
        <f>IF(N462="nulová",J462,0)</f>
        <v>0</v>
      </c>
      <c r="BJ462" s="19" t="s">
        <v>8</v>
      </c>
      <c r="BK462" s="227">
        <f>ROUND(I462*H462,0)</f>
        <v>0</v>
      </c>
      <c r="BL462" s="19" t="s">
        <v>224</v>
      </c>
      <c r="BM462" s="226" t="s">
        <v>719</v>
      </c>
    </row>
    <row r="463" s="2" customFormat="1">
      <c r="A463" s="40"/>
      <c r="B463" s="41"/>
      <c r="C463" s="42"/>
      <c r="D463" s="228" t="s">
        <v>132</v>
      </c>
      <c r="E463" s="42"/>
      <c r="F463" s="229" t="s">
        <v>720</v>
      </c>
      <c r="G463" s="42"/>
      <c r="H463" s="42"/>
      <c r="I463" s="134"/>
      <c r="J463" s="42"/>
      <c r="K463" s="42"/>
      <c r="L463" s="46"/>
      <c r="M463" s="230"/>
      <c r="N463" s="231"/>
      <c r="O463" s="86"/>
      <c r="P463" s="86"/>
      <c r="Q463" s="86"/>
      <c r="R463" s="86"/>
      <c r="S463" s="86"/>
      <c r="T463" s="87"/>
      <c r="U463" s="40"/>
      <c r="V463" s="40"/>
      <c r="W463" s="40"/>
      <c r="X463" s="40"/>
      <c r="Y463" s="40"/>
      <c r="Z463" s="40"/>
      <c r="AA463" s="40"/>
      <c r="AB463" s="40"/>
      <c r="AC463" s="40"/>
      <c r="AD463" s="40"/>
      <c r="AE463" s="40"/>
      <c r="AT463" s="19" t="s">
        <v>132</v>
      </c>
      <c r="AU463" s="19" t="s">
        <v>81</v>
      </c>
    </row>
    <row r="464" s="13" customFormat="1">
      <c r="A464" s="13"/>
      <c r="B464" s="233"/>
      <c r="C464" s="234"/>
      <c r="D464" s="228" t="s">
        <v>136</v>
      </c>
      <c r="E464" s="235" t="s">
        <v>20</v>
      </c>
      <c r="F464" s="236" t="s">
        <v>697</v>
      </c>
      <c r="G464" s="234"/>
      <c r="H464" s="235" t="s">
        <v>20</v>
      </c>
      <c r="I464" s="237"/>
      <c r="J464" s="234"/>
      <c r="K464" s="234"/>
      <c r="L464" s="238"/>
      <c r="M464" s="239"/>
      <c r="N464" s="240"/>
      <c r="O464" s="240"/>
      <c r="P464" s="240"/>
      <c r="Q464" s="240"/>
      <c r="R464" s="240"/>
      <c r="S464" s="240"/>
      <c r="T464" s="241"/>
      <c r="U464" s="13"/>
      <c r="V464" s="13"/>
      <c r="W464" s="13"/>
      <c r="X464" s="13"/>
      <c r="Y464" s="13"/>
      <c r="Z464" s="13"/>
      <c r="AA464" s="13"/>
      <c r="AB464" s="13"/>
      <c r="AC464" s="13"/>
      <c r="AD464" s="13"/>
      <c r="AE464" s="13"/>
      <c r="AT464" s="242" t="s">
        <v>136</v>
      </c>
      <c r="AU464" s="242" t="s">
        <v>81</v>
      </c>
      <c r="AV464" s="13" t="s">
        <v>8</v>
      </c>
      <c r="AW464" s="13" t="s">
        <v>33</v>
      </c>
      <c r="AX464" s="13" t="s">
        <v>72</v>
      </c>
      <c r="AY464" s="242" t="s">
        <v>122</v>
      </c>
    </row>
    <row r="465" s="14" customFormat="1">
      <c r="A465" s="14"/>
      <c r="B465" s="243"/>
      <c r="C465" s="244"/>
      <c r="D465" s="228" t="s">
        <v>136</v>
      </c>
      <c r="E465" s="245" t="s">
        <v>20</v>
      </c>
      <c r="F465" s="246" t="s">
        <v>715</v>
      </c>
      <c r="G465" s="244"/>
      <c r="H465" s="247">
        <v>13.6</v>
      </c>
      <c r="I465" s="248"/>
      <c r="J465" s="244"/>
      <c r="K465" s="244"/>
      <c r="L465" s="249"/>
      <c r="M465" s="250"/>
      <c r="N465" s="251"/>
      <c r="O465" s="251"/>
      <c r="P465" s="251"/>
      <c r="Q465" s="251"/>
      <c r="R465" s="251"/>
      <c r="S465" s="251"/>
      <c r="T465" s="252"/>
      <c r="U465" s="14"/>
      <c r="V465" s="14"/>
      <c r="W465" s="14"/>
      <c r="X465" s="14"/>
      <c r="Y465" s="14"/>
      <c r="Z465" s="14"/>
      <c r="AA465" s="14"/>
      <c r="AB465" s="14"/>
      <c r="AC465" s="14"/>
      <c r="AD465" s="14"/>
      <c r="AE465" s="14"/>
      <c r="AT465" s="253" t="s">
        <v>136</v>
      </c>
      <c r="AU465" s="253" t="s">
        <v>81</v>
      </c>
      <c r="AV465" s="14" t="s">
        <v>81</v>
      </c>
      <c r="AW465" s="14" t="s">
        <v>33</v>
      </c>
      <c r="AX465" s="14" t="s">
        <v>8</v>
      </c>
      <c r="AY465" s="253" t="s">
        <v>122</v>
      </c>
    </row>
    <row r="466" s="2" customFormat="1" ht="16.5" customHeight="1">
      <c r="A466" s="40"/>
      <c r="B466" s="41"/>
      <c r="C466" s="216" t="s">
        <v>721</v>
      </c>
      <c r="D466" s="216" t="s">
        <v>125</v>
      </c>
      <c r="E466" s="217" t="s">
        <v>722</v>
      </c>
      <c r="F466" s="218" t="s">
        <v>723</v>
      </c>
      <c r="G466" s="219" t="s">
        <v>309</v>
      </c>
      <c r="H466" s="220">
        <v>1</v>
      </c>
      <c r="I466" s="221"/>
      <c r="J466" s="220">
        <f>ROUND(I466*H466,0)</f>
        <v>0</v>
      </c>
      <c r="K466" s="218" t="s">
        <v>20</v>
      </c>
      <c r="L466" s="46"/>
      <c r="M466" s="222" t="s">
        <v>20</v>
      </c>
      <c r="N466" s="223" t="s">
        <v>43</v>
      </c>
      <c r="O466" s="86"/>
      <c r="P466" s="224">
        <f>O466*H466</f>
        <v>0</v>
      </c>
      <c r="Q466" s="224">
        <v>0</v>
      </c>
      <c r="R466" s="224">
        <f>Q466*H466</f>
        <v>0</v>
      </c>
      <c r="S466" s="224">
        <v>0</v>
      </c>
      <c r="T466" s="225">
        <f>S466*H466</f>
        <v>0</v>
      </c>
      <c r="U466" s="40"/>
      <c r="V466" s="40"/>
      <c r="W466" s="40"/>
      <c r="X466" s="40"/>
      <c r="Y466" s="40"/>
      <c r="Z466" s="40"/>
      <c r="AA466" s="40"/>
      <c r="AB466" s="40"/>
      <c r="AC466" s="40"/>
      <c r="AD466" s="40"/>
      <c r="AE466" s="40"/>
      <c r="AR466" s="226" t="s">
        <v>224</v>
      </c>
      <c r="AT466" s="226" t="s">
        <v>125</v>
      </c>
      <c r="AU466" s="226" t="s">
        <v>81</v>
      </c>
      <c r="AY466" s="19" t="s">
        <v>122</v>
      </c>
      <c r="BE466" s="227">
        <f>IF(N466="základní",J466,0)</f>
        <v>0</v>
      </c>
      <c r="BF466" s="227">
        <f>IF(N466="snížená",J466,0)</f>
        <v>0</v>
      </c>
      <c r="BG466" s="227">
        <f>IF(N466="zákl. přenesená",J466,0)</f>
        <v>0</v>
      </c>
      <c r="BH466" s="227">
        <f>IF(N466="sníž. přenesená",J466,0)</f>
        <v>0</v>
      </c>
      <c r="BI466" s="227">
        <f>IF(N466="nulová",J466,0)</f>
        <v>0</v>
      </c>
      <c r="BJ466" s="19" t="s">
        <v>8</v>
      </c>
      <c r="BK466" s="227">
        <f>ROUND(I466*H466,0)</f>
        <v>0</v>
      </c>
      <c r="BL466" s="19" t="s">
        <v>224</v>
      </c>
      <c r="BM466" s="226" t="s">
        <v>724</v>
      </c>
    </row>
    <row r="467" s="2" customFormat="1">
      <c r="A467" s="40"/>
      <c r="B467" s="41"/>
      <c r="C467" s="42"/>
      <c r="D467" s="228" t="s">
        <v>132</v>
      </c>
      <c r="E467" s="42"/>
      <c r="F467" s="229" t="s">
        <v>723</v>
      </c>
      <c r="G467" s="42"/>
      <c r="H467" s="42"/>
      <c r="I467" s="134"/>
      <c r="J467" s="42"/>
      <c r="K467" s="42"/>
      <c r="L467" s="46"/>
      <c r="M467" s="230"/>
      <c r="N467" s="231"/>
      <c r="O467" s="86"/>
      <c r="P467" s="86"/>
      <c r="Q467" s="86"/>
      <c r="R467" s="86"/>
      <c r="S467" s="86"/>
      <c r="T467" s="87"/>
      <c r="U467" s="40"/>
      <c r="V467" s="40"/>
      <c r="W467" s="40"/>
      <c r="X467" s="40"/>
      <c r="Y467" s="40"/>
      <c r="Z467" s="40"/>
      <c r="AA467" s="40"/>
      <c r="AB467" s="40"/>
      <c r="AC467" s="40"/>
      <c r="AD467" s="40"/>
      <c r="AE467" s="40"/>
      <c r="AT467" s="19" t="s">
        <v>132</v>
      </c>
      <c r="AU467" s="19" t="s">
        <v>81</v>
      </c>
    </row>
    <row r="468" s="2" customFormat="1" ht="16.5" customHeight="1">
      <c r="A468" s="40"/>
      <c r="B468" s="41"/>
      <c r="C468" s="216" t="s">
        <v>725</v>
      </c>
      <c r="D468" s="216" t="s">
        <v>125</v>
      </c>
      <c r="E468" s="217" t="s">
        <v>726</v>
      </c>
      <c r="F468" s="218" t="s">
        <v>727</v>
      </c>
      <c r="G468" s="219" t="s">
        <v>128</v>
      </c>
      <c r="H468" s="220">
        <v>35.200000000000003</v>
      </c>
      <c r="I468" s="221"/>
      <c r="J468" s="220">
        <f>ROUND(I468*H468,0)</f>
        <v>0</v>
      </c>
      <c r="K468" s="218" t="s">
        <v>20</v>
      </c>
      <c r="L468" s="46"/>
      <c r="M468" s="222" t="s">
        <v>20</v>
      </c>
      <c r="N468" s="223" t="s">
        <v>43</v>
      </c>
      <c r="O468" s="86"/>
      <c r="P468" s="224">
        <f>O468*H468</f>
        <v>0</v>
      </c>
      <c r="Q468" s="224">
        <v>0.0076</v>
      </c>
      <c r="R468" s="224">
        <f>Q468*H468</f>
        <v>0.26752000000000004</v>
      </c>
      <c r="S468" s="224">
        <v>0</v>
      </c>
      <c r="T468" s="225">
        <f>S468*H468</f>
        <v>0</v>
      </c>
      <c r="U468" s="40"/>
      <c r="V468" s="40"/>
      <c r="W468" s="40"/>
      <c r="X468" s="40"/>
      <c r="Y468" s="40"/>
      <c r="Z468" s="40"/>
      <c r="AA468" s="40"/>
      <c r="AB468" s="40"/>
      <c r="AC468" s="40"/>
      <c r="AD468" s="40"/>
      <c r="AE468" s="40"/>
      <c r="AR468" s="226" t="s">
        <v>224</v>
      </c>
      <c r="AT468" s="226" t="s">
        <v>125</v>
      </c>
      <c r="AU468" s="226" t="s">
        <v>81</v>
      </c>
      <c r="AY468" s="19" t="s">
        <v>122</v>
      </c>
      <c r="BE468" s="227">
        <f>IF(N468="základní",J468,0)</f>
        <v>0</v>
      </c>
      <c r="BF468" s="227">
        <f>IF(N468="snížená",J468,0)</f>
        <v>0</v>
      </c>
      <c r="BG468" s="227">
        <f>IF(N468="zákl. přenesená",J468,0)</f>
        <v>0</v>
      </c>
      <c r="BH468" s="227">
        <f>IF(N468="sníž. přenesená",J468,0)</f>
        <v>0</v>
      </c>
      <c r="BI468" s="227">
        <f>IF(N468="nulová",J468,0)</f>
        <v>0</v>
      </c>
      <c r="BJ468" s="19" t="s">
        <v>8</v>
      </c>
      <c r="BK468" s="227">
        <f>ROUND(I468*H468,0)</f>
        <v>0</v>
      </c>
      <c r="BL468" s="19" t="s">
        <v>224</v>
      </c>
      <c r="BM468" s="226" t="s">
        <v>728</v>
      </c>
    </row>
    <row r="469" s="2" customFormat="1">
      <c r="A469" s="40"/>
      <c r="B469" s="41"/>
      <c r="C469" s="42"/>
      <c r="D469" s="228" t="s">
        <v>132</v>
      </c>
      <c r="E469" s="42"/>
      <c r="F469" s="229" t="s">
        <v>729</v>
      </c>
      <c r="G469" s="42"/>
      <c r="H469" s="42"/>
      <c r="I469" s="134"/>
      <c r="J469" s="42"/>
      <c r="K469" s="42"/>
      <c r="L469" s="46"/>
      <c r="M469" s="230"/>
      <c r="N469" s="231"/>
      <c r="O469" s="86"/>
      <c r="P469" s="86"/>
      <c r="Q469" s="86"/>
      <c r="R469" s="86"/>
      <c r="S469" s="86"/>
      <c r="T469" s="87"/>
      <c r="U469" s="40"/>
      <c r="V469" s="40"/>
      <c r="W469" s="40"/>
      <c r="X469" s="40"/>
      <c r="Y469" s="40"/>
      <c r="Z469" s="40"/>
      <c r="AA469" s="40"/>
      <c r="AB469" s="40"/>
      <c r="AC469" s="40"/>
      <c r="AD469" s="40"/>
      <c r="AE469" s="40"/>
      <c r="AT469" s="19" t="s">
        <v>132</v>
      </c>
      <c r="AU469" s="19" t="s">
        <v>81</v>
      </c>
    </row>
    <row r="470" s="13" customFormat="1">
      <c r="A470" s="13"/>
      <c r="B470" s="233"/>
      <c r="C470" s="234"/>
      <c r="D470" s="228" t="s">
        <v>136</v>
      </c>
      <c r="E470" s="235" t="s">
        <v>20</v>
      </c>
      <c r="F470" s="236" t="s">
        <v>580</v>
      </c>
      <c r="G470" s="234"/>
      <c r="H470" s="235" t="s">
        <v>20</v>
      </c>
      <c r="I470" s="237"/>
      <c r="J470" s="234"/>
      <c r="K470" s="234"/>
      <c r="L470" s="238"/>
      <c r="M470" s="239"/>
      <c r="N470" s="240"/>
      <c r="O470" s="240"/>
      <c r="P470" s="240"/>
      <c r="Q470" s="240"/>
      <c r="R470" s="240"/>
      <c r="S470" s="240"/>
      <c r="T470" s="241"/>
      <c r="U470" s="13"/>
      <c r="V470" s="13"/>
      <c r="W470" s="13"/>
      <c r="X470" s="13"/>
      <c r="Y470" s="13"/>
      <c r="Z470" s="13"/>
      <c r="AA470" s="13"/>
      <c r="AB470" s="13"/>
      <c r="AC470" s="13"/>
      <c r="AD470" s="13"/>
      <c r="AE470" s="13"/>
      <c r="AT470" s="242" t="s">
        <v>136</v>
      </c>
      <c r="AU470" s="242" t="s">
        <v>81</v>
      </c>
      <c r="AV470" s="13" t="s">
        <v>8</v>
      </c>
      <c r="AW470" s="13" t="s">
        <v>33</v>
      </c>
      <c r="AX470" s="13" t="s">
        <v>72</v>
      </c>
      <c r="AY470" s="242" t="s">
        <v>122</v>
      </c>
    </row>
    <row r="471" s="14" customFormat="1">
      <c r="A471" s="14"/>
      <c r="B471" s="243"/>
      <c r="C471" s="244"/>
      <c r="D471" s="228" t="s">
        <v>136</v>
      </c>
      <c r="E471" s="245" t="s">
        <v>20</v>
      </c>
      <c r="F471" s="246" t="s">
        <v>581</v>
      </c>
      <c r="G471" s="244"/>
      <c r="H471" s="247">
        <v>35.200000000000003</v>
      </c>
      <c r="I471" s="248"/>
      <c r="J471" s="244"/>
      <c r="K471" s="244"/>
      <c r="L471" s="249"/>
      <c r="M471" s="250"/>
      <c r="N471" s="251"/>
      <c r="O471" s="251"/>
      <c r="P471" s="251"/>
      <c r="Q471" s="251"/>
      <c r="R471" s="251"/>
      <c r="S471" s="251"/>
      <c r="T471" s="252"/>
      <c r="U471" s="14"/>
      <c r="V471" s="14"/>
      <c r="W471" s="14"/>
      <c r="X471" s="14"/>
      <c r="Y471" s="14"/>
      <c r="Z471" s="14"/>
      <c r="AA471" s="14"/>
      <c r="AB471" s="14"/>
      <c r="AC471" s="14"/>
      <c r="AD471" s="14"/>
      <c r="AE471" s="14"/>
      <c r="AT471" s="253" t="s">
        <v>136</v>
      </c>
      <c r="AU471" s="253" t="s">
        <v>81</v>
      </c>
      <c r="AV471" s="14" t="s">
        <v>81</v>
      </c>
      <c r="AW471" s="14" t="s">
        <v>33</v>
      </c>
      <c r="AX471" s="14" t="s">
        <v>8</v>
      </c>
      <c r="AY471" s="253" t="s">
        <v>122</v>
      </c>
    </row>
    <row r="472" s="2" customFormat="1" ht="16.5" customHeight="1">
      <c r="A472" s="40"/>
      <c r="B472" s="41"/>
      <c r="C472" s="216" t="s">
        <v>730</v>
      </c>
      <c r="D472" s="216" t="s">
        <v>125</v>
      </c>
      <c r="E472" s="217" t="s">
        <v>731</v>
      </c>
      <c r="F472" s="218" t="s">
        <v>732</v>
      </c>
      <c r="G472" s="219" t="s">
        <v>309</v>
      </c>
      <c r="H472" s="220">
        <v>4</v>
      </c>
      <c r="I472" s="221"/>
      <c r="J472" s="220">
        <f>ROUND(I472*H472,0)</f>
        <v>0</v>
      </c>
      <c r="K472" s="218" t="s">
        <v>20</v>
      </c>
      <c r="L472" s="46"/>
      <c r="M472" s="222" t="s">
        <v>20</v>
      </c>
      <c r="N472" s="223" t="s">
        <v>43</v>
      </c>
      <c r="O472" s="86"/>
      <c r="P472" s="224">
        <f>O472*H472</f>
        <v>0</v>
      </c>
      <c r="Q472" s="224">
        <v>0</v>
      </c>
      <c r="R472" s="224">
        <f>Q472*H472</f>
        <v>0</v>
      </c>
      <c r="S472" s="224">
        <v>0</v>
      </c>
      <c r="T472" s="225">
        <f>S472*H472</f>
        <v>0</v>
      </c>
      <c r="U472" s="40"/>
      <c r="V472" s="40"/>
      <c r="W472" s="40"/>
      <c r="X472" s="40"/>
      <c r="Y472" s="40"/>
      <c r="Z472" s="40"/>
      <c r="AA472" s="40"/>
      <c r="AB472" s="40"/>
      <c r="AC472" s="40"/>
      <c r="AD472" s="40"/>
      <c r="AE472" s="40"/>
      <c r="AR472" s="226" t="s">
        <v>224</v>
      </c>
      <c r="AT472" s="226" t="s">
        <v>125</v>
      </c>
      <c r="AU472" s="226" t="s">
        <v>81</v>
      </c>
      <c r="AY472" s="19" t="s">
        <v>122</v>
      </c>
      <c r="BE472" s="227">
        <f>IF(N472="základní",J472,0)</f>
        <v>0</v>
      </c>
      <c r="BF472" s="227">
        <f>IF(N472="snížená",J472,0)</f>
        <v>0</v>
      </c>
      <c r="BG472" s="227">
        <f>IF(N472="zákl. přenesená",J472,0)</f>
        <v>0</v>
      </c>
      <c r="BH472" s="227">
        <f>IF(N472="sníž. přenesená",J472,0)</f>
        <v>0</v>
      </c>
      <c r="BI472" s="227">
        <f>IF(N472="nulová",J472,0)</f>
        <v>0</v>
      </c>
      <c r="BJ472" s="19" t="s">
        <v>8</v>
      </c>
      <c r="BK472" s="227">
        <f>ROUND(I472*H472,0)</f>
        <v>0</v>
      </c>
      <c r="BL472" s="19" t="s">
        <v>224</v>
      </c>
      <c r="BM472" s="226" t="s">
        <v>733</v>
      </c>
    </row>
    <row r="473" s="2" customFormat="1">
      <c r="A473" s="40"/>
      <c r="B473" s="41"/>
      <c r="C473" s="42"/>
      <c r="D473" s="228" t="s">
        <v>132</v>
      </c>
      <c r="E473" s="42"/>
      <c r="F473" s="229" t="s">
        <v>732</v>
      </c>
      <c r="G473" s="42"/>
      <c r="H473" s="42"/>
      <c r="I473" s="134"/>
      <c r="J473" s="42"/>
      <c r="K473" s="42"/>
      <c r="L473" s="46"/>
      <c r="M473" s="230"/>
      <c r="N473" s="231"/>
      <c r="O473" s="86"/>
      <c r="P473" s="86"/>
      <c r="Q473" s="86"/>
      <c r="R473" s="86"/>
      <c r="S473" s="86"/>
      <c r="T473" s="87"/>
      <c r="U473" s="40"/>
      <c r="V473" s="40"/>
      <c r="W473" s="40"/>
      <c r="X473" s="40"/>
      <c r="Y473" s="40"/>
      <c r="Z473" s="40"/>
      <c r="AA473" s="40"/>
      <c r="AB473" s="40"/>
      <c r="AC473" s="40"/>
      <c r="AD473" s="40"/>
      <c r="AE473" s="40"/>
      <c r="AT473" s="19" t="s">
        <v>132</v>
      </c>
      <c r="AU473" s="19" t="s">
        <v>81</v>
      </c>
    </row>
    <row r="474" s="2" customFormat="1" ht="16.5" customHeight="1">
      <c r="A474" s="40"/>
      <c r="B474" s="41"/>
      <c r="C474" s="216" t="s">
        <v>734</v>
      </c>
      <c r="D474" s="216" t="s">
        <v>125</v>
      </c>
      <c r="E474" s="217" t="s">
        <v>735</v>
      </c>
      <c r="F474" s="218" t="s">
        <v>736</v>
      </c>
      <c r="G474" s="219" t="s">
        <v>295</v>
      </c>
      <c r="H474" s="220">
        <v>86.5</v>
      </c>
      <c r="I474" s="221"/>
      <c r="J474" s="220">
        <f>ROUND(I474*H474,0)</f>
        <v>0</v>
      </c>
      <c r="K474" s="218" t="s">
        <v>20</v>
      </c>
      <c r="L474" s="46"/>
      <c r="M474" s="222" t="s">
        <v>20</v>
      </c>
      <c r="N474" s="223" t="s">
        <v>43</v>
      </c>
      <c r="O474" s="86"/>
      <c r="P474" s="224">
        <f>O474*H474</f>
        <v>0</v>
      </c>
      <c r="Q474" s="224">
        <v>0.0058563499999999998</v>
      </c>
      <c r="R474" s="224">
        <f>Q474*H474</f>
        <v>0.50657427499999996</v>
      </c>
      <c r="S474" s="224">
        <v>0</v>
      </c>
      <c r="T474" s="225">
        <f>S474*H474</f>
        <v>0</v>
      </c>
      <c r="U474" s="40"/>
      <c r="V474" s="40"/>
      <c r="W474" s="40"/>
      <c r="X474" s="40"/>
      <c r="Y474" s="40"/>
      <c r="Z474" s="40"/>
      <c r="AA474" s="40"/>
      <c r="AB474" s="40"/>
      <c r="AC474" s="40"/>
      <c r="AD474" s="40"/>
      <c r="AE474" s="40"/>
      <c r="AR474" s="226" t="s">
        <v>224</v>
      </c>
      <c r="AT474" s="226" t="s">
        <v>125</v>
      </c>
      <c r="AU474" s="226" t="s">
        <v>81</v>
      </c>
      <c r="AY474" s="19" t="s">
        <v>122</v>
      </c>
      <c r="BE474" s="227">
        <f>IF(N474="základní",J474,0)</f>
        <v>0</v>
      </c>
      <c r="BF474" s="227">
        <f>IF(N474="snížená",J474,0)</f>
        <v>0</v>
      </c>
      <c r="BG474" s="227">
        <f>IF(N474="zákl. přenesená",J474,0)</f>
        <v>0</v>
      </c>
      <c r="BH474" s="227">
        <f>IF(N474="sníž. přenesená",J474,0)</f>
        <v>0</v>
      </c>
      <c r="BI474" s="227">
        <f>IF(N474="nulová",J474,0)</f>
        <v>0</v>
      </c>
      <c r="BJ474" s="19" t="s">
        <v>8</v>
      </c>
      <c r="BK474" s="227">
        <f>ROUND(I474*H474,0)</f>
        <v>0</v>
      </c>
      <c r="BL474" s="19" t="s">
        <v>224</v>
      </c>
      <c r="BM474" s="226" t="s">
        <v>737</v>
      </c>
    </row>
    <row r="475" s="2" customFormat="1">
      <c r="A475" s="40"/>
      <c r="B475" s="41"/>
      <c r="C475" s="42"/>
      <c r="D475" s="228" t="s">
        <v>132</v>
      </c>
      <c r="E475" s="42"/>
      <c r="F475" s="229" t="s">
        <v>738</v>
      </c>
      <c r="G475" s="42"/>
      <c r="H475" s="42"/>
      <c r="I475" s="134"/>
      <c r="J475" s="42"/>
      <c r="K475" s="42"/>
      <c r="L475" s="46"/>
      <c r="M475" s="230"/>
      <c r="N475" s="231"/>
      <c r="O475" s="86"/>
      <c r="P475" s="86"/>
      <c r="Q475" s="86"/>
      <c r="R475" s="86"/>
      <c r="S475" s="86"/>
      <c r="T475" s="87"/>
      <c r="U475" s="40"/>
      <c r="V475" s="40"/>
      <c r="W475" s="40"/>
      <c r="X475" s="40"/>
      <c r="Y475" s="40"/>
      <c r="Z475" s="40"/>
      <c r="AA475" s="40"/>
      <c r="AB475" s="40"/>
      <c r="AC475" s="40"/>
      <c r="AD475" s="40"/>
      <c r="AE475" s="40"/>
      <c r="AT475" s="19" t="s">
        <v>132</v>
      </c>
      <c r="AU475" s="19" t="s">
        <v>81</v>
      </c>
    </row>
    <row r="476" s="2" customFormat="1">
      <c r="A476" s="40"/>
      <c r="B476" s="41"/>
      <c r="C476" s="42"/>
      <c r="D476" s="228" t="s">
        <v>134</v>
      </c>
      <c r="E476" s="42"/>
      <c r="F476" s="232" t="s">
        <v>739</v>
      </c>
      <c r="G476" s="42"/>
      <c r="H476" s="42"/>
      <c r="I476" s="134"/>
      <c r="J476" s="42"/>
      <c r="K476" s="42"/>
      <c r="L476" s="46"/>
      <c r="M476" s="230"/>
      <c r="N476" s="231"/>
      <c r="O476" s="86"/>
      <c r="P476" s="86"/>
      <c r="Q476" s="86"/>
      <c r="R476" s="86"/>
      <c r="S476" s="86"/>
      <c r="T476" s="87"/>
      <c r="U476" s="40"/>
      <c r="V476" s="40"/>
      <c r="W476" s="40"/>
      <c r="X476" s="40"/>
      <c r="Y476" s="40"/>
      <c r="Z476" s="40"/>
      <c r="AA476" s="40"/>
      <c r="AB476" s="40"/>
      <c r="AC476" s="40"/>
      <c r="AD476" s="40"/>
      <c r="AE476" s="40"/>
      <c r="AT476" s="19" t="s">
        <v>134</v>
      </c>
      <c r="AU476" s="19" t="s">
        <v>81</v>
      </c>
    </row>
    <row r="477" s="14" customFormat="1">
      <c r="A477" s="14"/>
      <c r="B477" s="243"/>
      <c r="C477" s="244"/>
      <c r="D477" s="228" t="s">
        <v>136</v>
      </c>
      <c r="E477" s="245" t="s">
        <v>20</v>
      </c>
      <c r="F477" s="246" t="s">
        <v>681</v>
      </c>
      <c r="G477" s="244"/>
      <c r="H477" s="247">
        <v>86.5</v>
      </c>
      <c r="I477" s="248"/>
      <c r="J477" s="244"/>
      <c r="K477" s="244"/>
      <c r="L477" s="249"/>
      <c r="M477" s="250"/>
      <c r="N477" s="251"/>
      <c r="O477" s="251"/>
      <c r="P477" s="251"/>
      <c r="Q477" s="251"/>
      <c r="R477" s="251"/>
      <c r="S477" s="251"/>
      <c r="T477" s="252"/>
      <c r="U477" s="14"/>
      <c r="V477" s="14"/>
      <c r="W477" s="14"/>
      <c r="X477" s="14"/>
      <c r="Y477" s="14"/>
      <c r="Z477" s="14"/>
      <c r="AA477" s="14"/>
      <c r="AB477" s="14"/>
      <c r="AC477" s="14"/>
      <c r="AD477" s="14"/>
      <c r="AE477" s="14"/>
      <c r="AT477" s="253" t="s">
        <v>136</v>
      </c>
      <c r="AU477" s="253" t="s">
        <v>81</v>
      </c>
      <c r="AV477" s="14" t="s">
        <v>81</v>
      </c>
      <c r="AW477" s="14" t="s">
        <v>33</v>
      </c>
      <c r="AX477" s="14" t="s">
        <v>8</v>
      </c>
      <c r="AY477" s="253" t="s">
        <v>122</v>
      </c>
    </row>
    <row r="478" s="2" customFormat="1" ht="16.5" customHeight="1">
      <c r="A478" s="40"/>
      <c r="B478" s="41"/>
      <c r="C478" s="216" t="s">
        <v>740</v>
      </c>
      <c r="D478" s="216" t="s">
        <v>125</v>
      </c>
      <c r="E478" s="217" t="s">
        <v>741</v>
      </c>
      <c r="F478" s="218" t="s">
        <v>742</v>
      </c>
      <c r="G478" s="219" t="s">
        <v>295</v>
      </c>
      <c r="H478" s="220">
        <v>45.700000000000003</v>
      </c>
      <c r="I478" s="221"/>
      <c r="J478" s="220">
        <f>ROUND(I478*H478,0)</f>
        <v>0</v>
      </c>
      <c r="K478" s="218" t="s">
        <v>20</v>
      </c>
      <c r="L478" s="46"/>
      <c r="M478" s="222" t="s">
        <v>20</v>
      </c>
      <c r="N478" s="223" t="s">
        <v>43</v>
      </c>
      <c r="O478" s="86"/>
      <c r="P478" s="224">
        <f>O478*H478</f>
        <v>0</v>
      </c>
      <c r="Q478" s="224">
        <v>0.0028700000000000002</v>
      </c>
      <c r="R478" s="224">
        <f>Q478*H478</f>
        <v>0.13115900000000003</v>
      </c>
      <c r="S478" s="224">
        <v>0</v>
      </c>
      <c r="T478" s="225">
        <f>S478*H478</f>
        <v>0</v>
      </c>
      <c r="U478" s="40"/>
      <c r="V478" s="40"/>
      <c r="W478" s="40"/>
      <c r="X478" s="40"/>
      <c r="Y478" s="40"/>
      <c r="Z478" s="40"/>
      <c r="AA478" s="40"/>
      <c r="AB478" s="40"/>
      <c r="AC478" s="40"/>
      <c r="AD478" s="40"/>
      <c r="AE478" s="40"/>
      <c r="AR478" s="226" t="s">
        <v>224</v>
      </c>
      <c r="AT478" s="226" t="s">
        <v>125</v>
      </c>
      <c r="AU478" s="226" t="s">
        <v>81</v>
      </c>
      <c r="AY478" s="19" t="s">
        <v>122</v>
      </c>
      <c r="BE478" s="227">
        <f>IF(N478="základní",J478,0)</f>
        <v>0</v>
      </c>
      <c r="BF478" s="227">
        <f>IF(N478="snížená",J478,0)</f>
        <v>0</v>
      </c>
      <c r="BG478" s="227">
        <f>IF(N478="zákl. přenesená",J478,0)</f>
        <v>0</v>
      </c>
      <c r="BH478" s="227">
        <f>IF(N478="sníž. přenesená",J478,0)</f>
        <v>0</v>
      </c>
      <c r="BI478" s="227">
        <f>IF(N478="nulová",J478,0)</f>
        <v>0</v>
      </c>
      <c r="BJ478" s="19" t="s">
        <v>8</v>
      </c>
      <c r="BK478" s="227">
        <f>ROUND(I478*H478,0)</f>
        <v>0</v>
      </c>
      <c r="BL478" s="19" t="s">
        <v>224</v>
      </c>
      <c r="BM478" s="226" t="s">
        <v>743</v>
      </c>
    </row>
    <row r="479" s="2" customFormat="1">
      <c r="A479" s="40"/>
      <c r="B479" s="41"/>
      <c r="C479" s="42"/>
      <c r="D479" s="228" t="s">
        <v>132</v>
      </c>
      <c r="E479" s="42"/>
      <c r="F479" s="229" t="s">
        <v>744</v>
      </c>
      <c r="G479" s="42"/>
      <c r="H479" s="42"/>
      <c r="I479" s="134"/>
      <c r="J479" s="42"/>
      <c r="K479" s="42"/>
      <c r="L479" s="46"/>
      <c r="M479" s="230"/>
      <c r="N479" s="231"/>
      <c r="O479" s="86"/>
      <c r="P479" s="86"/>
      <c r="Q479" s="86"/>
      <c r="R479" s="86"/>
      <c r="S479" s="86"/>
      <c r="T479" s="87"/>
      <c r="U479" s="40"/>
      <c r="V479" s="40"/>
      <c r="W479" s="40"/>
      <c r="X479" s="40"/>
      <c r="Y479" s="40"/>
      <c r="Z479" s="40"/>
      <c r="AA479" s="40"/>
      <c r="AB479" s="40"/>
      <c r="AC479" s="40"/>
      <c r="AD479" s="40"/>
      <c r="AE479" s="40"/>
      <c r="AT479" s="19" t="s">
        <v>132</v>
      </c>
      <c r="AU479" s="19" t="s">
        <v>81</v>
      </c>
    </row>
    <row r="480" s="2" customFormat="1">
      <c r="A480" s="40"/>
      <c r="B480" s="41"/>
      <c r="C480" s="42"/>
      <c r="D480" s="228" t="s">
        <v>134</v>
      </c>
      <c r="E480" s="42"/>
      <c r="F480" s="232" t="s">
        <v>739</v>
      </c>
      <c r="G480" s="42"/>
      <c r="H480" s="42"/>
      <c r="I480" s="134"/>
      <c r="J480" s="42"/>
      <c r="K480" s="42"/>
      <c r="L480" s="46"/>
      <c r="M480" s="230"/>
      <c r="N480" s="231"/>
      <c r="O480" s="86"/>
      <c r="P480" s="86"/>
      <c r="Q480" s="86"/>
      <c r="R480" s="86"/>
      <c r="S480" s="86"/>
      <c r="T480" s="87"/>
      <c r="U480" s="40"/>
      <c r="V480" s="40"/>
      <c r="W480" s="40"/>
      <c r="X480" s="40"/>
      <c r="Y480" s="40"/>
      <c r="Z480" s="40"/>
      <c r="AA480" s="40"/>
      <c r="AB480" s="40"/>
      <c r="AC480" s="40"/>
      <c r="AD480" s="40"/>
      <c r="AE480" s="40"/>
      <c r="AT480" s="19" t="s">
        <v>134</v>
      </c>
      <c r="AU480" s="19" t="s">
        <v>81</v>
      </c>
    </row>
    <row r="481" s="14" customFormat="1">
      <c r="A481" s="14"/>
      <c r="B481" s="243"/>
      <c r="C481" s="244"/>
      <c r="D481" s="228" t="s">
        <v>136</v>
      </c>
      <c r="E481" s="245" t="s">
        <v>20</v>
      </c>
      <c r="F481" s="246" t="s">
        <v>745</v>
      </c>
      <c r="G481" s="244"/>
      <c r="H481" s="247">
        <v>45.700000000000003</v>
      </c>
      <c r="I481" s="248"/>
      <c r="J481" s="244"/>
      <c r="K481" s="244"/>
      <c r="L481" s="249"/>
      <c r="M481" s="250"/>
      <c r="N481" s="251"/>
      <c r="O481" s="251"/>
      <c r="P481" s="251"/>
      <c r="Q481" s="251"/>
      <c r="R481" s="251"/>
      <c r="S481" s="251"/>
      <c r="T481" s="252"/>
      <c r="U481" s="14"/>
      <c r="V481" s="14"/>
      <c r="W481" s="14"/>
      <c r="X481" s="14"/>
      <c r="Y481" s="14"/>
      <c r="Z481" s="14"/>
      <c r="AA481" s="14"/>
      <c r="AB481" s="14"/>
      <c r="AC481" s="14"/>
      <c r="AD481" s="14"/>
      <c r="AE481" s="14"/>
      <c r="AT481" s="253" t="s">
        <v>136</v>
      </c>
      <c r="AU481" s="253" t="s">
        <v>81</v>
      </c>
      <c r="AV481" s="14" t="s">
        <v>81</v>
      </c>
      <c r="AW481" s="14" t="s">
        <v>33</v>
      </c>
      <c r="AX481" s="14" t="s">
        <v>8</v>
      </c>
      <c r="AY481" s="253" t="s">
        <v>122</v>
      </c>
    </row>
    <row r="482" s="2" customFormat="1" ht="16.5" customHeight="1">
      <c r="A482" s="40"/>
      <c r="B482" s="41"/>
      <c r="C482" s="216" t="s">
        <v>746</v>
      </c>
      <c r="D482" s="216" t="s">
        <v>125</v>
      </c>
      <c r="E482" s="217" t="s">
        <v>747</v>
      </c>
      <c r="F482" s="218" t="s">
        <v>748</v>
      </c>
      <c r="G482" s="219" t="s">
        <v>295</v>
      </c>
      <c r="H482" s="220">
        <v>74.450000000000003</v>
      </c>
      <c r="I482" s="221"/>
      <c r="J482" s="220">
        <f>ROUND(I482*H482,0)</f>
        <v>0</v>
      </c>
      <c r="K482" s="218" t="s">
        <v>20</v>
      </c>
      <c r="L482" s="46"/>
      <c r="M482" s="222" t="s">
        <v>20</v>
      </c>
      <c r="N482" s="223" t="s">
        <v>43</v>
      </c>
      <c r="O482" s="86"/>
      <c r="P482" s="224">
        <f>O482*H482</f>
        <v>0</v>
      </c>
      <c r="Q482" s="224">
        <v>0.0022699999999999999</v>
      </c>
      <c r="R482" s="224">
        <f>Q482*H482</f>
        <v>0.1690015</v>
      </c>
      <c r="S482" s="224">
        <v>0</v>
      </c>
      <c r="T482" s="225">
        <f>S482*H482</f>
        <v>0</v>
      </c>
      <c r="U482" s="40"/>
      <c r="V482" s="40"/>
      <c r="W482" s="40"/>
      <c r="X482" s="40"/>
      <c r="Y482" s="40"/>
      <c r="Z482" s="40"/>
      <c r="AA482" s="40"/>
      <c r="AB482" s="40"/>
      <c r="AC482" s="40"/>
      <c r="AD482" s="40"/>
      <c r="AE482" s="40"/>
      <c r="AR482" s="226" t="s">
        <v>224</v>
      </c>
      <c r="AT482" s="226" t="s">
        <v>125</v>
      </c>
      <c r="AU482" s="226" t="s">
        <v>81</v>
      </c>
      <c r="AY482" s="19" t="s">
        <v>122</v>
      </c>
      <c r="BE482" s="227">
        <f>IF(N482="základní",J482,0)</f>
        <v>0</v>
      </c>
      <c r="BF482" s="227">
        <f>IF(N482="snížená",J482,0)</f>
        <v>0</v>
      </c>
      <c r="BG482" s="227">
        <f>IF(N482="zákl. přenesená",J482,0)</f>
        <v>0</v>
      </c>
      <c r="BH482" s="227">
        <f>IF(N482="sníž. přenesená",J482,0)</f>
        <v>0</v>
      </c>
      <c r="BI482" s="227">
        <f>IF(N482="nulová",J482,0)</f>
        <v>0</v>
      </c>
      <c r="BJ482" s="19" t="s">
        <v>8</v>
      </c>
      <c r="BK482" s="227">
        <f>ROUND(I482*H482,0)</f>
        <v>0</v>
      </c>
      <c r="BL482" s="19" t="s">
        <v>224</v>
      </c>
      <c r="BM482" s="226" t="s">
        <v>749</v>
      </c>
    </row>
    <row r="483" s="2" customFormat="1">
      <c r="A483" s="40"/>
      <c r="B483" s="41"/>
      <c r="C483" s="42"/>
      <c r="D483" s="228" t="s">
        <v>132</v>
      </c>
      <c r="E483" s="42"/>
      <c r="F483" s="229" t="s">
        <v>750</v>
      </c>
      <c r="G483" s="42"/>
      <c r="H483" s="42"/>
      <c r="I483" s="134"/>
      <c r="J483" s="42"/>
      <c r="K483" s="42"/>
      <c r="L483" s="46"/>
      <c r="M483" s="230"/>
      <c r="N483" s="231"/>
      <c r="O483" s="86"/>
      <c r="P483" s="86"/>
      <c r="Q483" s="86"/>
      <c r="R483" s="86"/>
      <c r="S483" s="86"/>
      <c r="T483" s="87"/>
      <c r="U483" s="40"/>
      <c r="V483" s="40"/>
      <c r="W483" s="40"/>
      <c r="X483" s="40"/>
      <c r="Y483" s="40"/>
      <c r="Z483" s="40"/>
      <c r="AA483" s="40"/>
      <c r="AB483" s="40"/>
      <c r="AC483" s="40"/>
      <c r="AD483" s="40"/>
      <c r="AE483" s="40"/>
      <c r="AT483" s="19" t="s">
        <v>132</v>
      </c>
      <c r="AU483" s="19" t="s">
        <v>81</v>
      </c>
    </row>
    <row r="484" s="2" customFormat="1">
      <c r="A484" s="40"/>
      <c r="B484" s="41"/>
      <c r="C484" s="42"/>
      <c r="D484" s="228" t="s">
        <v>134</v>
      </c>
      <c r="E484" s="42"/>
      <c r="F484" s="232" t="s">
        <v>739</v>
      </c>
      <c r="G484" s="42"/>
      <c r="H484" s="42"/>
      <c r="I484" s="134"/>
      <c r="J484" s="42"/>
      <c r="K484" s="42"/>
      <c r="L484" s="46"/>
      <c r="M484" s="230"/>
      <c r="N484" s="231"/>
      <c r="O484" s="86"/>
      <c r="P484" s="86"/>
      <c r="Q484" s="86"/>
      <c r="R484" s="86"/>
      <c r="S484" s="86"/>
      <c r="T484" s="87"/>
      <c r="U484" s="40"/>
      <c r="V484" s="40"/>
      <c r="W484" s="40"/>
      <c r="X484" s="40"/>
      <c r="Y484" s="40"/>
      <c r="Z484" s="40"/>
      <c r="AA484" s="40"/>
      <c r="AB484" s="40"/>
      <c r="AC484" s="40"/>
      <c r="AD484" s="40"/>
      <c r="AE484" s="40"/>
      <c r="AT484" s="19" t="s">
        <v>134</v>
      </c>
      <c r="AU484" s="19" t="s">
        <v>81</v>
      </c>
    </row>
    <row r="485" s="14" customFormat="1">
      <c r="A485" s="14"/>
      <c r="B485" s="243"/>
      <c r="C485" s="244"/>
      <c r="D485" s="228" t="s">
        <v>136</v>
      </c>
      <c r="E485" s="245" t="s">
        <v>20</v>
      </c>
      <c r="F485" s="246" t="s">
        <v>687</v>
      </c>
      <c r="G485" s="244"/>
      <c r="H485" s="247">
        <v>74.450000000000003</v>
      </c>
      <c r="I485" s="248"/>
      <c r="J485" s="244"/>
      <c r="K485" s="244"/>
      <c r="L485" s="249"/>
      <c r="M485" s="250"/>
      <c r="N485" s="251"/>
      <c r="O485" s="251"/>
      <c r="P485" s="251"/>
      <c r="Q485" s="251"/>
      <c r="R485" s="251"/>
      <c r="S485" s="251"/>
      <c r="T485" s="252"/>
      <c r="U485" s="14"/>
      <c r="V485" s="14"/>
      <c r="W485" s="14"/>
      <c r="X485" s="14"/>
      <c r="Y485" s="14"/>
      <c r="Z485" s="14"/>
      <c r="AA485" s="14"/>
      <c r="AB485" s="14"/>
      <c r="AC485" s="14"/>
      <c r="AD485" s="14"/>
      <c r="AE485" s="14"/>
      <c r="AT485" s="253" t="s">
        <v>136</v>
      </c>
      <c r="AU485" s="253" t="s">
        <v>81</v>
      </c>
      <c r="AV485" s="14" t="s">
        <v>81</v>
      </c>
      <c r="AW485" s="14" t="s">
        <v>33</v>
      </c>
      <c r="AX485" s="14" t="s">
        <v>8</v>
      </c>
      <c r="AY485" s="253" t="s">
        <v>122</v>
      </c>
    </row>
    <row r="486" s="2" customFormat="1" ht="16.5" customHeight="1">
      <c r="A486" s="40"/>
      <c r="B486" s="41"/>
      <c r="C486" s="216" t="s">
        <v>751</v>
      </c>
      <c r="D486" s="216" t="s">
        <v>125</v>
      </c>
      <c r="E486" s="217" t="s">
        <v>752</v>
      </c>
      <c r="F486" s="218" t="s">
        <v>753</v>
      </c>
      <c r="G486" s="219" t="s">
        <v>309</v>
      </c>
      <c r="H486" s="220">
        <v>3</v>
      </c>
      <c r="I486" s="221"/>
      <c r="J486" s="220">
        <f>ROUND(I486*H486,0)</f>
        <v>0</v>
      </c>
      <c r="K486" s="218" t="s">
        <v>20</v>
      </c>
      <c r="L486" s="46"/>
      <c r="M486" s="222" t="s">
        <v>20</v>
      </c>
      <c r="N486" s="223" t="s">
        <v>43</v>
      </c>
      <c r="O486" s="86"/>
      <c r="P486" s="224">
        <f>O486*H486</f>
        <v>0</v>
      </c>
      <c r="Q486" s="224">
        <v>0</v>
      </c>
      <c r="R486" s="224">
        <f>Q486*H486</f>
        <v>0</v>
      </c>
      <c r="S486" s="224">
        <v>0</v>
      </c>
      <c r="T486" s="225">
        <f>S486*H486</f>
        <v>0</v>
      </c>
      <c r="U486" s="40"/>
      <c r="V486" s="40"/>
      <c r="W486" s="40"/>
      <c r="X486" s="40"/>
      <c r="Y486" s="40"/>
      <c r="Z486" s="40"/>
      <c r="AA486" s="40"/>
      <c r="AB486" s="40"/>
      <c r="AC486" s="40"/>
      <c r="AD486" s="40"/>
      <c r="AE486" s="40"/>
      <c r="AR486" s="226" t="s">
        <v>224</v>
      </c>
      <c r="AT486" s="226" t="s">
        <v>125</v>
      </c>
      <c r="AU486" s="226" t="s">
        <v>81</v>
      </c>
      <c r="AY486" s="19" t="s">
        <v>122</v>
      </c>
      <c r="BE486" s="227">
        <f>IF(N486="základní",J486,0)</f>
        <v>0</v>
      </c>
      <c r="BF486" s="227">
        <f>IF(N486="snížená",J486,0)</f>
        <v>0</v>
      </c>
      <c r="BG486" s="227">
        <f>IF(N486="zákl. přenesená",J486,0)</f>
        <v>0</v>
      </c>
      <c r="BH486" s="227">
        <f>IF(N486="sníž. přenesená",J486,0)</f>
        <v>0</v>
      </c>
      <c r="BI486" s="227">
        <f>IF(N486="nulová",J486,0)</f>
        <v>0</v>
      </c>
      <c r="BJ486" s="19" t="s">
        <v>8</v>
      </c>
      <c r="BK486" s="227">
        <f>ROUND(I486*H486,0)</f>
        <v>0</v>
      </c>
      <c r="BL486" s="19" t="s">
        <v>224</v>
      </c>
      <c r="BM486" s="226" t="s">
        <v>754</v>
      </c>
    </row>
    <row r="487" s="2" customFormat="1">
      <c r="A487" s="40"/>
      <c r="B487" s="41"/>
      <c r="C487" s="42"/>
      <c r="D487" s="228" t="s">
        <v>132</v>
      </c>
      <c r="E487" s="42"/>
      <c r="F487" s="229" t="s">
        <v>753</v>
      </c>
      <c r="G487" s="42"/>
      <c r="H487" s="42"/>
      <c r="I487" s="134"/>
      <c r="J487" s="42"/>
      <c r="K487" s="42"/>
      <c r="L487" s="46"/>
      <c r="M487" s="230"/>
      <c r="N487" s="231"/>
      <c r="O487" s="86"/>
      <c r="P487" s="86"/>
      <c r="Q487" s="86"/>
      <c r="R487" s="86"/>
      <c r="S487" s="86"/>
      <c r="T487" s="87"/>
      <c r="U487" s="40"/>
      <c r="V487" s="40"/>
      <c r="W487" s="40"/>
      <c r="X487" s="40"/>
      <c r="Y487" s="40"/>
      <c r="Z487" s="40"/>
      <c r="AA487" s="40"/>
      <c r="AB487" s="40"/>
      <c r="AC487" s="40"/>
      <c r="AD487" s="40"/>
      <c r="AE487" s="40"/>
      <c r="AT487" s="19" t="s">
        <v>132</v>
      </c>
      <c r="AU487" s="19" t="s">
        <v>81</v>
      </c>
    </row>
    <row r="488" s="2" customFormat="1" ht="16.5" customHeight="1">
      <c r="A488" s="40"/>
      <c r="B488" s="41"/>
      <c r="C488" s="216" t="s">
        <v>755</v>
      </c>
      <c r="D488" s="216" t="s">
        <v>125</v>
      </c>
      <c r="E488" s="217" t="s">
        <v>756</v>
      </c>
      <c r="F488" s="218" t="s">
        <v>757</v>
      </c>
      <c r="G488" s="219" t="s">
        <v>128</v>
      </c>
      <c r="H488" s="220">
        <v>8.9800000000000004</v>
      </c>
      <c r="I488" s="221"/>
      <c r="J488" s="220">
        <f>ROUND(I488*H488,0)</f>
        <v>0</v>
      </c>
      <c r="K488" s="218" t="s">
        <v>20</v>
      </c>
      <c r="L488" s="46"/>
      <c r="M488" s="222" t="s">
        <v>20</v>
      </c>
      <c r="N488" s="223" t="s">
        <v>43</v>
      </c>
      <c r="O488" s="86"/>
      <c r="P488" s="224">
        <f>O488*H488</f>
        <v>0</v>
      </c>
      <c r="Q488" s="224">
        <v>0.010818400000000001</v>
      </c>
      <c r="R488" s="224">
        <f>Q488*H488</f>
        <v>0.097149232000000016</v>
      </c>
      <c r="S488" s="224">
        <v>0</v>
      </c>
      <c r="T488" s="225">
        <f>S488*H488</f>
        <v>0</v>
      </c>
      <c r="U488" s="40"/>
      <c r="V488" s="40"/>
      <c r="W488" s="40"/>
      <c r="X488" s="40"/>
      <c r="Y488" s="40"/>
      <c r="Z488" s="40"/>
      <c r="AA488" s="40"/>
      <c r="AB488" s="40"/>
      <c r="AC488" s="40"/>
      <c r="AD488" s="40"/>
      <c r="AE488" s="40"/>
      <c r="AR488" s="226" t="s">
        <v>224</v>
      </c>
      <c r="AT488" s="226" t="s">
        <v>125</v>
      </c>
      <c r="AU488" s="226" t="s">
        <v>81</v>
      </c>
      <c r="AY488" s="19" t="s">
        <v>122</v>
      </c>
      <c r="BE488" s="227">
        <f>IF(N488="základní",J488,0)</f>
        <v>0</v>
      </c>
      <c r="BF488" s="227">
        <f>IF(N488="snížená",J488,0)</f>
        <v>0</v>
      </c>
      <c r="BG488" s="227">
        <f>IF(N488="zákl. přenesená",J488,0)</f>
        <v>0</v>
      </c>
      <c r="BH488" s="227">
        <f>IF(N488="sníž. přenesená",J488,0)</f>
        <v>0</v>
      </c>
      <c r="BI488" s="227">
        <f>IF(N488="nulová",J488,0)</f>
        <v>0</v>
      </c>
      <c r="BJ488" s="19" t="s">
        <v>8</v>
      </c>
      <c r="BK488" s="227">
        <f>ROUND(I488*H488,0)</f>
        <v>0</v>
      </c>
      <c r="BL488" s="19" t="s">
        <v>224</v>
      </c>
      <c r="BM488" s="226" t="s">
        <v>758</v>
      </c>
    </row>
    <row r="489" s="2" customFormat="1">
      <c r="A489" s="40"/>
      <c r="B489" s="41"/>
      <c r="C489" s="42"/>
      <c r="D489" s="228" t="s">
        <v>132</v>
      </c>
      <c r="E489" s="42"/>
      <c r="F489" s="229" t="s">
        <v>759</v>
      </c>
      <c r="G489" s="42"/>
      <c r="H489" s="42"/>
      <c r="I489" s="134"/>
      <c r="J489" s="42"/>
      <c r="K489" s="42"/>
      <c r="L489" s="46"/>
      <c r="M489" s="230"/>
      <c r="N489" s="231"/>
      <c r="O489" s="86"/>
      <c r="P489" s="86"/>
      <c r="Q489" s="86"/>
      <c r="R489" s="86"/>
      <c r="S489" s="86"/>
      <c r="T489" s="87"/>
      <c r="U489" s="40"/>
      <c r="V489" s="40"/>
      <c r="W489" s="40"/>
      <c r="X489" s="40"/>
      <c r="Y489" s="40"/>
      <c r="Z489" s="40"/>
      <c r="AA489" s="40"/>
      <c r="AB489" s="40"/>
      <c r="AC489" s="40"/>
      <c r="AD489" s="40"/>
      <c r="AE489" s="40"/>
      <c r="AT489" s="19" t="s">
        <v>132</v>
      </c>
      <c r="AU489" s="19" t="s">
        <v>81</v>
      </c>
    </row>
    <row r="490" s="2" customFormat="1">
      <c r="A490" s="40"/>
      <c r="B490" s="41"/>
      <c r="C490" s="42"/>
      <c r="D490" s="228" t="s">
        <v>134</v>
      </c>
      <c r="E490" s="42"/>
      <c r="F490" s="232" t="s">
        <v>760</v>
      </c>
      <c r="G490" s="42"/>
      <c r="H490" s="42"/>
      <c r="I490" s="134"/>
      <c r="J490" s="42"/>
      <c r="K490" s="42"/>
      <c r="L490" s="46"/>
      <c r="M490" s="230"/>
      <c r="N490" s="231"/>
      <c r="O490" s="86"/>
      <c r="P490" s="86"/>
      <c r="Q490" s="86"/>
      <c r="R490" s="86"/>
      <c r="S490" s="86"/>
      <c r="T490" s="87"/>
      <c r="U490" s="40"/>
      <c r="V490" s="40"/>
      <c r="W490" s="40"/>
      <c r="X490" s="40"/>
      <c r="Y490" s="40"/>
      <c r="Z490" s="40"/>
      <c r="AA490" s="40"/>
      <c r="AB490" s="40"/>
      <c r="AC490" s="40"/>
      <c r="AD490" s="40"/>
      <c r="AE490" s="40"/>
      <c r="AT490" s="19" t="s">
        <v>134</v>
      </c>
      <c r="AU490" s="19" t="s">
        <v>81</v>
      </c>
    </row>
    <row r="491" s="13" customFormat="1">
      <c r="A491" s="13"/>
      <c r="B491" s="233"/>
      <c r="C491" s="234"/>
      <c r="D491" s="228" t="s">
        <v>136</v>
      </c>
      <c r="E491" s="235" t="s">
        <v>20</v>
      </c>
      <c r="F491" s="236" t="s">
        <v>697</v>
      </c>
      <c r="G491" s="234"/>
      <c r="H491" s="235" t="s">
        <v>20</v>
      </c>
      <c r="I491" s="237"/>
      <c r="J491" s="234"/>
      <c r="K491" s="234"/>
      <c r="L491" s="238"/>
      <c r="M491" s="239"/>
      <c r="N491" s="240"/>
      <c r="O491" s="240"/>
      <c r="P491" s="240"/>
      <c r="Q491" s="240"/>
      <c r="R491" s="240"/>
      <c r="S491" s="240"/>
      <c r="T491" s="241"/>
      <c r="U491" s="13"/>
      <c r="V491" s="13"/>
      <c r="W491" s="13"/>
      <c r="X491" s="13"/>
      <c r="Y491" s="13"/>
      <c r="Z491" s="13"/>
      <c r="AA491" s="13"/>
      <c r="AB491" s="13"/>
      <c r="AC491" s="13"/>
      <c r="AD491" s="13"/>
      <c r="AE491" s="13"/>
      <c r="AT491" s="242" t="s">
        <v>136</v>
      </c>
      <c r="AU491" s="242" t="s">
        <v>81</v>
      </c>
      <c r="AV491" s="13" t="s">
        <v>8</v>
      </c>
      <c r="AW491" s="13" t="s">
        <v>33</v>
      </c>
      <c r="AX491" s="13" t="s">
        <v>72</v>
      </c>
      <c r="AY491" s="242" t="s">
        <v>122</v>
      </c>
    </row>
    <row r="492" s="14" customFormat="1">
      <c r="A492" s="14"/>
      <c r="B492" s="243"/>
      <c r="C492" s="244"/>
      <c r="D492" s="228" t="s">
        <v>136</v>
      </c>
      <c r="E492" s="245" t="s">
        <v>20</v>
      </c>
      <c r="F492" s="246" t="s">
        <v>698</v>
      </c>
      <c r="G492" s="244"/>
      <c r="H492" s="247">
        <v>8.9800000000000004</v>
      </c>
      <c r="I492" s="248"/>
      <c r="J492" s="244"/>
      <c r="K492" s="244"/>
      <c r="L492" s="249"/>
      <c r="M492" s="250"/>
      <c r="N492" s="251"/>
      <c r="O492" s="251"/>
      <c r="P492" s="251"/>
      <c r="Q492" s="251"/>
      <c r="R492" s="251"/>
      <c r="S492" s="251"/>
      <c r="T492" s="252"/>
      <c r="U492" s="14"/>
      <c r="V492" s="14"/>
      <c r="W492" s="14"/>
      <c r="X492" s="14"/>
      <c r="Y492" s="14"/>
      <c r="Z492" s="14"/>
      <c r="AA492" s="14"/>
      <c r="AB492" s="14"/>
      <c r="AC492" s="14"/>
      <c r="AD492" s="14"/>
      <c r="AE492" s="14"/>
      <c r="AT492" s="253" t="s">
        <v>136</v>
      </c>
      <c r="AU492" s="253" t="s">
        <v>81</v>
      </c>
      <c r="AV492" s="14" t="s">
        <v>81</v>
      </c>
      <c r="AW492" s="14" t="s">
        <v>33</v>
      </c>
      <c r="AX492" s="14" t="s">
        <v>8</v>
      </c>
      <c r="AY492" s="253" t="s">
        <v>122</v>
      </c>
    </row>
    <row r="493" s="2" customFormat="1" ht="16.5" customHeight="1">
      <c r="A493" s="40"/>
      <c r="B493" s="41"/>
      <c r="C493" s="216" t="s">
        <v>761</v>
      </c>
      <c r="D493" s="216" t="s">
        <v>125</v>
      </c>
      <c r="E493" s="217" t="s">
        <v>762</v>
      </c>
      <c r="F493" s="218" t="s">
        <v>763</v>
      </c>
      <c r="G493" s="219" t="s">
        <v>295</v>
      </c>
      <c r="H493" s="220">
        <v>56.75</v>
      </c>
      <c r="I493" s="221"/>
      <c r="J493" s="220">
        <f>ROUND(I493*H493,0)</f>
        <v>0</v>
      </c>
      <c r="K493" s="218" t="s">
        <v>20</v>
      </c>
      <c r="L493" s="46"/>
      <c r="M493" s="222" t="s">
        <v>20</v>
      </c>
      <c r="N493" s="223" t="s">
        <v>43</v>
      </c>
      <c r="O493" s="86"/>
      <c r="P493" s="224">
        <f>O493*H493</f>
        <v>0</v>
      </c>
      <c r="Q493" s="224">
        <v>0.0017355999999999999</v>
      </c>
      <c r="R493" s="224">
        <f>Q493*H493</f>
        <v>0.098495299999999994</v>
      </c>
      <c r="S493" s="224">
        <v>0</v>
      </c>
      <c r="T493" s="225">
        <f>S493*H493</f>
        <v>0</v>
      </c>
      <c r="U493" s="40"/>
      <c r="V493" s="40"/>
      <c r="W493" s="40"/>
      <c r="X493" s="40"/>
      <c r="Y493" s="40"/>
      <c r="Z493" s="40"/>
      <c r="AA493" s="40"/>
      <c r="AB493" s="40"/>
      <c r="AC493" s="40"/>
      <c r="AD493" s="40"/>
      <c r="AE493" s="40"/>
      <c r="AR493" s="226" t="s">
        <v>224</v>
      </c>
      <c r="AT493" s="226" t="s">
        <v>125</v>
      </c>
      <c r="AU493" s="226" t="s">
        <v>81</v>
      </c>
      <c r="AY493" s="19" t="s">
        <v>122</v>
      </c>
      <c r="BE493" s="227">
        <f>IF(N493="základní",J493,0)</f>
        <v>0</v>
      </c>
      <c r="BF493" s="227">
        <f>IF(N493="snížená",J493,0)</f>
        <v>0</v>
      </c>
      <c r="BG493" s="227">
        <f>IF(N493="zákl. přenesená",J493,0)</f>
        <v>0</v>
      </c>
      <c r="BH493" s="227">
        <f>IF(N493="sníž. přenesená",J493,0)</f>
        <v>0</v>
      </c>
      <c r="BI493" s="227">
        <f>IF(N493="nulová",J493,0)</f>
        <v>0</v>
      </c>
      <c r="BJ493" s="19" t="s">
        <v>8</v>
      </c>
      <c r="BK493" s="227">
        <f>ROUND(I493*H493,0)</f>
        <v>0</v>
      </c>
      <c r="BL493" s="19" t="s">
        <v>224</v>
      </c>
      <c r="BM493" s="226" t="s">
        <v>764</v>
      </c>
    </row>
    <row r="494" s="2" customFormat="1">
      <c r="A494" s="40"/>
      <c r="B494" s="41"/>
      <c r="C494" s="42"/>
      <c r="D494" s="228" t="s">
        <v>132</v>
      </c>
      <c r="E494" s="42"/>
      <c r="F494" s="229" t="s">
        <v>765</v>
      </c>
      <c r="G494" s="42"/>
      <c r="H494" s="42"/>
      <c r="I494" s="134"/>
      <c r="J494" s="42"/>
      <c r="K494" s="42"/>
      <c r="L494" s="46"/>
      <c r="M494" s="230"/>
      <c r="N494" s="231"/>
      <c r="O494" s="86"/>
      <c r="P494" s="86"/>
      <c r="Q494" s="86"/>
      <c r="R494" s="86"/>
      <c r="S494" s="86"/>
      <c r="T494" s="87"/>
      <c r="U494" s="40"/>
      <c r="V494" s="40"/>
      <c r="W494" s="40"/>
      <c r="X494" s="40"/>
      <c r="Y494" s="40"/>
      <c r="Z494" s="40"/>
      <c r="AA494" s="40"/>
      <c r="AB494" s="40"/>
      <c r="AC494" s="40"/>
      <c r="AD494" s="40"/>
      <c r="AE494" s="40"/>
      <c r="AT494" s="19" t="s">
        <v>132</v>
      </c>
      <c r="AU494" s="19" t="s">
        <v>81</v>
      </c>
    </row>
    <row r="495" s="14" customFormat="1">
      <c r="A495" s="14"/>
      <c r="B495" s="243"/>
      <c r="C495" s="244"/>
      <c r="D495" s="228" t="s">
        <v>136</v>
      </c>
      <c r="E495" s="245" t="s">
        <v>20</v>
      </c>
      <c r="F495" s="246" t="s">
        <v>704</v>
      </c>
      <c r="G495" s="244"/>
      <c r="H495" s="247">
        <v>56.75</v>
      </c>
      <c r="I495" s="248"/>
      <c r="J495" s="244"/>
      <c r="K495" s="244"/>
      <c r="L495" s="249"/>
      <c r="M495" s="250"/>
      <c r="N495" s="251"/>
      <c r="O495" s="251"/>
      <c r="P495" s="251"/>
      <c r="Q495" s="251"/>
      <c r="R495" s="251"/>
      <c r="S495" s="251"/>
      <c r="T495" s="252"/>
      <c r="U495" s="14"/>
      <c r="V495" s="14"/>
      <c r="W495" s="14"/>
      <c r="X495" s="14"/>
      <c r="Y495" s="14"/>
      <c r="Z495" s="14"/>
      <c r="AA495" s="14"/>
      <c r="AB495" s="14"/>
      <c r="AC495" s="14"/>
      <c r="AD495" s="14"/>
      <c r="AE495" s="14"/>
      <c r="AT495" s="253" t="s">
        <v>136</v>
      </c>
      <c r="AU495" s="253" t="s">
        <v>81</v>
      </c>
      <c r="AV495" s="14" t="s">
        <v>81</v>
      </c>
      <c r="AW495" s="14" t="s">
        <v>33</v>
      </c>
      <c r="AX495" s="14" t="s">
        <v>8</v>
      </c>
      <c r="AY495" s="253" t="s">
        <v>122</v>
      </c>
    </row>
    <row r="496" s="2" customFormat="1" ht="16.5" customHeight="1">
      <c r="A496" s="40"/>
      <c r="B496" s="41"/>
      <c r="C496" s="216" t="s">
        <v>766</v>
      </c>
      <c r="D496" s="216" t="s">
        <v>125</v>
      </c>
      <c r="E496" s="217" t="s">
        <v>767</v>
      </c>
      <c r="F496" s="218" t="s">
        <v>768</v>
      </c>
      <c r="G496" s="219" t="s">
        <v>597</v>
      </c>
      <c r="H496" s="220">
        <v>2</v>
      </c>
      <c r="I496" s="221"/>
      <c r="J496" s="220">
        <f>ROUND(I496*H496,0)</f>
        <v>0</v>
      </c>
      <c r="K496" s="218" t="s">
        <v>149</v>
      </c>
      <c r="L496" s="46"/>
      <c r="M496" s="222" t="s">
        <v>20</v>
      </c>
      <c r="N496" s="223" t="s">
        <v>43</v>
      </c>
      <c r="O496" s="86"/>
      <c r="P496" s="224">
        <f>O496*H496</f>
        <v>0</v>
      </c>
      <c r="Q496" s="224">
        <v>0.00025000000000000001</v>
      </c>
      <c r="R496" s="224">
        <f>Q496*H496</f>
        <v>0.00050000000000000001</v>
      </c>
      <c r="S496" s="224">
        <v>0</v>
      </c>
      <c r="T496" s="225">
        <f>S496*H496</f>
        <v>0</v>
      </c>
      <c r="U496" s="40"/>
      <c r="V496" s="40"/>
      <c r="W496" s="40"/>
      <c r="X496" s="40"/>
      <c r="Y496" s="40"/>
      <c r="Z496" s="40"/>
      <c r="AA496" s="40"/>
      <c r="AB496" s="40"/>
      <c r="AC496" s="40"/>
      <c r="AD496" s="40"/>
      <c r="AE496" s="40"/>
      <c r="AR496" s="226" t="s">
        <v>224</v>
      </c>
      <c r="AT496" s="226" t="s">
        <v>125</v>
      </c>
      <c r="AU496" s="226" t="s">
        <v>81</v>
      </c>
      <c r="AY496" s="19" t="s">
        <v>122</v>
      </c>
      <c r="BE496" s="227">
        <f>IF(N496="základní",J496,0)</f>
        <v>0</v>
      </c>
      <c r="BF496" s="227">
        <f>IF(N496="snížená",J496,0)</f>
        <v>0</v>
      </c>
      <c r="BG496" s="227">
        <f>IF(N496="zákl. přenesená",J496,0)</f>
        <v>0</v>
      </c>
      <c r="BH496" s="227">
        <f>IF(N496="sníž. přenesená",J496,0)</f>
        <v>0</v>
      </c>
      <c r="BI496" s="227">
        <f>IF(N496="nulová",J496,0)</f>
        <v>0</v>
      </c>
      <c r="BJ496" s="19" t="s">
        <v>8</v>
      </c>
      <c r="BK496" s="227">
        <f>ROUND(I496*H496,0)</f>
        <v>0</v>
      </c>
      <c r="BL496" s="19" t="s">
        <v>224</v>
      </c>
      <c r="BM496" s="226" t="s">
        <v>769</v>
      </c>
    </row>
    <row r="497" s="2" customFormat="1">
      <c r="A497" s="40"/>
      <c r="B497" s="41"/>
      <c r="C497" s="42"/>
      <c r="D497" s="228" t="s">
        <v>132</v>
      </c>
      <c r="E497" s="42"/>
      <c r="F497" s="229" t="s">
        <v>770</v>
      </c>
      <c r="G497" s="42"/>
      <c r="H497" s="42"/>
      <c r="I497" s="134"/>
      <c r="J497" s="42"/>
      <c r="K497" s="42"/>
      <c r="L497" s="46"/>
      <c r="M497" s="230"/>
      <c r="N497" s="231"/>
      <c r="O497" s="86"/>
      <c r="P497" s="86"/>
      <c r="Q497" s="86"/>
      <c r="R497" s="86"/>
      <c r="S497" s="86"/>
      <c r="T497" s="87"/>
      <c r="U497" s="40"/>
      <c r="V497" s="40"/>
      <c r="W497" s="40"/>
      <c r="X497" s="40"/>
      <c r="Y497" s="40"/>
      <c r="Z497" s="40"/>
      <c r="AA497" s="40"/>
      <c r="AB497" s="40"/>
      <c r="AC497" s="40"/>
      <c r="AD497" s="40"/>
      <c r="AE497" s="40"/>
      <c r="AT497" s="19" t="s">
        <v>132</v>
      </c>
      <c r="AU497" s="19" t="s">
        <v>81</v>
      </c>
    </row>
    <row r="498" s="2" customFormat="1" ht="16.5" customHeight="1">
      <c r="A498" s="40"/>
      <c r="B498" s="41"/>
      <c r="C498" s="216" t="s">
        <v>771</v>
      </c>
      <c r="D498" s="216" t="s">
        <v>125</v>
      </c>
      <c r="E498" s="217" t="s">
        <v>772</v>
      </c>
      <c r="F498" s="218" t="s">
        <v>773</v>
      </c>
      <c r="G498" s="219" t="s">
        <v>597</v>
      </c>
      <c r="H498" s="220">
        <v>4</v>
      </c>
      <c r="I498" s="221"/>
      <c r="J498" s="220">
        <f>ROUND(I498*H498,0)</f>
        <v>0</v>
      </c>
      <c r="K498" s="218" t="s">
        <v>20</v>
      </c>
      <c r="L498" s="46"/>
      <c r="M498" s="222" t="s">
        <v>20</v>
      </c>
      <c r="N498" s="223" t="s">
        <v>43</v>
      </c>
      <c r="O498" s="86"/>
      <c r="P498" s="224">
        <f>O498*H498</f>
        <v>0</v>
      </c>
      <c r="Q498" s="224">
        <v>0.00025000000000000001</v>
      </c>
      <c r="R498" s="224">
        <f>Q498*H498</f>
        <v>0.001</v>
      </c>
      <c r="S498" s="224">
        <v>0</v>
      </c>
      <c r="T498" s="225">
        <f>S498*H498</f>
        <v>0</v>
      </c>
      <c r="U498" s="40"/>
      <c r="V498" s="40"/>
      <c r="W498" s="40"/>
      <c r="X498" s="40"/>
      <c r="Y498" s="40"/>
      <c r="Z498" s="40"/>
      <c r="AA498" s="40"/>
      <c r="AB498" s="40"/>
      <c r="AC498" s="40"/>
      <c r="AD498" s="40"/>
      <c r="AE498" s="40"/>
      <c r="AR498" s="226" t="s">
        <v>224</v>
      </c>
      <c r="AT498" s="226" t="s">
        <v>125</v>
      </c>
      <c r="AU498" s="226" t="s">
        <v>81</v>
      </c>
      <c r="AY498" s="19" t="s">
        <v>122</v>
      </c>
      <c r="BE498" s="227">
        <f>IF(N498="základní",J498,0)</f>
        <v>0</v>
      </c>
      <c r="BF498" s="227">
        <f>IF(N498="snížená",J498,0)</f>
        <v>0</v>
      </c>
      <c r="BG498" s="227">
        <f>IF(N498="zákl. přenesená",J498,0)</f>
        <v>0</v>
      </c>
      <c r="BH498" s="227">
        <f>IF(N498="sníž. přenesená",J498,0)</f>
        <v>0</v>
      </c>
      <c r="BI498" s="227">
        <f>IF(N498="nulová",J498,0)</f>
        <v>0</v>
      </c>
      <c r="BJ498" s="19" t="s">
        <v>8</v>
      </c>
      <c r="BK498" s="227">
        <f>ROUND(I498*H498,0)</f>
        <v>0</v>
      </c>
      <c r="BL498" s="19" t="s">
        <v>224</v>
      </c>
      <c r="BM498" s="226" t="s">
        <v>774</v>
      </c>
    </row>
    <row r="499" s="2" customFormat="1">
      <c r="A499" s="40"/>
      <c r="B499" s="41"/>
      <c r="C499" s="42"/>
      <c r="D499" s="228" t="s">
        <v>132</v>
      </c>
      <c r="E499" s="42"/>
      <c r="F499" s="229" t="s">
        <v>775</v>
      </c>
      <c r="G499" s="42"/>
      <c r="H499" s="42"/>
      <c r="I499" s="134"/>
      <c r="J499" s="42"/>
      <c r="K499" s="42"/>
      <c r="L499" s="46"/>
      <c r="M499" s="230"/>
      <c r="N499" s="231"/>
      <c r="O499" s="86"/>
      <c r="P499" s="86"/>
      <c r="Q499" s="86"/>
      <c r="R499" s="86"/>
      <c r="S499" s="86"/>
      <c r="T499" s="87"/>
      <c r="U499" s="40"/>
      <c r="V499" s="40"/>
      <c r="W499" s="40"/>
      <c r="X499" s="40"/>
      <c r="Y499" s="40"/>
      <c r="Z499" s="40"/>
      <c r="AA499" s="40"/>
      <c r="AB499" s="40"/>
      <c r="AC499" s="40"/>
      <c r="AD499" s="40"/>
      <c r="AE499" s="40"/>
      <c r="AT499" s="19" t="s">
        <v>132</v>
      </c>
      <c r="AU499" s="19" t="s">
        <v>81</v>
      </c>
    </row>
    <row r="500" s="2" customFormat="1" ht="16.5" customHeight="1">
      <c r="A500" s="40"/>
      <c r="B500" s="41"/>
      <c r="C500" s="216" t="s">
        <v>776</v>
      </c>
      <c r="D500" s="216" t="s">
        <v>125</v>
      </c>
      <c r="E500" s="217" t="s">
        <v>777</v>
      </c>
      <c r="F500" s="218" t="s">
        <v>778</v>
      </c>
      <c r="G500" s="219" t="s">
        <v>295</v>
      </c>
      <c r="H500" s="220">
        <v>26</v>
      </c>
      <c r="I500" s="221"/>
      <c r="J500" s="220">
        <f>ROUND(I500*H500,0)</f>
        <v>0</v>
      </c>
      <c r="K500" s="218" t="s">
        <v>20</v>
      </c>
      <c r="L500" s="46"/>
      <c r="M500" s="222" t="s">
        <v>20</v>
      </c>
      <c r="N500" s="223" t="s">
        <v>43</v>
      </c>
      <c r="O500" s="86"/>
      <c r="P500" s="224">
        <f>O500*H500</f>
        <v>0</v>
      </c>
      <c r="Q500" s="224">
        <v>0.0021199999999999999</v>
      </c>
      <c r="R500" s="224">
        <f>Q500*H500</f>
        <v>0.055119999999999995</v>
      </c>
      <c r="S500" s="224">
        <v>0</v>
      </c>
      <c r="T500" s="225">
        <f>S500*H500</f>
        <v>0</v>
      </c>
      <c r="U500" s="40"/>
      <c r="V500" s="40"/>
      <c r="W500" s="40"/>
      <c r="X500" s="40"/>
      <c r="Y500" s="40"/>
      <c r="Z500" s="40"/>
      <c r="AA500" s="40"/>
      <c r="AB500" s="40"/>
      <c r="AC500" s="40"/>
      <c r="AD500" s="40"/>
      <c r="AE500" s="40"/>
      <c r="AR500" s="226" t="s">
        <v>224</v>
      </c>
      <c r="AT500" s="226" t="s">
        <v>125</v>
      </c>
      <c r="AU500" s="226" t="s">
        <v>81</v>
      </c>
      <c r="AY500" s="19" t="s">
        <v>122</v>
      </c>
      <c r="BE500" s="227">
        <f>IF(N500="základní",J500,0)</f>
        <v>0</v>
      </c>
      <c r="BF500" s="227">
        <f>IF(N500="snížená",J500,0)</f>
        <v>0</v>
      </c>
      <c r="BG500" s="227">
        <f>IF(N500="zákl. přenesená",J500,0)</f>
        <v>0</v>
      </c>
      <c r="BH500" s="227">
        <f>IF(N500="sníž. přenesená",J500,0)</f>
        <v>0</v>
      </c>
      <c r="BI500" s="227">
        <f>IF(N500="nulová",J500,0)</f>
        <v>0</v>
      </c>
      <c r="BJ500" s="19" t="s">
        <v>8</v>
      </c>
      <c r="BK500" s="227">
        <f>ROUND(I500*H500,0)</f>
        <v>0</v>
      </c>
      <c r="BL500" s="19" t="s">
        <v>224</v>
      </c>
      <c r="BM500" s="226" t="s">
        <v>779</v>
      </c>
    </row>
    <row r="501" s="2" customFormat="1">
      <c r="A501" s="40"/>
      <c r="B501" s="41"/>
      <c r="C501" s="42"/>
      <c r="D501" s="228" t="s">
        <v>132</v>
      </c>
      <c r="E501" s="42"/>
      <c r="F501" s="229" t="s">
        <v>780</v>
      </c>
      <c r="G501" s="42"/>
      <c r="H501" s="42"/>
      <c r="I501" s="134"/>
      <c r="J501" s="42"/>
      <c r="K501" s="42"/>
      <c r="L501" s="46"/>
      <c r="M501" s="230"/>
      <c r="N501" s="231"/>
      <c r="O501" s="86"/>
      <c r="P501" s="86"/>
      <c r="Q501" s="86"/>
      <c r="R501" s="86"/>
      <c r="S501" s="86"/>
      <c r="T501" s="87"/>
      <c r="U501" s="40"/>
      <c r="V501" s="40"/>
      <c r="W501" s="40"/>
      <c r="X501" s="40"/>
      <c r="Y501" s="40"/>
      <c r="Z501" s="40"/>
      <c r="AA501" s="40"/>
      <c r="AB501" s="40"/>
      <c r="AC501" s="40"/>
      <c r="AD501" s="40"/>
      <c r="AE501" s="40"/>
      <c r="AT501" s="19" t="s">
        <v>132</v>
      </c>
      <c r="AU501" s="19" t="s">
        <v>81</v>
      </c>
    </row>
    <row r="502" s="14" customFormat="1">
      <c r="A502" s="14"/>
      <c r="B502" s="243"/>
      <c r="C502" s="244"/>
      <c r="D502" s="228" t="s">
        <v>136</v>
      </c>
      <c r="E502" s="245" t="s">
        <v>20</v>
      </c>
      <c r="F502" s="246" t="s">
        <v>710</v>
      </c>
      <c r="G502" s="244"/>
      <c r="H502" s="247">
        <v>26</v>
      </c>
      <c r="I502" s="248"/>
      <c r="J502" s="244"/>
      <c r="K502" s="244"/>
      <c r="L502" s="249"/>
      <c r="M502" s="250"/>
      <c r="N502" s="251"/>
      <c r="O502" s="251"/>
      <c r="P502" s="251"/>
      <c r="Q502" s="251"/>
      <c r="R502" s="251"/>
      <c r="S502" s="251"/>
      <c r="T502" s="252"/>
      <c r="U502" s="14"/>
      <c r="V502" s="14"/>
      <c r="W502" s="14"/>
      <c r="X502" s="14"/>
      <c r="Y502" s="14"/>
      <c r="Z502" s="14"/>
      <c r="AA502" s="14"/>
      <c r="AB502" s="14"/>
      <c r="AC502" s="14"/>
      <c r="AD502" s="14"/>
      <c r="AE502" s="14"/>
      <c r="AT502" s="253" t="s">
        <v>136</v>
      </c>
      <c r="AU502" s="253" t="s">
        <v>81</v>
      </c>
      <c r="AV502" s="14" t="s">
        <v>81</v>
      </c>
      <c r="AW502" s="14" t="s">
        <v>33</v>
      </c>
      <c r="AX502" s="14" t="s">
        <v>8</v>
      </c>
      <c r="AY502" s="253" t="s">
        <v>122</v>
      </c>
    </row>
    <row r="503" s="2" customFormat="1" ht="16.5" customHeight="1">
      <c r="A503" s="40"/>
      <c r="B503" s="41"/>
      <c r="C503" s="216" t="s">
        <v>781</v>
      </c>
      <c r="D503" s="216" t="s">
        <v>125</v>
      </c>
      <c r="E503" s="217" t="s">
        <v>782</v>
      </c>
      <c r="F503" s="218" t="s">
        <v>783</v>
      </c>
      <c r="G503" s="219" t="s">
        <v>271</v>
      </c>
      <c r="H503" s="221"/>
      <c r="I503" s="221"/>
      <c r="J503" s="220">
        <f>ROUND(I503*H503,0)</f>
        <v>0</v>
      </c>
      <c r="K503" s="218" t="s">
        <v>149</v>
      </c>
      <c r="L503" s="46"/>
      <c r="M503" s="222" t="s">
        <v>20</v>
      </c>
      <c r="N503" s="223" t="s">
        <v>43</v>
      </c>
      <c r="O503" s="86"/>
      <c r="P503" s="224">
        <f>O503*H503</f>
        <v>0</v>
      </c>
      <c r="Q503" s="224">
        <v>0</v>
      </c>
      <c r="R503" s="224">
        <f>Q503*H503</f>
        <v>0</v>
      </c>
      <c r="S503" s="224">
        <v>0</v>
      </c>
      <c r="T503" s="225">
        <f>S503*H503</f>
        <v>0</v>
      </c>
      <c r="U503" s="40"/>
      <c r="V503" s="40"/>
      <c r="W503" s="40"/>
      <c r="X503" s="40"/>
      <c r="Y503" s="40"/>
      <c r="Z503" s="40"/>
      <c r="AA503" s="40"/>
      <c r="AB503" s="40"/>
      <c r="AC503" s="40"/>
      <c r="AD503" s="40"/>
      <c r="AE503" s="40"/>
      <c r="AR503" s="226" t="s">
        <v>224</v>
      </c>
      <c r="AT503" s="226" t="s">
        <v>125</v>
      </c>
      <c r="AU503" s="226" t="s">
        <v>81</v>
      </c>
      <c r="AY503" s="19" t="s">
        <v>122</v>
      </c>
      <c r="BE503" s="227">
        <f>IF(N503="základní",J503,0)</f>
        <v>0</v>
      </c>
      <c r="BF503" s="227">
        <f>IF(N503="snížená",J503,0)</f>
        <v>0</v>
      </c>
      <c r="BG503" s="227">
        <f>IF(N503="zákl. přenesená",J503,0)</f>
        <v>0</v>
      </c>
      <c r="BH503" s="227">
        <f>IF(N503="sníž. přenesená",J503,0)</f>
        <v>0</v>
      </c>
      <c r="BI503" s="227">
        <f>IF(N503="nulová",J503,0)</f>
        <v>0</v>
      </c>
      <c r="BJ503" s="19" t="s">
        <v>8</v>
      </c>
      <c r="BK503" s="227">
        <f>ROUND(I503*H503,0)</f>
        <v>0</v>
      </c>
      <c r="BL503" s="19" t="s">
        <v>224</v>
      </c>
      <c r="BM503" s="226" t="s">
        <v>784</v>
      </c>
    </row>
    <row r="504" s="2" customFormat="1">
      <c r="A504" s="40"/>
      <c r="B504" s="41"/>
      <c r="C504" s="42"/>
      <c r="D504" s="228" t="s">
        <v>132</v>
      </c>
      <c r="E504" s="42"/>
      <c r="F504" s="229" t="s">
        <v>785</v>
      </c>
      <c r="G504" s="42"/>
      <c r="H504" s="42"/>
      <c r="I504" s="134"/>
      <c r="J504" s="42"/>
      <c r="K504" s="42"/>
      <c r="L504" s="46"/>
      <c r="M504" s="230"/>
      <c r="N504" s="231"/>
      <c r="O504" s="86"/>
      <c r="P504" s="86"/>
      <c r="Q504" s="86"/>
      <c r="R504" s="86"/>
      <c r="S504" s="86"/>
      <c r="T504" s="87"/>
      <c r="U504" s="40"/>
      <c r="V504" s="40"/>
      <c r="W504" s="40"/>
      <c r="X504" s="40"/>
      <c r="Y504" s="40"/>
      <c r="Z504" s="40"/>
      <c r="AA504" s="40"/>
      <c r="AB504" s="40"/>
      <c r="AC504" s="40"/>
      <c r="AD504" s="40"/>
      <c r="AE504" s="40"/>
      <c r="AT504" s="19" t="s">
        <v>132</v>
      </c>
      <c r="AU504" s="19" t="s">
        <v>81</v>
      </c>
    </row>
    <row r="505" s="2" customFormat="1">
      <c r="A505" s="40"/>
      <c r="B505" s="41"/>
      <c r="C505" s="42"/>
      <c r="D505" s="228" t="s">
        <v>134</v>
      </c>
      <c r="E505" s="42"/>
      <c r="F505" s="232" t="s">
        <v>786</v>
      </c>
      <c r="G505" s="42"/>
      <c r="H505" s="42"/>
      <c r="I505" s="134"/>
      <c r="J505" s="42"/>
      <c r="K505" s="42"/>
      <c r="L505" s="46"/>
      <c r="M505" s="230"/>
      <c r="N505" s="231"/>
      <c r="O505" s="86"/>
      <c r="P505" s="86"/>
      <c r="Q505" s="86"/>
      <c r="R505" s="86"/>
      <c r="S505" s="86"/>
      <c r="T505" s="87"/>
      <c r="U505" s="40"/>
      <c r="V505" s="40"/>
      <c r="W505" s="40"/>
      <c r="X505" s="40"/>
      <c r="Y505" s="40"/>
      <c r="Z505" s="40"/>
      <c r="AA505" s="40"/>
      <c r="AB505" s="40"/>
      <c r="AC505" s="40"/>
      <c r="AD505" s="40"/>
      <c r="AE505" s="40"/>
      <c r="AT505" s="19" t="s">
        <v>134</v>
      </c>
      <c r="AU505" s="19" t="s">
        <v>81</v>
      </c>
    </row>
    <row r="506" s="12" customFormat="1" ht="22.8" customHeight="1">
      <c r="A506" s="12"/>
      <c r="B506" s="200"/>
      <c r="C506" s="201"/>
      <c r="D506" s="202" t="s">
        <v>71</v>
      </c>
      <c r="E506" s="214" t="s">
        <v>787</v>
      </c>
      <c r="F506" s="214" t="s">
        <v>788</v>
      </c>
      <c r="G506" s="201"/>
      <c r="H506" s="201"/>
      <c r="I506" s="204"/>
      <c r="J506" s="215">
        <f>BK506</f>
        <v>0</v>
      </c>
      <c r="K506" s="201"/>
      <c r="L506" s="206"/>
      <c r="M506" s="207"/>
      <c r="N506" s="208"/>
      <c r="O506" s="208"/>
      <c r="P506" s="209">
        <f>SUM(P507:P613)</f>
        <v>0</v>
      </c>
      <c r="Q506" s="208"/>
      <c r="R506" s="209">
        <f>SUM(R507:R613)</f>
        <v>12.421482229999999</v>
      </c>
      <c r="S506" s="208"/>
      <c r="T506" s="210">
        <f>SUM(T507:T613)</f>
        <v>19.027880400000001</v>
      </c>
      <c r="U506" s="12"/>
      <c r="V506" s="12"/>
      <c r="W506" s="12"/>
      <c r="X506" s="12"/>
      <c r="Y506" s="12"/>
      <c r="Z506" s="12"/>
      <c r="AA506" s="12"/>
      <c r="AB506" s="12"/>
      <c r="AC506" s="12"/>
      <c r="AD506" s="12"/>
      <c r="AE506" s="12"/>
      <c r="AR506" s="211" t="s">
        <v>81</v>
      </c>
      <c r="AT506" s="212" t="s">
        <v>71</v>
      </c>
      <c r="AU506" s="212" t="s">
        <v>8</v>
      </c>
      <c r="AY506" s="211" t="s">
        <v>122</v>
      </c>
      <c r="BK506" s="213">
        <f>SUM(BK507:BK613)</f>
        <v>0</v>
      </c>
    </row>
    <row r="507" s="2" customFormat="1" ht="16.5" customHeight="1">
      <c r="A507" s="40"/>
      <c r="B507" s="41"/>
      <c r="C507" s="216" t="s">
        <v>789</v>
      </c>
      <c r="D507" s="216" t="s">
        <v>125</v>
      </c>
      <c r="E507" s="217" t="s">
        <v>790</v>
      </c>
      <c r="F507" s="218" t="s">
        <v>791</v>
      </c>
      <c r="G507" s="219" t="s">
        <v>309</v>
      </c>
      <c r="H507" s="220">
        <v>3296.8000000000002</v>
      </c>
      <c r="I507" s="221"/>
      <c r="J507" s="220">
        <f>ROUND(I507*H507,0)</f>
        <v>0</v>
      </c>
      <c r="K507" s="218" t="s">
        <v>20</v>
      </c>
      <c r="L507" s="46"/>
      <c r="M507" s="222" t="s">
        <v>20</v>
      </c>
      <c r="N507" s="223" t="s">
        <v>43</v>
      </c>
      <c r="O507" s="86"/>
      <c r="P507" s="224">
        <f>O507*H507</f>
        <v>0</v>
      </c>
      <c r="Q507" s="224">
        <v>0</v>
      </c>
      <c r="R507" s="224">
        <f>Q507*H507</f>
        <v>0</v>
      </c>
      <c r="S507" s="224">
        <v>0</v>
      </c>
      <c r="T507" s="225">
        <f>S507*H507</f>
        <v>0</v>
      </c>
      <c r="U507" s="40"/>
      <c r="V507" s="40"/>
      <c r="W507" s="40"/>
      <c r="X507" s="40"/>
      <c r="Y507" s="40"/>
      <c r="Z507" s="40"/>
      <c r="AA507" s="40"/>
      <c r="AB507" s="40"/>
      <c r="AC507" s="40"/>
      <c r="AD507" s="40"/>
      <c r="AE507" s="40"/>
      <c r="AR507" s="226" t="s">
        <v>224</v>
      </c>
      <c r="AT507" s="226" t="s">
        <v>125</v>
      </c>
      <c r="AU507" s="226" t="s">
        <v>81</v>
      </c>
      <c r="AY507" s="19" t="s">
        <v>122</v>
      </c>
      <c r="BE507" s="227">
        <f>IF(N507="základní",J507,0)</f>
        <v>0</v>
      </c>
      <c r="BF507" s="227">
        <f>IF(N507="snížená",J507,0)</f>
        <v>0</v>
      </c>
      <c r="BG507" s="227">
        <f>IF(N507="zákl. přenesená",J507,0)</f>
        <v>0</v>
      </c>
      <c r="BH507" s="227">
        <f>IF(N507="sníž. přenesená",J507,0)</f>
        <v>0</v>
      </c>
      <c r="BI507" s="227">
        <f>IF(N507="nulová",J507,0)</f>
        <v>0</v>
      </c>
      <c r="BJ507" s="19" t="s">
        <v>8</v>
      </c>
      <c r="BK507" s="227">
        <f>ROUND(I507*H507,0)</f>
        <v>0</v>
      </c>
      <c r="BL507" s="19" t="s">
        <v>224</v>
      </c>
      <c r="BM507" s="226" t="s">
        <v>792</v>
      </c>
    </row>
    <row r="508" s="2" customFormat="1">
      <c r="A508" s="40"/>
      <c r="B508" s="41"/>
      <c r="C508" s="42"/>
      <c r="D508" s="228" t="s">
        <v>132</v>
      </c>
      <c r="E508" s="42"/>
      <c r="F508" s="229" t="s">
        <v>791</v>
      </c>
      <c r="G508" s="42"/>
      <c r="H508" s="42"/>
      <c r="I508" s="134"/>
      <c r="J508" s="42"/>
      <c r="K508" s="42"/>
      <c r="L508" s="46"/>
      <c r="M508" s="230"/>
      <c r="N508" s="231"/>
      <c r="O508" s="86"/>
      <c r="P508" s="86"/>
      <c r="Q508" s="86"/>
      <c r="R508" s="86"/>
      <c r="S508" s="86"/>
      <c r="T508" s="87"/>
      <c r="U508" s="40"/>
      <c r="V508" s="40"/>
      <c r="W508" s="40"/>
      <c r="X508" s="40"/>
      <c r="Y508" s="40"/>
      <c r="Z508" s="40"/>
      <c r="AA508" s="40"/>
      <c r="AB508" s="40"/>
      <c r="AC508" s="40"/>
      <c r="AD508" s="40"/>
      <c r="AE508" s="40"/>
      <c r="AT508" s="19" t="s">
        <v>132</v>
      </c>
      <c r="AU508" s="19" t="s">
        <v>81</v>
      </c>
    </row>
    <row r="509" s="14" customFormat="1">
      <c r="A509" s="14"/>
      <c r="B509" s="243"/>
      <c r="C509" s="244"/>
      <c r="D509" s="228" t="s">
        <v>136</v>
      </c>
      <c r="E509" s="245" t="s">
        <v>20</v>
      </c>
      <c r="F509" s="246" t="s">
        <v>793</v>
      </c>
      <c r="G509" s="244"/>
      <c r="H509" s="247">
        <v>3296.8000000000002</v>
      </c>
      <c r="I509" s="248"/>
      <c r="J509" s="244"/>
      <c r="K509" s="244"/>
      <c r="L509" s="249"/>
      <c r="M509" s="250"/>
      <c r="N509" s="251"/>
      <c r="O509" s="251"/>
      <c r="P509" s="251"/>
      <c r="Q509" s="251"/>
      <c r="R509" s="251"/>
      <c r="S509" s="251"/>
      <c r="T509" s="252"/>
      <c r="U509" s="14"/>
      <c r="V509" s="14"/>
      <c r="W509" s="14"/>
      <c r="X509" s="14"/>
      <c r="Y509" s="14"/>
      <c r="Z509" s="14"/>
      <c r="AA509" s="14"/>
      <c r="AB509" s="14"/>
      <c r="AC509" s="14"/>
      <c r="AD509" s="14"/>
      <c r="AE509" s="14"/>
      <c r="AT509" s="253" t="s">
        <v>136</v>
      </c>
      <c r="AU509" s="253" t="s">
        <v>81</v>
      </c>
      <c r="AV509" s="14" t="s">
        <v>81</v>
      </c>
      <c r="AW509" s="14" t="s">
        <v>33</v>
      </c>
      <c r="AX509" s="14" t="s">
        <v>8</v>
      </c>
      <c r="AY509" s="253" t="s">
        <v>122</v>
      </c>
    </row>
    <row r="510" s="2" customFormat="1" ht="16.5" customHeight="1">
      <c r="A510" s="40"/>
      <c r="B510" s="41"/>
      <c r="C510" s="216" t="s">
        <v>794</v>
      </c>
      <c r="D510" s="216" t="s">
        <v>125</v>
      </c>
      <c r="E510" s="217" t="s">
        <v>795</v>
      </c>
      <c r="F510" s="218" t="s">
        <v>648</v>
      </c>
      <c r="G510" s="219" t="s">
        <v>181</v>
      </c>
      <c r="H510" s="220">
        <v>1</v>
      </c>
      <c r="I510" s="221"/>
      <c r="J510" s="220">
        <f>ROUND(I510*H510,0)</f>
        <v>0</v>
      </c>
      <c r="K510" s="218" t="s">
        <v>20</v>
      </c>
      <c r="L510" s="46"/>
      <c r="M510" s="222" t="s">
        <v>20</v>
      </c>
      <c r="N510" s="223" t="s">
        <v>43</v>
      </c>
      <c r="O510" s="86"/>
      <c r="P510" s="224">
        <f>O510*H510</f>
        <v>0</v>
      </c>
      <c r="Q510" s="224">
        <v>0</v>
      </c>
      <c r="R510" s="224">
        <f>Q510*H510</f>
        <v>0</v>
      </c>
      <c r="S510" s="224">
        <v>0</v>
      </c>
      <c r="T510" s="225">
        <f>S510*H510</f>
        <v>0</v>
      </c>
      <c r="U510" s="40"/>
      <c r="V510" s="40"/>
      <c r="W510" s="40"/>
      <c r="X510" s="40"/>
      <c r="Y510" s="40"/>
      <c r="Z510" s="40"/>
      <c r="AA510" s="40"/>
      <c r="AB510" s="40"/>
      <c r="AC510" s="40"/>
      <c r="AD510" s="40"/>
      <c r="AE510" s="40"/>
      <c r="AR510" s="226" t="s">
        <v>224</v>
      </c>
      <c r="AT510" s="226" t="s">
        <v>125</v>
      </c>
      <c r="AU510" s="226" t="s">
        <v>81</v>
      </c>
      <c r="AY510" s="19" t="s">
        <v>122</v>
      </c>
      <c r="BE510" s="227">
        <f>IF(N510="základní",J510,0)</f>
        <v>0</v>
      </c>
      <c r="BF510" s="227">
        <f>IF(N510="snížená",J510,0)</f>
        <v>0</v>
      </c>
      <c r="BG510" s="227">
        <f>IF(N510="zákl. přenesená",J510,0)</f>
        <v>0</v>
      </c>
      <c r="BH510" s="227">
        <f>IF(N510="sníž. přenesená",J510,0)</f>
        <v>0</v>
      </c>
      <c r="BI510" s="227">
        <f>IF(N510="nulová",J510,0)</f>
        <v>0</v>
      </c>
      <c r="BJ510" s="19" t="s">
        <v>8</v>
      </c>
      <c r="BK510" s="227">
        <f>ROUND(I510*H510,0)</f>
        <v>0</v>
      </c>
      <c r="BL510" s="19" t="s">
        <v>224</v>
      </c>
      <c r="BM510" s="226" t="s">
        <v>796</v>
      </c>
    </row>
    <row r="511" s="2" customFormat="1">
      <c r="A511" s="40"/>
      <c r="B511" s="41"/>
      <c r="C511" s="42"/>
      <c r="D511" s="228" t="s">
        <v>132</v>
      </c>
      <c r="E511" s="42"/>
      <c r="F511" s="229" t="s">
        <v>648</v>
      </c>
      <c r="G511" s="42"/>
      <c r="H511" s="42"/>
      <c r="I511" s="134"/>
      <c r="J511" s="42"/>
      <c r="K511" s="42"/>
      <c r="L511" s="46"/>
      <c r="M511" s="230"/>
      <c r="N511" s="231"/>
      <c r="O511" s="86"/>
      <c r="P511" s="86"/>
      <c r="Q511" s="86"/>
      <c r="R511" s="86"/>
      <c r="S511" s="86"/>
      <c r="T511" s="87"/>
      <c r="U511" s="40"/>
      <c r="V511" s="40"/>
      <c r="W511" s="40"/>
      <c r="X511" s="40"/>
      <c r="Y511" s="40"/>
      <c r="Z511" s="40"/>
      <c r="AA511" s="40"/>
      <c r="AB511" s="40"/>
      <c r="AC511" s="40"/>
      <c r="AD511" s="40"/>
      <c r="AE511" s="40"/>
      <c r="AT511" s="19" t="s">
        <v>132</v>
      </c>
      <c r="AU511" s="19" t="s">
        <v>81</v>
      </c>
    </row>
    <row r="512" s="2" customFormat="1" ht="16.5" customHeight="1">
      <c r="A512" s="40"/>
      <c r="B512" s="41"/>
      <c r="C512" s="216" t="s">
        <v>797</v>
      </c>
      <c r="D512" s="216" t="s">
        <v>125</v>
      </c>
      <c r="E512" s="217" t="s">
        <v>798</v>
      </c>
      <c r="F512" s="218" t="s">
        <v>799</v>
      </c>
      <c r="G512" s="219" t="s">
        <v>128</v>
      </c>
      <c r="H512" s="220">
        <v>634</v>
      </c>
      <c r="I512" s="221"/>
      <c r="J512" s="220">
        <f>ROUND(I512*H512,0)</f>
        <v>0</v>
      </c>
      <c r="K512" s="218" t="s">
        <v>149</v>
      </c>
      <c r="L512" s="46"/>
      <c r="M512" s="222" t="s">
        <v>20</v>
      </c>
      <c r="N512" s="223" t="s">
        <v>43</v>
      </c>
      <c r="O512" s="86"/>
      <c r="P512" s="224">
        <f>O512*H512</f>
        <v>0</v>
      </c>
      <c r="Q512" s="224">
        <v>0</v>
      </c>
      <c r="R512" s="224">
        <f>Q512*H512</f>
        <v>0</v>
      </c>
      <c r="S512" s="224">
        <v>0.017780000000000001</v>
      </c>
      <c r="T512" s="225">
        <f>S512*H512</f>
        <v>11.27252</v>
      </c>
      <c r="U512" s="40"/>
      <c r="V512" s="40"/>
      <c r="W512" s="40"/>
      <c r="X512" s="40"/>
      <c r="Y512" s="40"/>
      <c r="Z512" s="40"/>
      <c r="AA512" s="40"/>
      <c r="AB512" s="40"/>
      <c r="AC512" s="40"/>
      <c r="AD512" s="40"/>
      <c r="AE512" s="40"/>
      <c r="AR512" s="226" t="s">
        <v>224</v>
      </c>
      <c r="AT512" s="226" t="s">
        <v>125</v>
      </c>
      <c r="AU512" s="226" t="s">
        <v>81</v>
      </c>
      <c r="AY512" s="19" t="s">
        <v>122</v>
      </c>
      <c r="BE512" s="227">
        <f>IF(N512="základní",J512,0)</f>
        <v>0</v>
      </c>
      <c r="BF512" s="227">
        <f>IF(N512="snížená",J512,0)</f>
        <v>0</v>
      </c>
      <c r="BG512" s="227">
        <f>IF(N512="zákl. přenesená",J512,0)</f>
        <v>0</v>
      </c>
      <c r="BH512" s="227">
        <f>IF(N512="sníž. přenesená",J512,0)</f>
        <v>0</v>
      </c>
      <c r="BI512" s="227">
        <f>IF(N512="nulová",J512,0)</f>
        <v>0</v>
      </c>
      <c r="BJ512" s="19" t="s">
        <v>8</v>
      </c>
      <c r="BK512" s="227">
        <f>ROUND(I512*H512,0)</f>
        <v>0</v>
      </c>
      <c r="BL512" s="19" t="s">
        <v>224</v>
      </c>
      <c r="BM512" s="226" t="s">
        <v>800</v>
      </c>
    </row>
    <row r="513" s="2" customFormat="1">
      <c r="A513" s="40"/>
      <c r="B513" s="41"/>
      <c r="C513" s="42"/>
      <c r="D513" s="228" t="s">
        <v>132</v>
      </c>
      <c r="E513" s="42"/>
      <c r="F513" s="229" t="s">
        <v>801</v>
      </c>
      <c r="G513" s="42"/>
      <c r="H513" s="42"/>
      <c r="I513" s="134"/>
      <c r="J513" s="42"/>
      <c r="K513" s="42"/>
      <c r="L513" s="46"/>
      <c r="M513" s="230"/>
      <c r="N513" s="231"/>
      <c r="O513" s="86"/>
      <c r="P513" s="86"/>
      <c r="Q513" s="86"/>
      <c r="R513" s="86"/>
      <c r="S513" s="86"/>
      <c r="T513" s="87"/>
      <c r="U513" s="40"/>
      <c r="V513" s="40"/>
      <c r="W513" s="40"/>
      <c r="X513" s="40"/>
      <c r="Y513" s="40"/>
      <c r="Z513" s="40"/>
      <c r="AA513" s="40"/>
      <c r="AB513" s="40"/>
      <c r="AC513" s="40"/>
      <c r="AD513" s="40"/>
      <c r="AE513" s="40"/>
      <c r="AT513" s="19" t="s">
        <v>132</v>
      </c>
      <c r="AU513" s="19" t="s">
        <v>81</v>
      </c>
    </row>
    <row r="514" s="2" customFormat="1">
      <c r="A514" s="40"/>
      <c r="B514" s="41"/>
      <c r="C514" s="42"/>
      <c r="D514" s="228" t="s">
        <v>134</v>
      </c>
      <c r="E514" s="42"/>
      <c r="F514" s="232" t="s">
        <v>802</v>
      </c>
      <c r="G514" s="42"/>
      <c r="H514" s="42"/>
      <c r="I514" s="134"/>
      <c r="J514" s="42"/>
      <c r="K514" s="42"/>
      <c r="L514" s="46"/>
      <c r="M514" s="230"/>
      <c r="N514" s="231"/>
      <c r="O514" s="86"/>
      <c r="P514" s="86"/>
      <c r="Q514" s="86"/>
      <c r="R514" s="86"/>
      <c r="S514" s="86"/>
      <c r="T514" s="87"/>
      <c r="U514" s="40"/>
      <c r="V514" s="40"/>
      <c r="W514" s="40"/>
      <c r="X514" s="40"/>
      <c r="Y514" s="40"/>
      <c r="Z514" s="40"/>
      <c r="AA514" s="40"/>
      <c r="AB514" s="40"/>
      <c r="AC514" s="40"/>
      <c r="AD514" s="40"/>
      <c r="AE514" s="40"/>
      <c r="AT514" s="19" t="s">
        <v>134</v>
      </c>
      <c r="AU514" s="19" t="s">
        <v>81</v>
      </c>
    </row>
    <row r="515" s="13" customFormat="1">
      <c r="A515" s="13"/>
      <c r="B515" s="233"/>
      <c r="C515" s="234"/>
      <c r="D515" s="228" t="s">
        <v>136</v>
      </c>
      <c r="E515" s="235" t="s">
        <v>20</v>
      </c>
      <c r="F515" s="236" t="s">
        <v>576</v>
      </c>
      <c r="G515" s="234"/>
      <c r="H515" s="235" t="s">
        <v>20</v>
      </c>
      <c r="I515" s="237"/>
      <c r="J515" s="234"/>
      <c r="K515" s="234"/>
      <c r="L515" s="238"/>
      <c r="M515" s="239"/>
      <c r="N515" s="240"/>
      <c r="O515" s="240"/>
      <c r="P515" s="240"/>
      <c r="Q515" s="240"/>
      <c r="R515" s="240"/>
      <c r="S515" s="240"/>
      <c r="T515" s="241"/>
      <c r="U515" s="13"/>
      <c r="V515" s="13"/>
      <c r="W515" s="13"/>
      <c r="X515" s="13"/>
      <c r="Y515" s="13"/>
      <c r="Z515" s="13"/>
      <c r="AA515" s="13"/>
      <c r="AB515" s="13"/>
      <c r="AC515" s="13"/>
      <c r="AD515" s="13"/>
      <c r="AE515" s="13"/>
      <c r="AT515" s="242" t="s">
        <v>136</v>
      </c>
      <c r="AU515" s="242" t="s">
        <v>81</v>
      </c>
      <c r="AV515" s="13" t="s">
        <v>8</v>
      </c>
      <c r="AW515" s="13" t="s">
        <v>33</v>
      </c>
      <c r="AX515" s="13" t="s">
        <v>72</v>
      </c>
      <c r="AY515" s="242" t="s">
        <v>122</v>
      </c>
    </row>
    <row r="516" s="14" customFormat="1">
      <c r="A516" s="14"/>
      <c r="B516" s="243"/>
      <c r="C516" s="244"/>
      <c r="D516" s="228" t="s">
        <v>136</v>
      </c>
      <c r="E516" s="245" t="s">
        <v>20</v>
      </c>
      <c r="F516" s="246" t="s">
        <v>577</v>
      </c>
      <c r="G516" s="244"/>
      <c r="H516" s="247">
        <v>234.25999999999999</v>
      </c>
      <c r="I516" s="248"/>
      <c r="J516" s="244"/>
      <c r="K516" s="244"/>
      <c r="L516" s="249"/>
      <c r="M516" s="250"/>
      <c r="N516" s="251"/>
      <c r="O516" s="251"/>
      <c r="P516" s="251"/>
      <c r="Q516" s="251"/>
      <c r="R516" s="251"/>
      <c r="S516" s="251"/>
      <c r="T516" s="252"/>
      <c r="U516" s="14"/>
      <c r="V516" s="14"/>
      <c r="W516" s="14"/>
      <c r="X516" s="14"/>
      <c r="Y516" s="14"/>
      <c r="Z516" s="14"/>
      <c r="AA516" s="14"/>
      <c r="AB516" s="14"/>
      <c r="AC516" s="14"/>
      <c r="AD516" s="14"/>
      <c r="AE516" s="14"/>
      <c r="AT516" s="253" t="s">
        <v>136</v>
      </c>
      <c r="AU516" s="253" t="s">
        <v>81</v>
      </c>
      <c r="AV516" s="14" t="s">
        <v>81</v>
      </c>
      <c r="AW516" s="14" t="s">
        <v>33</v>
      </c>
      <c r="AX516" s="14" t="s">
        <v>72</v>
      </c>
      <c r="AY516" s="253" t="s">
        <v>122</v>
      </c>
    </row>
    <row r="517" s="13" customFormat="1">
      <c r="A517" s="13"/>
      <c r="B517" s="233"/>
      <c r="C517" s="234"/>
      <c r="D517" s="228" t="s">
        <v>136</v>
      </c>
      <c r="E517" s="235" t="s">
        <v>20</v>
      </c>
      <c r="F517" s="236" t="s">
        <v>578</v>
      </c>
      <c r="G517" s="234"/>
      <c r="H517" s="235" t="s">
        <v>20</v>
      </c>
      <c r="I517" s="237"/>
      <c r="J517" s="234"/>
      <c r="K517" s="234"/>
      <c r="L517" s="238"/>
      <c r="M517" s="239"/>
      <c r="N517" s="240"/>
      <c r="O517" s="240"/>
      <c r="P517" s="240"/>
      <c r="Q517" s="240"/>
      <c r="R517" s="240"/>
      <c r="S517" s="240"/>
      <c r="T517" s="241"/>
      <c r="U517" s="13"/>
      <c r="V517" s="13"/>
      <c r="W517" s="13"/>
      <c r="X517" s="13"/>
      <c r="Y517" s="13"/>
      <c r="Z517" s="13"/>
      <c r="AA517" s="13"/>
      <c r="AB517" s="13"/>
      <c r="AC517" s="13"/>
      <c r="AD517" s="13"/>
      <c r="AE517" s="13"/>
      <c r="AT517" s="242" t="s">
        <v>136</v>
      </c>
      <c r="AU517" s="242" t="s">
        <v>81</v>
      </c>
      <c r="AV517" s="13" t="s">
        <v>8</v>
      </c>
      <c r="AW517" s="13" t="s">
        <v>33</v>
      </c>
      <c r="AX517" s="13" t="s">
        <v>72</v>
      </c>
      <c r="AY517" s="242" t="s">
        <v>122</v>
      </c>
    </row>
    <row r="518" s="14" customFormat="1">
      <c r="A518" s="14"/>
      <c r="B518" s="243"/>
      <c r="C518" s="244"/>
      <c r="D518" s="228" t="s">
        <v>136</v>
      </c>
      <c r="E518" s="245" t="s">
        <v>20</v>
      </c>
      <c r="F518" s="246" t="s">
        <v>579</v>
      </c>
      <c r="G518" s="244"/>
      <c r="H518" s="247">
        <v>248.28</v>
      </c>
      <c r="I518" s="248"/>
      <c r="J518" s="244"/>
      <c r="K518" s="244"/>
      <c r="L518" s="249"/>
      <c r="M518" s="250"/>
      <c r="N518" s="251"/>
      <c r="O518" s="251"/>
      <c r="P518" s="251"/>
      <c r="Q518" s="251"/>
      <c r="R518" s="251"/>
      <c r="S518" s="251"/>
      <c r="T518" s="252"/>
      <c r="U518" s="14"/>
      <c r="V518" s="14"/>
      <c r="W518" s="14"/>
      <c r="X518" s="14"/>
      <c r="Y518" s="14"/>
      <c r="Z518" s="14"/>
      <c r="AA518" s="14"/>
      <c r="AB518" s="14"/>
      <c r="AC518" s="14"/>
      <c r="AD518" s="14"/>
      <c r="AE518" s="14"/>
      <c r="AT518" s="253" t="s">
        <v>136</v>
      </c>
      <c r="AU518" s="253" t="s">
        <v>81</v>
      </c>
      <c r="AV518" s="14" t="s">
        <v>81</v>
      </c>
      <c r="AW518" s="14" t="s">
        <v>33</v>
      </c>
      <c r="AX518" s="14" t="s">
        <v>72</v>
      </c>
      <c r="AY518" s="253" t="s">
        <v>122</v>
      </c>
    </row>
    <row r="519" s="13" customFormat="1">
      <c r="A519" s="13"/>
      <c r="B519" s="233"/>
      <c r="C519" s="234"/>
      <c r="D519" s="228" t="s">
        <v>136</v>
      </c>
      <c r="E519" s="235" t="s">
        <v>20</v>
      </c>
      <c r="F519" s="236" t="s">
        <v>582</v>
      </c>
      <c r="G519" s="234"/>
      <c r="H519" s="235" t="s">
        <v>20</v>
      </c>
      <c r="I519" s="237"/>
      <c r="J519" s="234"/>
      <c r="K519" s="234"/>
      <c r="L519" s="238"/>
      <c r="M519" s="239"/>
      <c r="N519" s="240"/>
      <c r="O519" s="240"/>
      <c r="P519" s="240"/>
      <c r="Q519" s="240"/>
      <c r="R519" s="240"/>
      <c r="S519" s="240"/>
      <c r="T519" s="241"/>
      <c r="U519" s="13"/>
      <c r="V519" s="13"/>
      <c r="W519" s="13"/>
      <c r="X519" s="13"/>
      <c r="Y519" s="13"/>
      <c r="Z519" s="13"/>
      <c r="AA519" s="13"/>
      <c r="AB519" s="13"/>
      <c r="AC519" s="13"/>
      <c r="AD519" s="13"/>
      <c r="AE519" s="13"/>
      <c r="AT519" s="242" t="s">
        <v>136</v>
      </c>
      <c r="AU519" s="242" t="s">
        <v>81</v>
      </c>
      <c r="AV519" s="13" t="s">
        <v>8</v>
      </c>
      <c r="AW519" s="13" t="s">
        <v>33</v>
      </c>
      <c r="AX519" s="13" t="s">
        <v>72</v>
      </c>
      <c r="AY519" s="242" t="s">
        <v>122</v>
      </c>
    </row>
    <row r="520" s="14" customFormat="1">
      <c r="A520" s="14"/>
      <c r="B520" s="243"/>
      <c r="C520" s="244"/>
      <c r="D520" s="228" t="s">
        <v>136</v>
      </c>
      <c r="E520" s="245" t="s">
        <v>20</v>
      </c>
      <c r="F520" s="246" t="s">
        <v>583</v>
      </c>
      <c r="G520" s="244"/>
      <c r="H520" s="247">
        <v>151.46000000000001</v>
      </c>
      <c r="I520" s="248"/>
      <c r="J520" s="244"/>
      <c r="K520" s="244"/>
      <c r="L520" s="249"/>
      <c r="M520" s="250"/>
      <c r="N520" s="251"/>
      <c r="O520" s="251"/>
      <c r="P520" s="251"/>
      <c r="Q520" s="251"/>
      <c r="R520" s="251"/>
      <c r="S520" s="251"/>
      <c r="T520" s="252"/>
      <c r="U520" s="14"/>
      <c r="V520" s="14"/>
      <c r="W520" s="14"/>
      <c r="X520" s="14"/>
      <c r="Y520" s="14"/>
      <c r="Z520" s="14"/>
      <c r="AA520" s="14"/>
      <c r="AB520" s="14"/>
      <c r="AC520" s="14"/>
      <c r="AD520" s="14"/>
      <c r="AE520" s="14"/>
      <c r="AT520" s="253" t="s">
        <v>136</v>
      </c>
      <c r="AU520" s="253" t="s">
        <v>81</v>
      </c>
      <c r="AV520" s="14" t="s">
        <v>81</v>
      </c>
      <c r="AW520" s="14" t="s">
        <v>33</v>
      </c>
      <c r="AX520" s="14" t="s">
        <v>72</v>
      </c>
      <c r="AY520" s="253" t="s">
        <v>122</v>
      </c>
    </row>
    <row r="521" s="15" customFormat="1">
      <c r="A521" s="15"/>
      <c r="B521" s="263"/>
      <c r="C521" s="264"/>
      <c r="D521" s="228" t="s">
        <v>136</v>
      </c>
      <c r="E521" s="265" t="s">
        <v>20</v>
      </c>
      <c r="F521" s="266" t="s">
        <v>514</v>
      </c>
      <c r="G521" s="264"/>
      <c r="H521" s="267">
        <v>634</v>
      </c>
      <c r="I521" s="268"/>
      <c r="J521" s="264"/>
      <c r="K521" s="264"/>
      <c r="L521" s="269"/>
      <c r="M521" s="270"/>
      <c r="N521" s="271"/>
      <c r="O521" s="271"/>
      <c r="P521" s="271"/>
      <c r="Q521" s="271"/>
      <c r="R521" s="271"/>
      <c r="S521" s="271"/>
      <c r="T521" s="272"/>
      <c r="U521" s="15"/>
      <c r="V521" s="15"/>
      <c r="W521" s="15"/>
      <c r="X521" s="15"/>
      <c r="Y521" s="15"/>
      <c r="Z521" s="15"/>
      <c r="AA521" s="15"/>
      <c r="AB521" s="15"/>
      <c r="AC521" s="15"/>
      <c r="AD521" s="15"/>
      <c r="AE521" s="15"/>
      <c r="AT521" s="273" t="s">
        <v>136</v>
      </c>
      <c r="AU521" s="273" t="s">
        <v>81</v>
      </c>
      <c r="AV521" s="15" t="s">
        <v>130</v>
      </c>
      <c r="AW521" s="15" t="s">
        <v>33</v>
      </c>
      <c r="AX521" s="15" t="s">
        <v>8</v>
      </c>
      <c r="AY521" s="273" t="s">
        <v>122</v>
      </c>
    </row>
    <row r="522" s="2" customFormat="1" ht="16.5" customHeight="1">
      <c r="A522" s="40"/>
      <c r="B522" s="41"/>
      <c r="C522" s="216" t="s">
        <v>803</v>
      </c>
      <c r="D522" s="216" t="s">
        <v>125</v>
      </c>
      <c r="E522" s="217" t="s">
        <v>804</v>
      </c>
      <c r="F522" s="218" t="s">
        <v>805</v>
      </c>
      <c r="G522" s="219" t="s">
        <v>295</v>
      </c>
      <c r="H522" s="220">
        <v>74.200000000000003</v>
      </c>
      <c r="I522" s="221"/>
      <c r="J522" s="220">
        <f>ROUND(I522*H522,0)</f>
        <v>0</v>
      </c>
      <c r="K522" s="218" t="s">
        <v>149</v>
      </c>
      <c r="L522" s="46"/>
      <c r="M522" s="222" t="s">
        <v>20</v>
      </c>
      <c r="N522" s="223" t="s">
        <v>43</v>
      </c>
      <c r="O522" s="86"/>
      <c r="P522" s="224">
        <f>O522*H522</f>
        <v>0</v>
      </c>
      <c r="Q522" s="224">
        <v>0</v>
      </c>
      <c r="R522" s="224">
        <f>Q522*H522</f>
        <v>0</v>
      </c>
      <c r="S522" s="224">
        <v>0.0046299999999999996</v>
      </c>
      <c r="T522" s="225">
        <f>S522*H522</f>
        <v>0.34354599999999996</v>
      </c>
      <c r="U522" s="40"/>
      <c r="V522" s="40"/>
      <c r="W522" s="40"/>
      <c r="X522" s="40"/>
      <c r="Y522" s="40"/>
      <c r="Z522" s="40"/>
      <c r="AA522" s="40"/>
      <c r="AB522" s="40"/>
      <c r="AC522" s="40"/>
      <c r="AD522" s="40"/>
      <c r="AE522" s="40"/>
      <c r="AR522" s="226" t="s">
        <v>224</v>
      </c>
      <c r="AT522" s="226" t="s">
        <v>125</v>
      </c>
      <c r="AU522" s="226" t="s">
        <v>81</v>
      </c>
      <c r="AY522" s="19" t="s">
        <v>122</v>
      </c>
      <c r="BE522" s="227">
        <f>IF(N522="základní",J522,0)</f>
        <v>0</v>
      </c>
      <c r="BF522" s="227">
        <f>IF(N522="snížená",J522,0)</f>
        <v>0</v>
      </c>
      <c r="BG522" s="227">
        <f>IF(N522="zákl. přenesená",J522,0)</f>
        <v>0</v>
      </c>
      <c r="BH522" s="227">
        <f>IF(N522="sníž. přenesená",J522,0)</f>
        <v>0</v>
      </c>
      <c r="BI522" s="227">
        <f>IF(N522="nulová",J522,0)</f>
        <v>0</v>
      </c>
      <c r="BJ522" s="19" t="s">
        <v>8</v>
      </c>
      <c r="BK522" s="227">
        <f>ROUND(I522*H522,0)</f>
        <v>0</v>
      </c>
      <c r="BL522" s="19" t="s">
        <v>224</v>
      </c>
      <c r="BM522" s="226" t="s">
        <v>806</v>
      </c>
    </row>
    <row r="523" s="2" customFormat="1">
      <c r="A523" s="40"/>
      <c r="B523" s="41"/>
      <c r="C523" s="42"/>
      <c r="D523" s="228" t="s">
        <v>132</v>
      </c>
      <c r="E523" s="42"/>
      <c r="F523" s="229" t="s">
        <v>807</v>
      </c>
      <c r="G523" s="42"/>
      <c r="H523" s="42"/>
      <c r="I523" s="134"/>
      <c r="J523" s="42"/>
      <c r="K523" s="42"/>
      <c r="L523" s="46"/>
      <c r="M523" s="230"/>
      <c r="N523" s="231"/>
      <c r="O523" s="86"/>
      <c r="P523" s="86"/>
      <c r="Q523" s="86"/>
      <c r="R523" s="86"/>
      <c r="S523" s="86"/>
      <c r="T523" s="87"/>
      <c r="U523" s="40"/>
      <c r="V523" s="40"/>
      <c r="W523" s="40"/>
      <c r="X523" s="40"/>
      <c r="Y523" s="40"/>
      <c r="Z523" s="40"/>
      <c r="AA523" s="40"/>
      <c r="AB523" s="40"/>
      <c r="AC523" s="40"/>
      <c r="AD523" s="40"/>
      <c r="AE523" s="40"/>
      <c r="AT523" s="19" t="s">
        <v>132</v>
      </c>
      <c r="AU523" s="19" t="s">
        <v>81</v>
      </c>
    </row>
    <row r="524" s="2" customFormat="1">
      <c r="A524" s="40"/>
      <c r="B524" s="41"/>
      <c r="C524" s="42"/>
      <c r="D524" s="228" t="s">
        <v>134</v>
      </c>
      <c r="E524" s="42"/>
      <c r="F524" s="232" t="s">
        <v>802</v>
      </c>
      <c r="G524" s="42"/>
      <c r="H524" s="42"/>
      <c r="I524" s="134"/>
      <c r="J524" s="42"/>
      <c r="K524" s="42"/>
      <c r="L524" s="46"/>
      <c r="M524" s="230"/>
      <c r="N524" s="231"/>
      <c r="O524" s="86"/>
      <c r="P524" s="86"/>
      <c r="Q524" s="86"/>
      <c r="R524" s="86"/>
      <c r="S524" s="86"/>
      <c r="T524" s="87"/>
      <c r="U524" s="40"/>
      <c r="V524" s="40"/>
      <c r="W524" s="40"/>
      <c r="X524" s="40"/>
      <c r="Y524" s="40"/>
      <c r="Z524" s="40"/>
      <c r="AA524" s="40"/>
      <c r="AB524" s="40"/>
      <c r="AC524" s="40"/>
      <c r="AD524" s="40"/>
      <c r="AE524" s="40"/>
      <c r="AT524" s="19" t="s">
        <v>134</v>
      </c>
      <c r="AU524" s="19" t="s">
        <v>81</v>
      </c>
    </row>
    <row r="525" s="13" customFormat="1">
      <c r="A525" s="13"/>
      <c r="B525" s="233"/>
      <c r="C525" s="234"/>
      <c r="D525" s="228" t="s">
        <v>136</v>
      </c>
      <c r="E525" s="235" t="s">
        <v>20</v>
      </c>
      <c r="F525" s="236" t="s">
        <v>808</v>
      </c>
      <c r="G525" s="234"/>
      <c r="H525" s="235" t="s">
        <v>20</v>
      </c>
      <c r="I525" s="237"/>
      <c r="J525" s="234"/>
      <c r="K525" s="234"/>
      <c r="L525" s="238"/>
      <c r="M525" s="239"/>
      <c r="N525" s="240"/>
      <c r="O525" s="240"/>
      <c r="P525" s="240"/>
      <c r="Q525" s="240"/>
      <c r="R525" s="240"/>
      <c r="S525" s="240"/>
      <c r="T525" s="241"/>
      <c r="U525" s="13"/>
      <c r="V525" s="13"/>
      <c r="W525" s="13"/>
      <c r="X525" s="13"/>
      <c r="Y525" s="13"/>
      <c r="Z525" s="13"/>
      <c r="AA525" s="13"/>
      <c r="AB525" s="13"/>
      <c r="AC525" s="13"/>
      <c r="AD525" s="13"/>
      <c r="AE525" s="13"/>
      <c r="AT525" s="242" t="s">
        <v>136</v>
      </c>
      <c r="AU525" s="242" t="s">
        <v>81</v>
      </c>
      <c r="AV525" s="13" t="s">
        <v>8</v>
      </c>
      <c r="AW525" s="13" t="s">
        <v>33</v>
      </c>
      <c r="AX525" s="13" t="s">
        <v>72</v>
      </c>
      <c r="AY525" s="242" t="s">
        <v>122</v>
      </c>
    </row>
    <row r="526" s="14" customFormat="1">
      <c r="A526" s="14"/>
      <c r="B526" s="243"/>
      <c r="C526" s="244"/>
      <c r="D526" s="228" t="s">
        <v>136</v>
      </c>
      <c r="E526" s="245" t="s">
        <v>20</v>
      </c>
      <c r="F526" s="246" t="s">
        <v>809</v>
      </c>
      <c r="G526" s="244"/>
      <c r="H526" s="247">
        <v>38.399999999999999</v>
      </c>
      <c r="I526" s="248"/>
      <c r="J526" s="244"/>
      <c r="K526" s="244"/>
      <c r="L526" s="249"/>
      <c r="M526" s="250"/>
      <c r="N526" s="251"/>
      <c r="O526" s="251"/>
      <c r="P526" s="251"/>
      <c r="Q526" s="251"/>
      <c r="R526" s="251"/>
      <c r="S526" s="251"/>
      <c r="T526" s="252"/>
      <c r="U526" s="14"/>
      <c r="V526" s="14"/>
      <c r="W526" s="14"/>
      <c r="X526" s="14"/>
      <c r="Y526" s="14"/>
      <c r="Z526" s="14"/>
      <c r="AA526" s="14"/>
      <c r="AB526" s="14"/>
      <c r="AC526" s="14"/>
      <c r="AD526" s="14"/>
      <c r="AE526" s="14"/>
      <c r="AT526" s="253" t="s">
        <v>136</v>
      </c>
      <c r="AU526" s="253" t="s">
        <v>81</v>
      </c>
      <c r="AV526" s="14" t="s">
        <v>81</v>
      </c>
      <c r="AW526" s="14" t="s">
        <v>33</v>
      </c>
      <c r="AX526" s="14" t="s">
        <v>72</v>
      </c>
      <c r="AY526" s="253" t="s">
        <v>122</v>
      </c>
    </row>
    <row r="527" s="13" customFormat="1">
      <c r="A527" s="13"/>
      <c r="B527" s="233"/>
      <c r="C527" s="234"/>
      <c r="D527" s="228" t="s">
        <v>136</v>
      </c>
      <c r="E527" s="235" t="s">
        <v>20</v>
      </c>
      <c r="F527" s="236" t="s">
        <v>810</v>
      </c>
      <c r="G527" s="234"/>
      <c r="H527" s="235" t="s">
        <v>20</v>
      </c>
      <c r="I527" s="237"/>
      <c r="J527" s="234"/>
      <c r="K527" s="234"/>
      <c r="L527" s="238"/>
      <c r="M527" s="239"/>
      <c r="N527" s="240"/>
      <c r="O527" s="240"/>
      <c r="P527" s="240"/>
      <c r="Q527" s="240"/>
      <c r="R527" s="240"/>
      <c r="S527" s="240"/>
      <c r="T527" s="241"/>
      <c r="U527" s="13"/>
      <c r="V527" s="13"/>
      <c r="W527" s="13"/>
      <c r="X527" s="13"/>
      <c r="Y527" s="13"/>
      <c r="Z527" s="13"/>
      <c r="AA527" s="13"/>
      <c r="AB527" s="13"/>
      <c r="AC527" s="13"/>
      <c r="AD527" s="13"/>
      <c r="AE527" s="13"/>
      <c r="AT527" s="242" t="s">
        <v>136</v>
      </c>
      <c r="AU527" s="242" t="s">
        <v>81</v>
      </c>
      <c r="AV527" s="13" t="s">
        <v>8</v>
      </c>
      <c r="AW527" s="13" t="s">
        <v>33</v>
      </c>
      <c r="AX527" s="13" t="s">
        <v>72</v>
      </c>
      <c r="AY527" s="242" t="s">
        <v>122</v>
      </c>
    </row>
    <row r="528" s="14" customFormat="1">
      <c r="A528" s="14"/>
      <c r="B528" s="243"/>
      <c r="C528" s="244"/>
      <c r="D528" s="228" t="s">
        <v>136</v>
      </c>
      <c r="E528" s="245" t="s">
        <v>20</v>
      </c>
      <c r="F528" s="246" t="s">
        <v>811</v>
      </c>
      <c r="G528" s="244"/>
      <c r="H528" s="247">
        <v>35.799999999999997</v>
      </c>
      <c r="I528" s="248"/>
      <c r="J528" s="244"/>
      <c r="K528" s="244"/>
      <c r="L528" s="249"/>
      <c r="M528" s="250"/>
      <c r="N528" s="251"/>
      <c r="O528" s="251"/>
      <c r="P528" s="251"/>
      <c r="Q528" s="251"/>
      <c r="R528" s="251"/>
      <c r="S528" s="251"/>
      <c r="T528" s="252"/>
      <c r="U528" s="14"/>
      <c r="V528" s="14"/>
      <c r="W528" s="14"/>
      <c r="X528" s="14"/>
      <c r="Y528" s="14"/>
      <c r="Z528" s="14"/>
      <c r="AA528" s="14"/>
      <c r="AB528" s="14"/>
      <c r="AC528" s="14"/>
      <c r="AD528" s="14"/>
      <c r="AE528" s="14"/>
      <c r="AT528" s="253" t="s">
        <v>136</v>
      </c>
      <c r="AU528" s="253" t="s">
        <v>81</v>
      </c>
      <c r="AV528" s="14" t="s">
        <v>81</v>
      </c>
      <c r="AW528" s="14" t="s">
        <v>33</v>
      </c>
      <c r="AX528" s="14" t="s">
        <v>72</v>
      </c>
      <c r="AY528" s="253" t="s">
        <v>122</v>
      </c>
    </row>
    <row r="529" s="15" customFormat="1">
      <c r="A529" s="15"/>
      <c r="B529" s="263"/>
      <c r="C529" s="264"/>
      <c r="D529" s="228" t="s">
        <v>136</v>
      </c>
      <c r="E529" s="265" t="s">
        <v>20</v>
      </c>
      <c r="F529" s="266" t="s">
        <v>514</v>
      </c>
      <c r="G529" s="264"/>
      <c r="H529" s="267">
        <v>74.200000000000003</v>
      </c>
      <c r="I529" s="268"/>
      <c r="J529" s="264"/>
      <c r="K529" s="264"/>
      <c r="L529" s="269"/>
      <c r="M529" s="270"/>
      <c r="N529" s="271"/>
      <c r="O529" s="271"/>
      <c r="P529" s="271"/>
      <c r="Q529" s="271"/>
      <c r="R529" s="271"/>
      <c r="S529" s="271"/>
      <c r="T529" s="272"/>
      <c r="U529" s="15"/>
      <c r="V529" s="15"/>
      <c r="W529" s="15"/>
      <c r="X529" s="15"/>
      <c r="Y529" s="15"/>
      <c r="Z529" s="15"/>
      <c r="AA529" s="15"/>
      <c r="AB529" s="15"/>
      <c r="AC529" s="15"/>
      <c r="AD529" s="15"/>
      <c r="AE529" s="15"/>
      <c r="AT529" s="273" t="s">
        <v>136</v>
      </c>
      <c r="AU529" s="273" t="s">
        <v>81</v>
      </c>
      <c r="AV529" s="15" t="s">
        <v>130</v>
      </c>
      <c r="AW529" s="15" t="s">
        <v>33</v>
      </c>
      <c r="AX529" s="15" t="s">
        <v>8</v>
      </c>
      <c r="AY529" s="273" t="s">
        <v>122</v>
      </c>
    </row>
    <row r="530" s="2" customFormat="1" ht="16.5" customHeight="1">
      <c r="A530" s="40"/>
      <c r="B530" s="41"/>
      <c r="C530" s="216" t="s">
        <v>812</v>
      </c>
      <c r="D530" s="216" t="s">
        <v>125</v>
      </c>
      <c r="E530" s="217" t="s">
        <v>813</v>
      </c>
      <c r="F530" s="218" t="s">
        <v>814</v>
      </c>
      <c r="G530" s="219" t="s">
        <v>128</v>
      </c>
      <c r="H530" s="220">
        <v>634</v>
      </c>
      <c r="I530" s="221"/>
      <c r="J530" s="220">
        <f>ROUND(I530*H530,0)</f>
        <v>0</v>
      </c>
      <c r="K530" s="218" t="s">
        <v>149</v>
      </c>
      <c r="L530" s="46"/>
      <c r="M530" s="222" t="s">
        <v>20</v>
      </c>
      <c r="N530" s="223" t="s">
        <v>43</v>
      </c>
      <c r="O530" s="86"/>
      <c r="P530" s="224">
        <f>O530*H530</f>
        <v>0</v>
      </c>
      <c r="Q530" s="224">
        <v>0</v>
      </c>
      <c r="R530" s="224">
        <f>Q530*H530</f>
        <v>0</v>
      </c>
      <c r="S530" s="224">
        <v>0</v>
      </c>
      <c r="T530" s="225">
        <f>S530*H530</f>
        <v>0</v>
      </c>
      <c r="U530" s="40"/>
      <c r="V530" s="40"/>
      <c r="W530" s="40"/>
      <c r="X530" s="40"/>
      <c r="Y530" s="40"/>
      <c r="Z530" s="40"/>
      <c r="AA530" s="40"/>
      <c r="AB530" s="40"/>
      <c r="AC530" s="40"/>
      <c r="AD530" s="40"/>
      <c r="AE530" s="40"/>
      <c r="AR530" s="226" t="s">
        <v>224</v>
      </c>
      <c r="AT530" s="226" t="s">
        <v>125</v>
      </c>
      <c r="AU530" s="226" t="s">
        <v>81</v>
      </c>
      <c r="AY530" s="19" t="s">
        <v>122</v>
      </c>
      <c r="BE530" s="227">
        <f>IF(N530="základní",J530,0)</f>
        <v>0</v>
      </c>
      <c r="BF530" s="227">
        <f>IF(N530="snížená",J530,0)</f>
        <v>0</v>
      </c>
      <c r="BG530" s="227">
        <f>IF(N530="zákl. přenesená",J530,0)</f>
        <v>0</v>
      </c>
      <c r="BH530" s="227">
        <f>IF(N530="sníž. přenesená",J530,0)</f>
        <v>0</v>
      </c>
      <c r="BI530" s="227">
        <f>IF(N530="nulová",J530,0)</f>
        <v>0</v>
      </c>
      <c r="BJ530" s="19" t="s">
        <v>8</v>
      </c>
      <c r="BK530" s="227">
        <f>ROUND(I530*H530,0)</f>
        <v>0</v>
      </c>
      <c r="BL530" s="19" t="s">
        <v>224</v>
      </c>
      <c r="BM530" s="226" t="s">
        <v>815</v>
      </c>
    </row>
    <row r="531" s="2" customFormat="1">
      <c r="A531" s="40"/>
      <c r="B531" s="41"/>
      <c r="C531" s="42"/>
      <c r="D531" s="228" t="s">
        <v>132</v>
      </c>
      <c r="E531" s="42"/>
      <c r="F531" s="229" t="s">
        <v>816</v>
      </c>
      <c r="G531" s="42"/>
      <c r="H531" s="42"/>
      <c r="I531" s="134"/>
      <c r="J531" s="42"/>
      <c r="K531" s="42"/>
      <c r="L531" s="46"/>
      <c r="M531" s="230"/>
      <c r="N531" s="231"/>
      <c r="O531" s="86"/>
      <c r="P531" s="86"/>
      <c r="Q531" s="86"/>
      <c r="R531" s="86"/>
      <c r="S531" s="86"/>
      <c r="T531" s="87"/>
      <c r="U531" s="40"/>
      <c r="V531" s="40"/>
      <c r="W531" s="40"/>
      <c r="X531" s="40"/>
      <c r="Y531" s="40"/>
      <c r="Z531" s="40"/>
      <c r="AA531" s="40"/>
      <c r="AB531" s="40"/>
      <c r="AC531" s="40"/>
      <c r="AD531" s="40"/>
      <c r="AE531" s="40"/>
      <c r="AT531" s="19" t="s">
        <v>132</v>
      </c>
      <c r="AU531" s="19" t="s">
        <v>81</v>
      </c>
    </row>
    <row r="532" s="2" customFormat="1">
      <c r="A532" s="40"/>
      <c r="B532" s="41"/>
      <c r="C532" s="42"/>
      <c r="D532" s="228" t="s">
        <v>134</v>
      </c>
      <c r="E532" s="42"/>
      <c r="F532" s="232" t="s">
        <v>802</v>
      </c>
      <c r="G532" s="42"/>
      <c r="H532" s="42"/>
      <c r="I532" s="134"/>
      <c r="J532" s="42"/>
      <c r="K532" s="42"/>
      <c r="L532" s="46"/>
      <c r="M532" s="230"/>
      <c r="N532" s="231"/>
      <c r="O532" s="86"/>
      <c r="P532" s="86"/>
      <c r="Q532" s="86"/>
      <c r="R532" s="86"/>
      <c r="S532" s="86"/>
      <c r="T532" s="87"/>
      <c r="U532" s="40"/>
      <c r="V532" s="40"/>
      <c r="W532" s="40"/>
      <c r="X532" s="40"/>
      <c r="Y532" s="40"/>
      <c r="Z532" s="40"/>
      <c r="AA532" s="40"/>
      <c r="AB532" s="40"/>
      <c r="AC532" s="40"/>
      <c r="AD532" s="40"/>
      <c r="AE532" s="40"/>
      <c r="AT532" s="19" t="s">
        <v>134</v>
      </c>
      <c r="AU532" s="19" t="s">
        <v>81</v>
      </c>
    </row>
    <row r="533" s="2" customFormat="1" ht="16.5" customHeight="1">
      <c r="A533" s="40"/>
      <c r="B533" s="41"/>
      <c r="C533" s="216" t="s">
        <v>817</v>
      </c>
      <c r="D533" s="216" t="s">
        <v>125</v>
      </c>
      <c r="E533" s="217" t="s">
        <v>818</v>
      </c>
      <c r="F533" s="218" t="s">
        <v>819</v>
      </c>
      <c r="G533" s="219" t="s">
        <v>295</v>
      </c>
      <c r="H533" s="220">
        <v>74.200000000000003</v>
      </c>
      <c r="I533" s="221"/>
      <c r="J533" s="220">
        <f>ROUND(I533*H533,0)</f>
        <v>0</v>
      </c>
      <c r="K533" s="218" t="s">
        <v>149</v>
      </c>
      <c r="L533" s="46"/>
      <c r="M533" s="222" t="s">
        <v>20</v>
      </c>
      <c r="N533" s="223" t="s">
        <v>43</v>
      </c>
      <c r="O533" s="86"/>
      <c r="P533" s="224">
        <f>O533*H533</f>
        <v>0</v>
      </c>
      <c r="Q533" s="224">
        <v>0</v>
      </c>
      <c r="R533" s="224">
        <f>Q533*H533</f>
        <v>0</v>
      </c>
      <c r="S533" s="224">
        <v>0</v>
      </c>
      <c r="T533" s="225">
        <f>S533*H533</f>
        <v>0</v>
      </c>
      <c r="U533" s="40"/>
      <c r="V533" s="40"/>
      <c r="W533" s="40"/>
      <c r="X533" s="40"/>
      <c r="Y533" s="40"/>
      <c r="Z533" s="40"/>
      <c r="AA533" s="40"/>
      <c r="AB533" s="40"/>
      <c r="AC533" s="40"/>
      <c r="AD533" s="40"/>
      <c r="AE533" s="40"/>
      <c r="AR533" s="226" t="s">
        <v>224</v>
      </c>
      <c r="AT533" s="226" t="s">
        <v>125</v>
      </c>
      <c r="AU533" s="226" t="s">
        <v>81</v>
      </c>
      <c r="AY533" s="19" t="s">
        <v>122</v>
      </c>
      <c r="BE533" s="227">
        <f>IF(N533="základní",J533,0)</f>
        <v>0</v>
      </c>
      <c r="BF533" s="227">
        <f>IF(N533="snížená",J533,0)</f>
        <v>0</v>
      </c>
      <c r="BG533" s="227">
        <f>IF(N533="zákl. přenesená",J533,0)</f>
        <v>0</v>
      </c>
      <c r="BH533" s="227">
        <f>IF(N533="sníž. přenesená",J533,0)</f>
        <v>0</v>
      </c>
      <c r="BI533" s="227">
        <f>IF(N533="nulová",J533,0)</f>
        <v>0</v>
      </c>
      <c r="BJ533" s="19" t="s">
        <v>8</v>
      </c>
      <c r="BK533" s="227">
        <f>ROUND(I533*H533,0)</f>
        <v>0</v>
      </c>
      <c r="BL533" s="19" t="s">
        <v>224</v>
      </c>
      <c r="BM533" s="226" t="s">
        <v>820</v>
      </c>
    </row>
    <row r="534" s="2" customFormat="1">
      <c r="A534" s="40"/>
      <c r="B534" s="41"/>
      <c r="C534" s="42"/>
      <c r="D534" s="228" t="s">
        <v>132</v>
      </c>
      <c r="E534" s="42"/>
      <c r="F534" s="229" t="s">
        <v>821</v>
      </c>
      <c r="G534" s="42"/>
      <c r="H534" s="42"/>
      <c r="I534" s="134"/>
      <c r="J534" s="42"/>
      <c r="K534" s="42"/>
      <c r="L534" s="46"/>
      <c r="M534" s="230"/>
      <c r="N534" s="231"/>
      <c r="O534" s="86"/>
      <c r="P534" s="86"/>
      <c r="Q534" s="86"/>
      <c r="R534" s="86"/>
      <c r="S534" s="86"/>
      <c r="T534" s="87"/>
      <c r="U534" s="40"/>
      <c r="V534" s="40"/>
      <c r="W534" s="40"/>
      <c r="X534" s="40"/>
      <c r="Y534" s="40"/>
      <c r="Z534" s="40"/>
      <c r="AA534" s="40"/>
      <c r="AB534" s="40"/>
      <c r="AC534" s="40"/>
      <c r="AD534" s="40"/>
      <c r="AE534" s="40"/>
      <c r="AT534" s="19" t="s">
        <v>132</v>
      </c>
      <c r="AU534" s="19" t="s">
        <v>81</v>
      </c>
    </row>
    <row r="535" s="2" customFormat="1">
      <c r="A535" s="40"/>
      <c r="B535" s="41"/>
      <c r="C535" s="42"/>
      <c r="D535" s="228" t="s">
        <v>134</v>
      </c>
      <c r="E535" s="42"/>
      <c r="F535" s="232" t="s">
        <v>802</v>
      </c>
      <c r="G535" s="42"/>
      <c r="H535" s="42"/>
      <c r="I535" s="134"/>
      <c r="J535" s="42"/>
      <c r="K535" s="42"/>
      <c r="L535" s="46"/>
      <c r="M535" s="230"/>
      <c r="N535" s="231"/>
      <c r="O535" s="86"/>
      <c r="P535" s="86"/>
      <c r="Q535" s="86"/>
      <c r="R535" s="86"/>
      <c r="S535" s="86"/>
      <c r="T535" s="87"/>
      <c r="U535" s="40"/>
      <c r="V535" s="40"/>
      <c r="W535" s="40"/>
      <c r="X535" s="40"/>
      <c r="Y535" s="40"/>
      <c r="Z535" s="40"/>
      <c r="AA535" s="40"/>
      <c r="AB535" s="40"/>
      <c r="AC535" s="40"/>
      <c r="AD535" s="40"/>
      <c r="AE535" s="40"/>
      <c r="AT535" s="19" t="s">
        <v>134</v>
      </c>
      <c r="AU535" s="19" t="s">
        <v>81</v>
      </c>
    </row>
    <row r="536" s="2" customFormat="1" ht="16.5" customHeight="1">
      <c r="A536" s="40"/>
      <c r="B536" s="41"/>
      <c r="C536" s="216" t="s">
        <v>822</v>
      </c>
      <c r="D536" s="216" t="s">
        <v>125</v>
      </c>
      <c r="E536" s="217" t="s">
        <v>823</v>
      </c>
      <c r="F536" s="218" t="s">
        <v>824</v>
      </c>
      <c r="G536" s="219" t="s">
        <v>128</v>
      </c>
      <c r="H536" s="220">
        <v>634</v>
      </c>
      <c r="I536" s="221"/>
      <c r="J536" s="220">
        <f>ROUND(I536*H536,0)</f>
        <v>0</v>
      </c>
      <c r="K536" s="218" t="s">
        <v>20</v>
      </c>
      <c r="L536" s="46"/>
      <c r="M536" s="222" t="s">
        <v>20</v>
      </c>
      <c r="N536" s="223" t="s">
        <v>43</v>
      </c>
      <c r="O536" s="86"/>
      <c r="P536" s="224">
        <f>O536*H536</f>
        <v>0</v>
      </c>
      <c r="Q536" s="224">
        <v>0.01349562</v>
      </c>
      <c r="R536" s="224">
        <f>Q536*H536</f>
        <v>8.5562230800000005</v>
      </c>
      <c r="S536" s="224">
        <v>0</v>
      </c>
      <c r="T536" s="225">
        <f>S536*H536</f>
        <v>0</v>
      </c>
      <c r="U536" s="40"/>
      <c r="V536" s="40"/>
      <c r="W536" s="40"/>
      <c r="X536" s="40"/>
      <c r="Y536" s="40"/>
      <c r="Z536" s="40"/>
      <c r="AA536" s="40"/>
      <c r="AB536" s="40"/>
      <c r="AC536" s="40"/>
      <c r="AD536" s="40"/>
      <c r="AE536" s="40"/>
      <c r="AR536" s="226" t="s">
        <v>224</v>
      </c>
      <c r="AT536" s="226" t="s">
        <v>125</v>
      </c>
      <c r="AU536" s="226" t="s">
        <v>81</v>
      </c>
      <c r="AY536" s="19" t="s">
        <v>122</v>
      </c>
      <c r="BE536" s="227">
        <f>IF(N536="základní",J536,0)</f>
        <v>0</v>
      </c>
      <c r="BF536" s="227">
        <f>IF(N536="snížená",J536,0)</f>
        <v>0</v>
      </c>
      <c r="BG536" s="227">
        <f>IF(N536="zákl. přenesená",J536,0)</f>
        <v>0</v>
      </c>
      <c r="BH536" s="227">
        <f>IF(N536="sníž. přenesená",J536,0)</f>
        <v>0</v>
      </c>
      <c r="BI536" s="227">
        <f>IF(N536="nulová",J536,0)</f>
        <v>0</v>
      </c>
      <c r="BJ536" s="19" t="s">
        <v>8</v>
      </c>
      <c r="BK536" s="227">
        <f>ROUND(I536*H536,0)</f>
        <v>0</v>
      </c>
      <c r="BL536" s="19" t="s">
        <v>224</v>
      </c>
      <c r="BM536" s="226" t="s">
        <v>825</v>
      </c>
    </row>
    <row r="537" s="2" customFormat="1">
      <c r="A537" s="40"/>
      <c r="B537" s="41"/>
      <c r="C537" s="42"/>
      <c r="D537" s="228" t="s">
        <v>132</v>
      </c>
      <c r="E537" s="42"/>
      <c r="F537" s="229" t="s">
        <v>826</v>
      </c>
      <c r="G537" s="42"/>
      <c r="H537" s="42"/>
      <c r="I537" s="134"/>
      <c r="J537" s="42"/>
      <c r="K537" s="42"/>
      <c r="L537" s="46"/>
      <c r="M537" s="230"/>
      <c r="N537" s="231"/>
      <c r="O537" s="86"/>
      <c r="P537" s="86"/>
      <c r="Q537" s="86"/>
      <c r="R537" s="86"/>
      <c r="S537" s="86"/>
      <c r="T537" s="87"/>
      <c r="U537" s="40"/>
      <c r="V537" s="40"/>
      <c r="W537" s="40"/>
      <c r="X537" s="40"/>
      <c r="Y537" s="40"/>
      <c r="Z537" s="40"/>
      <c r="AA537" s="40"/>
      <c r="AB537" s="40"/>
      <c r="AC537" s="40"/>
      <c r="AD537" s="40"/>
      <c r="AE537" s="40"/>
      <c r="AT537" s="19" t="s">
        <v>132</v>
      </c>
      <c r="AU537" s="19" t="s">
        <v>81</v>
      </c>
    </row>
    <row r="538" s="2" customFormat="1">
      <c r="A538" s="40"/>
      <c r="B538" s="41"/>
      <c r="C538" s="42"/>
      <c r="D538" s="228" t="s">
        <v>134</v>
      </c>
      <c r="E538" s="42"/>
      <c r="F538" s="232" t="s">
        <v>827</v>
      </c>
      <c r="G538" s="42"/>
      <c r="H538" s="42"/>
      <c r="I538" s="134"/>
      <c r="J538" s="42"/>
      <c r="K538" s="42"/>
      <c r="L538" s="46"/>
      <c r="M538" s="230"/>
      <c r="N538" s="231"/>
      <c r="O538" s="86"/>
      <c r="P538" s="86"/>
      <c r="Q538" s="86"/>
      <c r="R538" s="86"/>
      <c r="S538" s="86"/>
      <c r="T538" s="87"/>
      <c r="U538" s="40"/>
      <c r="V538" s="40"/>
      <c r="W538" s="40"/>
      <c r="X538" s="40"/>
      <c r="Y538" s="40"/>
      <c r="Z538" s="40"/>
      <c r="AA538" s="40"/>
      <c r="AB538" s="40"/>
      <c r="AC538" s="40"/>
      <c r="AD538" s="40"/>
      <c r="AE538" s="40"/>
      <c r="AT538" s="19" t="s">
        <v>134</v>
      </c>
      <c r="AU538" s="19" t="s">
        <v>81</v>
      </c>
    </row>
    <row r="539" s="13" customFormat="1">
      <c r="A539" s="13"/>
      <c r="B539" s="233"/>
      <c r="C539" s="234"/>
      <c r="D539" s="228" t="s">
        <v>136</v>
      </c>
      <c r="E539" s="235" t="s">
        <v>20</v>
      </c>
      <c r="F539" s="236" t="s">
        <v>576</v>
      </c>
      <c r="G539" s="234"/>
      <c r="H539" s="235" t="s">
        <v>20</v>
      </c>
      <c r="I539" s="237"/>
      <c r="J539" s="234"/>
      <c r="K539" s="234"/>
      <c r="L539" s="238"/>
      <c r="M539" s="239"/>
      <c r="N539" s="240"/>
      <c r="O539" s="240"/>
      <c r="P539" s="240"/>
      <c r="Q539" s="240"/>
      <c r="R539" s="240"/>
      <c r="S539" s="240"/>
      <c r="T539" s="241"/>
      <c r="U539" s="13"/>
      <c r="V539" s="13"/>
      <c r="W539" s="13"/>
      <c r="X539" s="13"/>
      <c r="Y539" s="13"/>
      <c r="Z539" s="13"/>
      <c r="AA539" s="13"/>
      <c r="AB539" s="13"/>
      <c r="AC539" s="13"/>
      <c r="AD539" s="13"/>
      <c r="AE539" s="13"/>
      <c r="AT539" s="242" t="s">
        <v>136</v>
      </c>
      <c r="AU539" s="242" t="s">
        <v>81</v>
      </c>
      <c r="AV539" s="13" t="s">
        <v>8</v>
      </c>
      <c r="AW539" s="13" t="s">
        <v>33</v>
      </c>
      <c r="AX539" s="13" t="s">
        <v>72</v>
      </c>
      <c r="AY539" s="242" t="s">
        <v>122</v>
      </c>
    </row>
    <row r="540" s="14" customFormat="1">
      <c r="A540" s="14"/>
      <c r="B540" s="243"/>
      <c r="C540" s="244"/>
      <c r="D540" s="228" t="s">
        <v>136</v>
      </c>
      <c r="E540" s="245" t="s">
        <v>20</v>
      </c>
      <c r="F540" s="246" t="s">
        <v>577</v>
      </c>
      <c r="G540" s="244"/>
      <c r="H540" s="247">
        <v>234.25999999999999</v>
      </c>
      <c r="I540" s="248"/>
      <c r="J540" s="244"/>
      <c r="K540" s="244"/>
      <c r="L540" s="249"/>
      <c r="M540" s="250"/>
      <c r="N540" s="251"/>
      <c r="O540" s="251"/>
      <c r="P540" s="251"/>
      <c r="Q540" s="251"/>
      <c r="R540" s="251"/>
      <c r="S540" s="251"/>
      <c r="T540" s="252"/>
      <c r="U540" s="14"/>
      <c r="V540" s="14"/>
      <c r="W540" s="14"/>
      <c r="X540" s="14"/>
      <c r="Y540" s="14"/>
      <c r="Z540" s="14"/>
      <c r="AA540" s="14"/>
      <c r="AB540" s="14"/>
      <c r="AC540" s="14"/>
      <c r="AD540" s="14"/>
      <c r="AE540" s="14"/>
      <c r="AT540" s="253" t="s">
        <v>136</v>
      </c>
      <c r="AU540" s="253" t="s">
        <v>81</v>
      </c>
      <c r="AV540" s="14" t="s">
        <v>81</v>
      </c>
      <c r="AW540" s="14" t="s">
        <v>33</v>
      </c>
      <c r="AX540" s="14" t="s">
        <v>72</v>
      </c>
      <c r="AY540" s="253" t="s">
        <v>122</v>
      </c>
    </row>
    <row r="541" s="13" customFormat="1">
      <c r="A541" s="13"/>
      <c r="B541" s="233"/>
      <c r="C541" s="234"/>
      <c r="D541" s="228" t="s">
        <v>136</v>
      </c>
      <c r="E541" s="235" t="s">
        <v>20</v>
      </c>
      <c r="F541" s="236" t="s">
        <v>578</v>
      </c>
      <c r="G541" s="234"/>
      <c r="H541" s="235" t="s">
        <v>20</v>
      </c>
      <c r="I541" s="237"/>
      <c r="J541" s="234"/>
      <c r="K541" s="234"/>
      <c r="L541" s="238"/>
      <c r="M541" s="239"/>
      <c r="N541" s="240"/>
      <c r="O541" s="240"/>
      <c r="P541" s="240"/>
      <c r="Q541" s="240"/>
      <c r="R541" s="240"/>
      <c r="S541" s="240"/>
      <c r="T541" s="241"/>
      <c r="U541" s="13"/>
      <c r="V541" s="13"/>
      <c r="W541" s="13"/>
      <c r="X541" s="13"/>
      <c r="Y541" s="13"/>
      <c r="Z541" s="13"/>
      <c r="AA541" s="13"/>
      <c r="AB541" s="13"/>
      <c r="AC541" s="13"/>
      <c r="AD541" s="13"/>
      <c r="AE541" s="13"/>
      <c r="AT541" s="242" t="s">
        <v>136</v>
      </c>
      <c r="AU541" s="242" t="s">
        <v>81</v>
      </c>
      <c r="AV541" s="13" t="s">
        <v>8</v>
      </c>
      <c r="AW541" s="13" t="s">
        <v>33</v>
      </c>
      <c r="AX541" s="13" t="s">
        <v>72</v>
      </c>
      <c r="AY541" s="242" t="s">
        <v>122</v>
      </c>
    </row>
    <row r="542" s="14" customFormat="1">
      <c r="A542" s="14"/>
      <c r="B542" s="243"/>
      <c r="C542" s="244"/>
      <c r="D542" s="228" t="s">
        <v>136</v>
      </c>
      <c r="E542" s="245" t="s">
        <v>20</v>
      </c>
      <c r="F542" s="246" t="s">
        <v>579</v>
      </c>
      <c r="G542" s="244"/>
      <c r="H542" s="247">
        <v>248.28</v>
      </c>
      <c r="I542" s="248"/>
      <c r="J542" s="244"/>
      <c r="K542" s="244"/>
      <c r="L542" s="249"/>
      <c r="M542" s="250"/>
      <c r="N542" s="251"/>
      <c r="O542" s="251"/>
      <c r="P542" s="251"/>
      <c r="Q542" s="251"/>
      <c r="R542" s="251"/>
      <c r="S542" s="251"/>
      <c r="T542" s="252"/>
      <c r="U542" s="14"/>
      <c r="V542" s="14"/>
      <c r="W542" s="14"/>
      <c r="X542" s="14"/>
      <c r="Y542" s="14"/>
      <c r="Z542" s="14"/>
      <c r="AA542" s="14"/>
      <c r="AB542" s="14"/>
      <c r="AC542" s="14"/>
      <c r="AD542" s="14"/>
      <c r="AE542" s="14"/>
      <c r="AT542" s="253" t="s">
        <v>136</v>
      </c>
      <c r="AU542" s="253" t="s">
        <v>81</v>
      </c>
      <c r="AV542" s="14" t="s">
        <v>81</v>
      </c>
      <c r="AW542" s="14" t="s">
        <v>33</v>
      </c>
      <c r="AX542" s="14" t="s">
        <v>72</v>
      </c>
      <c r="AY542" s="253" t="s">
        <v>122</v>
      </c>
    </row>
    <row r="543" s="13" customFormat="1">
      <c r="A543" s="13"/>
      <c r="B543" s="233"/>
      <c r="C543" s="234"/>
      <c r="D543" s="228" t="s">
        <v>136</v>
      </c>
      <c r="E543" s="235" t="s">
        <v>20</v>
      </c>
      <c r="F543" s="236" t="s">
        <v>582</v>
      </c>
      <c r="G543" s="234"/>
      <c r="H543" s="235" t="s">
        <v>20</v>
      </c>
      <c r="I543" s="237"/>
      <c r="J543" s="234"/>
      <c r="K543" s="234"/>
      <c r="L543" s="238"/>
      <c r="M543" s="239"/>
      <c r="N543" s="240"/>
      <c r="O543" s="240"/>
      <c r="P543" s="240"/>
      <c r="Q543" s="240"/>
      <c r="R543" s="240"/>
      <c r="S543" s="240"/>
      <c r="T543" s="241"/>
      <c r="U543" s="13"/>
      <c r="V543" s="13"/>
      <c r="W543" s="13"/>
      <c r="X543" s="13"/>
      <c r="Y543" s="13"/>
      <c r="Z543" s="13"/>
      <c r="AA543" s="13"/>
      <c r="AB543" s="13"/>
      <c r="AC543" s="13"/>
      <c r="AD543" s="13"/>
      <c r="AE543" s="13"/>
      <c r="AT543" s="242" t="s">
        <v>136</v>
      </c>
      <c r="AU543" s="242" t="s">
        <v>81</v>
      </c>
      <c r="AV543" s="13" t="s">
        <v>8</v>
      </c>
      <c r="AW543" s="13" t="s">
        <v>33</v>
      </c>
      <c r="AX543" s="13" t="s">
        <v>72</v>
      </c>
      <c r="AY543" s="242" t="s">
        <v>122</v>
      </c>
    </row>
    <row r="544" s="14" customFormat="1">
      <c r="A544" s="14"/>
      <c r="B544" s="243"/>
      <c r="C544" s="244"/>
      <c r="D544" s="228" t="s">
        <v>136</v>
      </c>
      <c r="E544" s="245" t="s">
        <v>20</v>
      </c>
      <c r="F544" s="246" t="s">
        <v>583</v>
      </c>
      <c r="G544" s="244"/>
      <c r="H544" s="247">
        <v>151.46000000000001</v>
      </c>
      <c r="I544" s="248"/>
      <c r="J544" s="244"/>
      <c r="K544" s="244"/>
      <c r="L544" s="249"/>
      <c r="M544" s="250"/>
      <c r="N544" s="251"/>
      <c r="O544" s="251"/>
      <c r="P544" s="251"/>
      <c r="Q544" s="251"/>
      <c r="R544" s="251"/>
      <c r="S544" s="251"/>
      <c r="T544" s="252"/>
      <c r="U544" s="14"/>
      <c r="V544" s="14"/>
      <c r="W544" s="14"/>
      <c r="X544" s="14"/>
      <c r="Y544" s="14"/>
      <c r="Z544" s="14"/>
      <c r="AA544" s="14"/>
      <c r="AB544" s="14"/>
      <c r="AC544" s="14"/>
      <c r="AD544" s="14"/>
      <c r="AE544" s="14"/>
      <c r="AT544" s="253" t="s">
        <v>136</v>
      </c>
      <c r="AU544" s="253" t="s">
        <v>81</v>
      </c>
      <c r="AV544" s="14" t="s">
        <v>81</v>
      </c>
      <c r="AW544" s="14" t="s">
        <v>33</v>
      </c>
      <c r="AX544" s="14" t="s">
        <v>72</v>
      </c>
      <c r="AY544" s="253" t="s">
        <v>122</v>
      </c>
    </row>
    <row r="545" s="15" customFormat="1">
      <c r="A545" s="15"/>
      <c r="B545" s="263"/>
      <c r="C545" s="264"/>
      <c r="D545" s="228" t="s">
        <v>136</v>
      </c>
      <c r="E545" s="265" t="s">
        <v>20</v>
      </c>
      <c r="F545" s="266" t="s">
        <v>514</v>
      </c>
      <c r="G545" s="264"/>
      <c r="H545" s="267">
        <v>634</v>
      </c>
      <c r="I545" s="268"/>
      <c r="J545" s="264"/>
      <c r="K545" s="264"/>
      <c r="L545" s="269"/>
      <c r="M545" s="270"/>
      <c r="N545" s="271"/>
      <c r="O545" s="271"/>
      <c r="P545" s="271"/>
      <c r="Q545" s="271"/>
      <c r="R545" s="271"/>
      <c r="S545" s="271"/>
      <c r="T545" s="272"/>
      <c r="U545" s="15"/>
      <c r="V545" s="15"/>
      <c r="W545" s="15"/>
      <c r="X545" s="15"/>
      <c r="Y545" s="15"/>
      <c r="Z545" s="15"/>
      <c r="AA545" s="15"/>
      <c r="AB545" s="15"/>
      <c r="AC545" s="15"/>
      <c r="AD545" s="15"/>
      <c r="AE545" s="15"/>
      <c r="AT545" s="273" t="s">
        <v>136</v>
      </c>
      <c r="AU545" s="273" t="s">
        <v>81</v>
      </c>
      <c r="AV545" s="15" t="s">
        <v>130</v>
      </c>
      <c r="AW545" s="15" t="s">
        <v>33</v>
      </c>
      <c r="AX545" s="15" t="s">
        <v>8</v>
      </c>
      <c r="AY545" s="273" t="s">
        <v>122</v>
      </c>
    </row>
    <row r="546" s="2" customFormat="1" ht="16.5" customHeight="1">
      <c r="A546" s="40"/>
      <c r="B546" s="41"/>
      <c r="C546" s="216" t="s">
        <v>828</v>
      </c>
      <c r="D546" s="216" t="s">
        <v>125</v>
      </c>
      <c r="E546" s="217" t="s">
        <v>829</v>
      </c>
      <c r="F546" s="218" t="s">
        <v>830</v>
      </c>
      <c r="G546" s="219" t="s">
        <v>295</v>
      </c>
      <c r="H546" s="220">
        <v>56.75</v>
      </c>
      <c r="I546" s="221"/>
      <c r="J546" s="220">
        <f>ROUND(I546*H546,0)</f>
        <v>0</v>
      </c>
      <c r="K546" s="218" t="s">
        <v>20</v>
      </c>
      <c r="L546" s="46"/>
      <c r="M546" s="222" t="s">
        <v>20</v>
      </c>
      <c r="N546" s="223" t="s">
        <v>43</v>
      </c>
      <c r="O546" s="86"/>
      <c r="P546" s="224">
        <f>O546*H546</f>
        <v>0</v>
      </c>
      <c r="Q546" s="224">
        <v>0.0040086000000000002</v>
      </c>
      <c r="R546" s="224">
        <f>Q546*H546</f>
        <v>0.22748805</v>
      </c>
      <c r="S546" s="224">
        <v>0</v>
      </c>
      <c r="T546" s="225">
        <f>S546*H546</f>
        <v>0</v>
      </c>
      <c r="U546" s="40"/>
      <c r="V546" s="40"/>
      <c r="W546" s="40"/>
      <c r="X546" s="40"/>
      <c r="Y546" s="40"/>
      <c r="Z546" s="40"/>
      <c r="AA546" s="40"/>
      <c r="AB546" s="40"/>
      <c r="AC546" s="40"/>
      <c r="AD546" s="40"/>
      <c r="AE546" s="40"/>
      <c r="AR546" s="226" t="s">
        <v>224</v>
      </c>
      <c r="AT546" s="226" t="s">
        <v>125</v>
      </c>
      <c r="AU546" s="226" t="s">
        <v>81</v>
      </c>
      <c r="AY546" s="19" t="s">
        <v>122</v>
      </c>
      <c r="BE546" s="227">
        <f>IF(N546="základní",J546,0)</f>
        <v>0</v>
      </c>
      <c r="BF546" s="227">
        <f>IF(N546="snížená",J546,0)</f>
        <v>0</v>
      </c>
      <c r="BG546" s="227">
        <f>IF(N546="zákl. přenesená",J546,0)</f>
        <v>0</v>
      </c>
      <c r="BH546" s="227">
        <f>IF(N546="sníž. přenesená",J546,0)</f>
        <v>0</v>
      </c>
      <c r="BI546" s="227">
        <f>IF(N546="nulová",J546,0)</f>
        <v>0</v>
      </c>
      <c r="BJ546" s="19" t="s">
        <v>8</v>
      </c>
      <c r="BK546" s="227">
        <f>ROUND(I546*H546,0)</f>
        <v>0</v>
      </c>
      <c r="BL546" s="19" t="s">
        <v>224</v>
      </c>
      <c r="BM546" s="226" t="s">
        <v>831</v>
      </c>
    </row>
    <row r="547" s="2" customFormat="1">
      <c r="A547" s="40"/>
      <c r="B547" s="41"/>
      <c r="C547" s="42"/>
      <c r="D547" s="228" t="s">
        <v>132</v>
      </c>
      <c r="E547" s="42"/>
      <c r="F547" s="229" t="s">
        <v>830</v>
      </c>
      <c r="G547" s="42"/>
      <c r="H547" s="42"/>
      <c r="I547" s="134"/>
      <c r="J547" s="42"/>
      <c r="K547" s="42"/>
      <c r="L547" s="46"/>
      <c r="M547" s="230"/>
      <c r="N547" s="231"/>
      <c r="O547" s="86"/>
      <c r="P547" s="86"/>
      <c r="Q547" s="86"/>
      <c r="R547" s="86"/>
      <c r="S547" s="86"/>
      <c r="T547" s="87"/>
      <c r="U547" s="40"/>
      <c r="V547" s="40"/>
      <c r="W547" s="40"/>
      <c r="X547" s="40"/>
      <c r="Y547" s="40"/>
      <c r="Z547" s="40"/>
      <c r="AA547" s="40"/>
      <c r="AB547" s="40"/>
      <c r="AC547" s="40"/>
      <c r="AD547" s="40"/>
      <c r="AE547" s="40"/>
      <c r="AT547" s="19" t="s">
        <v>132</v>
      </c>
      <c r="AU547" s="19" t="s">
        <v>81</v>
      </c>
    </row>
    <row r="548" s="2" customFormat="1">
      <c r="A548" s="40"/>
      <c r="B548" s="41"/>
      <c r="C548" s="42"/>
      <c r="D548" s="228" t="s">
        <v>134</v>
      </c>
      <c r="E548" s="42"/>
      <c r="F548" s="232" t="s">
        <v>827</v>
      </c>
      <c r="G548" s="42"/>
      <c r="H548" s="42"/>
      <c r="I548" s="134"/>
      <c r="J548" s="42"/>
      <c r="K548" s="42"/>
      <c r="L548" s="46"/>
      <c r="M548" s="230"/>
      <c r="N548" s="231"/>
      <c r="O548" s="86"/>
      <c r="P548" s="86"/>
      <c r="Q548" s="86"/>
      <c r="R548" s="86"/>
      <c r="S548" s="86"/>
      <c r="T548" s="87"/>
      <c r="U548" s="40"/>
      <c r="V548" s="40"/>
      <c r="W548" s="40"/>
      <c r="X548" s="40"/>
      <c r="Y548" s="40"/>
      <c r="Z548" s="40"/>
      <c r="AA548" s="40"/>
      <c r="AB548" s="40"/>
      <c r="AC548" s="40"/>
      <c r="AD548" s="40"/>
      <c r="AE548" s="40"/>
      <c r="AT548" s="19" t="s">
        <v>134</v>
      </c>
      <c r="AU548" s="19" t="s">
        <v>81</v>
      </c>
    </row>
    <row r="549" s="14" customFormat="1">
      <c r="A549" s="14"/>
      <c r="B549" s="243"/>
      <c r="C549" s="244"/>
      <c r="D549" s="228" t="s">
        <v>136</v>
      </c>
      <c r="E549" s="245" t="s">
        <v>20</v>
      </c>
      <c r="F549" s="246" t="s">
        <v>704</v>
      </c>
      <c r="G549" s="244"/>
      <c r="H549" s="247">
        <v>56.75</v>
      </c>
      <c r="I549" s="248"/>
      <c r="J549" s="244"/>
      <c r="K549" s="244"/>
      <c r="L549" s="249"/>
      <c r="M549" s="250"/>
      <c r="N549" s="251"/>
      <c r="O549" s="251"/>
      <c r="P549" s="251"/>
      <c r="Q549" s="251"/>
      <c r="R549" s="251"/>
      <c r="S549" s="251"/>
      <c r="T549" s="252"/>
      <c r="U549" s="14"/>
      <c r="V549" s="14"/>
      <c r="W549" s="14"/>
      <c r="X549" s="14"/>
      <c r="Y549" s="14"/>
      <c r="Z549" s="14"/>
      <c r="AA549" s="14"/>
      <c r="AB549" s="14"/>
      <c r="AC549" s="14"/>
      <c r="AD549" s="14"/>
      <c r="AE549" s="14"/>
      <c r="AT549" s="253" t="s">
        <v>136</v>
      </c>
      <c r="AU549" s="253" t="s">
        <v>81</v>
      </c>
      <c r="AV549" s="14" t="s">
        <v>81</v>
      </c>
      <c r="AW549" s="14" t="s">
        <v>33</v>
      </c>
      <c r="AX549" s="14" t="s">
        <v>8</v>
      </c>
      <c r="AY549" s="253" t="s">
        <v>122</v>
      </c>
    </row>
    <row r="550" s="2" customFormat="1" ht="16.5" customHeight="1">
      <c r="A550" s="40"/>
      <c r="B550" s="41"/>
      <c r="C550" s="216" t="s">
        <v>832</v>
      </c>
      <c r="D550" s="216" t="s">
        <v>125</v>
      </c>
      <c r="E550" s="217" t="s">
        <v>833</v>
      </c>
      <c r="F550" s="218" t="s">
        <v>834</v>
      </c>
      <c r="G550" s="219" t="s">
        <v>295</v>
      </c>
      <c r="H550" s="220">
        <v>38.399999999999999</v>
      </c>
      <c r="I550" s="221"/>
      <c r="J550" s="220">
        <f>ROUND(I550*H550,0)</f>
        <v>0</v>
      </c>
      <c r="K550" s="218" t="s">
        <v>20</v>
      </c>
      <c r="L550" s="46"/>
      <c r="M550" s="222" t="s">
        <v>20</v>
      </c>
      <c r="N550" s="223" t="s">
        <v>43</v>
      </c>
      <c r="O550" s="86"/>
      <c r="P550" s="224">
        <f>O550*H550</f>
        <v>0</v>
      </c>
      <c r="Q550" s="224">
        <v>0.0057105000000000003</v>
      </c>
      <c r="R550" s="224">
        <f>Q550*H550</f>
        <v>0.21928320000000001</v>
      </c>
      <c r="S550" s="224">
        <v>0</v>
      </c>
      <c r="T550" s="225">
        <f>S550*H550</f>
        <v>0</v>
      </c>
      <c r="U550" s="40"/>
      <c r="V550" s="40"/>
      <c r="W550" s="40"/>
      <c r="X550" s="40"/>
      <c r="Y550" s="40"/>
      <c r="Z550" s="40"/>
      <c r="AA550" s="40"/>
      <c r="AB550" s="40"/>
      <c r="AC550" s="40"/>
      <c r="AD550" s="40"/>
      <c r="AE550" s="40"/>
      <c r="AR550" s="226" t="s">
        <v>224</v>
      </c>
      <c r="AT550" s="226" t="s">
        <v>125</v>
      </c>
      <c r="AU550" s="226" t="s">
        <v>81</v>
      </c>
      <c r="AY550" s="19" t="s">
        <v>122</v>
      </c>
      <c r="BE550" s="227">
        <f>IF(N550="základní",J550,0)</f>
        <v>0</v>
      </c>
      <c r="BF550" s="227">
        <f>IF(N550="snížená",J550,0)</f>
        <v>0</v>
      </c>
      <c r="BG550" s="227">
        <f>IF(N550="zákl. přenesená",J550,0)</f>
        <v>0</v>
      </c>
      <c r="BH550" s="227">
        <f>IF(N550="sníž. přenesená",J550,0)</f>
        <v>0</v>
      </c>
      <c r="BI550" s="227">
        <f>IF(N550="nulová",J550,0)</f>
        <v>0</v>
      </c>
      <c r="BJ550" s="19" t="s">
        <v>8</v>
      </c>
      <c r="BK550" s="227">
        <f>ROUND(I550*H550,0)</f>
        <v>0</v>
      </c>
      <c r="BL550" s="19" t="s">
        <v>224</v>
      </c>
      <c r="BM550" s="226" t="s">
        <v>835</v>
      </c>
    </row>
    <row r="551" s="2" customFormat="1">
      <c r="A551" s="40"/>
      <c r="B551" s="41"/>
      <c r="C551" s="42"/>
      <c r="D551" s="228" t="s">
        <v>132</v>
      </c>
      <c r="E551" s="42"/>
      <c r="F551" s="229" t="s">
        <v>834</v>
      </c>
      <c r="G551" s="42"/>
      <c r="H551" s="42"/>
      <c r="I551" s="134"/>
      <c r="J551" s="42"/>
      <c r="K551" s="42"/>
      <c r="L551" s="46"/>
      <c r="M551" s="230"/>
      <c r="N551" s="231"/>
      <c r="O551" s="86"/>
      <c r="P551" s="86"/>
      <c r="Q551" s="86"/>
      <c r="R551" s="86"/>
      <c r="S551" s="86"/>
      <c r="T551" s="87"/>
      <c r="U551" s="40"/>
      <c r="V551" s="40"/>
      <c r="W551" s="40"/>
      <c r="X551" s="40"/>
      <c r="Y551" s="40"/>
      <c r="Z551" s="40"/>
      <c r="AA551" s="40"/>
      <c r="AB551" s="40"/>
      <c r="AC551" s="40"/>
      <c r="AD551" s="40"/>
      <c r="AE551" s="40"/>
      <c r="AT551" s="19" t="s">
        <v>132</v>
      </c>
      <c r="AU551" s="19" t="s">
        <v>81</v>
      </c>
    </row>
    <row r="552" s="2" customFormat="1">
      <c r="A552" s="40"/>
      <c r="B552" s="41"/>
      <c r="C552" s="42"/>
      <c r="D552" s="228" t="s">
        <v>134</v>
      </c>
      <c r="E552" s="42"/>
      <c r="F552" s="232" t="s">
        <v>827</v>
      </c>
      <c r="G552" s="42"/>
      <c r="H552" s="42"/>
      <c r="I552" s="134"/>
      <c r="J552" s="42"/>
      <c r="K552" s="42"/>
      <c r="L552" s="46"/>
      <c r="M552" s="230"/>
      <c r="N552" s="231"/>
      <c r="O552" s="86"/>
      <c r="P552" s="86"/>
      <c r="Q552" s="86"/>
      <c r="R552" s="86"/>
      <c r="S552" s="86"/>
      <c r="T552" s="87"/>
      <c r="U552" s="40"/>
      <c r="V552" s="40"/>
      <c r="W552" s="40"/>
      <c r="X552" s="40"/>
      <c r="Y552" s="40"/>
      <c r="Z552" s="40"/>
      <c r="AA552" s="40"/>
      <c r="AB552" s="40"/>
      <c r="AC552" s="40"/>
      <c r="AD552" s="40"/>
      <c r="AE552" s="40"/>
      <c r="AT552" s="19" t="s">
        <v>134</v>
      </c>
      <c r="AU552" s="19" t="s">
        <v>81</v>
      </c>
    </row>
    <row r="553" s="14" customFormat="1">
      <c r="A553" s="14"/>
      <c r="B553" s="243"/>
      <c r="C553" s="244"/>
      <c r="D553" s="228" t="s">
        <v>136</v>
      </c>
      <c r="E553" s="245" t="s">
        <v>20</v>
      </c>
      <c r="F553" s="246" t="s">
        <v>809</v>
      </c>
      <c r="G553" s="244"/>
      <c r="H553" s="247">
        <v>38.399999999999999</v>
      </c>
      <c r="I553" s="248"/>
      <c r="J553" s="244"/>
      <c r="K553" s="244"/>
      <c r="L553" s="249"/>
      <c r="M553" s="250"/>
      <c r="N553" s="251"/>
      <c r="O553" s="251"/>
      <c r="P553" s="251"/>
      <c r="Q553" s="251"/>
      <c r="R553" s="251"/>
      <c r="S553" s="251"/>
      <c r="T553" s="252"/>
      <c r="U553" s="14"/>
      <c r="V553" s="14"/>
      <c r="W553" s="14"/>
      <c r="X553" s="14"/>
      <c r="Y553" s="14"/>
      <c r="Z553" s="14"/>
      <c r="AA553" s="14"/>
      <c r="AB553" s="14"/>
      <c r="AC553" s="14"/>
      <c r="AD553" s="14"/>
      <c r="AE553" s="14"/>
      <c r="AT553" s="253" t="s">
        <v>136</v>
      </c>
      <c r="AU553" s="253" t="s">
        <v>81</v>
      </c>
      <c r="AV553" s="14" t="s">
        <v>81</v>
      </c>
      <c r="AW553" s="14" t="s">
        <v>33</v>
      </c>
      <c r="AX553" s="14" t="s">
        <v>8</v>
      </c>
      <c r="AY553" s="253" t="s">
        <v>122</v>
      </c>
    </row>
    <row r="554" s="2" customFormat="1" ht="16.5" customHeight="1">
      <c r="A554" s="40"/>
      <c r="B554" s="41"/>
      <c r="C554" s="216" t="s">
        <v>836</v>
      </c>
      <c r="D554" s="216" t="s">
        <v>125</v>
      </c>
      <c r="E554" s="217" t="s">
        <v>837</v>
      </c>
      <c r="F554" s="218" t="s">
        <v>838</v>
      </c>
      <c r="G554" s="219" t="s">
        <v>295</v>
      </c>
      <c r="H554" s="220">
        <v>35.799999999999997</v>
      </c>
      <c r="I554" s="221"/>
      <c r="J554" s="220">
        <f>ROUND(I554*H554,0)</f>
        <v>0</v>
      </c>
      <c r="K554" s="218" t="s">
        <v>20</v>
      </c>
      <c r="L554" s="46"/>
      <c r="M554" s="222" t="s">
        <v>20</v>
      </c>
      <c r="N554" s="223" t="s">
        <v>43</v>
      </c>
      <c r="O554" s="86"/>
      <c r="P554" s="224">
        <f>O554*H554</f>
        <v>0</v>
      </c>
      <c r="Q554" s="224">
        <v>0.0057105000000000003</v>
      </c>
      <c r="R554" s="224">
        <f>Q554*H554</f>
        <v>0.2044359</v>
      </c>
      <c r="S554" s="224">
        <v>0</v>
      </c>
      <c r="T554" s="225">
        <f>S554*H554</f>
        <v>0</v>
      </c>
      <c r="U554" s="40"/>
      <c r="V554" s="40"/>
      <c r="W554" s="40"/>
      <c r="X554" s="40"/>
      <c r="Y554" s="40"/>
      <c r="Z554" s="40"/>
      <c r="AA554" s="40"/>
      <c r="AB554" s="40"/>
      <c r="AC554" s="40"/>
      <c r="AD554" s="40"/>
      <c r="AE554" s="40"/>
      <c r="AR554" s="226" t="s">
        <v>224</v>
      </c>
      <c r="AT554" s="226" t="s">
        <v>125</v>
      </c>
      <c r="AU554" s="226" t="s">
        <v>81</v>
      </c>
      <c r="AY554" s="19" t="s">
        <v>122</v>
      </c>
      <c r="BE554" s="227">
        <f>IF(N554="základní",J554,0)</f>
        <v>0</v>
      </c>
      <c r="BF554" s="227">
        <f>IF(N554="snížená",J554,0)</f>
        <v>0</v>
      </c>
      <c r="BG554" s="227">
        <f>IF(N554="zákl. přenesená",J554,0)</f>
        <v>0</v>
      </c>
      <c r="BH554" s="227">
        <f>IF(N554="sníž. přenesená",J554,0)</f>
        <v>0</v>
      </c>
      <c r="BI554" s="227">
        <f>IF(N554="nulová",J554,0)</f>
        <v>0</v>
      </c>
      <c r="BJ554" s="19" t="s">
        <v>8</v>
      </c>
      <c r="BK554" s="227">
        <f>ROUND(I554*H554,0)</f>
        <v>0</v>
      </c>
      <c r="BL554" s="19" t="s">
        <v>224</v>
      </c>
      <c r="BM554" s="226" t="s">
        <v>839</v>
      </c>
    </row>
    <row r="555" s="2" customFormat="1">
      <c r="A555" s="40"/>
      <c r="B555" s="41"/>
      <c r="C555" s="42"/>
      <c r="D555" s="228" t="s">
        <v>132</v>
      </c>
      <c r="E555" s="42"/>
      <c r="F555" s="229" t="s">
        <v>838</v>
      </c>
      <c r="G555" s="42"/>
      <c r="H555" s="42"/>
      <c r="I555" s="134"/>
      <c r="J555" s="42"/>
      <c r="K555" s="42"/>
      <c r="L555" s="46"/>
      <c r="M555" s="230"/>
      <c r="N555" s="231"/>
      <c r="O555" s="86"/>
      <c r="P555" s="86"/>
      <c r="Q555" s="86"/>
      <c r="R555" s="86"/>
      <c r="S555" s="86"/>
      <c r="T555" s="87"/>
      <c r="U555" s="40"/>
      <c r="V555" s="40"/>
      <c r="W555" s="40"/>
      <c r="X555" s="40"/>
      <c r="Y555" s="40"/>
      <c r="Z555" s="40"/>
      <c r="AA555" s="40"/>
      <c r="AB555" s="40"/>
      <c r="AC555" s="40"/>
      <c r="AD555" s="40"/>
      <c r="AE555" s="40"/>
      <c r="AT555" s="19" t="s">
        <v>132</v>
      </c>
      <c r="AU555" s="19" t="s">
        <v>81</v>
      </c>
    </row>
    <row r="556" s="2" customFormat="1">
      <c r="A556" s="40"/>
      <c r="B556" s="41"/>
      <c r="C556" s="42"/>
      <c r="D556" s="228" t="s">
        <v>134</v>
      </c>
      <c r="E556" s="42"/>
      <c r="F556" s="232" t="s">
        <v>827</v>
      </c>
      <c r="G556" s="42"/>
      <c r="H556" s="42"/>
      <c r="I556" s="134"/>
      <c r="J556" s="42"/>
      <c r="K556" s="42"/>
      <c r="L556" s="46"/>
      <c r="M556" s="230"/>
      <c r="N556" s="231"/>
      <c r="O556" s="86"/>
      <c r="P556" s="86"/>
      <c r="Q556" s="86"/>
      <c r="R556" s="86"/>
      <c r="S556" s="86"/>
      <c r="T556" s="87"/>
      <c r="U556" s="40"/>
      <c r="V556" s="40"/>
      <c r="W556" s="40"/>
      <c r="X556" s="40"/>
      <c r="Y556" s="40"/>
      <c r="Z556" s="40"/>
      <c r="AA556" s="40"/>
      <c r="AB556" s="40"/>
      <c r="AC556" s="40"/>
      <c r="AD556" s="40"/>
      <c r="AE556" s="40"/>
      <c r="AT556" s="19" t="s">
        <v>134</v>
      </c>
      <c r="AU556" s="19" t="s">
        <v>81</v>
      </c>
    </row>
    <row r="557" s="14" customFormat="1">
      <c r="A557" s="14"/>
      <c r="B557" s="243"/>
      <c r="C557" s="244"/>
      <c r="D557" s="228" t="s">
        <v>136</v>
      </c>
      <c r="E557" s="245" t="s">
        <v>20</v>
      </c>
      <c r="F557" s="246" t="s">
        <v>811</v>
      </c>
      <c r="G557" s="244"/>
      <c r="H557" s="247">
        <v>35.799999999999997</v>
      </c>
      <c r="I557" s="248"/>
      <c r="J557" s="244"/>
      <c r="K557" s="244"/>
      <c r="L557" s="249"/>
      <c r="M557" s="250"/>
      <c r="N557" s="251"/>
      <c r="O557" s="251"/>
      <c r="P557" s="251"/>
      <c r="Q557" s="251"/>
      <c r="R557" s="251"/>
      <c r="S557" s="251"/>
      <c r="T557" s="252"/>
      <c r="U557" s="14"/>
      <c r="V557" s="14"/>
      <c r="W557" s="14"/>
      <c r="X557" s="14"/>
      <c r="Y557" s="14"/>
      <c r="Z557" s="14"/>
      <c r="AA557" s="14"/>
      <c r="AB557" s="14"/>
      <c r="AC557" s="14"/>
      <c r="AD557" s="14"/>
      <c r="AE557" s="14"/>
      <c r="AT557" s="253" t="s">
        <v>136</v>
      </c>
      <c r="AU557" s="253" t="s">
        <v>81</v>
      </c>
      <c r="AV557" s="14" t="s">
        <v>81</v>
      </c>
      <c r="AW557" s="14" t="s">
        <v>33</v>
      </c>
      <c r="AX557" s="14" t="s">
        <v>8</v>
      </c>
      <c r="AY557" s="253" t="s">
        <v>122</v>
      </c>
    </row>
    <row r="558" s="2" customFormat="1" ht="16.5" customHeight="1">
      <c r="A558" s="40"/>
      <c r="B558" s="41"/>
      <c r="C558" s="216" t="s">
        <v>840</v>
      </c>
      <c r="D558" s="216" t="s">
        <v>125</v>
      </c>
      <c r="E558" s="217" t="s">
        <v>841</v>
      </c>
      <c r="F558" s="218" t="s">
        <v>842</v>
      </c>
      <c r="G558" s="219" t="s">
        <v>128</v>
      </c>
      <c r="H558" s="220">
        <v>634</v>
      </c>
      <c r="I558" s="221"/>
      <c r="J558" s="220">
        <f>ROUND(I558*H558,0)</f>
        <v>0</v>
      </c>
      <c r="K558" s="218" t="s">
        <v>20</v>
      </c>
      <c r="L558" s="46"/>
      <c r="M558" s="222" t="s">
        <v>20</v>
      </c>
      <c r="N558" s="223" t="s">
        <v>43</v>
      </c>
      <c r="O558" s="86"/>
      <c r="P558" s="224">
        <f>O558*H558</f>
        <v>0</v>
      </c>
      <c r="Q558" s="224">
        <v>0</v>
      </c>
      <c r="R558" s="224">
        <f>Q558*H558</f>
        <v>0</v>
      </c>
      <c r="S558" s="224">
        <v>0</v>
      </c>
      <c r="T558" s="225">
        <f>S558*H558</f>
        <v>0</v>
      </c>
      <c r="U558" s="40"/>
      <c r="V558" s="40"/>
      <c r="W558" s="40"/>
      <c r="X558" s="40"/>
      <c r="Y558" s="40"/>
      <c r="Z558" s="40"/>
      <c r="AA558" s="40"/>
      <c r="AB558" s="40"/>
      <c r="AC558" s="40"/>
      <c r="AD558" s="40"/>
      <c r="AE558" s="40"/>
      <c r="AR558" s="226" t="s">
        <v>224</v>
      </c>
      <c r="AT558" s="226" t="s">
        <v>125</v>
      </c>
      <c r="AU558" s="226" t="s">
        <v>81</v>
      </c>
      <c r="AY558" s="19" t="s">
        <v>122</v>
      </c>
      <c r="BE558" s="227">
        <f>IF(N558="základní",J558,0)</f>
        <v>0</v>
      </c>
      <c r="BF558" s="227">
        <f>IF(N558="snížená",J558,0)</f>
        <v>0</v>
      </c>
      <c r="BG558" s="227">
        <f>IF(N558="zákl. přenesená",J558,0)</f>
        <v>0</v>
      </c>
      <c r="BH558" s="227">
        <f>IF(N558="sníž. přenesená",J558,0)</f>
        <v>0</v>
      </c>
      <c r="BI558" s="227">
        <f>IF(N558="nulová",J558,0)</f>
        <v>0</v>
      </c>
      <c r="BJ558" s="19" t="s">
        <v>8</v>
      </c>
      <c r="BK558" s="227">
        <f>ROUND(I558*H558,0)</f>
        <v>0</v>
      </c>
      <c r="BL558" s="19" t="s">
        <v>224</v>
      </c>
      <c r="BM558" s="226" t="s">
        <v>843</v>
      </c>
    </row>
    <row r="559" s="2" customFormat="1">
      <c r="A559" s="40"/>
      <c r="B559" s="41"/>
      <c r="C559" s="42"/>
      <c r="D559" s="228" t="s">
        <v>132</v>
      </c>
      <c r="E559" s="42"/>
      <c r="F559" s="229" t="s">
        <v>844</v>
      </c>
      <c r="G559" s="42"/>
      <c r="H559" s="42"/>
      <c r="I559" s="134"/>
      <c r="J559" s="42"/>
      <c r="K559" s="42"/>
      <c r="L559" s="46"/>
      <c r="M559" s="230"/>
      <c r="N559" s="231"/>
      <c r="O559" s="86"/>
      <c r="P559" s="86"/>
      <c r="Q559" s="86"/>
      <c r="R559" s="86"/>
      <c r="S559" s="86"/>
      <c r="T559" s="87"/>
      <c r="U559" s="40"/>
      <c r="V559" s="40"/>
      <c r="W559" s="40"/>
      <c r="X559" s="40"/>
      <c r="Y559" s="40"/>
      <c r="Z559" s="40"/>
      <c r="AA559" s="40"/>
      <c r="AB559" s="40"/>
      <c r="AC559" s="40"/>
      <c r="AD559" s="40"/>
      <c r="AE559" s="40"/>
      <c r="AT559" s="19" t="s">
        <v>132</v>
      </c>
      <c r="AU559" s="19" t="s">
        <v>81</v>
      </c>
    </row>
    <row r="560" s="2" customFormat="1">
      <c r="A560" s="40"/>
      <c r="B560" s="41"/>
      <c r="C560" s="42"/>
      <c r="D560" s="228" t="s">
        <v>134</v>
      </c>
      <c r="E560" s="42"/>
      <c r="F560" s="232" t="s">
        <v>827</v>
      </c>
      <c r="G560" s="42"/>
      <c r="H560" s="42"/>
      <c r="I560" s="134"/>
      <c r="J560" s="42"/>
      <c r="K560" s="42"/>
      <c r="L560" s="46"/>
      <c r="M560" s="230"/>
      <c r="N560" s="231"/>
      <c r="O560" s="86"/>
      <c r="P560" s="86"/>
      <c r="Q560" s="86"/>
      <c r="R560" s="86"/>
      <c r="S560" s="86"/>
      <c r="T560" s="87"/>
      <c r="U560" s="40"/>
      <c r="V560" s="40"/>
      <c r="W560" s="40"/>
      <c r="X560" s="40"/>
      <c r="Y560" s="40"/>
      <c r="Z560" s="40"/>
      <c r="AA560" s="40"/>
      <c r="AB560" s="40"/>
      <c r="AC560" s="40"/>
      <c r="AD560" s="40"/>
      <c r="AE560" s="40"/>
      <c r="AT560" s="19" t="s">
        <v>134</v>
      </c>
      <c r="AU560" s="19" t="s">
        <v>81</v>
      </c>
    </row>
    <row r="561" s="14" customFormat="1">
      <c r="A561" s="14"/>
      <c r="B561" s="243"/>
      <c r="C561" s="244"/>
      <c r="D561" s="228" t="s">
        <v>136</v>
      </c>
      <c r="E561" s="245" t="s">
        <v>20</v>
      </c>
      <c r="F561" s="246" t="s">
        <v>845</v>
      </c>
      <c r="G561" s="244"/>
      <c r="H561" s="247">
        <v>634</v>
      </c>
      <c r="I561" s="248"/>
      <c r="J561" s="244"/>
      <c r="K561" s="244"/>
      <c r="L561" s="249"/>
      <c r="M561" s="250"/>
      <c r="N561" s="251"/>
      <c r="O561" s="251"/>
      <c r="P561" s="251"/>
      <c r="Q561" s="251"/>
      <c r="R561" s="251"/>
      <c r="S561" s="251"/>
      <c r="T561" s="252"/>
      <c r="U561" s="14"/>
      <c r="V561" s="14"/>
      <c r="W561" s="14"/>
      <c r="X561" s="14"/>
      <c r="Y561" s="14"/>
      <c r="Z561" s="14"/>
      <c r="AA561" s="14"/>
      <c r="AB561" s="14"/>
      <c r="AC561" s="14"/>
      <c r="AD561" s="14"/>
      <c r="AE561" s="14"/>
      <c r="AT561" s="253" t="s">
        <v>136</v>
      </c>
      <c r="AU561" s="253" t="s">
        <v>81</v>
      </c>
      <c r="AV561" s="14" t="s">
        <v>81</v>
      </c>
      <c r="AW561" s="14" t="s">
        <v>33</v>
      </c>
      <c r="AX561" s="14" t="s">
        <v>8</v>
      </c>
      <c r="AY561" s="253" t="s">
        <v>122</v>
      </c>
    </row>
    <row r="562" s="2" customFormat="1" ht="16.5" customHeight="1">
      <c r="A562" s="40"/>
      <c r="B562" s="41"/>
      <c r="C562" s="216" t="s">
        <v>846</v>
      </c>
      <c r="D562" s="216" t="s">
        <v>125</v>
      </c>
      <c r="E562" s="217" t="s">
        <v>847</v>
      </c>
      <c r="F562" s="218" t="s">
        <v>848</v>
      </c>
      <c r="G562" s="219" t="s">
        <v>597</v>
      </c>
      <c r="H562" s="220">
        <v>6</v>
      </c>
      <c r="I562" s="221"/>
      <c r="J562" s="220">
        <f>ROUND(I562*H562,0)</f>
        <v>0</v>
      </c>
      <c r="K562" s="218" t="s">
        <v>20</v>
      </c>
      <c r="L562" s="46"/>
      <c r="M562" s="222" t="s">
        <v>20</v>
      </c>
      <c r="N562" s="223" t="s">
        <v>43</v>
      </c>
      <c r="O562" s="86"/>
      <c r="P562" s="224">
        <f>O562*H562</f>
        <v>0</v>
      </c>
      <c r="Q562" s="224">
        <v>1.0000000000000001E-05</v>
      </c>
      <c r="R562" s="224">
        <f>Q562*H562</f>
        <v>6.0000000000000008E-05</v>
      </c>
      <c r="S562" s="224">
        <v>0</v>
      </c>
      <c r="T562" s="225">
        <f>S562*H562</f>
        <v>0</v>
      </c>
      <c r="U562" s="40"/>
      <c r="V562" s="40"/>
      <c r="W562" s="40"/>
      <c r="X562" s="40"/>
      <c r="Y562" s="40"/>
      <c r="Z562" s="40"/>
      <c r="AA562" s="40"/>
      <c r="AB562" s="40"/>
      <c r="AC562" s="40"/>
      <c r="AD562" s="40"/>
      <c r="AE562" s="40"/>
      <c r="AR562" s="226" t="s">
        <v>224</v>
      </c>
      <c r="AT562" s="226" t="s">
        <v>125</v>
      </c>
      <c r="AU562" s="226" t="s">
        <v>81</v>
      </c>
      <c r="AY562" s="19" t="s">
        <v>122</v>
      </c>
      <c r="BE562" s="227">
        <f>IF(N562="základní",J562,0)</f>
        <v>0</v>
      </c>
      <c r="BF562" s="227">
        <f>IF(N562="snížená",J562,0)</f>
        <v>0</v>
      </c>
      <c r="BG562" s="227">
        <f>IF(N562="zákl. přenesená",J562,0)</f>
        <v>0</v>
      </c>
      <c r="BH562" s="227">
        <f>IF(N562="sníž. přenesená",J562,0)</f>
        <v>0</v>
      </c>
      <c r="BI562" s="227">
        <f>IF(N562="nulová",J562,0)</f>
        <v>0</v>
      </c>
      <c r="BJ562" s="19" t="s">
        <v>8</v>
      </c>
      <c r="BK562" s="227">
        <f>ROUND(I562*H562,0)</f>
        <v>0</v>
      </c>
      <c r="BL562" s="19" t="s">
        <v>224</v>
      </c>
      <c r="BM562" s="226" t="s">
        <v>849</v>
      </c>
    </row>
    <row r="563" s="2" customFormat="1">
      <c r="A563" s="40"/>
      <c r="B563" s="41"/>
      <c r="C563" s="42"/>
      <c r="D563" s="228" t="s">
        <v>132</v>
      </c>
      <c r="E563" s="42"/>
      <c r="F563" s="229" t="s">
        <v>850</v>
      </c>
      <c r="G563" s="42"/>
      <c r="H563" s="42"/>
      <c r="I563" s="134"/>
      <c r="J563" s="42"/>
      <c r="K563" s="42"/>
      <c r="L563" s="46"/>
      <c r="M563" s="230"/>
      <c r="N563" s="231"/>
      <c r="O563" s="86"/>
      <c r="P563" s="86"/>
      <c r="Q563" s="86"/>
      <c r="R563" s="86"/>
      <c r="S563" s="86"/>
      <c r="T563" s="87"/>
      <c r="U563" s="40"/>
      <c r="V563" s="40"/>
      <c r="W563" s="40"/>
      <c r="X563" s="40"/>
      <c r="Y563" s="40"/>
      <c r="Z563" s="40"/>
      <c r="AA563" s="40"/>
      <c r="AB563" s="40"/>
      <c r="AC563" s="40"/>
      <c r="AD563" s="40"/>
      <c r="AE563" s="40"/>
      <c r="AT563" s="19" t="s">
        <v>132</v>
      </c>
      <c r="AU563" s="19" t="s">
        <v>81</v>
      </c>
    </row>
    <row r="564" s="2" customFormat="1" ht="16.5" customHeight="1">
      <c r="A564" s="40"/>
      <c r="B564" s="41"/>
      <c r="C564" s="254" t="s">
        <v>851</v>
      </c>
      <c r="D564" s="254" t="s">
        <v>262</v>
      </c>
      <c r="E564" s="255" t="s">
        <v>852</v>
      </c>
      <c r="F564" s="256" t="s">
        <v>853</v>
      </c>
      <c r="G564" s="257" t="s">
        <v>597</v>
      </c>
      <c r="H564" s="258">
        <v>6</v>
      </c>
      <c r="I564" s="259"/>
      <c r="J564" s="258">
        <f>ROUND(I564*H564,0)</f>
        <v>0</v>
      </c>
      <c r="K564" s="256" t="s">
        <v>20</v>
      </c>
      <c r="L564" s="260"/>
      <c r="M564" s="261" t="s">
        <v>20</v>
      </c>
      <c r="N564" s="262" t="s">
        <v>43</v>
      </c>
      <c r="O564" s="86"/>
      <c r="P564" s="224">
        <f>O564*H564</f>
        <v>0</v>
      </c>
      <c r="Q564" s="224">
        <v>0.0011999999999999999</v>
      </c>
      <c r="R564" s="224">
        <f>Q564*H564</f>
        <v>0.0071999999999999998</v>
      </c>
      <c r="S564" s="224">
        <v>0</v>
      </c>
      <c r="T564" s="225">
        <f>S564*H564</f>
        <v>0</v>
      </c>
      <c r="U564" s="40"/>
      <c r="V564" s="40"/>
      <c r="W564" s="40"/>
      <c r="X564" s="40"/>
      <c r="Y564" s="40"/>
      <c r="Z564" s="40"/>
      <c r="AA564" s="40"/>
      <c r="AB564" s="40"/>
      <c r="AC564" s="40"/>
      <c r="AD564" s="40"/>
      <c r="AE564" s="40"/>
      <c r="AR564" s="226" t="s">
        <v>265</v>
      </c>
      <c r="AT564" s="226" t="s">
        <v>262</v>
      </c>
      <c r="AU564" s="226" t="s">
        <v>81</v>
      </c>
      <c r="AY564" s="19" t="s">
        <v>122</v>
      </c>
      <c r="BE564" s="227">
        <f>IF(N564="základní",J564,0)</f>
        <v>0</v>
      </c>
      <c r="BF564" s="227">
        <f>IF(N564="snížená",J564,0)</f>
        <v>0</v>
      </c>
      <c r="BG564" s="227">
        <f>IF(N564="zákl. přenesená",J564,0)</f>
        <v>0</v>
      </c>
      <c r="BH564" s="227">
        <f>IF(N564="sníž. přenesená",J564,0)</f>
        <v>0</v>
      </c>
      <c r="BI564" s="227">
        <f>IF(N564="nulová",J564,0)</f>
        <v>0</v>
      </c>
      <c r="BJ564" s="19" t="s">
        <v>8</v>
      </c>
      <c r="BK564" s="227">
        <f>ROUND(I564*H564,0)</f>
        <v>0</v>
      </c>
      <c r="BL564" s="19" t="s">
        <v>224</v>
      </c>
      <c r="BM564" s="226" t="s">
        <v>854</v>
      </c>
    </row>
    <row r="565" s="2" customFormat="1">
      <c r="A565" s="40"/>
      <c r="B565" s="41"/>
      <c r="C565" s="42"/>
      <c r="D565" s="228" t="s">
        <v>132</v>
      </c>
      <c r="E565" s="42"/>
      <c r="F565" s="229" t="s">
        <v>855</v>
      </c>
      <c r="G565" s="42"/>
      <c r="H565" s="42"/>
      <c r="I565" s="134"/>
      <c r="J565" s="42"/>
      <c r="K565" s="42"/>
      <c r="L565" s="46"/>
      <c r="M565" s="230"/>
      <c r="N565" s="231"/>
      <c r="O565" s="86"/>
      <c r="P565" s="86"/>
      <c r="Q565" s="86"/>
      <c r="R565" s="86"/>
      <c r="S565" s="86"/>
      <c r="T565" s="87"/>
      <c r="U565" s="40"/>
      <c r="V565" s="40"/>
      <c r="W565" s="40"/>
      <c r="X565" s="40"/>
      <c r="Y565" s="40"/>
      <c r="Z565" s="40"/>
      <c r="AA565" s="40"/>
      <c r="AB565" s="40"/>
      <c r="AC565" s="40"/>
      <c r="AD565" s="40"/>
      <c r="AE565" s="40"/>
      <c r="AT565" s="19" t="s">
        <v>132</v>
      </c>
      <c r="AU565" s="19" t="s">
        <v>81</v>
      </c>
    </row>
    <row r="566" s="2" customFormat="1" ht="16.5" customHeight="1">
      <c r="A566" s="40"/>
      <c r="B566" s="41"/>
      <c r="C566" s="216" t="s">
        <v>856</v>
      </c>
      <c r="D566" s="216" t="s">
        <v>125</v>
      </c>
      <c r="E566" s="217" t="s">
        <v>857</v>
      </c>
      <c r="F566" s="218" t="s">
        <v>858</v>
      </c>
      <c r="G566" s="219" t="s">
        <v>597</v>
      </c>
      <c r="H566" s="220">
        <v>3</v>
      </c>
      <c r="I566" s="221"/>
      <c r="J566" s="220">
        <f>ROUND(I566*H566,0)</f>
        <v>0</v>
      </c>
      <c r="K566" s="218" t="s">
        <v>20</v>
      </c>
      <c r="L566" s="46"/>
      <c r="M566" s="222" t="s">
        <v>20</v>
      </c>
      <c r="N566" s="223" t="s">
        <v>43</v>
      </c>
      <c r="O566" s="86"/>
      <c r="P566" s="224">
        <f>O566*H566</f>
        <v>0</v>
      </c>
      <c r="Q566" s="224">
        <v>0</v>
      </c>
      <c r="R566" s="224">
        <f>Q566*H566</f>
        <v>0</v>
      </c>
      <c r="S566" s="224">
        <v>0</v>
      </c>
      <c r="T566" s="225">
        <f>S566*H566</f>
        <v>0</v>
      </c>
      <c r="U566" s="40"/>
      <c r="V566" s="40"/>
      <c r="W566" s="40"/>
      <c r="X566" s="40"/>
      <c r="Y566" s="40"/>
      <c r="Z566" s="40"/>
      <c r="AA566" s="40"/>
      <c r="AB566" s="40"/>
      <c r="AC566" s="40"/>
      <c r="AD566" s="40"/>
      <c r="AE566" s="40"/>
      <c r="AR566" s="226" t="s">
        <v>224</v>
      </c>
      <c r="AT566" s="226" t="s">
        <v>125</v>
      </c>
      <c r="AU566" s="226" t="s">
        <v>81</v>
      </c>
      <c r="AY566" s="19" t="s">
        <v>122</v>
      </c>
      <c r="BE566" s="227">
        <f>IF(N566="základní",J566,0)</f>
        <v>0</v>
      </c>
      <c r="BF566" s="227">
        <f>IF(N566="snížená",J566,0)</f>
        <v>0</v>
      </c>
      <c r="BG566" s="227">
        <f>IF(N566="zákl. přenesená",J566,0)</f>
        <v>0</v>
      </c>
      <c r="BH566" s="227">
        <f>IF(N566="sníž. přenesená",J566,0)</f>
        <v>0</v>
      </c>
      <c r="BI566" s="227">
        <f>IF(N566="nulová",J566,0)</f>
        <v>0</v>
      </c>
      <c r="BJ566" s="19" t="s">
        <v>8</v>
      </c>
      <c r="BK566" s="227">
        <f>ROUND(I566*H566,0)</f>
        <v>0</v>
      </c>
      <c r="BL566" s="19" t="s">
        <v>224</v>
      </c>
      <c r="BM566" s="226" t="s">
        <v>859</v>
      </c>
    </row>
    <row r="567" s="2" customFormat="1">
      <c r="A567" s="40"/>
      <c r="B567" s="41"/>
      <c r="C567" s="42"/>
      <c r="D567" s="228" t="s">
        <v>132</v>
      </c>
      <c r="E567" s="42"/>
      <c r="F567" s="229" t="s">
        <v>860</v>
      </c>
      <c r="G567" s="42"/>
      <c r="H567" s="42"/>
      <c r="I567" s="134"/>
      <c r="J567" s="42"/>
      <c r="K567" s="42"/>
      <c r="L567" s="46"/>
      <c r="M567" s="230"/>
      <c r="N567" s="231"/>
      <c r="O567" s="86"/>
      <c r="P567" s="86"/>
      <c r="Q567" s="86"/>
      <c r="R567" s="86"/>
      <c r="S567" s="86"/>
      <c r="T567" s="87"/>
      <c r="U567" s="40"/>
      <c r="V567" s="40"/>
      <c r="W567" s="40"/>
      <c r="X567" s="40"/>
      <c r="Y567" s="40"/>
      <c r="Z567" s="40"/>
      <c r="AA567" s="40"/>
      <c r="AB567" s="40"/>
      <c r="AC567" s="40"/>
      <c r="AD567" s="40"/>
      <c r="AE567" s="40"/>
      <c r="AT567" s="19" t="s">
        <v>132</v>
      </c>
      <c r="AU567" s="19" t="s">
        <v>81</v>
      </c>
    </row>
    <row r="568" s="2" customFormat="1" ht="16.5" customHeight="1">
      <c r="A568" s="40"/>
      <c r="B568" s="41"/>
      <c r="C568" s="254" t="s">
        <v>861</v>
      </c>
      <c r="D568" s="254" t="s">
        <v>262</v>
      </c>
      <c r="E568" s="255" t="s">
        <v>862</v>
      </c>
      <c r="F568" s="256" t="s">
        <v>863</v>
      </c>
      <c r="G568" s="257" t="s">
        <v>597</v>
      </c>
      <c r="H568" s="258">
        <v>3</v>
      </c>
      <c r="I568" s="259"/>
      <c r="J568" s="258">
        <f>ROUND(I568*H568,0)</f>
        <v>0</v>
      </c>
      <c r="K568" s="256" t="s">
        <v>20</v>
      </c>
      <c r="L568" s="260"/>
      <c r="M568" s="261" t="s">
        <v>20</v>
      </c>
      <c r="N568" s="262" t="s">
        <v>43</v>
      </c>
      <c r="O568" s="86"/>
      <c r="P568" s="224">
        <f>O568*H568</f>
        <v>0</v>
      </c>
      <c r="Q568" s="224">
        <v>0.0050000000000000001</v>
      </c>
      <c r="R568" s="224">
        <f>Q568*H568</f>
        <v>0.014999999999999999</v>
      </c>
      <c r="S568" s="224">
        <v>0</v>
      </c>
      <c r="T568" s="225">
        <f>S568*H568</f>
        <v>0</v>
      </c>
      <c r="U568" s="40"/>
      <c r="V568" s="40"/>
      <c r="W568" s="40"/>
      <c r="X568" s="40"/>
      <c r="Y568" s="40"/>
      <c r="Z568" s="40"/>
      <c r="AA568" s="40"/>
      <c r="AB568" s="40"/>
      <c r="AC568" s="40"/>
      <c r="AD568" s="40"/>
      <c r="AE568" s="40"/>
      <c r="AR568" s="226" t="s">
        <v>265</v>
      </c>
      <c r="AT568" s="226" t="s">
        <v>262</v>
      </c>
      <c r="AU568" s="226" t="s">
        <v>81</v>
      </c>
      <c r="AY568" s="19" t="s">
        <v>122</v>
      </c>
      <c r="BE568" s="227">
        <f>IF(N568="základní",J568,0)</f>
        <v>0</v>
      </c>
      <c r="BF568" s="227">
        <f>IF(N568="snížená",J568,0)</f>
        <v>0</v>
      </c>
      <c r="BG568" s="227">
        <f>IF(N568="zákl. přenesená",J568,0)</f>
        <v>0</v>
      </c>
      <c r="BH568" s="227">
        <f>IF(N568="sníž. přenesená",J568,0)</f>
        <v>0</v>
      </c>
      <c r="BI568" s="227">
        <f>IF(N568="nulová",J568,0)</f>
        <v>0</v>
      </c>
      <c r="BJ568" s="19" t="s">
        <v>8</v>
      </c>
      <c r="BK568" s="227">
        <f>ROUND(I568*H568,0)</f>
        <v>0</v>
      </c>
      <c r="BL568" s="19" t="s">
        <v>224</v>
      </c>
      <c r="BM568" s="226" t="s">
        <v>864</v>
      </c>
    </row>
    <row r="569" s="2" customFormat="1">
      <c r="A569" s="40"/>
      <c r="B569" s="41"/>
      <c r="C569" s="42"/>
      <c r="D569" s="228" t="s">
        <v>132</v>
      </c>
      <c r="E569" s="42"/>
      <c r="F569" s="229" t="s">
        <v>863</v>
      </c>
      <c r="G569" s="42"/>
      <c r="H569" s="42"/>
      <c r="I569" s="134"/>
      <c r="J569" s="42"/>
      <c r="K569" s="42"/>
      <c r="L569" s="46"/>
      <c r="M569" s="230"/>
      <c r="N569" s="231"/>
      <c r="O569" s="86"/>
      <c r="P569" s="86"/>
      <c r="Q569" s="86"/>
      <c r="R569" s="86"/>
      <c r="S569" s="86"/>
      <c r="T569" s="87"/>
      <c r="U569" s="40"/>
      <c r="V569" s="40"/>
      <c r="W569" s="40"/>
      <c r="X569" s="40"/>
      <c r="Y569" s="40"/>
      <c r="Z569" s="40"/>
      <c r="AA569" s="40"/>
      <c r="AB569" s="40"/>
      <c r="AC569" s="40"/>
      <c r="AD569" s="40"/>
      <c r="AE569" s="40"/>
      <c r="AT569" s="19" t="s">
        <v>132</v>
      </c>
      <c r="AU569" s="19" t="s">
        <v>81</v>
      </c>
    </row>
    <row r="570" s="2" customFormat="1" ht="16.5" customHeight="1">
      <c r="A570" s="40"/>
      <c r="B570" s="41"/>
      <c r="C570" s="216" t="s">
        <v>865</v>
      </c>
      <c r="D570" s="216" t="s">
        <v>125</v>
      </c>
      <c r="E570" s="217" t="s">
        <v>866</v>
      </c>
      <c r="F570" s="218" t="s">
        <v>867</v>
      </c>
      <c r="G570" s="219" t="s">
        <v>597</v>
      </c>
      <c r="H570" s="220">
        <v>2</v>
      </c>
      <c r="I570" s="221"/>
      <c r="J570" s="220">
        <f>ROUND(I570*H570,0)</f>
        <v>0</v>
      </c>
      <c r="K570" s="218" t="s">
        <v>20</v>
      </c>
      <c r="L570" s="46"/>
      <c r="M570" s="222" t="s">
        <v>20</v>
      </c>
      <c r="N570" s="223" t="s">
        <v>43</v>
      </c>
      <c r="O570" s="86"/>
      <c r="P570" s="224">
        <f>O570*H570</f>
        <v>0</v>
      </c>
      <c r="Q570" s="224">
        <v>0</v>
      </c>
      <c r="R570" s="224">
        <f>Q570*H570</f>
        <v>0</v>
      </c>
      <c r="S570" s="224">
        <v>0</v>
      </c>
      <c r="T570" s="225">
        <f>S570*H570</f>
        <v>0</v>
      </c>
      <c r="U570" s="40"/>
      <c r="V570" s="40"/>
      <c r="W570" s="40"/>
      <c r="X570" s="40"/>
      <c r="Y570" s="40"/>
      <c r="Z570" s="40"/>
      <c r="AA570" s="40"/>
      <c r="AB570" s="40"/>
      <c r="AC570" s="40"/>
      <c r="AD570" s="40"/>
      <c r="AE570" s="40"/>
      <c r="AR570" s="226" t="s">
        <v>224</v>
      </c>
      <c r="AT570" s="226" t="s">
        <v>125</v>
      </c>
      <c r="AU570" s="226" t="s">
        <v>81</v>
      </c>
      <c r="AY570" s="19" t="s">
        <v>122</v>
      </c>
      <c r="BE570" s="227">
        <f>IF(N570="základní",J570,0)</f>
        <v>0</v>
      </c>
      <c r="BF570" s="227">
        <f>IF(N570="snížená",J570,0)</f>
        <v>0</v>
      </c>
      <c r="BG570" s="227">
        <f>IF(N570="zákl. přenesená",J570,0)</f>
        <v>0</v>
      </c>
      <c r="BH570" s="227">
        <f>IF(N570="sníž. přenesená",J570,0)</f>
        <v>0</v>
      </c>
      <c r="BI570" s="227">
        <f>IF(N570="nulová",J570,0)</f>
        <v>0</v>
      </c>
      <c r="BJ570" s="19" t="s">
        <v>8</v>
      </c>
      <c r="BK570" s="227">
        <f>ROUND(I570*H570,0)</f>
        <v>0</v>
      </c>
      <c r="BL570" s="19" t="s">
        <v>224</v>
      </c>
      <c r="BM570" s="226" t="s">
        <v>868</v>
      </c>
    </row>
    <row r="571" s="2" customFormat="1">
      <c r="A571" s="40"/>
      <c r="B571" s="41"/>
      <c r="C571" s="42"/>
      <c r="D571" s="228" t="s">
        <v>132</v>
      </c>
      <c r="E571" s="42"/>
      <c r="F571" s="229" t="s">
        <v>869</v>
      </c>
      <c r="G571" s="42"/>
      <c r="H571" s="42"/>
      <c r="I571" s="134"/>
      <c r="J571" s="42"/>
      <c r="K571" s="42"/>
      <c r="L571" s="46"/>
      <c r="M571" s="230"/>
      <c r="N571" s="231"/>
      <c r="O571" s="86"/>
      <c r="P571" s="86"/>
      <c r="Q571" s="86"/>
      <c r="R571" s="86"/>
      <c r="S571" s="86"/>
      <c r="T571" s="87"/>
      <c r="U571" s="40"/>
      <c r="V571" s="40"/>
      <c r="W571" s="40"/>
      <c r="X571" s="40"/>
      <c r="Y571" s="40"/>
      <c r="Z571" s="40"/>
      <c r="AA571" s="40"/>
      <c r="AB571" s="40"/>
      <c r="AC571" s="40"/>
      <c r="AD571" s="40"/>
      <c r="AE571" s="40"/>
      <c r="AT571" s="19" t="s">
        <v>132</v>
      </c>
      <c r="AU571" s="19" t="s">
        <v>81</v>
      </c>
    </row>
    <row r="572" s="2" customFormat="1" ht="16.5" customHeight="1">
      <c r="A572" s="40"/>
      <c r="B572" s="41"/>
      <c r="C572" s="254" t="s">
        <v>870</v>
      </c>
      <c r="D572" s="254" t="s">
        <v>262</v>
      </c>
      <c r="E572" s="255" t="s">
        <v>871</v>
      </c>
      <c r="F572" s="256" t="s">
        <v>872</v>
      </c>
      <c r="G572" s="257" t="s">
        <v>597</v>
      </c>
      <c r="H572" s="258">
        <v>2</v>
      </c>
      <c r="I572" s="259"/>
      <c r="J572" s="258">
        <f>ROUND(I572*H572,0)</f>
        <v>0</v>
      </c>
      <c r="K572" s="256" t="s">
        <v>20</v>
      </c>
      <c r="L572" s="260"/>
      <c r="M572" s="261" t="s">
        <v>20</v>
      </c>
      <c r="N572" s="262" t="s">
        <v>43</v>
      </c>
      <c r="O572" s="86"/>
      <c r="P572" s="224">
        <f>O572*H572</f>
        <v>0</v>
      </c>
      <c r="Q572" s="224">
        <v>0.0032000000000000002</v>
      </c>
      <c r="R572" s="224">
        <f>Q572*H572</f>
        <v>0.0064000000000000003</v>
      </c>
      <c r="S572" s="224">
        <v>0</v>
      </c>
      <c r="T572" s="225">
        <f>S572*H572</f>
        <v>0</v>
      </c>
      <c r="U572" s="40"/>
      <c r="V572" s="40"/>
      <c r="W572" s="40"/>
      <c r="X572" s="40"/>
      <c r="Y572" s="40"/>
      <c r="Z572" s="40"/>
      <c r="AA572" s="40"/>
      <c r="AB572" s="40"/>
      <c r="AC572" s="40"/>
      <c r="AD572" s="40"/>
      <c r="AE572" s="40"/>
      <c r="AR572" s="226" t="s">
        <v>265</v>
      </c>
      <c r="AT572" s="226" t="s">
        <v>262</v>
      </c>
      <c r="AU572" s="226" t="s">
        <v>81</v>
      </c>
      <c r="AY572" s="19" t="s">
        <v>122</v>
      </c>
      <c r="BE572" s="227">
        <f>IF(N572="základní",J572,0)</f>
        <v>0</v>
      </c>
      <c r="BF572" s="227">
        <f>IF(N572="snížená",J572,0)</f>
        <v>0</v>
      </c>
      <c r="BG572" s="227">
        <f>IF(N572="zákl. přenesená",J572,0)</f>
        <v>0</v>
      </c>
      <c r="BH572" s="227">
        <f>IF(N572="sníž. přenesená",J572,0)</f>
        <v>0</v>
      </c>
      <c r="BI572" s="227">
        <f>IF(N572="nulová",J572,0)</f>
        <v>0</v>
      </c>
      <c r="BJ572" s="19" t="s">
        <v>8</v>
      </c>
      <c r="BK572" s="227">
        <f>ROUND(I572*H572,0)</f>
        <v>0</v>
      </c>
      <c r="BL572" s="19" t="s">
        <v>224</v>
      </c>
      <c r="BM572" s="226" t="s">
        <v>873</v>
      </c>
    </row>
    <row r="573" s="2" customFormat="1">
      <c r="A573" s="40"/>
      <c r="B573" s="41"/>
      <c r="C573" s="42"/>
      <c r="D573" s="228" t="s">
        <v>132</v>
      </c>
      <c r="E573" s="42"/>
      <c r="F573" s="229" t="s">
        <v>872</v>
      </c>
      <c r="G573" s="42"/>
      <c r="H573" s="42"/>
      <c r="I573" s="134"/>
      <c r="J573" s="42"/>
      <c r="K573" s="42"/>
      <c r="L573" s="46"/>
      <c r="M573" s="230"/>
      <c r="N573" s="231"/>
      <c r="O573" s="86"/>
      <c r="P573" s="86"/>
      <c r="Q573" s="86"/>
      <c r="R573" s="86"/>
      <c r="S573" s="86"/>
      <c r="T573" s="87"/>
      <c r="U573" s="40"/>
      <c r="V573" s="40"/>
      <c r="W573" s="40"/>
      <c r="X573" s="40"/>
      <c r="Y573" s="40"/>
      <c r="Z573" s="40"/>
      <c r="AA573" s="40"/>
      <c r="AB573" s="40"/>
      <c r="AC573" s="40"/>
      <c r="AD573" s="40"/>
      <c r="AE573" s="40"/>
      <c r="AT573" s="19" t="s">
        <v>132</v>
      </c>
      <c r="AU573" s="19" t="s">
        <v>81</v>
      </c>
    </row>
    <row r="574" s="2" customFormat="1" ht="16.5" customHeight="1">
      <c r="A574" s="40"/>
      <c r="B574" s="41"/>
      <c r="C574" s="216" t="s">
        <v>874</v>
      </c>
      <c r="D574" s="216" t="s">
        <v>125</v>
      </c>
      <c r="E574" s="217" t="s">
        <v>875</v>
      </c>
      <c r="F574" s="218" t="s">
        <v>876</v>
      </c>
      <c r="G574" s="219" t="s">
        <v>128</v>
      </c>
      <c r="H574" s="220">
        <v>482.54000000000002</v>
      </c>
      <c r="I574" s="221"/>
      <c r="J574" s="220">
        <f>ROUND(I574*H574,0)</f>
        <v>0</v>
      </c>
      <c r="K574" s="218" t="s">
        <v>149</v>
      </c>
      <c r="L574" s="46"/>
      <c r="M574" s="222" t="s">
        <v>20</v>
      </c>
      <c r="N574" s="223" t="s">
        <v>43</v>
      </c>
      <c r="O574" s="86"/>
      <c r="P574" s="224">
        <f>O574*H574</f>
        <v>0</v>
      </c>
      <c r="Q574" s="224">
        <v>0</v>
      </c>
      <c r="R574" s="224">
        <f>Q574*H574</f>
        <v>0</v>
      </c>
      <c r="S574" s="224">
        <v>0.01536</v>
      </c>
      <c r="T574" s="225">
        <f>S574*H574</f>
        <v>7.4118144000000008</v>
      </c>
      <c r="U574" s="40"/>
      <c r="V574" s="40"/>
      <c r="W574" s="40"/>
      <c r="X574" s="40"/>
      <c r="Y574" s="40"/>
      <c r="Z574" s="40"/>
      <c r="AA574" s="40"/>
      <c r="AB574" s="40"/>
      <c r="AC574" s="40"/>
      <c r="AD574" s="40"/>
      <c r="AE574" s="40"/>
      <c r="AR574" s="226" t="s">
        <v>224</v>
      </c>
      <c r="AT574" s="226" t="s">
        <v>125</v>
      </c>
      <c r="AU574" s="226" t="s">
        <v>81</v>
      </c>
      <c r="AY574" s="19" t="s">
        <v>122</v>
      </c>
      <c r="BE574" s="227">
        <f>IF(N574="základní",J574,0)</f>
        <v>0</v>
      </c>
      <c r="BF574" s="227">
        <f>IF(N574="snížená",J574,0)</f>
        <v>0</v>
      </c>
      <c r="BG574" s="227">
        <f>IF(N574="zákl. přenesená",J574,0)</f>
        <v>0</v>
      </c>
      <c r="BH574" s="227">
        <f>IF(N574="sníž. přenesená",J574,0)</f>
        <v>0</v>
      </c>
      <c r="BI574" s="227">
        <f>IF(N574="nulová",J574,0)</f>
        <v>0</v>
      </c>
      <c r="BJ574" s="19" t="s">
        <v>8</v>
      </c>
      <c r="BK574" s="227">
        <f>ROUND(I574*H574,0)</f>
        <v>0</v>
      </c>
      <c r="BL574" s="19" t="s">
        <v>224</v>
      </c>
      <c r="BM574" s="226" t="s">
        <v>877</v>
      </c>
    </row>
    <row r="575" s="2" customFormat="1">
      <c r="A575" s="40"/>
      <c r="B575" s="41"/>
      <c r="C575" s="42"/>
      <c r="D575" s="228" t="s">
        <v>132</v>
      </c>
      <c r="E575" s="42"/>
      <c r="F575" s="229" t="s">
        <v>878</v>
      </c>
      <c r="G575" s="42"/>
      <c r="H575" s="42"/>
      <c r="I575" s="134"/>
      <c r="J575" s="42"/>
      <c r="K575" s="42"/>
      <c r="L575" s="46"/>
      <c r="M575" s="230"/>
      <c r="N575" s="231"/>
      <c r="O575" s="86"/>
      <c r="P575" s="86"/>
      <c r="Q575" s="86"/>
      <c r="R575" s="86"/>
      <c r="S575" s="86"/>
      <c r="T575" s="87"/>
      <c r="U575" s="40"/>
      <c r="V575" s="40"/>
      <c r="W575" s="40"/>
      <c r="X575" s="40"/>
      <c r="Y575" s="40"/>
      <c r="Z575" s="40"/>
      <c r="AA575" s="40"/>
      <c r="AB575" s="40"/>
      <c r="AC575" s="40"/>
      <c r="AD575" s="40"/>
      <c r="AE575" s="40"/>
      <c r="AT575" s="19" t="s">
        <v>132</v>
      </c>
      <c r="AU575" s="19" t="s">
        <v>81</v>
      </c>
    </row>
    <row r="576" s="13" customFormat="1">
      <c r="A576" s="13"/>
      <c r="B576" s="233"/>
      <c r="C576" s="234"/>
      <c r="D576" s="228" t="s">
        <v>136</v>
      </c>
      <c r="E576" s="235" t="s">
        <v>20</v>
      </c>
      <c r="F576" s="236" t="s">
        <v>576</v>
      </c>
      <c r="G576" s="234"/>
      <c r="H576" s="235" t="s">
        <v>20</v>
      </c>
      <c r="I576" s="237"/>
      <c r="J576" s="234"/>
      <c r="K576" s="234"/>
      <c r="L576" s="238"/>
      <c r="M576" s="239"/>
      <c r="N576" s="240"/>
      <c r="O576" s="240"/>
      <c r="P576" s="240"/>
      <c r="Q576" s="240"/>
      <c r="R576" s="240"/>
      <c r="S576" s="240"/>
      <c r="T576" s="241"/>
      <c r="U576" s="13"/>
      <c r="V576" s="13"/>
      <c r="W576" s="13"/>
      <c r="X576" s="13"/>
      <c r="Y576" s="13"/>
      <c r="Z576" s="13"/>
      <c r="AA576" s="13"/>
      <c r="AB576" s="13"/>
      <c r="AC576" s="13"/>
      <c r="AD576" s="13"/>
      <c r="AE576" s="13"/>
      <c r="AT576" s="242" t="s">
        <v>136</v>
      </c>
      <c r="AU576" s="242" t="s">
        <v>81</v>
      </c>
      <c r="AV576" s="13" t="s">
        <v>8</v>
      </c>
      <c r="AW576" s="13" t="s">
        <v>33</v>
      </c>
      <c r="AX576" s="13" t="s">
        <v>72</v>
      </c>
      <c r="AY576" s="242" t="s">
        <v>122</v>
      </c>
    </row>
    <row r="577" s="14" customFormat="1">
      <c r="A577" s="14"/>
      <c r="B577" s="243"/>
      <c r="C577" s="244"/>
      <c r="D577" s="228" t="s">
        <v>136</v>
      </c>
      <c r="E577" s="245" t="s">
        <v>20</v>
      </c>
      <c r="F577" s="246" t="s">
        <v>577</v>
      </c>
      <c r="G577" s="244"/>
      <c r="H577" s="247">
        <v>234.25999999999999</v>
      </c>
      <c r="I577" s="248"/>
      <c r="J577" s="244"/>
      <c r="K577" s="244"/>
      <c r="L577" s="249"/>
      <c r="M577" s="250"/>
      <c r="N577" s="251"/>
      <c r="O577" s="251"/>
      <c r="P577" s="251"/>
      <c r="Q577" s="251"/>
      <c r="R577" s="251"/>
      <c r="S577" s="251"/>
      <c r="T577" s="252"/>
      <c r="U577" s="14"/>
      <c r="V577" s="14"/>
      <c r="W577" s="14"/>
      <c r="X577" s="14"/>
      <c r="Y577" s="14"/>
      <c r="Z577" s="14"/>
      <c r="AA577" s="14"/>
      <c r="AB577" s="14"/>
      <c r="AC577" s="14"/>
      <c r="AD577" s="14"/>
      <c r="AE577" s="14"/>
      <c r="AT577" s="253" t="s">
        <v>136</v>
      </c>
      <c r="AU577" s="253" t="s">
        <v>81</v>
      </c>
      <c r="AV577" s="14" t="s">
        <v>81</v>
      </c>
      <c r="AW577" s="14" t="s">
        <v>33</v>
      </c>
      <c r="AX577" s="14" t="s">
        <v>72</v>
      </c>
      <c r="AY577" s="253" t="s">
        <v>122</v>
      </c>
    </row>
    <row r="578" s="13" customFormat="1">
      <c r="A578" s="13"/>
      <c r="B578" s="233"/>
      <c r="C578" s="234"/>
      <c r="D578" s="228" t="s">
        <v>136</v>
      </c>
      <c r="E578" s="235" t="s">
        <v>20</v>
      </c>
      <c r="F578" s="236" t="s">
        <v>578</v>
      </c>
      <c r="G578" s="234"/>
      <c r="H578" s="235" t="s">
        <v>20</v>
      </c>
      <c r="I578" s="237"/>
      <c r="J578" s="234"/>
      <c r="K578" s="234"/>
      <c r="L578" s="238"/>
      <c r="M578" s="239"/>
      <c r="N578" s="240"/>
      <c r="O578" s="240"/>
      <c r="P578" s="240"/>
      <c r="Q578" s="240"/>
      <c r="R578" s="240"/>
      <c r="S578" s="240"/>
      <c r="T578" s="241"/>
      <c r="U578" s="13"/>
      <c r="V578" s="13"/>
      <c r="W578" s="13"/>
      <c r="X578" s="13"/>
      <c r="Y578" s="13"/>
      <c r="Z578" s="13"/>
      <c r="AA578" s="13"/>
      <c r="AB578" s="13"/>
      <c r="AC578" s="13"/>
      <c r="AD578" s="13"/>
      <c r="AE578" s="13"/>
      <c r="AT578" s="242" t="s">
        <v>136</v>
      </c>
      <c r="AU578" s="242" t="s">
        <v>81</v>
      </c>
      <c r="AV578" s="13" t="s">
        <v>8</v>
      </c>
      <c r="AW578" s="13" t="s">
        <v>33</v>
      </c>
      <c r="AX578" s="13" t="s">
        <v>72</v>
      </c>
      <c r="AY578" s="242" t="s">
        <v>122</v>
      </c>
    </row>
    <row r="579" s="14" customFormat="1">
      <c r="A579" s="14"/>
      <c r="B579" s="243"/>
      <c r="C579" s="244"/>
      <c r="D579" s="228" t="s">
        <v>136</v>
      </c>
      <c r="E579" s="245" t="s">
        <v>20</v>
      </c>
      <c r="F579" s="246" t="s">
        <v>579</v>
      </c>
      <c r="G579" s="244"/>
      <c r="H579" s="247">
        <v>248.28</v>
      </c>
      <c r="I579" s="248"/>
      <c r="J579" s="244"/>
      <c r="K579" s="244"/>
      <c r="L579" s="249"/>
      <c r="M579" s="250"/>
      <c r="N579" s="251"/>
      <c r="O579" s="251"/>
      <c r="P579" s="251"/>
      <c r="Q579" s="251"/>
      <c r="R579" s="251"/>
      <c r="S579" s="251"/>
      <c r="T579" s="252"/>
      <c r="U579" s="14"/>
      <c r="V579" s="14"/>
      <c r="W579" s="14"/>
      <c r="X579" s="14"/>
      <c r="Y579" s="14"/>
      <c r="Z579" s="14"/>
      <c r="AA579" s="14"/>
      <c r="AB579" s="14"/>
      <c r="AC579" s="14"/>
      <c r="AD579" s="14"/>
      <c r="AE579" s="14"/>
      <c r="AT579" s="253" t="s">
        <v>136</v>
      </c>
      <c r="AU579" s="253" t="s">
        <v>81</v>
      </c>
      <c r="AV579" s="14" t="s">
        <v>81</v>
      </c>
      <c r="AW579" s="14" t="s">
        <v>33</v>
      </c>
      <c r="AX579" s="14" t="s">
        <v>72</v>
      </c>
      <c r="AY579" s="253" t="s">
        <v>122</v>
      </c>
    </row>
    <row r="580" s="15" customFormat="1">
      <c r="A580" s="15"/>
      <c r="B580" s="263"/>
      <c r="C580" s="264"/>
      <c r="D580" s="228" t="s">
        <v>136</v>
      </c>
      <c r="E580" s="265" t="s">
        <v>20</v>
      </c>
      <c r="F580" s="266" t="s">
        <v>514</v>
      </c>
      <c r="G580" s="264"/>
      <c r="H580" s="267">
        <v>482.54000000000002</v>
      </c>
      <c r="I580" s="268"/>
      <c r="J580" s="264"/>
      <c r="K580" s="264"/>
      <c r="L580" s="269"/>
      <c r="M580" s="270"/>
      <c r="N580" s="271"/>
      <c r="O580" s="271"/>
      <c r="P580" s="271"/>
      <c r="Q580" s="271"/>
      <c r="R580" s="271"/>
      <c r="S580" s="271"/>
      <c r="T580" s="272"/>
      <c r="U580" s="15"/>
      <c r="V580" s="15"/>
      <c r="W580" s="15"/>
      <c r="X580" s="15"/>
      <c r="Y580" s="15"/>
      <c r="Z580" s="15"/>
      <c r="AA580" s="15"/>
      <c r="AB580" s="15"/>
      <c r="AC580" s="15"/>
      <c r="AD580" s="15"/>
      <c r="AE580" s="15"/>
      <c r="AT580" s="273" t="s">
        <v>136</v>
      </c>
      <c r="AU580" s="273" t="s">
        <v>81</v>
      </c>
      <c r="AV580" s="15" t="s">
        <v>130</v>
      </c>
      <c r="AW580" s="15" t="s">
        <v>33</v>
      </c>
      <c r="AX580" s="15" t="s">
        <v>8</v>
      </c>
      <c r="AY580" s="273" t="s">
        <v>122</v>
      </c>
    </row>
    <row r="581" s="2" customFormat="1" ht="16.5" customHeight="1">
      <c r="A581" s="40"/>
      <c r="B581" s="41"/>
      <c r="C581" s="216" t="s">
        <v>879</v>
      </c>
      <c r="D581" s="216" t="s">
        <v>125</v>
      </c>
      <c r="E581" s="217" t="s">
        <v>880</v>
      </c>
      <c r="F581" s="218" t="s">
        <v>881</v>
      </c>
      <c r="G581" s="219" t="s">
        <v>128</v>
      </c>
      <c r="H581" s="220">
        <v>669.20000000000005</v>
      </c>
      <c r="I581" s="221"/>
      <c r="J581" s="220">
        <f>ROUND(I581*H581,0)</f>
        <v>0</v>
      </c>
      <c r="K581" s="218" t="s">
        <v>149</v>
      </c>
      <c r="L581" s="46"/>
      <c r="M581" s="222" t="s">
        <v>20</v>
      </c>
      <c r="N581" s="223" t="s">
        <v>43</v>
      </c>
      <c r="O581" s="86"/>
      <c r="P581" s="224">
        <f>O581*H581</f>
        <v>0</v>
      </c>
      <c r="Q581" s="224">
        <v>0</v>
      </c>
      <c r="R581" s="224">
        <f>Q581*H581</f>
        <v>0</v>
      </c>
      <c r="S581" s="224">
        <v>0</v>
      </c>
      <c r="T581" s="225">
        <f>S581*H581</f>
        <v>0</v>
      </c>
      <c r="U581" s="40"/>
      <c r="V581" s="40"/>
      <c r="W581" s="40"/>
      <c r="X581" s="40"/>
      <c r="Y581" s="40"/>
      <c r="Z581" s="40"/>
      <c r="AA581" s="40"/>
      <c r="AB581" s="40"/>
      <c r="AC581" s="40"/>
      <c r="AD581" s="40"/>
      <c r="AE581" s="40"/>
      <c r="AR581" s="226" t="s">
        <v>224</v>
      </c>
      <c r="AT581" s="226" t="s">
        <v>125</v>
      </c>
      <c r="AU581" s="226" t="s">
        <v>81</v>
      </c>
      <c r="AY581" s="19" t="s">
        <v>122</v>
      </c>
      <c r="BE581" s="227">
        <f>IF(N581="základní",J581,0)</f>
        <v>0</v>
      </c>
      <c r="BF581" s="227">
        <f>IF(N581="snížená",J581,0)</f>
        <v>0</v>
      </c>
      <c r="BG581" s="227">
        <f>IF(N581="zákl. přenesená",J581,0)</f>
        <v>0</v>
      </c>
      <c r="BH581" s="227">
        <f>IF(N581="sníž. přenesená",J581,0)</f>
        <v>0</v>
      </c>
      <c r="BI581" s="227">
        <f>IF(N581="nulová",J581,0)</f>
        <v>0</v>
      </c>
      <c r="BJ581" s="19" t="s">
        <v>8</v>
      </c>
      <c r="BK581" s="227">
        <f>ROUND(I581*H581,0)</f>
        <v>0</v>
      </c>
      <c r="BL581" s="19" t="s">
        <v>224</v>
      </c>
      <c r="BM581" s="226" t="s">
        <v>882</v>
      </c>
    </row>
    <row r="582" s="2" customFormat="1">
      <c r="A582" s="40"/>
      <c r="B582" s="41"/>
      <c r="C582" s="42"/>
      <c r="D582" s="228" t="s">
        <v>132</v>
      </c>
      <c r="E582" s="42"/>
      <c r="F582" s="229" t="s">
        <v>883</v>
      </c>
      <c r="G582" s="42"/>
      <c r="H582" s="42"/>
      <c r="I582" s="134"/>
      <c r="J582" s="42"/>
      <c r="K582" s="42"/>
      <c r="L582" s="46"/>
      <c r="M582" s="230"/>
      <c r="N582" s="231"/>
      <c r="O582" s="86"/>
      <c r="P582" s="86"/>
      <c r="Q582" s="86"/>
      <c r="R582" s="86"/>
      <c r="S582" s="86"/>
      <c r="T582" s="87"/>
      <c r="U582" s="40"/>
      <c r="V582" s="40"/>
      <c r="W582" s="40"/>
      <c r="X582" s="40"/>
      <c r="Y582" s="40"/>
      <c r="Z582" s="40"/>
      <c r="AA582" s="40"/>
      <c r="AB582" s="40"/>
      <c r="AC582" s="40"/>
      <c r="AD582" s="40"/>
      <c r="AE582" s="40"/>
      <c r="AT582" s="19" t="s">
        <v>132</v>
      </c>
      <c r="AU582" s="19" t="s">
        <v>81</v>
      </c>
    </row>
    <row r="583" s="2" customFormat="1">
      <c r="A583" s="40"/>
      <c r="B583" s="41"/>
      <c r="C583" s="42"/>
      <c r="D583" s="228" t="s">
        <v>134</v>
      </c>
      <c r="E583" s="42"/>
      <c r="F583" s="232" t="s">
        <v>884</v>
      </c>
      <c r="G583" s="42"/>
      <c r="H583" s="42"/>
      <c r="I583" s="134"/>
      <c r="J583" s="42"/>
      <c r="K583" s="42"/>
      <c r="L583" s="46"/>
      <c r="M583" s="230"/>
      <c r="N583" s="231"/>
      <c r="O583" s="86"/>
      <c r="P583" s="86"/>
      <c r="Q583" s="86"/>
      <c r="R583" s="86"/>
      <c r="S583" s="86"/>
      <c r="T583" s="87"/>
      <c r="U583" s="40"/>
      <c r="V583" s="40"/>
      <c r="W583" s="40"/>
      <c r="X583" s="40"/>
      <c r="Y583" s="40"/>
      <c r="Z583" s="40"/>
      <c r="AA583" s="40"/>
      <c r="AB583" s="40"/>
      <c r="AC583" s="40"/>
      <c r="AD583" s="40"/>
      <c r="AE583" s="40"/>
      <c r="AT583" s="19" t="s">
        <v>134</v>
      </c>
      <c r="AU583" s="19" t="s">
        <v>81</v>
      </c>
    </row>
    <row r="584" s="13" customFormat="1">
      <c r="A584" s="13"/>
      <c r="B584" s="233"/>
      <c r="C584" s="234"/>
      <c r="D584" s="228" t="s">
        <v>136</v>
      </c>
      <c r="E584" s="235" t="s">
        <v>20</v>
      </c>
      <c r="F584" s="236" t="s">
        <v>576</v>
      </c>
      <c r="G584" s="234"/>
      <c r="H584" s="235" t="s">
        <v>20</v>
      </c>
      <c r="I584" s="237"/>
      <c r="J584" s="234"/>
      <c r="K584" s="234"/>
      <c r="L584" s="238"/>
      <c r="M584" s="239"/>
      <c r="N584" s="240"/>
      <c r="O584" s="240"/>
      <c r="P584" s="240"/>
      <c r="Q584" s="240"/>
      <c r="R584" s="240"/>
      <c r="S584" s="240"/>
      <c r="T584" s="241"/>
      <c r="U584" s="13"/>
      <c r="V584" s="13"/>
      <c r="W584" s="13"/>
      <c r="X584" s="13"/>
      <c r="Y584" s="13"/>
      <c r="Z584" s="13"/>
      <c r="AA584" s="13"/>
      <c r="AB584" s="13"/>
      <c r="AC584" s="13"/>
      <c r="AD584" s="13"/>
      <c r="AE584" s="13"/>
      <c r="AT584" s="242" t="s">
        <v>136</v>
      </c>
      <c r="AU584" s="242" t="s">
        <v>81</v>
      </c>
      <c r="AV584" s="13" t="s">
        <v>8</v>
      </c>
      <c r="AW584" s="13" t="s">
        <v>33</v>
      </c>
      <c r="AX584" s="13" t="s">
        <v>72</v>
      </c>
      <c r="AY584" s="242" t="s">
        <v>122</v>
      </c>
    </row>
    <row r="585" s="14" customFormat="1">
      <c r="A585" s="14"/>
      <c r="B585" s="243"/>
      <c r="C585" s="244"/>
      <c r="D585" s="228" t="s">
        <v>136</v>
      </c>
      <c r="E585" s="245" t="s">
        <v>20</v>
      </c>
      <c r="F585" s="246" t="s">
        <v>577</v>
      </c>
      <c r="G585" s="244"/>
      <c r="H585" s="247">
        <v>234.25999999999999</v>
      </c>
      <c r="I585" s="248"/>
      <c r="J585" s="244"/>
      <c r="K585" s="244"/>
      <c r="L585" s="249"/>
      <c r="M585" s="250"/>
      <c r="N585" s="251"/>
      <c r="O585" s="251"/>
      <c r="P585" s="251"/>
      <c r="Q585" s="251"/>
      <c r="R585" s="251"/>
      <c r="S585" s="251"/>
      <c r="T585" s="252"/>
      <c r="U585" s="14"/>
      <c r="V585" s="14"/>
      <c r="W585" s="14"/>
      <c r="X585" s="14"/>
      <c r="Y585" s="14"/>
      <c r="Z585" s="14"/>
      <c r="AA585" s="14"/>
      <c r="AB585" s="14"/>
      <c r="AC585" s="14"/>
      <c r="AD585" s="14"/>
      <c r="AE585" s="14"/>
      <c r="AT585" s="253" t="s">
        <v>136</v>
      </c>
      <c r="AU585" s="253" t="s">
        <v>81</v>
      </c>
      <c r="AV585" s="14" t="s">
        <v>81</v>
      </c>
      <c r="AW585" s="14" t="s">
        <v>33</v>
      </c>
      <c r="AX585" s="14" t="s">
        <v>72</v>
      </c>
      <c r="AY585" s="253" t="s">
        <v>122</v>
      </c>
    </row>
    <row r="586" s="13" customFormat="1">
      <c r="A586" s="13"/>
      <c r="B586" s="233"/>
      <c r="C586" s="234"/>
      <c r="D586" s="228" t="s">
        <v>136</v>
      </c>
      <c r="E586" s="235" t="s">
        <v>20</v>
      </c>
      <c r="F586" s="236" t="s">
        <v>578</v>
      </c>
      <c r="G586" s="234"/>
      <c r="H586" s="235" t="s">
        <v>20</v>
      </c>
      <c r="I586" s="237"/>
      <c r="J586" s="234"/>
      <c r="K586" s="234"/>
      <c r="L586" s="238"/>
      <c r="M586" s="239"/>
      <c r="N586" s="240"/>
      <c r="O586" s="240"/>
      <c r="P586" s="240"/>
      <c r="Q586" s="240"/>
      <c r="R586" s="240"/>
      <c r="S586" s="240"/>
      <c r="T586" s="241"/>
      <c r="U586" s="13"/>
      <c r="V586" s="13"/>
      <c r="W586" s="13"/>
      <c r="X586" s="13"/>
      <c r="Y586" s="13"/>
      <c r="Z586" s="13"/>
      <c r="AA586" s="13"/>
      <c r="AB586" s="13"/>
      <c r="AC586" s="13"/>
      <c r="AD586" s="13"/>
      <c r="AE586" s="13"/>
      <c r="AT586" s="242" t="s">
        <v>136</v>
      </c>
      <c r="AU586" s="242" t="s">
        <v>81</v>
      </c>
      <c r="AV586" s="13" t="s">
        <v>8</v>
      </c>
      <c r="AW586" s="13" t="s">
        <v>33</v>
      </c>
      <c r="AX586" s="13" t="s">
        <v>72</v>
      </c>
      <c r="AY586" s="242" t="s">
        <v>122</v>
      </c>
    </row>
    <row r="587" s="14" customFormat="1">
      <c r="A587" s="14"/>
      <c r="B587" s="243"/>
      <c r="C587" s="244"/>
      <c r="D587" s="228" t="s">
        <v>136</v>
      </c>
      <c r="E587" s="245" t="s">
        <v>20</v>
      </c>
      <c r="F587" s="246" t="s">
        <v>579</v>
      </c>
      <c r="G587" s="244"/>
      <c r="H587" s="247">
        <v>248.28</v>
      </c>
      <c r="I587" s="248"/>
      <c r="J587" s="244"/>
      <c r="K587" s="244"/>
      <c r="L587" s="249"/>
      <c r="M587" s="250"/>
      <c r="N587" s="251"/>
      <c r="O587" s="251"/>
      <c r="P587" s="251"/>
      <c r="Q587" s="251"/>
      <c r="R587" s="251"/>
      <c r="S587" s="251"/>
      <c r="T587" s="252"/>
      <c r="U587" s="14"/>
      <c r="V587" s="14"/>
      <c r="W587" s="14"/>
      <c r="X587" s="14"/>
      <c r="Y587" s="14"/>
      <c r="Z587" s="14"/>
      <c r="AA587" s="14"/>
      <c r="AB587" s="14"/>
      <c r="AC587" s="14"/>
      <c r="AD587" s="14"/>
      <c r="AE587" s="14"/>
      <c r="AT587" s="253" t="s">
        <v>136</v>
      </c>
      <c r="AU587" s="253" t="s">
        <v>81</v>
      </c>
      <c r="AV587" s="14" t="s">
        <v>81</v>
      </c>
      <c r="AW587" s="14" t="s">
        <v>33</v>
      </c>
      <c r="AX587" s="14" t="s">
        <v>72</v>
      </c>
      <c r="AY587" s="253" t="s">
        <v>122</v>
      </c>
    </row>
    <row r="588" s="13" customFormat="1">
      <c r="A588" s="13"/>
      <c r="B588" s="233"/>
      <c r="C588" s="234"/>
      <c r="D588" s="228" t="s">
        <v>136</v>
      </c>
      <c r="E588" s="235" t="s">
        <v>20</v>
      </c>
      <c r="F588" s="236" t="s">
        <v>580</v>
      </c>
      <c r="G588" s="234"/>
      <c r="H588" s="235" t="s">
        <v>20</v>
      </c>
      <c r="I588" s="237"/>
      <c r="J588" s="234"/>
      <c r="K588" s="234"/>
      <c r="L588" s="238"/>
      <c r="M588" s="239"/>
      <c r="N588" s="240"/>
      <c r="O588" s="240"/>
      <c r="P588" s="240"/>
      <c r="Q588" s="240"/>
      <c r="R588" s="240"/>
      <c r="S588" s="240"/>
      <c r="T588" s="241"/>
      <c r="U588" s="13"/>
      <c r="V588" s="13"/>
      <c r="W588" s="13"/>
      <c r="X588" s="13"/>
      <c r="Y588" s="13"/>
      <c r="Z588" s="13"/>
      <c r="AA588" s="13"/>
      <c r="AB588" s="13"/>
      <c r="AC588" s="13"/>
      <c r="AD588" s="13"/>
      <c r="AE588" s="13"/>
      <c r="AT588" s="242" t="s">
        <v>136</v>
      </c>
      <c r="AU588" s="242" t="s">
        <v>81</v>
      </c>
      <c r="AV588" s="13" t="s">
        <v>8</v>
      </c>
      <c r="AW588" s="13" t="s">
        <v>33</v>
      </c>
      <c r="AX588" s="13" t="s">
        <v>72</v>
      </c>
      <c r="AY588" s="242" t="s">
        <v>122</v>
      </c>
    </row>
    <row r="589" s="14" customFormat="1">
      <c r="A589" s="14"/>
      <c r="B589" s="243"/>
      <c r="C589" s="244"/>
      <c r="D589" s="228" t="s">
        <v>136</v>
      </c>
      <c r="E589" s="245" t="s">
        <v>20</v>
      </c>
      <c r="F589" s="246" t="s">
        <v>581</v>
      </c>
      <c r="G589" s="244"/>
      <c r="H589" s="247">
        <v>35.200000000000003</v>
      </c>
      <c r="I589" s="248"/>
      <c r="J589" s="244"/>
      <c r="K589" s="244"/>
      <c r="L589" s="249"/>
      <c r="M589" s="250"/>
      <c r="N589" s="251"/>
      <c r="O589" s="251"/>
      <c r="P589" s="251"/>
      <c r="Q589" s="251"/>
      <c r="R589" s="251"/>
      <c r="S589" s="251"/>
      <c r="T589" s="252"/>
      <c r="U589" s="14"/>
      <c r="V589" s="14"/>
      <c r="W589" s="14"/>
      <c r="X589" s="14"/>
      <c r="Y589" s="14"/>
      <c r="Z589" s="14"/>
      <c r="AA589" s="14"/>
      <c r="AB589" s="14"/>
      <c r="AC589" s="14"/>
      <c r="AD589" s="14"/>
      <c r="AE589" s="14"/>
      <c r="AT589" s="253" t="s">
        <v>136</v>
      </c>
      <c r="AU589" s="253" t="s">
        <v>81</v>
      </c>
      <c r="AV589" s="14" t="s">
        <v>81</v>
      </c>
      <c r="AW589" s="14" t="s">
        <v>33</v>
      </c>
      <c r="AX589" s="14" t="s">
        <v>72</v>
      </c>
      <c r="AY589" s="253" t="s">
        <v>122</v>
      </c>
    </row>
    <row r="590" s="13" customFormat="1">
      <c r="A590" s="13"/>
      <c r="B590" s="233"/>
      <c r="C590" s="234"/>
      <c r="D590" s="228" t="s">
        <v>136</v>
      </c>
      <c r="E590" s="235" t="s">
        <v>20</v>
      </c>
      <c r="F590" s="236" t="s">
        <v>582</v>
      </c>
      <c r="G590" s="234"/>
      <c r="H590" s="235" t="s">
        <v>20</v>
      </c>
      <c r="I590" s="237"/>
      <c r="J590" s="234"/>
      <c r="K590" s="234"/>
      <c r="L590" s="238"/>
      <c r="M590" s="239"/>
      <c r="N590" s="240"/>
      <c r="O590" s="240"/>
      <c r="P590" s="240"/>
      <c r="Q590" s="240"/>
      <c r="R590" s="240"/>
      <c r="S590" s="240"/>
      <c r="T590" s="241"/>
      <c r="U590" s="13"/>
      <c r="V590" s="13"/>
      <c r="W590" s="13"/>
      <c r="X590" s="13"/>
      <c r="Y590" s="13"/>
      <c r="Z590" s="13"/>
      <c r="AA590" s="13"/>
      <c r="AB590" s="13"/>
      <c r="AC590" s="13"/>
      <c r="AD590" s="13"/>
      <c r="AE590" s="13"/>
      <c r="AT590" s="242" t="s">
        <v>136</v>
      </c>
      <c r="AU590" s="242" t="s">
        <v>81</v>
      </c>
      <c r="AV590" s="13" t="s">
        <v>8</v>
      </c>
      <c r="AW590" s="13" t="s">
        <v>33</v>
      </c>
      <c r="AX590" s="13" t="s">
        <v>72</v>
      </c>
      <c r="AY590" s="242" t="s">
        <v>122</v>
      </c>
    </row>
    <row r="591" s="14" customFormat="1">
      <c r="A591" s="14"/>
      <c r="B591" s="243"/>
      <c r="C591" s="244"/>
      <c r="D591" s="228" t="s">
        <v>136</v>
      </c>
      <c r="E591" s="245" t="s">
        <v>20</v>
      </c>
      <c r="F591" s="246" t="s">
        <v>583</v>
      </c>
      <c r="G591" s="244"/>
      <c r="H591" s="247">
        <v>151.46000000000001</v>
      </c>
      <c r="I591" s="248"/>
      <c r="J591" s="244"/>
      <c r="K591" s="244"/>
      <c r="L591" s="249"/>
      <c r="M591" s="250"/>
      <c r="N591" s="251"/>
      <c r="O591" s="251"/>
      <c r="P591" s="251"/>
      <c r="Q591" s="251"/>
      <c r="R591" s="251"/>
      <c r="S591" s="251"/>
      <c r="T591" s="252"/>
      <c r="U591" s="14"/>
      <c r="V591" s="14"/>
      <c r="W591" s="14"/>
      <c r="X591" s="14"/>
      <c r="Y591" s="14"/>
      <c r="Z591" s="14"/>
      <c r="AA591" s="14"/>
      <c r="AB591" s="14"/>
      <c r="AC591" s="14"/>
      <c r="AD591" s="14"/>
      <c r="AE591" s="14"/>
      <c r="AT591" s="253" t="s">
        <v>136</v>
      </c>
      <c r="AU591" s="253" t="s">
        <v>81</v>
      </c>
      <c r="AV591" s="14" t="s">
        <v>81</v>
      </c>
      <c r="AW591" s="14" t="s">
        <v>33</v>
      </c>
      <c r="AX591" s="14" t="s">
        <v>72</v>
      </c>
      <c r="AY591" s="253" t="s">
        <v>122</v>
      </c>
    </row>
    <row r="592" s="15" customFormat="1">
      <c r="A592" s="15"/>
      <c r="B592" s="263"/>
      <c r="C592" s="264"/>
      <c r="D592" s="228" t="s">
        <v>136</v>
      </c>
      <c r="E592" s="265" t="s">
        <v>20</v>
      </c>
      <c r="F592" s="266" t="s">
        <v>514</v>
      </c>
      <c r="G592" s="264"/>
      <c r="H592" s="267">
        <v>669.20000000000005</v>
      </c>
      <c r="I592" s="268"/>
      <c r="J592" s="264"/>
      <c r="K592" s="264"/>
      <c r="L592" s="269"/>
      <c r="M592" s="270"/>
      <c r="N592" s="271"/>
      <c r="O592" s="271"/>
      <c r="P592" s="271"/>
      <c r="Q592" s="271"/>
      <c r="R592" s="271"/>
      <c r="S592" s="271"/>
      <c r="T592" s="272"/>
      <c r="U592" s="15"/>
      <c r="V592" s="15"/>
      <c r="W592" s="15"/>
      <c r="X592" s="15"/>
      <c r="Y592" s="15"/>
      <c r="Z592" s="15"/>
      <c r="AA592" s="15"/>
      <c r="AB592" s="15"/>
      <c r="AC592" s="15"/>
      <c r="AD592" s="15"/>
      <c r="AE592" s="15"/>
      <c r="AT592" s="273" t="s">
        <v>136</v>
      </c>
      <c r="AU592" s="273" t="s">
        <v>81</v>
      </c>
      <c r="AV592" s="15" t="s">
        <v>130</v>
      </c>
      <c r="AW592" s="15" t="s">
        <v>33</v>
      </c>
      <c r="AX592" s="15" t="s">
        <v>8</v>
      </c>
      <c r="AY592" s="273" t="s">
        <v>122</v>
      </c>
    </row>
    <row r="593" s="2" customFormat="1" ht="16.5" customHeight="1">
      <c r="A593" s="40"/>
      <c r="B593" s="41"/>
      <c r="C593" s="254" t="s">
        <v>885</v>
      </c>
      <c r="D593" s="254" t="s">
        <v>262</v>
      </c>
      <c r="E593" s="255" t="s">
        <v>886</v>
      </c>
      <c r="F593" s="256" t="s">
        <v>887</v>
      </c>
      <c r="G593" s="257" t="s">
        <v>128</v>
      </c>
      <c r="H593" s="258">
        <v>736.12</v>
      </c>
      <c r="I593" s="259"/>
      <c r="J593" s="258">
        <f>ROUND(I593*H593,0)</f>
        <v>0</v>
      </c>
      <c r="K593" s="256" t="s">
        <v>129</v>
      </c>
      <c r="L593" s="260"/>
      <c r="M593" s="261" t="s">
        <v>20</v>
      </c>
      <c r="N593" s="262" t="s">
        <v>43</v>
      </c>
      <c r="O593" s="86"/>
      <c r="P593" s="224">
        <f>O593*H593</f>
        <v>0</v>
      </c>
      <c r="Q593" s="224">
        <v>0.0041999999999999997</v>
      </c>
      <c r="R593" s="224">
        <f>Q593*H593</f>
        <v>3.091704</v>
      </c>
      <c r="S593" s="224">
        <v>0</v>
      </c>
      <c r="T593" s="225">
        <f>S593*H593</f>
        <v>0</v>
      </c>
      <c r="U593" s="40"/>
      <c r="V593" s="40"/>
      <c r="W593" s="40"/>
      <c r="X593" s="40"/>
      <c r="Y593" s="40"/>
      <c r="Z593" s="40"/>
      <c r="AA593" s="40"/>
      <c r="AB593" s="40"/>
      <c r="AC593" s="40"/>
      <c r="AD593" s="40"/>
      <c r="AE593" s="40"/>
      <c r="AR593" s="226" t="s">
        <v>265</v>
      </c>
      <c r="AT593" s="226" t="s">
        <v>262</v>
      </c>
      <c r="AU593" s="226" t="s">
        <v>81</v>
      </c>
      <c r="AY593" s="19" t="s">
        <v>122</v>
      </c>
      <c r="BE593" s="227">
        <f>IF(N593="základní",J593,0)</f>
        <v>0</v>
      </c>
      <c r="BF593" s="227">
        <f>IF(N593="snížená",J593,0)</f>
        <v>0</v>
      </c>
      <c r="BG593" s="227">
        <f>IF(N593="zákl. přenesená",J593,0)</f>
        <v>0</v>
      </c>
      <c r="BH593" s="227">
        <f>IF(N593="sníž. přenesená",J593,0)</f>
        <v>0</v>
      </c>
      <c r="BI593" s="227">
        <f>IF(N593="nulová",J593,0)</f>
        <v>0</v>
      </c>
      <c r="BJ593" s="19" t="s">
        <v>8</v>
      </c>
      <c r="BK593" s="227">
        <f>ROUND(I593*H593,0)</f>
        <v>0</v>
      </c>
      <c r="BL593" s="19" t="s">
        <v>224</v>
      </c>
      <c r="BM593" s="226" t="s">
        <v>888</v>
      </c>
    </row>
    <row r="594" s="2" customFormat="1">
      <c r="A594" s="40"/>
      <c r="B594" s="41"/>
      <c r="C594" s="42"/>
      <c r="D594" s="228" t="s">
        <v>132</v>
      </c>
      <c r="E594" s="42"/>
      <c r="F594" s="229" t="s">
        <v>887</v>
      </c>
      <c r="G594" s="42"/>
      <c r="H594" s="42"/>
      <c r="I594" s="134"/>
      <c r="J594" s="42"/>
      <c r="K594" s="42"/>
      <c r="L594" s="46"/>
      <c r="M594" s="230"/>
      <c r="N594" s="231"/>
      <c r="O594" s="86"/>
      <c r="P594" s="86"/>
      <c r="Q594" s="86"/>
      <c r="R594" s="86"/>
      <c r="S594" s="86"/>
      <c r="T594" s="87"/>
      <c r="U594" s="40"/>
      <c r="V594" s="40"/>
      <c r="W594" s="40"/>
      <c r="X594" s="40"/>
      <c r="Y594" s="40"/>
      <c r="Z594" s="40"/>
      <c r="AA594" s="40"/>
      <c r="AB594" s="40"/>
      <c r="AC594" s="40"/>
      <c r="AD594" s="40"/>
      <c r="AE594" s="40"/>
      <c r="AT594" s="19" t="s">
        <v>132</v>
      </c>
      <c r="AU594" s="19" t="s">
        <v>81</v>
      </c>
    </row>
    <row r="595" s="14" customFormat="1">
      <c r="A595" s="14"/>
      <c r="B595" s="243"/>
      <c r="C595" s="244"/>
      <c r="D595" s="228" t="s">
        <v>136</v>
      </c>
      <c r="E595" s="245" t="s">
        <v>20</v>
      </c>
      <c r="F595" s="246" t="s">
        <v>889</v>
      </c>
      <c r="G595" s="244"/>
      <c r="H595" s="247">
        <v>736.12</v>
      </c>
      <c r="I595" s="248"/>
      <c r="J595" s="244"/>
      <c r="K595" s="244"/>
      <c r="L595" s="249"/>
      <c r="M595" s="250"/>
      <c r="N595" s="251"/>
      <c r="O595" s="251"/>
      <c r="P595" s="251"/>
      <c r="Q595" s="251"/>
      <c r="R595" s="251"/>
      <c r="S595" s="251"/>
      <c r="T595" s="252"/>
      <c r="U595" s="14"/>
      <c r="V595" s="14"/>
      <c r="W595" s="14"/>
      <c r="X595" s="14"/>
      <c r="Y595" s="14"/>
      <c r="Z595" s="14"/>
      <c r="AA595" s="14"/>
      <c r="AB595" s="14"/>
      <c r="AC595" s="14"/>
      <c r="AD595" s="14"/>
      <c r="AE595" s="14"/>
      <c r="AT595" s="253" t="s">
        <v>136</v>
      </c>
      <c r="AU595" s="253" t="s">
        <v>81</v>
      </c>
      <c r="AV595" s="14" t="s">
        <v>81</v>
      </c>
      <c r="AW595" s="14" t="s">
        <v>33</v>
      </c>
      <c r="AX595" s="14" t="s">
        <v>8</v>
      </c>
      <c r="AY595" s="253" t="s">
        <v>122</v>
      </c>
    </row>
    <row r="596" s="2" customFormat="1" ht="16.5" customHeight="1">
      <c r="A596" s="40"/>
      <c r="B596" s="41"/>
      <c r="C596" s="216" t="s">
        <v>890</v>
      </c>
      <c r="D596" s="216" t="s">
        <v>125</v>
      </c>
      <c r="E596" s="217" t="s">
        <v>891</v>
      </c>
      <c r="F596" s="218" t="s">
        <v>892</v>
      </c>
      <c r="G596" s="219" t="s">
        <v>128</v>
      </c>
      <c r="H596" s="220">
        <v>669.20000000000005</v>
      </c>
      <c r="I596" s="221"/>
      <c r="J596" s="220">
        <f>ROUND(I596*H596,0)</f>
        <v>0</v>
      </c>
      <c r="K596" s="218" t="s">
        <v>149</v>
      </c>
      <c r="L596" s="46"/>
      <c r="M596" s="222" t="s">
        <v>20</v>
      </c>
      <c r="N596" s="223" t="s">
        <v>43</v>
      </c>
      <c r="O596" s="86"/>
      <c r="P596" s="224">
        <f>O596*H596</f>
        <v>0</v>
      </c>
      <c r="Q596" s="224">
        <v>0.00013999999999999999</v>
      </c>
      <c r="R596" s="224">
        <f>Q596*H596</f>
        <v>0.093687999999999994</v>
      </c>
      <c r="S596" s="224">
        <v>0</v>
      </c>
      <c r="T596" s="225">
        <f>S596*H596</f>
        <v>0</v>
      </c>
      <c r="U596" s="40"/>
      <c r="V596" s="40"/>
      <c r="W596" s="40"/>
      <c r="X596" s="40"/>
      <c r="Y596" s="40"/>
      <c r="Z596" s="40"/>
      <c r="AA596" s="40"/>
      <c r="AB596" s="40"/>
      <c r="AC596" s="40"/>
      <c r="AD596" s="40"/>
      <c r="AE596" s="40"/>
      <c r="AR596" s="226" t="s">
        <v>224</v>
      </c>
      <c r="AT596" s="226" t="s">
        <v>125</v>
      </c>
      <c r="AU596" s="226" t="s">
        <v>81</v>
      </c>
      <c r="AY596" s="19" t="s">
        <v>122</v>
      </c>
      <c r="BE596" s="227">
        <f>IF(N596="základní",J596,0)</f>
        <v>0</v>
      </c>
      <c r="BF596" s="227">
        <f>IF(N596="snížená",J596,0)</f>
        <v>0</v>
      </c>
      <c r="BG596" s="227">
        <f>IF(N596="zákl. přenesená",J596,0)</f>
        <v>0</v>
      </c>
      <c r="BH596" s="227">
        <f>IF(N596="sníž. přenesená",J596,0)</f>
        <v>0</v>
      </c>
      <c r="BI596" s="227">
        <f>IF(N596="nulová",J596,0)</f>
        <v>0</v>
      </c>
      <c r="BJ596" s="19" t="s">
        <v>8</v>
      </c>
      <c r="BK596" s="227">
        <f>ROUND(I596*H596,0)</f>
        <v>0</v>
      </c>
      <c r="BL596" s="19" t="s">
        <v>224</v>
      </c>
      <c r="BM596" s="226" t="s">
        <v>893</v>
      </c>
    </row>
    <row r="597" s="2" customFormat="1">
      <c r="A597" s="40"/>
      <c r="B597" s="41"/>
      <c r="C597" s="42"/>
      <c r="D597" s="228" t="s">
        <v>132</v>
      </c>
      <c r="E597" s="42"/>
      <c r="F597" s="229" t="s">
        <v>894</v>
      </c>
      <c r="G597" s="42"/>
      <c r="H597" s="42"/>
      <c r="I597" s="134"/>
      <c r="J597" s="42"/>
      <c r="K597" s="42"/>
      <c r="L597" s="46"/>
      <c r="M597" s="230"/>
      <c r="N597" s="231"/>
      <c r="O597" s="86"/>
      <c r="P597" s="86"/>
      <c r="Q597" s="86"/>
      <c r="R597" s="86"/>
      <c r="S597" s="86"/>
      <c r="T597" s="87"/>
      <c r="U597" s="40"/>
      <c r="V597" s="40"/>
      <c r="W597" s="40"/>
      <c r="X597" s="40"/>
      <c r="Y597" s="40"/>
      <c r="Z597" s="40"/>
      <c r="AA597" s="40"/>
      <c r="AB597" s="40"/>
      <c r="AC597" s="40"/>
      <c r="AD597" s="40"/>
      <c r="AE597" s="40"/>
      <c r="AT597" s="19" t="s">
        <v>132</v>
      </c>
      <c r="AU597" s="19" t="s">
        <v>81</v>
      </c>
    </row>
    <row r="598" s="2" customFormat="1">
      <c r="A598" s="40"/>
      <c r="B598" s="41"/>
      <c r="C598" s="42"/>
      <c r="D598" s="228" t="s">
        <v>134</v>
      </c>
      <c r="E598" s="42"/>
      <c r="F598" s="232" t="s">
        <v>895</v>
      </c>
      <c r="G598" s="42"/>
      <c r="H598" s="42"/>
      <c r="I598" s="134"/>
      <c r="J598" s="42"/>
      <c r="K598" s="42"/>
      <c r="L598" s="46"/>
      <c r="M598" s="230"/>
      <c r="N598" s="231"/>
      <c r="O598" s="86"/>
      <c r="P598" s="86"/>
      <c r="Q598" s="86"/>
      <c r="R598" s="86"/>
      <c r="S598" s="86"/>
      <c r="T598" s="87"/>
      <c r="U598" s="40"/>
      <c r="V598" s="40"/>
      <c r="W598" s="40"/>
      <c r="X598" s="40"/>
      <c r="Y598" s="40"/>
      <c r="Z598" s="40"/>
      <c r="AA598" s="40"/>
      <c r="AB598" s="40"/>
      <c r="AC598" s="40"/>
      <c r="AD598" s="40"/>
      <c r="AE598" s="40"/>
      <c r="AT598" s="19" t="s">
        <v>134</v>
      </c>
      <c r="AU598" s="19" t="s">
        <v>81</v>
      </c>
    </row>
    <row r="599" s="13" customFormat="1">
      <c r="A599" s="13"/>
      <c r="B599" s="233"/>
      <c r="C599" s="234"/>
      <c r="D599" s="228" t="s">
        <v>136</v>
      </c>
      <c r="E599" s="235" t="s">
        <v>20</v>
      </c>
      <c r="F599" s="236" t="s">
        <v>576</v>
      </c>
      <c r="G599" s="234"/>
      <c r="H599" s="235" t="s">
        <v>20</v>
      </c>
      <c r="I599" s="237"/>
      <c r="J599" s="234"/>
      <c r="K599" s="234"/>
      <c r="L599" s="238"/>
      <c r="M599" s="239"/>
      <c r="N599" s="240"/>
      <c r="O599" s="240"/>
      <c r="P599" s="240"/>
      <c r="Q599" s="240"/>
      <c r="R599" s="240"/>
      <c r="S599" s="240"/>
      <c r="T599" s="241"/>
      <c r="U599" s="13"/>
      <c r="V599" s="13"/>
      <c r="W599" s="13"/>
      <c r="X599" s="13"/>
      <c r="Y599" s="13"/>
      <c r="Z599" s="13"/>
      <c r="AA599" s="13"/>
      <c r="AB599" s="13"/>
      <c r="AC599" s="13"/>
      <c r="AD599" s="13"/>
      <c r="AE599" s="13"/>
      <c r="AT599" s="242" t="s">
        <v>136</v>
      </c>
      <c r="AU599" s="242" t="s">
        <v>81</v>
      </c>
      <c r="AV599" s="13" t="s">
        <v>8</v>
      </c>
      <c r="AW599" s="13" t="s">
        <v>33</v>
      </c>
      <c r="AX599" s="13" t="s">
        <v>72</v>
      </c>
      <c r="AY599" s="242" t="s">
        <v>122</v>
      </c>
    </row>
    <row r="600" s="14" customFormat="1">
      <c r="A600" s="14"/>
      <c r="B600" s="243"/>
      <c r="C600" s="244"/>
      <c r="D600" s="228" t="s">
        <v>136</v>
      </c>
      <c r="E600" s="245" t="s">
        <v>20</v>
      </c>
      <c r="F600" s="246" t="s">
        <v>577</v>
      </c>
      <c r="G600" s="244"/>
      <c r="H600" s="247">
        <v>234.25999999999999</v>
      </c>
      <c r="I600" s="248"/>
      <c r="J600" s="244"/>
      <c r="K600" s="244"/>
      <c r="L600" s="249"/>
      <c r="M600" s="250"/>
      <c r="N600" s="251"/>
      <c r="O600" s="251"/>
      <c r="P600" s="251"/>
      <c r="Q600" s="251"/>
      <c r="R600" s="251"/>
      <c r="S600" s="251"/>
      <c r="T600" s="252"/>
      <c r="U600" s="14"/>
      <c r="V600" s="14"/>
      <c r="W600" s="14"/>
      <c r="X600" s="14"/>
      <c r="Y600" s="14"/>
      <c r="Z600" s="14"/>
      <c r="AA600" s="14"/>
      <c r="AB600" s="14"/>
      <c r="AC600" s="14"/>
      <c r="AD600" s="14"/>
      <c r="AE600" s="14"/>
      <c r="AT600" s="253" t="s">
        <v>136</v>
      </c>
      <c r="AU600" s="253" t="s">
        <v>81</v>
      </c>
      <c r="AV600" s="14" t="s">
        <v>81</v>
      </c>
      <c r="AW600" s="14" t="s">
        <v>33</v>
      </c>
      <c r="AX600" s="14" t="s">
        <v>72</v>
      </c>
      <c r="AY600" s="253" t="s">
        <v>122</v>
      </c>
    </row>
    <row r="601" s="13" customFormat="1">
      <c r="A601" s="13"/>
      <c r="B601" s="233"/>
      <c r="C601" s="234"/>
      <c r="D601" s="228" t="s">
        <v>136</v>
      </c>
      <c r="E601" s="235" t="s">
        <v>20</v>
      </c>
      <c r="F601" s="236" t="s">
        <v>578</v>
      </c>
      <c r="G601" s="234"/>
      <c r="H601" s="235" t="s">
        <v>20</v>
      </c>
      <c r="I601" s="237"/>
      <c r="J601" s="234"/>
      <c r="K601" s="234"/>
      <c r="L601" s="238"/>
      <c r="M601" s="239"/>
      <c r="N601" s="240"/>
      <c r="O601" s="240"/>
      <c r="P601" s="240"/>
      <c r="Q601" s="240"/>
      <c r="R601" s="240"/>
      <c r="S601" s="240"/>
      <c r="T601" s="241"/>
      <c r="U601" s="13"/>
      <c r="V601" s="13"/>
      <c r="W601" s="13"/>
      <c r="X601" s="13"/>
      <c r="Y601" s="13"/>
      <c r="Z601" s="13"/>
      <c r="AA601" s="13"/>
      <c r="AB601" s="13"/>
      <c r="AC601" s="13"/>
      <c r="AD601" s="13"/>
      <c r="AE601" s="13"/>
      <c r="AT601" s="242" t="s">
        <v>136</v>
      </c>
      <c r="AU601" s="242" t="s">
        <v>81</v>
      </c>
      <c r="AV601" s="13" t="s">
        <v>8</v>
      </c>
      <c r="AW601" s="13" t="s">
        <v>33</v>
      </c>
      <c r="AX601" s="13" t="s">
        <v>72</v>
      </c>
      <c r="AY601" s="242" t="s">
        <v>122</v>
      </c>
    </row>
    <row r="602" s="14" customFormat="1">
      <c r="A602" s="14"/>
      <c r="B602" s="243"/>
      <c r="C602" s="244"/>
      <c r="D602" s="228" t="s">
        <v>136</v>
      </c>
      <c r="E602" s="245" t="s">
        <v>20</v>
      </c>
      <c r="F602" s="246" t="s">
        <v>579</v>
      </c>
      <c r="G602" s="244"/>
      <c r="H602" s="247">
        <v>248.28</v>
      </c>
      <c r="I602" s="248"/>
      <c r="J602" s="244"/>
      <c r="K602" s="244"/>
      <c r="L602" s="249"/>
      <c r="M602" s="250"/>
      <c r="N602" s="251"/>
      <c r="O602" s="251"/>
      <c r="P602" s="251"/>
      <c r="Q602" s="251"/>
      <c r="R602" s="251"/>
      <c r="S602" s="251"/>
      <c r="T602" s="252"/>
      <c r="U602" s="14"/>
      <c r="V602" s="14"/>
      <c r="W602" s="14"/>
      <c r="X602" s="14"/>
      <c r="Y602" s="14"/>
      <c r="Z602" s="14"/>
      <c r="AA602" s="14"/>
      <c r="AB602" s="14"/>
      <c r="AC602" s="14"/>
      <c r="AD602" s="14"/>
      <c r="AE602" s="14"/>
      <c r="AT602" s="253" t="s">
        <v>136</v>
      </c>
      <c r="AU602" s="253" t="s">
        <v>81</v>
      </c>
      <c r="AV602" s="14" t="s">
        <v>81</v>
      </c>
      <c r="AW602" s="14" t="s">
        <v>33</v>
      </c>
      <c r="AX602" s="14" t="s">
        <v>72</v>
      </c>
      <c r="AY602" s="253" t="s">
        <v>122</v>
      </c>
    </row>
    <row r="603" s="13" customFormat="1">
      <c r="A603" s="13"/>
      <c r="B603" s="233"/>
      <c r="C603" s="234"/>
      <c r="D603" s="228" t="s">
        <v>136</v>
      </c>
      <c r="E603" s="235" t="s">
        <v>20</v>
      </c>
      <c r="F603" s="236" t="s">
        <v>580</v>
      </c>
      <c r="G603" s="234"/>
      <c r="H603" s="235" t="s">
        <v>20</v>
      </c>
      <c r="I603" s="237"/>
      <c r="J603" s="234"/>
      <c r="K603" s="234"/>
      <c r="L603" s="238"/>
      <c r="M603" s="239"/>
      <c r="N603" s="240"/>
      <c r="O603" s="240"/>
      <c r="P603" s="240"/>
      <c r="Q603" s="240"/>
      <c r="R603" s="240"/>
      <c r="S603" s="240"/>
      <c r="T603" s="241"/>
      <c r="U603" s="13"/>
      <c r="V603" s="13"/>
      <c r="W603" s="13"/>
      <c r="X603" s="13"/>
      <c r="Y603" s="13"/>
      <c r="Z603" s="13"/>
      <c r="AA603" s="13"/>
      <c r="AB603" s="13"/>
      <c r="AC603" s="13"/>
      <c r="AD603" s="13"/>
      <c r="AE603" s="13"/>
      <c r="AT603" s="242" t="s">
        <v>136</v>
      </c>
      <c r="AU603" s="242" t="s">
        <v>81</v>
      </c>
      <c r="AV603" s="13" t="s">
        <v>8</v>
      </c>
      <c r="AW603" s="13" t="s">
        <v>33</v>
      </c>
      <c r="AX603" s="13" t="s">
        <v>72</v>
      </c>
      <c r="AY603" s="242" t="s">
        <v>122</v>
      </c>
    </row>
    <row r="604" s="14" customFormat="1">
      <c r="A604" s="14"/>
      <c r="B604" s="243"/>
      <c r="C604" s="244"/>
      <c r="D604" s="228" t="s">
        <v>136</v>
      </c>
      <c r="E604" s="245" t="s">
        <v>20</v>
      </c>
      <c r="F604" s="246" t="s">
        <v>581</v>
      </c>
      <c r="G604" s="244"/>
      <c r="H604" s="247">
        <v>35.200000000000003</v>
      </c>
      <c r="I604" s="248"/>
      <c r="J604" s="244"/>
      <c r="K604" s="244"/>
      <c r="L604" s="249"/>
      <c r="M604" s="250"/>
      <c r="N604" s="251"/>
      <c r="O604" s="251"/>
      <c r="P604" s="251"/>
      <c r="Q604" s="251"/>
      <c r="R604" s="251"/>
      <c r="S604" s="251"/>
      <c r="T604" s="252"/>
      <c r="U604" s="14"/>
      <c r="V604" s="14"/>
      <c r="W604" s="14"/>
      <c r="X604" s="14"/>
      <c r="Y604" s="14"/>
      <c r="Z604" s="14"/>
      <c r="AA604" s="14"/>
      <c r="AB604" s="14"/>
      <c r="AC604" s="14"/>
      <c r="AD604" s="14"/>
      <c r="AE604" s="14"/>
      <c r="AT604" s="253" t="s">
        <v>136</v>
      </c>
      <c r="AU604" s="253" t="s">
        <v>81</v>
      </c>
      <c r="AV604" s="14" t="s">
        <v>81</v>
      </c>
      <c r="AW604" s="14" t="s">
        <v>33</v>
      </c>
      <c r="AX604" s="14" t="s">
        <v>72</v>
      </c>
      <c r="AY604" s="253" t="s">
        <v>122</v>
      </c>
    </row>
    <row r="605" s="13" customFormat="1">
      <c r="A605" s="13"/>
      <c r="B605" s="233"/>
      <c r="C605" s="234"/>
      <c r="D605" s="228" t="s">
        <v>136</v>
      </c>
      <c r="E605" s="235" t="s">
        <v>20</v>
      </c>
      <c r="F605" s="236" t="s">
        <v>582</v>
      </c>
      <c r="G605" s="234"/>
      <c r="H605" s="235" t="s">
        <v>20</v>
      </c>
      <c r="I605" s="237"/>
      <c r="J605" s="234"/>
      <c r="K605" s="234"/>
      <c r="L605" s="238"/>
      <c r="M605" s="239"/>
      <c r="N605" s="240"/>
      <c r="O605" s="240"/>
      <c r="P605" s="240"/>
      <c r="Q605" s="240"/>
      <c r="R605" s="240"/>
      <c r="S605" s="240"/>
      <c r="T605" s="241"/>
      <c r="U605" s="13"/>
      <c r="V605" s="13"/>
      <c r="W605" s="13"/>
      <c r="X605" s="13"/>
      <c r="Y605" s="13"/>
      <c r="Z605" s="13"/>
      <c r="AA605" s="13"/>
      <c r="AB605" s="13"/>
      <c r="AC605" s="13"/>
      <c r="AD605" s="13"/>
      <c r="AE605" s="13"/>
      <c r="AT605" s="242" t="s">
        <v>136</v>
      </c>
      <c r="AU605" s="242" t="s">
        <v>81</v>
      </c>
      <c r="AV605" s="13" t="s">
        <v>8</v>
      </c>
      <c r="AW605" s="13" t="s">
        <v>33</v>
      </c>
      <c r="AX605" s="13" t="s">
        <v>72</v>
      </c>
      <c r="AY605" s="242" t="s">
        <v>122</v>
      </c>
    </row>
    <row r="606" s="14" customFormat="1">
      <c r="A606" s="14"/>
      <c r="B606" s="243"/>
      <c r="C606" s="244"/>
      <c r="D606" s="228" t="s">
        <v>136</v>
      </c>
      <c r="E606" s="245" t="s">
        <v>20</v>
      </c>
      <c r="F606" s="246" t="s">
        <v>583</v>
      </c>
      <c r="G606" s="244"/>
      <c r="H606" s="247">
        <v>151.46000000000001</v>
      </c>
      <c r="I606" s="248"/>
      <c r="J606" s="244"/>
      <c r="K606" s="244"/>
      <c r="L606" s="249"/>
      <c r="M606" s="250"/>
      <c r="N606" s="251"/>
      <c r="O606" s="251"/>
      <c r="P606" s="251"/>
      <c r="Q606" s="251"/>
      <c r="R606" s="251"/>
      <c r="S606" s="251"/>
      <c r="T606" s="252"/>
      <c r="U606" s="14"/>
      <c r="V606" s="14"/>
      <c r="W606" s="14"/>
      <c r="X606" s="14"/>
      <c r="Y606" s="14"/>
      <c r="Z606" s="14"/>
      <c r="AA606" s="14"/>
      <c r="AB606" s="14"/>
      <c r="AC606" s="14"/>
      <c r="AD606" s="14"/>
      <c r="AE606" s="14"/>
      <c r="AT606" s="253" t="s">
        <v>136</v>
      </c>
      <c r="AU606" s="253" t="s">
        <v>81</v>
      </c>
      <c r="AV606" s="14" t="s">
        <v>81</v>
      </c>
      <c r="AW606" s="14" t="s">
        <v>33</v>
      </c>
      <c r="AX606" s="14" t="s">
        <v>72</v>
      </c>
      <c r="AY606" s="253" t="s">
        <v>122</v>
      </c>
    </row>
    <row r="607" s="15" customFormat="1">
      <c r="A607" s="15"/>
      <c r="B607" s="263"/>
      <c r="C607" s="264"/>
      <c r="D607" s="228" t="s">
        <v>136</v>
      </c>
      <c r="E607" s="265" t="s">
        <v>20</v>
      </c>
      <c r="F607" s="266" t="s">
        <v>514</v>
      </c>
      <c r="G607" s="264"/>
      <c r="H607" s="267">
        <v>669.20000000000005</v>
      </c>
      <c r="I607" s="268"/>
      <c r="J607" s="264"/>
      <c r="K607" s="264"/>
      <c r="L607" s="269"/>
      <c r="M607" s="270"/>
      <c r="N607" s="271"/>
      <c r="O607" s="271"/>
      <c r="P607" s="271"/>
      <c r="Q607" s="271"/>
      <c r="R607" s="271"/>
      <c r="S607" s="271"/>
      <c r="T607" s="272"/>
      <c r="U607" s="15"/>
      <c r="V607" s="15"/>
      <c r="W607" s="15"/>
      <c r="X607" s="15"/>
      <c r="Y607" s="15"/>
      <c r="Z607" s="15"/>
      <c r="AA607" s="15"/>
      <c r="AB607" s="15"/>
      <c r="AC607" s="15"/>
      <c r="AD607" s="15"/>
      <c r="AE607" s="15"/>
      <c r="AT607" s="273" t="s">
        <v>136</v>
      </c>
      <c r="AU607" s="273" t="s">
        <v>81</v>
      </c>
      <c r="AV607" s="15" t="s">
        <v>130</v>
      </c>
      <c r="AW607" s="15" t="s">
        <v>33</v>
      </c>
      <c r="AX607" s="15" t="s">
        <v>8</v>
      </c>
      <c r="AY607" s="273" t="s">
        <v>122</v>
      </c>
    </row>
    <row r="608" s="2" customFormat="1" ht="16.5" customHeight="1">
      <c r="A608" s="40"/>
      <c r="B608" s="41"/>
      <c r="C608" s="216" t="s">
        <v>896</v>
      </c>
      <c r="D608" s="216" t="s">
        <v>125</v>
      </c>
      <c r="E608" s="217" t="s">
        <v>897</v>
      </c>
      <c r="F608" s="218" t="s">
        <v>898</v>
      </c>
      <c r="G608" s="219" t="s">
        <v>295</v>
      </c>
      <c r="H608" s="220">
        <v>56.75</v>
      </c>
      <c r="I608" s="221"/>
      <c r="J608" s="220">
        <f>ROUND(I608*H608,0)</f>
        <v>0</v>
      </c>
      <c r="K608" s="218" t="s">
        <v>20</v>
      </c>
      <c r="L608" s="46"/>
      <c r="M608" s="222" t="s">
        <v>20</v>
      </c>
      <c r="N608" s="223" t="s">
        <v>43</v>
      </c>
      <c r="O608" s="86"/>
      <c r="P608" s="224">
        <f>O608*H608</f>
        <v>0</v>
      </c>
      <c r="Q608" s="224">
        <v>0</v>
      </c>
      <c r="R608" s="224">
        <f>Q608*H608</f>
        <v>0</v>
      </c>
      <c r="S608" s="224">
        <v>0</v>
      </c>
      <c r="T608" s="225">
        <f>S608*H608</f>
        <v>0</v>
      </c>
      <c r="U608" s="40"/>
      <c r="V608" s="40"/>
      <c r="W608" s="40"/>
      <c r="X608" s="40"/>
      <c r="Y608" s="40"/>
      <c r="Z608" s="40"/>
      <c r="AA608" s="40"/>
      <c r="AB608" s="40"/>
      <c r="AC608" s="40"/>
      <c r="AD608" s="40"/>
      <c r="AE608" s="40"/>
      <c r="AR608" s="226" t="s">
        <v>224</v>
      </c>
      <c r="AT608" s="226" t="s">
        <v>125</v>
      </c>
      <c r="AU608" s="226" t="s">
        <v>81</v>
      </c>
      <c r="AY608" s="19" t="s">
        <v>122</v>
      </c>
      <c r="BE608" s="227">
        <f>IF(N608="základní",J608,0)</f>
        <v>0</v>
      </c>
      <c r="BF608" s="227">
        <f>IF(N608="snížená",J608,0)</f>
        <v>0</v>
      </c>
      <c r="BG608" s="227">
        <f>IF(N608="zákl. přenesená",J608,0)</f>
        <v>0</v>
      </c>
      <c r="BH608" s="227">
        <f>IF(N608="sníž. přenesená",J608,0)</f>
        <v>0</v>
      </c>
      <c r="BI608" s="227">
        <f>IF(N608="nulová",J608,0)</f>
        <v>0</v>
      </c>
      <c r="BJ608" s="19" t="s">
        <v>8</v>
      </c>
      <c r="BK608" s="227">
        <f>ROUND(I608*H608,0)</f>
        <v>0</v>
      </c>
      <c r="BL608" s="19" t="s">
        <v>224</v>
      </c>
      <c r="BM608" s="226" t="s">
        <v>899</v>
      </c>
    </row>
    <row r="609" s="2" customFormat="1">
      <c r="A609" s="40"/>
      <c r="B609" s="41"/>
      <c r="C609" s="42"/>
      <c r="D609" s="228" t="s">
        <v>132</v>
      </c>
      <c r="E609" s="42"/>
      <c r="F609" s="229" t="s">
        <v>898</v>
      </c>
      <c r="G609" s="42"/>
      <c r="H609" s="42"/>
      <c r="I609" s="134"/>
      <c r="J609" s="42"/>
      <c r="K609" s="42"/>
      <c r="L609" s="46"/>
      <c r="M609" s="230"/>
      <c r="N609" s="231"/>
      <c r="O609" s="86"/>
      <c r="P609" s="86"/>
      <c r="Q609" s="86"/>
      <c r="R609" s="86"/>
      <c r="S609" s="86"/>
      <c r="T609" s="87"/>
      <c r="U609" s="40"/>
      <c r="V609" s="40"/>
      <c r="W609" s="40"/>
      <c r="X609" s="40"/>
      <c r="Y609" s="40"/>
      <c r="Z609" s="40"/>
      <c r="AA609" s="40"/>
      <c r="AB609" s="40"/>
      <c r="AC609" s="40"/>
      <c r="AD609" s="40"/>
      <c r="AE609" s="40"/>
      <c r="AT609" s="19" t="s">
        <v>132</v>
      </c>
      <c r="AU609" s="19" t="s">
        <v>81</v>
      </c>
    </row>
    <row r="610" s="14" customFormat="1">
      <c r="A610" s="14"/>
      <c r="B610" s="243"/>
      <c r="C610" s="244"/>
      <c r="D610" s="228" t="s">
        <v>136</v>
      </c>
      <c r="E610" s="245" t="s">
        <v>20</v>
      </c>
      <c r="F610" s="246" t="s">
        <v>704</v>
      </c>
      <c r="G610" s="244"/>
      <c r="H610" s="247">
        <v>56.75</v>
      </c>
      <c r="I610" s="248"/>
      <c r="J610" s="244"/>
      <c r="K610" s="244"/>
      <c r="L610" s="249"/>
      <c r="M610" s="250"/>
      <c r="N610" s="251"/>
      <c r="O610" s="251"/>
      <c r="P610" s="251"/>
      <c r="Q610" s="251"/>
      <c r="R610" s="251"/>
      <c r="S610" s="251"/>
      <c r="T610" s="252"/>
      <c r="U610" s="14"/>
      <c r="V610" s="14"/>
      <c r="W610" s="14"/>
      <c r="X610" s="14"/>
      <c r="Y610" s="14"/>
      <c r="Z610" s="14"/>
      <c r="AA610" s="14"/>
      <c r="AB610" s="14"/>
      <c r="AC610" s="14"/>
      <c r="AD610" s="14"/>
      <c r="AE610" s="14"/>
      <c r="AT610" s="253" t="s">
        <v>136</v>
      </c>
      <c r="AU610" s="253" t="s">
        <v>81</v>
      </c>
      <c r="AV610" s="14" t="s">
        <v>81</v>
      </c>
      <c r="AW610" s="14" t="s">
        <v>33</v>
      </c>
      <c r="AX610" s="14" t="s">
        <v>8</v>
      </c>
      <c r="AY610" s="253" t="s">
        <v>122</v>
      </c>
    </row>
    <row r="611" s="2" customFormat="1" ht="16.5" customHeight="1">
      <c r="A611" s="40"/>
      <c r="B611" s="41"/>
      <c r="C611" s="216" t="s">
        <v>900</v>
      </c>
      <c r="D611" s="216" t="s">
        <v>125</v>
      </c>
      <c r="E611" s="217" t="s">
        <v>901</v>
      </c>
      <c r="F611" s="218" t="s">
        <v>902</v>
      </c>
      <c r="G611" s="219" t="s">
        <v>271</v>
      </c>
      <c r="H611" s="221"/>
      <c r="I611" s="221"/>
      <c r="J611" s="220">
        <f>ROUND(I611*H611,0)</f>
        <v>0</v>
      </c>
      <c r="K611" s="218" t="s">
        <v>149</v>
      </c>
      <c r="L611" s="46"/>
      <c r="M611" s="222" t="s">
        <v>20</v>
      </c>
      <c r="N611" s="223" t="s">
        <v>43</v>
      </c>
      <c r="O611" s="86"/>
      <c r="P611" s="224">
        <f>O611*H611</f>
        <v>0</v>
      </c>
      <c r="Q611" s="224">
        <v>0</v>
      </c>
      <c r="R611" s="224">
        <f>Q611*H611</f>
        <v>0</v>
      </c>
      <c r="S611" s="224">
        <v>0</v>
      </c>
      <c r="T611" s="225">
        <f>S611*H611</f>
        <v>0</v>
      </c>
      <c r="U611" s="40"/>
      <c r="V611" s="40"/>
      <c r="W611" s="40"/>
      <c r="X611" s="40"/>
      <c r="Y611" s="40"/>
      <c r="Z611" s="40"/>
      <c r="AA611" s="40"/>
      <c r="AB611" s="40"/>
      <c r="AC611" s="40"/>
      <c r="AD611" s="40"/>
      <c r="AE611" s="40"/>
      <c r="AR611" s="226" t="s">
        <v>224</v>
      </c>
      <c r="AT611" s="226" t="s">
        <v>125</v>
      </c>
      <c r="AU611" s="226" t="s">
        <v>81</v>
      </c>
      <c r="AY611" s="19" t="s">
        <v>122</v>
      </c>
      <c r="BE611" s="227">
        <f>IF(N611="základní",J611,0)</f>
        <v>0</v>
      </c>
      <c r="BF611" s="227">
        <f>IF(N611="snížená",J611,0)</f>
        <v>0</v>
      </c>
      <c r="BG611" s="227">
        <f>IF(N611="zákl. přenesená",J611,0)</f>
        <v>0</v>
      </c>
      <c r="BH611" s="227">
        <f>IF(N611="sníž. přenesená",J611,0)</f>
        <v>0</v>
      </c>
      <c r="BI611" s="227">
        <f>IF(N611="nulová",J611,0)</f>
        <v>0</v>
      </c>
      <c r="BJ611" s="19" t="s">
        <v>8</v>
      </c>
      <c r="BK611" s="227">
        <f>ROUND(I611*H611,0)</f>
        <v>0</v>
      </c>
      <c r="BL611" s="19" t="s">
        <v>224</v>
      </c>
      <c r="BM611" s="226" t="s">
        <v>903</v>
      </c>
    </row>
    <row r="612" s="2" customFormat="1">
      <c r="A612" s="40"/>
      <c r="B612" s="41"/>
      <c r="C612" s="42"/>
      <c r="D612" s="228" t="s">
        <v>132</v>
      </c>
      <c r="E612" s="42"/>
      <c r="F612" s="229" t="s">
        <v>904</v>
      </c>
      <c r="G612" s="42"/>
      <c r="H612" s="42"/>
      <c r="I612" s="134"/>
      <c r="J612" s="42"/>
      <c r="K612" s="42"/>
      <c r="L612" s="46"/>
      <c r="M612" s="230"/>
      <c r="N612" s="231"/>
      <c r="O612" s="86"/>
      <c r="P612" s="86"/>
      <c r="Q612" s="86"/>
      <c r="R612" s="86"/>
      <c r="S612" s="86"/>
      <c r="T612" s="87"/>
      <c r="U612" s="40"/>
      <c r="V612" s="40"/>
      <c r="W612" s="40"/>
      <c r="X612" s="40"/>
      <c r="Y612" s="40"/>
      <c r="Z612" s="40"/>
      <c r="AA612" s="40"/>
      <c r="AB612" s="40"/>
      <c r="AC612" s="40"/>
      <c r="AD612" s="40"/>
      <c r="AE612" s="40"/>
      <c r="AT612" s="19" t="s">
        <v>132</v>
      </c>
      <c r="AU612" s="19" t="s">
        <v>81</v>
      </c>
    </row>
    <row r="613" s="2" customFormat="1">
      <c r="A613" s="40"/>
      <c r="B613" s="41"/>
      <c r="C613" s="42"/>
      <c r="D613" s="228" t="s">
        <v>134</v>
      </c>
      <c r="E613" s="42"/>
      <c r="F613" s="232" t="s">
        <v>905</v>
      </c>
      <c r="G613" s="42"/>
      <c r="H613" s="42"/>
      <c r="I613" s="134"/>
      <c r="J613" s="42"/>
      <c r="K613" s="42"/>
      <c r="L613" s="46"/>
      <c r="M613" s="230"/>
      <c r="N613" s="231"/>
      <c r="O613" s="86"/>
      <c r="P613" s="86"/>
      <c r="Q613" s="86"/>
      <c r="R613" s="86"/>
      <c r="S613" s="86"/>
      <c r="T613" s="87"/>
      <c r="U613" s="40"/>
      <c r="V613" s="40"/>
      <c r="W613" s="40"/>
      <c r="X613" s="40"/>
      <c r="Y613" s="40"/>
      <c r="Z613" s="40"/>
      <c r="AA613" s="40"/>
      <c r="AB613" s="40"/>
      <c r="AC613" s="40"/>
      <c r="AD613" s="40"/>
      <c r="AE613" s="40"/>
      <c r="AT613" s="19" t="s">
        <v>134</v>
      </c>
      <c r="AU613" s="19" t="s">
        <v>81</v>
      </c>
    </row>
    <row r="614" s="12" customFormat="1" ht="22.8" customHeight="1">
      <c r="A614" s="12"/>
      <c r="B614" s="200"/>
      <c r="C614" s="201"/>
      <c r="D614" s="202" t="s">
        <v>71</v>
      </c>
      <c r="E614" s="214" t="s">
        <v>906</v>
      </c>
      <c r="F614" s="214" t="s">
        <v>907</v>
      </c>
      <c r="G614" s="201"/>
      <c r="H614" s="201"/>
      <c r="I614" s="204"/>
      <c r="J614" s="215">
        <f>BK614</f>
        <v>0</v>
      </c>
      <c r="K614" s="201"/>
      <c r="L614" s="206"/>
      <c r="M614" s="207"/>
      <c r="N614" s="208"/>
      <c r="O614" s="208"/>
      <c r="P614" s="209">
        <f>SUM(P615:P669)</f>
        <v>0</v>
      </c>
      <c r="Q614" s="208"/>
      <c r="R614" s="209">
        <f>SUM(R615:R669)</f>
        <v>1.0945374000000001</v>
      </c>
      <c r="S614" s="208"/>
      <c r="T614" s="210">
        <f>SUM(T615:T669)</f>
        <v>0</v>
      </c>
      <c r="U614" s="12"/>
      <c r="V614" s="12"/>
      <c r="W614" s="12"/>
      <c r="X614" s="12"/>
      <c r="Y614" s="12"/>
      <c r="Z614" s="12"/>
      <c r="AA614" s="12"/>
      <c r="AB614" s="12"/>
      <c r="AC614" s="12"/>
      <c r="AD614" s="12"/>
      <c r="AE614" s="12"/>
      <c r="AR614" s="211" t="s">
        <v>81</v>
      </c>
      <c r="AT614" s="212" t="s">
        <v>71</v>
      </c>
      <c r="AU614" s="212" t="s">
        <v>8</v>
      </c>
      <c r="AY614" s="211" t="s">
        <v>122</v>
      </c>
      <c r="BK614" s="213">
        <f>SUM(BK615:BK669)</f>
        <v>0</v>
      </c>
    </row>
    <row r="615" s="2" customFormat="1" ht="16.5" customHeight="1">
      <c r="A615" s="40"/>
      <c r="B615" s="41"/>
      <c r="C615" s="216" t="s">
        <v>908</v>
      </c>
      <c r="D615" s="216" t="s">
        <v>125</v>
      </c>
      <c r="E615" s="217" t="s">
        <v>909</v>
      </c>
      <c r="F615" s="218" t="s">
        <v>910</v>
      </c>
      <c r="G615" s="219" t="s">
        <v>128</v>
      </c>
      <c r="H615" s="220">
        <v>4975.1700000000001</v>
      </c>
      <c r="I615" s="221"/>
      <c r="J615" s="220">
        <f>ROUND(I615*H615,0)</f>
        <v>0</v>
      </c>
      <c r="K615" s="218" t="s">
        <v>149</v>
      </c>
      <c r="L615" s="46"/>
      <c r="M615" s="222" t="s">
        <v>20</v>
      </c>
      <c r="N615" s="223" t="s">
        <v>43</v>
      </c>
      <c r="O615" s="86"/>
      <c r="P615" s="224">
        <f>O615*H615</f>
        <v>0</v>
      </c>
      <c r="Q615" s="224">
        <v>0.00022000000000000001</v>
      </c>
      <c r="R615" s="224">
        <f>Q615*H615</f>
        <v>1.0945374000000001</v>
      </c>
      <c r="S615" s="224">
        <v>0</v>
      </c>
      <c r="T615" s="225">
        <f>S615*H615</f>
        <v>0</v>
      </c>
      <c r="U615" s="40"/>
      <c r="V615" s="40"/>
      <c r="W615" s="40"/>
      <c r="X615" s="40"/>
      <c r="Y615" s="40"/>
      <c r="Z615" s="40"/>
      <c r="AA615" s="40"/>
      <c r="AB615" s="40"/>
      <c r="AC615" s="40"/>
      <c r="AD615" s="40"/>
      <c r="AE615" s="40"/>
      <c r="AR615" s="226" t="s">
        <v>224</v>
      </c>
      <c r="AT615" s="226" t="s">
        <v>125</v>
      </c>
      <c r="AU615" s="226" t="s">
        <v>81</v>
      </c>
      <c r="AY615" s="19" t="s">
        <v>122</v>
      </c>
      <c r="BE615" s="227">
        <f>IF(N615="základní",J615,0)</f>
        <v>0</v>
      </c>
      <c r="BF615" s="227">
        <f>IF(N615="snížená",J615,0)</f>
        <v>0</v>
      </c>
      <c r="BG615" s="227">
        <f>IF(N615="zákl. přenesená",J615,0)</f>
        <v>0</v>
      </c>
      <c r="BH615" s="227">
        <f>IF(N615="sníž. přenesená",J615,0)</f>
        <v>0</v>
      </c>
      <c r="BI615" s="227">
        <f>IF(N615="nulová",J615,0)</f>
        <v>0</v>
      </c>
      <c r="BJ615" s="19" t="s">
        <v>8</v>
      </c>
      <c r="BK615" s="227">
        <f>ROUND(I615*H615,0)</f>
        <v>0</v>
      </c>
      <c r="BL615" s="19" t="s">
        <v>224</v>
      </c>
      <c r="BM615" s="226" t="s">
        <v>911</v>
      </c>
    </row>
    <row r="616" s="2" customFormat="1">
      <c r="A616" s="40"/>
      <c r="B616" s="41"/>
      <c r="C616" s="42"/>
      <c r="D616" s="228" t="s">
        <v>132</v>
      </c>
      <c r="E616" s="42"/>
      <c r="F616" s="229" t="s">
        <v>912</v>
      </c>
      <c r="G616" s="42"/>
      <c r="H616" s="42"/>
      <c r="I616" s="134"/>
      <c r="J616" s="42"/>
      <c r="K616" s="42"/>
      <c r="L616" s="46"/>
      <c r="M616" s="230"/>
      <c r="N616" s="231"/>
      <c r="O616" s="86"/>
      <c r="P616" s="86"/>
      <c r="Q616" s="86"/>
      <c r="R616" s="86"/>
      <c r="S616" s="86"/>
      <c r="T616" s="87"/>
      <c r="U616" s="40"/>
      <c r="V616" s="40"/>
      <c r="W616" s="40"/>
      <c r="X616" s="40"/>
      <c r="Y616" s="40"/>
      <c r="Z616" s="40"/>
      <c r="AA616" s="40"/>
      <c r="AB616" s="40"/>
      <c r="AC616" s="40"/>
      <c r="AD616" s="40"/>
      <c r="AE616" s="40"/>
      <c r="AT616" s="19" t="s">
        <v>132</v>
      </c>
      <c r="AU616" s="19" t="s">
        <v>81</v>
      </c>
    </row>
    <row r="617" s="2" customFormat="1">
      <c r="A617" s="40"/>
      <c r="B617" s="41"/>
      <c r="C617" s="42"/>
      <c r="D617" s="228" t="s">
        <v>134</v>
      </c>
      <c r="E617" s="42"/>
      <c r="F617" s="232" t="s">
        <v>913</v>
      </c>
      <c r="G617" s="42"/>
      <c r="H617" s="42"/>
      <c r="I617" s="134"/>
      <c r="J617" s="42"/>
      <c r="K617" s="42"/>
      <c r="L617" s="46"/>
      <c r="M617" s="230"/>
      <c r="N617" s="231"/>
      <c r="O617" s="86"/>
      <c r="P617" s="86"/>
      <c r="Q617" s="86"/>
      <c r="R617" s="86"/>
      <c r="S617" s="86"/>
      <c r="T617" s="87"/>
      <c r="U617" s="40"/>
      <c r="V617" s="40"/>
      <c r="W617" s="40"/>
      <c r="X617" s="40"/>
      <c r="Y617" s="40"/>
      <c r="Z617" s="40"/>
      <c r="AA617" s="40"/>
      <c r="AB617" s="40"/>
      <c r="AC617" s="40"/>
      <c r="AD617" s="40"/>
      <c r="AE617" s="40"/>
      <c r="AT617" s="19" t="s">
        <v>134</v>
      </c>
      <c r="AU617" s="19" t="s">
        <v>81</v>
      </c>
    </row>
    <row r="618" s="13" customFormat="1">
      <c r="A618" s="13"/>
      <c r="B618" s="233"/>
      <c r="C618" s="234"/>
      <c r="D618" s="228" t="s">
        <v>136</v>
      </c>
      <c r="E618" s="235" t="s">
        <v>20</v>
      </c>
      <c r="F618" s="236" t="s">
        <v>914</v>
      </c>
      <c r="G618" s="234"/>
      <c r="H618" s="235" t="s">
        <v>20</v>
      </c>
      <c r="I618" s="237"/>
      <c r="J618" s="234"/>
      <c r="K618" s="234"/>
      <c r="L618" s="238"/>
      <c r="M618" s="239"/>
      <c r="N618" s="240"/>
      <c r="O618" s="240"/>
      <c r="P618" s="240"/>
      <c r="Q618" s="240"/>
      <c r="R618" s="240"/>
      <c r="S618" s="240"/>
      <c r="T618" s="241"/>
      <c r="U618" s="13"/>
      <c r="V618" s="13"/>
      <c r="W618" s="13"/>
      <c r="X618" s="13"/>
      <c r="Y618" s="13"/>
      <c r="Z618" s="13"/>
      <c r="AA618" s="13"/>
      <c r="AB618" s="13"/>
      <c r="AC618" s="13"/>
      <c r="AD618" s="13"/>
      <c r="AE618" s="13"/>
      <c r="AT618" s="242" t="s">
        <v>136</v>
      </c>
      <c r="AU618" s="242" t="s">
        <v>81</v>
      </c>
      <c r="AV618" s="13" t="s">
        <v>8</v>
      </c>
      <c r="AW618" s="13" t="s">
        <v>33</v>
      </c>
      <c r="AX618" s="13" t="s">
        <v>72</v>
      </c>
      <c r="AY618" s="242" t="s">
        <v>122</v>
      </c>
    </row>
    <row r="619" s="14" customFormat="1">
      <c r="A619" s="14"/>
      <c r="B619" s="243"/>
      <c r="C619" s="244"/>
      <c r="D619" s="228" t="s">
        <v>136</v>
      </c>
      <c r="E619" s="245" t="s">
        <v>20</v>
      </c>
      <c r="F619" s="246" t="s">
        <v>915</v>
      </c>
      <c r="G619" s="244"/>
      <c r="H619" s="247">
        <v>609.08000000000004</v>
      </c>
      <c r="I619" s="248"/>
      <c r="J619" s="244"/>
      <c r="K619" s="244"/>
      <c r="L619" s="249"/>
      <c r="M619" s="250"/>
      <c r="N619" s="251"/>
      <c r="O619" s="251"/>
      <c r="P619" s="251"/>
      <c r="Q619" s="251"/>
      <c r="R619" s="251"/>
      <c r="S619" s="251"/>
      <c r="T619" s="252"/>
      <c r="U619" s="14"/>
      <c r="V619" s="14"/>
      <c r="W619" s="14"/>
      <c r="X619" s="14"/>
      <c r="Y619" s="14"/>
      <c r="Z619" s="14"/>
      <c r="AA619" s="14"/>
      <c r="AB619" s="14"/>
      <c r="AC619" s="14"/>
      <c r="AD619" s="14"/>
      <c r="AE619" s="14"/>
      <c r="AT619" s="253" t="s">
        <v>136</v>
      </c>
      <c r="AU619" s="253" t="s">
        <v>81</v>
      </c>
      <c r="AV619" s="14" t="s">
        <v>81</v>
      </c>
      <c r="AW619" s="14" t="s">
        <v>33</v>
      </c>
      <c r="AX619" s="14" t="s">
        <v>72</v>
      </c>
      <c r="AY619" s="253" t="s">
        <v>122</v>
      </c>
    </row>
    <row r="620" s="13" customFormat="1">
      <c r="A620" s="13"/>
      <c r="B620" s="233"/>
      <c r="C620" s="234"/>
      <c r="D620" s="228" t="s">
        <v>136</v>
      </c>
      <c r="E620" s="235" t="s">
        <v>20</v>
      </c>
      <c r="F620" s="236" t="s">
        <v>916</v>
      </c>
      <c r="G620" s="234"/>
      <c r="H620" s="235" t="s">
        <v>20</v>
      </c>
      <c r="I620" s="237"/>
      <c r="J620" s="234"/>
      <c r="K620" s="234"/>
      <c r="L620" s="238"/>
      <c r="M620" s="239"/>
      <c r="N620" s="240"/>
      <c r="O620" s="240"/>
      <c r="P620" s="240"/>
      <c r="Q620" s="240"/>
      <c r="R620" s="240"/>
      <c r="S620" s="240"/>
      <c r="T620" s="241"/>
      <c r="U620" s="13"/>
      <c r="V620" s="13"/>
      <c r="W620" s="13"/>
      <c r="X620" s="13"/>
      <c r="Y620" s="13"/>
      <c r="Z620" s="13"/>
      <c r="AA620" s="13"/>
      <c r="AB620" s="13"/>
      <c r="AC620" s="13"/>
      <c r="AD620" s="13"/>
      <c r="AE620" s="13"/>
      <c r="AT620" s="242" t="s">
        <v>136</v>
      </c>
      <c r="AU620" s="242" t="s">
        <v>81</v>
      </c>
      <c r="AV620" s="13" t="s">
        <v>8</v>
      </c>
      <c r="AW620" s="13" t="s">
        <v>33</v>
      </c>
      <c r="AX620" s="13" t="s">
        <v>72</v>
      </c>
      <c r="AY620" s="242" t="s">
        <v>122</v>
      </c>
    </row>
    <row r="621" s="14" customFormat="1">
      <c r="A621" s="14"/>
      <c r="B621" s="243"/>
      <c r="C621" s="244"/>
      <c r="D621" s="228" t="s">
        <v>136</v>
      </c>
      <c r="E621" s="245" t="s">
        <v>20</v>
      </c>
      <c r="F621" s="246" t="s">
        <v>917</v>
      </c>
      <c r="G621" s="244"/>
      <c r="H621" s="247">
        <v>645.35000000000002</v>
      </c>
      <c r="I621" s="248"/>
      <c r="J621" s="244"/>
      <c r="K621" s="244"/>
      <c r="L621" s="249"/>
      <c r="M621" s="250"/>
      <c r="N621" s="251"/>
      <c r="O621" s="251"/>
      <c r="P621" s="251"/>
      <c r="Q621" s="251"/>
      <c r="R621" s="251"/>
      <c r="S621" s="251"/>
      <c r="T621" s="252"/>
      <c r="U621" s="14"/>
      <c r="V621" s="14"/>
      <c r="W621" s="14"/>
      <c r="X621" s="14"/>
      <c r="Y621" s="14"/>
      <c r="Z621" s="14"/>
      <c r="AA621" s="14"/>
      <c r="AB621" s="14"/>
      <c r="AC621" s="14"/>
      <c r="AD621" s="14"/>
      <c r="AE621" s="14"/>
      <c r="AT621" s="253" t="s">
        <v>136</v>
      </c>
      <c r="AU621" s="253" t="s">
        <v>81</v>
      </c>
      <c r="AV621" s="14" t="s">
        <v>81</v>
      </c>
      <c r="AW621" s="14" t="s">
        <v>33</v>
      </c>
      <c r="AX621" s="14" t="s">
        <v>72</v>
      </c>
      <c r="AY621" s="253" t="s">
        <v>122</v>
      </c>
    </row>
    <row r="622" s="13" customFormat="1">
      <c r="A622" s="13"/>
      <c r="B622" s="233"/>
      <c r="C622" s="234"/>
      <c r="D622" s="228" t="s">
        <v>136</v>
      </c>
      <c r="E622" s="235" t="s">
        <v>20</v>
      </c>
      <c r="F622" s="236" t="s">
        <v>580</v>
      </c>
      <c r="G622" s="234"/>
      <c r="H622" s="235" t="s">
        <v>20</v>
      </c>
      <c r="I622" s="237"/>
      <c r="J622" s="234"/>
      <c r="K622" s="234"/>
      <c r="L622" s="238"/>
      <c r="M622" s="239"/>
      <c r="N622" s="240"/>
      <c r="O622" s="240"/>
      <c r="P622" s="240"/>
      <c r="Q622" s="240"/>
      <c r="R622" s="240"/>
      <c r="S622" s="240"/>
      <c r="T622" s="241"/>
      <c r="U622" s="13"/>
      <c r="V622" s="13"/>
      <c r="W622" s="13"/>
      <c r="X622" s="13"/>
      <c r="Y622" s="13"/>
      <c r="Z622" s="13"/>
      <c r="AA622" s="13"/>
      <c r="AB622" s="13"/>
      <c r="AC622" s="13"/>
      <c r="AD622" s="13"/>
      <c r="AE622" s="13"/>
      <c r="AT622" s="242" t="s">
        <v>136</v>
      </c>
      <c r="AU622" s="242" t="s">
        <v>81</v>
      </c>
      <c r="AV622" s="13" t="s">
        <v>8</v>
      </c>
      <c r="AW622" s="13" t="s">
        <v>33</v>
      </c>
      <c r="AX622" s="13" t="s">
        <v>72</v>
      </c>
      <c r="AY622" s="242" t="s">
        <v>122</v>
      </c>
    </row>
    <row r="623" s="14" customFormat="1">
      <c r="A623" s="14"/>
      <c r="B623" s="243"/>
      <c r="C623" s="244"/>
      <c r="D623" s="228" t="s">
        <v>136</v>
      </c>
      <c r="E623" s="245" t="s">
        <v>20</v>
      </c>
      <c r="F623" s="246" t="s">
        <v>918</v>
      </c>
      <c r="G623" s="244"/>
      <c r="H623" s="247">
        <v>91.400000000000006</v>
      </c>
      <c r="I623" s="248"/>
      <c r="J623" s="244"/>
      <c r="K623" s="244"/>
      <c r="L623" s="249"/>
      <c r="M623" s="250"/>
      <c r="N623" s="251"/>
      <c r="O623" s="251"/>
      <c r="P623" s="251"/>
      <c r="Q623" s="251"/>
      <c r="R623" s="251"/>
      <c r="S623" s="251"/>
      <c r="T623" s="252"/>
      <c r="U623" s="14"/>
      <c r="V623" s="14"/>
      <c r="W623" s="14"/>
      <c r="X623" s="14"/>
      <c r="Y623" s="14"/>
      <c r="Z623" s="14"/>
      <c r="AA623" s="14"/>
      <c r="AB623" s="14"/>
      <c r="AC623" s="14"/>
      <c r="AD623" s="14"/>
      <c r="AE623" s="14"/>
      <c r="AT623" s="253" t="s">
        <v>136</v>
      </c>
      <c r="AU623" s="253" t="s">
        <v>81</v>
      </c>
      <c r="AV623" s="14" t="s">
        <v>81</v>
      </c>
      <c r="AW623" s="14" t="s">
        <v>33</v>
      </c>
      <c r="AX623" s="14" t="s">
        <v>72</v>
      </c>
      <c r="AY623" s="253" t="s">
        <v>122</v>
      </c>
    </row>
    <row r="624" s="13" customFormat="1">
      <c r="A624" s="13"/>
      <c r="B624" s="233"/>
      <c r="C624" s="234"/>
      <c r="D624" s="228" t="s">
        <v>136</v>
      </c>
      <c r="E624" s="235" t="s">
        <v>20</v>
      </c>
      <c r="F624" s="236" t="s">
        <v>919</v>
      </c>
      <c r="G624" s="234"/>
      <c r="H624" s="235" t="s">
        <v>20</v>
      </c>
      <c r="I624" s="237"/>
      <c r="J624" s="234"/>
      <c r="K624" s="234"/>
      <c r="L624" s="238"/>
      <c r="M624" s="239"/>
      <c r="N624" s="240"/>
      <c r="O624" s="240"/>
      <c r="P624" s="240"/>
      <c r="Q624" s="240"/>
      <c r="R624" s="240"/>
      <c r="S624" s="240"/>
      <c r="T624" s="241"/>
      <c r="U624" s="13"/>
      <c r="V624" s="13"/>
      <c r="W624" s="13"/>
      <c r="X624" s="13"/>
      <c r="Y624" s="13"/>
      <c r="Z624" s="13"/>
      <c r="AA624" s="13"/>
      <c r="AB624" s="13"/>
      <c r="AC624" s="13"/>
      <c r="AD624" s="13"/>
      <c r="AE624" s="13"/>
      <c r="AT624" s="242" t="s">
        <v>136</v>
      </c>
      <c r="AU624" s="242" t="s">
        <v>81</v>
      </c>
      <c r="AV624" s="13" t="s">
        <v>8</v>
      </c>
      <c r="AW624" s="13" t="s">
        <v>33</v>
      </c>
      <c r="AX624" s="13" t="s">
        <v>72</v>
      </c>
      <c r="AY624" s="242" t="s">
        <v>122</v>
      </c>
    </row>
    <row r="625" s="14" customFormat="1">
      <c r="A625" s="14"/>
      <c r="B625" s="243"/>
      <c r="C625" s="244"/>
      <c r="D625" s="228" t="s">
        <v>136</v>
      </c>
      <c r="E625" s="245" t="s">
        <v>20</v>
      </c>
      <c r="F625" s="246" t="s">
        <v>920</v>
      </c>
      <c r="G625" s="244"/>
      <c r="H625" s="247">
        <v>393.80000000000001</v>
      </c>
      <c r="I625" s="248"/>
      <c r="J625" s="244"/>
      <c r="K625" s="244"/>
      <c r="L625" s="249"/>
      <c r="M625" s="250"/>
      <c r="N625" s="251"/>
      <c r="O625" s="251"/>
      <c r="P625" s="251"/>
      <c r="Q625" s="251"/>
      <c r="R625" s="251"/>
      <c r="S625" s="251"/>
      <c r="T625" s="252"/>
      <c r="U625" s="14"/>
      <c r="V625" s="14"/>
      <c r="W625" s="14"/>
      <c r="X625" s="14"/>
      <c r="Y625" s="14"/>
      <c r="Z625" s="14"/>
      <c r="AA625" s="14"/>
      <c r="AB625" s="14"/>
      <c r="AC625" s="14"/>
      <c r="AD625" s="14"/>
      <c r="AE625" s="14"/>
      <c r="AT625" s="253" t="s">
        <v>136</v>
      </c>
      <c r="AU625" s="253" t="s">
        <v>81</v>
      </c>
      <c r="AV625" s="14" t="s">
        <v>81</v>
      </c>
      <c r="AW625" s="14" t="s">
        <v>33</v>
      </c>
      <c r="AX625" s="14" t="s">
        <v>72</v>
      </c>
      <c r="AY625" s="253" t="s">
        <v>122</v>
      </c>
    </row>
    <row r="626" s="16" customFormat="1">
      <c r="A626" s="16"/>
      <c r="B626" s="274"/>
      <c r="C626" s="275"/>
      <c r="D626" s="228" t="s">
        <v>136</v>
      </c>
      <c r="E626" s="276" t="s">
        <v>20</v>
      </c>
      <c r="F626" s="277" t="s">
        <v>921</v>
      </c>
      <c r="G626" s="275"/>
      <c r="H626" s="278">
        <v>1739.6300000000001</v>
      </c>
      <c r="I626" s="279"/>
      <c r="J626" s="275"/>
      <c r="K626" s="275"/>
      <c r="L626" s="280"/>
      <c r="M626" s="281"/>
      <c r="N626" s="282"/>
      <c r="O626" s="282"/>
      <c r="P626" s="282"/>
      <c r="Q626" s="282"/>
      <c r="R626" s="282"/>
      <c r="S626" s="282"/>
      <c r="T626" s="283"/>
      <c r="U626" s="16"/>
      <c r="V626" s="16"/>
      <c r="W626" s="16"/>
      <c r="X626" s="16"/>
      <c r="Y626" s="16"/>
      <c r="Z626" s="16"/>
      <c r="AA626" s="16"/>
      <c r="AB626" s="16"/>
      <c r="AC626" s="16"/>
      <c r="AD626" s="16"/>
      <c r="AE626" s="16"/>
      <c r="AT626" s="284" t="s">
        <v>136</v>
      </c>
      <c r="AU626" s="284" t="s">
        <v>81</v>
      </c>
      <c r="AV626" s="16" t="s">
        <v>146</v>
      </c>
      <c r="AW626" s="16" t="s">
        <v>33</v>
      </c>
      <c r="AX626" s="16" t="s">
        <v>72</v>
      </c>
      <c r="AY626" s="284" t="s">
        <v>122</v>
      </c>
    </row>
    <row r="627" s="13" customFormat="1">
      <c r="A627" s="13"/>
      <c r="B627" s="233"/>
      <c r="C627" s="234"/>
      <c r="D627" s="228" t="s">
        <v>136</v>
      </c>
      <c r="E627" s="235" t="s">
        <v>20</v>
      </c>
      <c r="F627" s="236" t="s">
        <v>922</v>
      </c>
      <c r="G627" s="234"/>
      <c r="H627" s="235" t="s">
        <v>20</v>
      </c>
      <c r="I627" s="237"/>
      <c r="J627" s="234"/>
      <c r="K627" s="234"/>
      <c r="L627" s="238"/>
      <c r="M627" s="239"/>
      <c r="N627" s="240"/>
      <c r="O627" s="240"/>
      <c r="P627" s="240"/>
      <c r="Q627" s="240"/>
      <c r="R627" s="240"/>
      <c r="S627" s="240"/>
      <c r="T627" s="241"/>
      <c r="U627" s="13"/>
      <c r="V627" s="13"/>
      <c r="W627" s="13"/>
      <c r="X627" s="13"/>
      <c r="Y627" s="13"/>
      <c r="Z627" s="13"/>
      <c r="AA627" s="13"/>
      <c r="AB627" s="13"/>
      <c r="AC627" s="13"/>
      <c r="AD627" s="13"/>
      <c r="AE627" s="13"/>
      <c r="AT627" s="242" t="s">
        <v>136</v>
      </c>
      <c r="AU627" s="242" t="s">
        <v>81</v>
      </c>
      <c r="AV627" s="13" t="s">
        <v>8</v>
      </c>
      <c r="AW627" s="13" t="s">
        <v>33</v>
      </c>
      <c r="AX627" s="13" t="s">
        <v>72</v>
      </c>
      <c r="AY627" s="242" t="s">
        <v>122</v>
      </c>
    </row>
    <row r="628" s="14" customFormat="1">
      <c r="A628" s="14"/>
      <c r="B628" s="243"/>
      <c r="C628" s="244"/>
      <c r="D628" s="228" t="s">
        <v>136</v>
      </c>
      <c r="E628" s="245" t="s">
        <v>20</v>
      </c>
      <c r="F628" s="246" t="s">
        <v>177</v>
      </c>
      <c r="G628" s="244"/>
      <c r="H628" s="247">
        <v>463.32999999999998</v>
      </c>
      <c r="I628" s="248"/>
      <c r="J628" s="244"/>
      <c r="K628" s="244"/>
      <c r="L628" s="249"/>
      <c r="M628" s="250"/>
      <c r="N628" s="251"/>
      <c r="O628" s="251"/>
      <c r="P628" s="251"/>
      <c r="Q628" s="251"/>
      <c r="R628" s="251"/>
      <c r="S628" s="251"/>
      <c r="T628" s="252"/>
      <c r="U628" s="14"/>
      <c r="V628" s="14"/>
      <c r="W628" s="14"/>
      <c r="X628" s="14"/>
      <c r="Y628" s="14"/>
      <c r="Z628" s="14"/>
      <c r="AA628" s="14"/>
      <c r="AB628" s="14"/>
      <c r="AC628" s="14"/>
      <c r="AD628" s="14"/>
      <c r="AE628" s="14"/>
      <c r="AT628" s="253" t="s">
        <v>136</v>
      </c>
      <c r="AU628" s="253" t="s">
        <v>81</v>
      </c>
      <c r="AV628" s="14" t="s">
        <v>81</v>
      </c>
      <c r="AW628" s="14" t="s">
        <v>33</v>
      </c>
      <c r="AX628" s="14" t="s">
        <v>72</v>
      </c>
      <c r="AY628" s="253" t="s">
        <v>122</v>
      </c>
    </row>
    <row r="629" s="16" customFormat="1">
      <c r="A629" s="16"/>
      <c r="B629" s="274"/>
      <c r="C629" s="275"/>
      <c r="D629" s="228" t="s">
        <v>136</v>
      </c>
      <c r="E629" s="276" t="s">
        <v>20</v>
      </c>
      <c r="F629" s="277" t="s">
        <v>921</v>
      </c>
      <c r="G629" s="275"/>
      <c r="H629" s="278">
        <v>463.32999999999998</v>
      </c>
      <c r="I629" s="279"/>
      <c r="J629" s="275"/>
      <c r="K629" s="275"/>
      <c r="L629" s="280"/>
      <c r="M629" s="281"/>
      <c r="N629" s="282"/>
      <c r="O629" s="282"/>
      <c r="P629" s="282"/>
      <c r="Q629" s="282"/>
      <c r="R629" s="282"/>
      <c r="S629" s="282"/>
      <c r="T629" s="283"/>
      <c r="U629" s="16"/>
      <c r="V629" s="16"/>
      <c r="W629" s="16"/>
      <c r="X629" s="16"/>
      <c r="Y629" s="16"/>
      <c r="Z629" s="16"/>
      <c r="AA629" s="16"/>
      <c r="AB629" s="16"/>
      <c r="AC629" s="16"/>
      <c r="AD629" s="16"/>
      <c r="AE629" s="16"/>
      <c r="AT629" s="284" t="s">
        <v>136</v>
      </c>
      <c r="AU629" s="284" t="s">
        <v>81</v>
      </c>
      <c r="AV629" s="16" t="s">
        <v>146</v>
      </c>
      <c r="AW629" s="16" t="s">
        <v>33</v>
      </c>
      <c r="AX629" s="16" t="s">
        <v>72</v>
      </c>
      <c r="AY629" s="284" t="s">
        <v>122</v>
      </c>
    </row>
    <row r="630" s="13" customFormat="1">
      <c r="A630" s="13"/>
      <c r="B630" s="233"/>
      <c r="C630" s="234"/>
      <c r="D630" s="228" t="s">
        <v>136</v>
      </c>
      <c r="E630" s="235" t="s">
        <v>20</v>
      </c>
      <c r="F630" s="236" t="s">
        <v>541</v>
      </c>
      <c r="G630" s="234"/>
      <c r="H630" s="235" t="s">
        <v>20</v>
      </c>
      <c r="I630" s="237"/>
      <c r="J630" s="234"/>
      <c r="K630" s="234"/>
      <c r="L630" s="238"/>
      <c r="M630" s="239"/>
      <c r="N630" s="240"/>
      <c r="O630" s="240"/>
      <c r="P630" s="240"/>
      <c r="Q630" s="240"/>
      <c r="R630" s="240"/>
      <c r="S630" s="240"/>
      <c r="T630" s="241"/>
      <c r="U630" s="13"/>
      <c r="V630" s="13"/>
      <c r="W630" s="13"/>
      <c r="X630" s="13"/>
      <c r="Y630" s="13"/>
      <c r="Z630" s="13"/>
      <c r="AA630" s="13"/>
      <c r="AB630" s="13"/>
      <c r="AC630" s="13"/>
      <c r="AD630" s="13"/>
      <c r="AE630" s="13"/>
      <c r="AT630" s="242" t="s">
        <v>136</v>
      </c>
      <c r="AU630" s="242" t="s">
        <v>81</v>
      </c>
      <c r="AV630" s="13" t="s">
        <v>8</v>
      </c>
      <c r="AW630" s="13" t="s">
        <v>33</v>
      </c>
      <c r="AX630" s="13" t="s">
        <v>72</v>
      </c>
      <c r="AY630" s="242" t="s">
        <v>122</v>
      </c>
    </row>
    <row r="631" s="14" customFormat="1">
      <c r="A631" s="14"/>
      <c r="B631" s="243"/>
      <c r="C631" s="244"/>
      <c r="D631" s="228" t="s">
        <v>136</v>
      </c>
      <c r="E631" s="245" t="s">
        <v>20</v>
      </c>
      <c r="F631" s="246" t="s">
        <v>923</v>
      </c>
      <c r="G631" s="244"/>
      <c r="H631" s="247">
        <v>122.7</v>
      </c>
      <c r="I631" s="248"/>
      <c r="J631" s="244"/>
      <c r="K631" s="244"/>
      <c r="L631" s="249"/>
      <c r="M631" s="250"/>
      <c r="N631" s="251"/>
      <c r="O631" s="251"/>
      <c r="P631" s="251"/>
      <c r="Q631" s="251"/>
      <c r="R631" s="251"/>
      <c r="S631" s="251"/>
      <c r="T631" s="252"/>
      <c r="U631" s="14"/>
      <c r="V631" s="14"/>
      <c r="W631" s="14"/>
      <c r="X631" s="14"/>
      <c r="Y631" s="14"/>
      <c r="Z631" s="14"/>
      <c r="AA631" s="14"/>
      <c r="AB631" s="14"/>
      <c r="AC631" s="14"/>
      <c r="AD631" s="14"/>
      <c r="AE631" s="14"/>
      <c r="AT631" s="253" t="s">
        <v>136</v>
      </c>
      <c r="AU631" s="253" t="s">
        <v>81</v>
      </c>
      <c r="AV631" s="14" t="s">
        <v>81</v>
      </c>
      <c r="AW631" s="14" t="s">
        <v>33</v>
      </c>
      <c r="AX631" s="14" t="s">
        <v>72</v>
      </c>
      <c r="AY631" s="253" t="s">
        <v>122</v>
      </c>
    </row>
    <row r="632" s="14" customFormat="1">
      <c r="A632" s="14"/>
      <c r="B632" s="243"/>
      <c r="C632" s="244"/>
      <c r="D632" s="228" t="s">
        <v>136</v>
      </c>
      <c r="E632" s="245" t="s">
        <v>20</v>
      </c>
      <c r="F632" s="246" t="s">
        <v>924</v>
      </c>
      <c r="G632" s="244"/>
      <c r="H632" s="247">
        <v>45.68</v>
      </c>
      <c r="I632" s="248"/>
      <c r="J632" s="244"/>
      <c r="K632" s="244"/>
      <c r="L632" s="249"/>
      <c r="M632" s="250"/>
      <c r="N632" s="251"/>
      <c r="O632" s="251"/>
      <c r="P632" s="251"/>
      <c r="Q632" s="251"/>
      <c r="R632" s="251"/>
      <c r="S632" s="251"/>
      <c r="T632" s="252"/>
      <c r="U632" s="14"/>
      <c r="V632" s="14"/>
      <c r="W632" s="14"/>
      <c r="X632" s="14"/>
      <c r="Y632" s="14"/>
      <c r="Z632" s="14"/>
      <c r="AA632" s="14"/>
      <c r="AB632" s="14"/>
      <c r="AC632" s="14"/>
      <c r="AD632" s="14"/>
      <c r="AE632" s="14"/>
      <c r="AT632" s="253" t="s">
        <v>136</v>
      </c>
      <c r="AU632" s="253" t="s">
        <v>81</v>
      </c>
      <c r="AV632" s="14" t="s">
        <v>81</v>
      </c>
      <c r="AW632" s="14" t="s">
        <v>33</v>
      </c>
      <c r="AX632" s="14" t="s">
        <v>72</v>
      </c>
      <c r="AY632" s="253" t="s">
        <v>122</v>
      </c>
    </row>
    <row r="633" s="14" customFormat="1">
      <c r="A633" s="14"/>
      <c r="B633" s="243"/>
      <c r="C633" s="244"/>
      <c r="D633" s="228" t="s">
        <v>136</v>
      </c>
      <c r="E633" s="245" t="s">
        <v>20</v>
      </c>
      <c r="F633" s="246" t="s">
        <v>925</v>
      </c>
      <c r="G633" s="244"/>
      <c r="H633" s="247">
        <v>138.59999999999999</v>
      </c>
      <c r="I633" s="248"/>
      <c r="J633" s="244"/>
      <c r="K633" s="244"/>
      <c r="L633" s="249"/>
      <c r="M633" s="250"/>
      <c r="N633" s="251"/>
      <c r="O633" s="251"/>
      <c r="P633" s="251"/>
      <c r="Q633" s="251"/>
      <c r="R633" s="251"/>
      <c r="S633" s="251"/>
      <c r="T633" s="252"/>
      <c r="U633" s="14"/>
      <c r="V633" s="14"/>
      <c r="W633" s="14"/>
      <c r="X633" s="14"/>
      <c r="Y633" s="14"/>
      <c r="Z633" s="14"/>
      <c r="AA633" s="14"/>
      <c r="AB633" s="14"/>
      <c r="AC633" s="14"/>
      <c r="AD633" s="14"/>
      <c r="AE633" s="14"/>
      <c r="AT633" s="253" t="s">
        <v>136</v>
      </c>
      <c r="AU633" s="253" t="s">
        <v>81</v>
      </c>
      <c r="AV633" s="14" t="s">
        <v>81</v>
      </c>
      <c r="AW633" s="14" t="s">
        <v>33</v>
      </c>
      <c r="AX633" s="14" t="s">
        <v>72</v>
      </c>
      <c r="AY633" s="253" t="s">
        <v>122</v>
      </c>
    </row>
    <row r="634" s="13" customFormat="1">
      <c r="A634" s="13"/>
      <c r="B634" s="233"/>
      <c r="C634" s="234"/>
      <c r="D634" s="228" t="s">
        <v>136</v>
      </c>
      <c r="E634" s="235" t="s">
        <v>20</v>
      </c>
      <c r="F634" s="236" t="s">
        <v>578</v>
      </c>
      <c r="G634" s="234"/>
      <c r="H634" s="235" t="s">
        <v>20</v>
      </c>
      <c r="I634" s="237"/>
      <c r="J634" s="234"/>
      <c r="K634" s="234"/>
      <c r="L634" s="238"/>
      <c r="M634" s="239"/>
      <c r="N634" s="240"/>
      <c r="O634" s="240"/>
      <c r="P634" s="240"/>
      <c r="Q634" s="240"/>
      <c r="R634" s="240"/>
      <c r="S634" s="240"/>
      <c r="T634" s="241"/>
      <c r="U634" s="13"/>
      <c r="V634" s="13"/>
      <c r="W634" s="13"/>
      <c r="X634" s="13"/>
      <c r="Y634" s="13"/>
      <c r="Z634" s="13"/>
      <c r="AA634" s="13"/>
      <c r="AB634" s="13"/>
      <c r="AC634" s="13"/>
      <c r="AD634" s="13"/>
      <c r="AE634" s="13"/>
      <c r="AT634" s="242" t="s">
        <v>136</v>
      </c>
      <c r="AU634" s="242" t="s">
        <v>81</v>
      </c>
      <c r="AV634" s="13" t="s">
        <v>8</v>
      </c>
      <c r="AW634" s="13" t="s">
        <v>33</v>
      </c>
      <c r="AX634" s="13" t="s">
        <v>72</v>
      </c>
      <c r="AY634" s="242" t="s">
        <v>122</v>
      </c>
    </row>
    <row r="635" s="14" customFormat="1">
      <c r="A635" s="14"/>
      <c r="B635" s="243"/>
      <c r="C635" s="244"/>
      <c r="D635" s="228" t="s">
        <v>136</v>
      </c>
      <c r="E635" s="245" t="s">
        <v>20</v>
      </c>
      <c r="F635" s="246" t="s">
        <v>926</v>
      </c>
      <c r="G635" s="244"/>
      <c r="H635" s="247">
        <v>123</v>
      </c>
      <c r="I635" s="248"/>
      <c r="J635" s="244"/>
      <c r="K635" s="244"/>
      <c r="L635" s="249"/>
      <c r="M635" s="250"/>
      <c r="N635" s="251"/>
      <c r="O635" s="251"/>
      <c r="P635" s="251"/>
      <c r="Q635" s="251"/>
      <c r="R635" s="251"/>
      <c r="S635" s="251"/>
      <c r="T635" s="252"/>
      <c r="U635" s="14"/>
      <c r="V635" s="14"/>
      <c r="W635" s="14"/>
      <c r="X635" s="14"/>
      <c r="Y635" s="14"/>
      <c r="Z635" s="14"/>
      <c r="AA635" s="14"/>
      <c r="AB635" s="14"/>
      <c r="AC635" s="14"/>
      <c r="AD635" s="14"/>
      <c r="AE635" s="14"/>
      <c r="AT635" s="253" t="s">
        <v>136</v>
      </c>
      <c r="AU635" s="253" t="s">
        <v>81</v>
      </c>
      <c r="AV635" s="14" t="s">
        <v>81</v>
      </c>
      <c r="AW635" s="14" t="s">
        <v>33</v>
      </c>
      <c r="AX635" s="14" t="s">
        <v>72</v>
      </c>
      <c r="AY635" s="253" t="s">
        <v>122</v>
      </c>
    </row>
    <row r="636" s="14" customFormat="1">
      <c r="A636" s="14"/>
      <c r="B636" s="243"/>
      <c r="C636" s="244"/>
      <c r="D636" s="228" t="s">
        <v>136</v>
      </c>
      <c r="E636" s="245" t="s">
        <v>20</v>
      </c>
      <c r="F636" s="246" t="s">
        <v>927</v>
      </c>
      <c r="G636" s="244"/>
      <c r="H636" s="247">
        <v>108.05</v>
      </c>
      <c r="I636" s="248"/>
      <c r="J636" s="244"/>
      <c r="K636" s="244"/>
      <c r="L636" s="249"/>
      <c r="M636" s="250"/>
      <c r="N636" s="251"/>
      <c r="O636" s="251"/>
      <c r="P636" s="251"/>
      <c r="Q636" s="251"/>
      <c r="R636" s="251"/>
      <c r="S636" s="251"/>
      <c r="T636" s="252"/>
      <c r="U636" s="14"/>
      <c r="V636" s="14"/>
      <c r="W636" s="14"/>
      <c r="X636" s="14"/>
      <c r="Y636" s="14"/>
      <c r="Z636" s="14"/>
      <c r="AA636" s="14"/>
      <c r="AB636" s="14"/>
      <c r="AC636" s="14"/>
      <c r="AD636" s="14"/>
      <c r="AE636" s="14"/>
      <c r="AT636" s="253" t="s">
        <v>136</v>
      </c>
      <c r="AU636" s="253" t="s">
        <v>81</v>
      </c>
      <c r="AV636" s="14" t="s">
        <v>81</v>
      </c>
      <c r="AW636" s="14" t="s">
        <v>33</v>
      </c>
      <c r="AX636" s="14" t="s">
        <v>72</v>
      </c>
      <c r="AY636" s="253" t="s">
        <v>122</v>
      </c>
    </row>
    <row r="637" s="16" customFormat="1">
      <c r="A637" s="16"/>
      <c r="B637" s="274"/>
      <c r="C637" s="275"/>
      <c r="D637" s="228" t="s">
        <v>136</v>
      </c>
      <c r="E637" s="276" t="s">
        <v>20</v>
      </c>
      <c r="F637" s="277" t="s">
        <v>921</v>
      </c>
      <c r="G637" s="275"/>
      <c r="H637" s="278">
        <v>538.02999999999997</v>
      </c>
      <c r="I637" s="279"/>
      <c r="J637" s="275"/>
      <c r="K637" s="275"/>
      <c r="L637" s="280"/>
      <c r="M637" s="281"/>
      <c r="N637" s="282"/>
      <c r="O637" s="282"/>
      <c r="P637" s="282"/>
      <c r="Q637" s="282"/>
      <c r="R637" s="282"/>
      <c r="S637" s="282"/>
      <c r="T637" s="283"/>
      <c r="U637" s="16"/>
      <c r="V637" s="16"/>
      <c r="W637" s="16"/>
      <c r="X637" s="16"/>
      <c r="Y637" s="16"/>
      <c r="Z637" s="16"/>
      <c r="AA637" s="16"/>
      <c r="AB637" s="16"/>
      <c r="AC637" s="16"/>
      <c r="AD637" s="16"/>
      <c r="AE637" s="16"/>
      <c r="AT637" s="284" t="s">
        <v>136</v>
      </c>
      <c r="AU637" s="284" t="s">
        <v>81</v>
      </c>
      <c r="AV637" s="16" t="s">
        <v>146</v>
      </c>
      <c r="AW637" s="16" t="s">
        <v>33</v>
      </c>
      <c r="AX637" s="16" t="s">
        <v>72</v>
      </c>
      <c r="AY637" s="284" t="s">
        <v>122</v>
      </c>
    </row>
    <row r="638" s="13" customFormat="1">
      <c r="A638" s="13"/>
      <c r="B638" s="233"/>
      <c r="C638" s="234"/>
      <c r="D638" s="228" t="s">
        <v>136</v>
      </c>
      <c r="E638" s="235" t="s">
        <v>20</v>
      </c>
      <c r="F638" s="236" t="s">
        <v>928</v>
      </c>
      <c r="G638" s="234"/>
      <c r="H638" s="235" t="s">
        <v>20</v>
      </c>
      <c r="I638" s="237"/>
      <c r="J638" s="234"/>
      <c r="K638" s="234"/>
      <c r="L638" s="238"/>
      <c r="M638" s="239"/>
      <c r="N638" s="240"/>
      <c r="O638" s="240"/>
      <c r="P638" s="240"/>
      <c r="Q638" s="240"/>
      <c r="R638" s="240"/>
      <c r="S638" s="240"/>
      <c r="T638" s="241"/>
      <c r="U638" s="13"/>
      <c r="V638" s="13"/>
      <c r="W638" s="13"/>
      <c r="X638" s="13"/>
      <c r="Y638" s="13"/>
      <c r="Z638" s="13"/>
      <c r="AA638" s="13"/>
      <c r="AB638" s="13"/>
      <c r="AC638" s="13"/>
      <c r="AD638" s="13"/>
      <c r="AE638" s="13"/>
      <c r="AT638" s="242" t="s">
        <v>136</v>
      </c>
      <c r="AU638" s="242" t="s">
        <v>81</v>
      </c>
      <c r="AV638" s="13" t="s">
        <v>8</v>
      </c>
      <c r="AW638" s="13" t="s">
        <v>33</v>
      </c>
      <c r="AX638" s="13" t="s">
        <v>72</v>
      </c>
      <c r="AY638" s="242" t="s">
        <v>122</v>
      </c>
    </row>
    <row r="639" s="14" customFormat="1">
      <c r="A639" s="14"/>
      <c r="B639" s="243"/>
      <c r="C639" s="244"/>
      <c r="D639" s="228" t="s">
        <v>136</v>
      </c>
      <c r="E639" s="245" t="s">
        <v>20</v>
      </c>
      <c r="F639" s="246" t="s">
        <v>929</v>
      </c>
      <c r="G639" s="244"/>
      <c r="H639" s="247">
        <v>10.1</v>
      </c>
      <c r="I639" s="248"/>
      <c r="J639" s="244"/>
      <c r="K639" s="244"/>
      <c r="L639" s="249"/>
      <c r="M639" s="250"/>
      <c r="N639" s="251"/>
      <c r="O639" s="251"/>
      <c r="P639" s="251"/>
      <c r="Q639" s="251"/>
      <c r="R639" s="251"/>
      <c r="S639" s="251"/>
      <c r="T639" s="252"/>
      <c r="U639" s="14"/>
      <c r="V639" s="14"/>
      <c r="W639" s="14"/>
      <c r="X639" s="14"/>
      <c r="Y639" s="14"/>
      <c r="Z639" s="14"/>
      <c r="AA639" s="14"/>
      <c r="AB639" s="14"/>
      <c r="AC639" s="14"/>
      <c r="AD639" s="14"/>
      <c r="AE639" s="14"/>
      <c r="AT639" s="253" t="s">
        <v>136</v>
      </c>
      <c r="AU639" s="253" t="s">
        <v>81</v>
      </c>
      <c r="AV639" s="14" t="s">
        <v>81</v>
      </c>
      <c r="AW639" s="14" t="s">
        <v>33</v>
      </c>
      <c r="AX639" s="14" t="s">
        <v>72</v>
      </c>
      <c r="AY639" s="253" t="s">
        <v>122</v>
      </c>
    </row>
    <row r="640" s="14" customFormat="1">
      <c r="A640" s="14"/>
      <c r="B640" s="243"/>
      <c r="C640" s="244"/>
      <c r="D640" s="228" t="s">
        <v>136</v>
      </c>
      <c r="E640" s="245" t="s">
        <v>20</v>
      </c>
      <c r="F640" s="246" t="s">
        <v>930</v>
      </c>
      <c r="G640" s="244"/>
      <c r="H640" s="247">
        <v>15.779999999999999</v>
      </c>
      <c r="I640" s="248"/>
      <c r="J640" s="244"/>
      <c r="K640" s="244"/>
      <c r="L640" s="249"/>
      <c r="M640" s="250"/>
      <c r="N640" s="251"/>
      <c r="O640" s="251"/>
      <c r="P640" s="251"/>
      <c r="Q640" s="251"/>
      <c r="R640" s="251"/>
      <c r="S640" s="251"/>
      <c r="T640" s="252"/>
      <c r="U640" s="14"/>
      <c r="V640" s="14"/>
      <c r="W640" s="14"/>
      <c r="X640" s="14"/>
      <c r="Y640" s="14"/>
      <c r="Z640" s="14"/>
      <c r="AA640" s="14"/>
      <c r="AB640" s="14"/>
      <c r="AC640" s="14"/>
      <c r="AD640" s="14"/>
      <c r="AE640" s="14"/>
      <c r="AT640" s="253" t="s">
        <v>136</v>
      </c>
      <c r="AU640" s="253" t="s">
        <v>81</v>
      </c>
      <c r="AV640" s="14" t="s">
        <v>81</v>
      </c>
      <c r="AW640" s="14" t="s">
        <v>33</v>
      </c>
      <c r="AX640" s="14" t="s">
        <v>72</v>
      </c>
      <c r="AY640" s="253" t="s">
        <v>122</v>
      </c>
    </row>
    <row r="641" s="14" customFormat="1">
      <c r="A641" s="14"/>
      <c r="B641" s="243"/>
      <c r="C641" s="244"/>
      <c r="D641" s="228" t="s">
        <v>136</v>
      </c>
      <c r="E641" s="245" t="s">
        <v>20</v>
      </c>
      <c r="F641" s="246" t="s">
        <v>931</v>
      </c>
      <c r="G641" s="244"/>
      <c r="H641" s="247">
        <v>16.260000000000002</v>
      </c>
      <c r="I641" s="248"/>
      <c r="J641" s="244"/>
      <c r="K641" s="244"/>
      <c r="L641" s="249"/>
      <c r="M641" s="250"/>
      <c r="N641" s="251"/>
      <c r="O641" s="251"/>
      <c r="P641" s="251"/>
      <c r="Q641" s="251"/>
      <c r="R641" s="251"/>
      <c r="S641" s="251"/>
      <c r="T641" s="252"/>
      <c r="U641" s="14"/>
      <c r="V641" s="14"/>
      <c r="W641" s="14"/>
      <c r="X641" s="14"/>
      <c r="Y641" s="14"/>
      <c r="Z641" s="14"/>
      <c r="AA641" s="14"/>
      <c r="AB641" s="14"/>
      <c r="AC641" s="14"/>
      <c r="AD641" s="14"/>
      <c r="AE641" s="14"/>
      <c r="AT641" s="253" t="s">
        <v>136</v>
      </c>
      <c r="AU641" s="253" t="s">
        <v>81</v>
      </c>
      <c r="AV641" s="14" t="s">
        <v>81</v>
      </c>
      <c r="AW641" s="14" t="s">
        <v>33</v>
      </c>
      <c r="AX641" s="14" t="s">
        <v>72</v>
      </c>
      <c r="AY641" s="253" t="s">
        <v>122</v>
      </c>
    </row>
    <row r="642" s="14" customFormat="1">
      <c r="A642" s="14"/>
      <c r="B642" s="243"/>
      <c r="C642" s="244"/>
      <c r="D642" s="228" t="s">
        <v>136</v>
      </c>
      <c r="E642" s="245" t="s">
        <v>20</v>
      </c>
      <c r="F642" s="246" t="s">
        <v>932</v>
      </c>
      <c r="G642" s="244"/>
      <c r="H642" s="247">
        <v>10.1</v>
      </c>
      <c r="I642" s="248"/>
      <c r="J642" s="244"/>
      <c r="K642" s="244"/>
      <c r="L642" s="249"/>
      <c r="M642" s="250"/>
      <c r="N642" s="251"/>
      <c r="O642" s="251"/>
      <c r="P642" s="251"/>
      <c r="Q642" s="251"/>
      <c r="R642" s="251"/>
      <c r="S642" s="251"/>
      <c r="T642" s="252"/>
      <c r="U642" s="14"/>
      <c r="V642" s="14"/>
      <c r="W642" s="14"/>
      <c r="X642" s="14"/>
      <c r="Y642" s="14"/>
      <c r="Z642" s="14"/>
      <c r="AA642" s="14"/>
      <c r="AB642" s="14"/>
      <c r="AC642" s="14"/>
      <c r="AD642" s="14"/>
      <c r="AE642" s="14"/>
      <c r="AT642" s="253" t="s">
        <v>136</v>
      </c>
      <c r="AU642" s="253" t="s">
        <v>81</v>
      </c>
      <c r="AV642" s="14" t="s">
        <v>81</v>
      </c>
      <c r="AW642" s="14" t="s">
        <v>33</v>
      </c>
      <c r="AX642" s="14" t="s">
        <v>72</v>
      </c>
      <c r="AY642" s="253" t="s">
        <v>122</v>
      </c>
    </row>
    <row r="643" s="14" customFormat="1">
      <c r="A643" s="14"/>
      <c r="B643" s="243"/>
      <c r="C643" s="244"/>
      <c r="D643" s="228" t="s">
        <v>136</v>
      </c>
      <c r="E643" s="245" t="s">
        <v>20</v>
      </c>
      <c r="F643" s="246" t="s">
        <v>933</v>
      </c>
      <c r="G643" s="244"/>
      <c r="H643" s="247">
        <v>158.12000000000001</v>
      </c>
      <c r="I643" s="248"/>
      <c r="J643" s="244"/>
      <c r="K643" s="244"/>
      <c r="L643" s="249"/>
      <c r="M643" s="250"/>
      <c r="N643" s="251"/>
      <c r="O643" s="251"/>
      <c r="P643" s="251"/>
      <c r="Q643" s="251"/>
      <c r="R643" s="251"/>
      <c r="S643" s="251"/>
      <c r="T643" s="252"/>
      <c r="U643" s="14"/>
      <c r="V643" s="14"/>
      <c r="W643" s="14"/>
      <c r="X643" s="14"/>
      <c r="Y643" s="14"/>
      <c r="Z643" s="14"/>
      <c r="AA643" s="14"/>
      <c r="AB643" s="14"/>
      <c r="AC643" s="14"/>
      <c r="AD643" s="14"/>
      <c r="AE643" s="14"/>
      <c r="AT643" s="253" t="s">
        <v>136</v>
      </c>
      <c r="AU643" s="253" t="s">
        <v>81</v>
      </c>
      <c r="AV643" s="14" t="s">
        <v>81</v>
      </c>
      <c r="AW643" s="14" t="s">
        <v>33</v>
      </c>
      <c r="AX643" s="14" t="s">
        <v>72</v>
      </c>
      <c r="AY643" s="253" t="s">
        <v>122</v>
      </c>
    </row>
    <row r="644" s="14" customFormat="1">
      <c r="A644" s="14"/>
      <c r="B644" s="243"/>
      <c r="C644" s="244"/>
      <c r="D644" s="228" t="s">
        <v>136</v>
      </c>
      <c r="E644" s="245" t="s">
        <v>20</v>
      </c>
      <c r="F644" s="246" t="s">
        <v>934</v>
      </c>
      <c r="G644" s="244"/>
      <c r="H644" s="247">
        <v>15.9</v>
      </c>
      <c r="I644" s="248"/>
      <c r="J644" s="244"/>
      <c r="K644" s="244"/>
      <c r="L644" s="249"/>
      <c r="M644" s="250"/>
      <c r="N644" s="251"/>
      <c r="O644" s="251"/>
      <c r="P644" s="251"/>
      <c r="Q644" s="251"/>
      <c r="R644" s="251"/>
      <c r="S644" s="251"/>
      <c r="T644" s="252"/>
      <c r="U644" s="14"/>
      <c r="V644" s="14"/>
      <c r="W644" s="14"/>
      <c r="X644" s="14"/>
      <c r="Y644" s="14"/>
      <c r="Z644" s="14"/>
      <c r="AA644" s="14"/>
      <c r="AB644" s="14"/>
      <c r="AC644" s="14"/>
      <c r="AD644" s="14"/>
      <c r="AE644" s="14"/>
      <c r="AT644" s="253" t="s">
        <v>136</v>
      </c>
      <c r="AU644" s="253" t="s">
        <v>81</v>
      </c>
      <c r="AV644" s="14" t="s">
        <v>81</v>
      </c>
      <c r="AW644" s="14" t="s">
        <v>33</v>
      </c>
      <c r="AX644" s="14" t="s">
        <v>72</v>
      </c>
      <c r="AY644" s="253" t="s">
        <v>122</v>
      </c>
    </row>
    <row r="645" s="14" customFormat="1">
      <c r="A645" s="14"/>
      <c r="B645" s="243"/>
      <c r="C645" s="244"/>
      <c r="D645" s="228" t="s">
        <v>136</v>
      </c>
      <c r="E645" s="245" t="s">
        <v>20</v>
      </c>
      <c r="F645" s="246" t="s">
        <v>935</v>
      </c>
      <c r="G645" s="244"/>
      <c r="H645" s="247">
        <v>7.5</v>
      </c>
      <c r="I645" s="248"/>
      <c r="J645" s="244"/>
      <c r="K645" s="244"/>
      <c r="L645" s="249"/>
      <c r="M645" s="250"/>
      <c r="N645" s="251"/>
      <c r="O645" s="251"/>
      <c r="P645" s="251"/>
      <c r="Q645" s="251"/>
      <c r="R645" s="251"/>
      <c r="S645" s="251"/>
      <c r="T645" s="252"/>
      <c r="U645" s="14"/>
      <c r="V645" s="14"/>
      <c r="W645" s="14"/>
      <c r="X645" s="14"/>
      <c r="Y645" s="14"/>
      <c r="Z645" s="14"/>
      <c r="AA645" s="14"/>
      <c r="AB645" s="14"/>
      <c r="AC645" s="14"/>
      <c r="AD645" s="14"/>
      <c r="AE645" s="14"/>
      <c r="AT645" s="253" t="s">
        <v>136</v>
      </c>
      <c r="AU645" s="253" t="s">
        <v>81</v>
      </c>
      <c r="AV645" s="14" t="s">
        <v>81</v>
      </c>
      <c r="AW645" s="14" t="s">
        <v>33</v>
      </c>
      <c r="AX645" s="14" t="s">
        <v>72</v>
      </c>
      <c r="AY645" s="253" t="s">
        <v>122</v>
      </c>
    </row>
    <row r="646" s="14" customFormat="1">
      <c r="A646" s="14"/>
      <c r="B646" s="243"/>
      <c r="C646" s="244"/>
      <c r="D646" s="228" t="s">
        <v>136</v>
      </c>
      <c r="E646" s="245" t="s">
        <v>20</v>
      </c>
      <c r="F646" s="246" t="s">
        <v>936</v>
      </c>
      <c r="G646" s="244"/>
      <c r="H646" s="247">
        <v>8.9600000000000009</v>
      </c>
      <c r="I646" s="248"/>
      <c r="J646" s="244"/>
      <c r="K646" s="244"/>
      <c r="L646" s="249"/>
      <c r="M646" s="250"/>
      <c r="N646" s="251"/>
      <c r="O646" s="251"/>
      <c r="P646" s="251"/>
      <c r="Q646" s="251"/>
      <c r="R646" s="251"/>
      <c r="S646" s="251"/>
      <c r="T646" s="252"/>
      <c r="U646" s="14"/>
      <c r="V646" s="14"/>
      <c r="W646" s="14"/>
      <c r="X646" s="14"/>
      <c r="Y646" s="14"/>
      <c r="Z646" s="14"/>
      <c r="AA646" s="14"/>
      <c r="AB646" s="14"/>
      <c r="AC646" s="14"/>
      <c r="AD646" s="14"/>
      <c r="AE646" s="14"/>
      <c r="AT646" s="253" t="s">
        <v>136</v>
      </c>
      <c r="AU646" s="253" t="s">
        <v>81</v>
      </c>
      <c r="AV646" s="14" t="s">
        <v>81</v>
      </c>
      <c r="AW646" s="14" t="s">
        <v>33</v>
      </c>
      <c r="AX646" s="14" t="s">
        <v>72</v>
      </c>
      <c r="AY646" s="253" t="s">
        <v>122</v>
      </c>
    </row>
    <row r="647" s="16" customFormat="1">
      <c r="A647" s="16"/>
      <c r="B647" s="274"/>
      <c r="C647" s="275"/>
      <c r="D647" s="228" t="s">
        <v>136</v>
      </c>
      <c r="E647" s="276" t="s">
        <v>20</v>
      </c>
      <c r="F647" s="277" t="s">
        <v>921</v>
      </c>
      <c r="G647" s="275"/>
      <c r="H647" s="278">
        <v>242.72000000000003</v>
      </c>
      <c r="I647" s="279"/>
      <c r="J647" s="275"/>
      <c r="K647" s="275"/>
      <c r="L647" s="280"/>
      <c r="M647" s="281"/>
      <c r="N647" s="282"/>
      <c r="O647" s="282"/>
      <c r="P647" s="282"/>
      <c r="Q647" s="282"/>
      <c r="R647" s="282"/>
      <c r="S647" s="282"/>
      <c r="T647" s="283"/>
      <c r="U647" s="16"/>
      <c r="V647" s="16"/>
      <c r="W647" s="16"/>
      <c r="X647" s="16"/>
      <c r="Y647" s="16"/>
      <c r="Z647" s="16"/>
      <c r="AA647" s="16"/>
      <c r="AB647" s="16"/>
      <c r="AC647" s="16"/>
      <c r="AD647" s="16"/>
      <c r="AE647" s="16"/>
      <c r="AT647" s="284" t="s">
        <v>136</v>
      </c>
      <c r="AU647" s="284" t="s">
        <v>81</v>
      </c>
      <c r="AV647" s="16" t="s">
        <v>146</v>
      </c>
      <c r="AW647" s="16" t="s">
        <v>33</v>
      </c>
      <c r="AX647" s="16" t="s">
        <v>72</v>
      </c>
      <c r="AY647" s="284" t="s">
        <v>122</v>
      </c>
    </row>
    <row r="648" s="13" customFormat="1">
      <c r="A648" s="13"/>
      <c r="B648" s="233"/>
      <c r="C648" s="234"/>
      <c r="D648" s="228" t="s">
        <v>136</v>
      </c>
      <c r="E648" s="235" t="s">
        <v>20</v>
      </c>
      <c r="F648" s="236" t="s">
        <v>937</v>
      </c>
      <c r="G648" s="234"/>
      <c r="H648" s="235" t="s">
        <v>20</v>
      </c>
      <c r="I648" s="237"/>
      <c r="J648" s="234"/>
      <c r="K648" s="234"/>
      <c r="L648" s="238"/>
      <c r="M648" s="239"/>
      <c r="N648" s="240"/>
      <c r="O648" s="240"/>
      <c r="P648" s="240"/>
      <c r="Q648" s="240"/>
      <c r="R648" s="240"/>
      <c r="S648" s="240"/>
      <c r="T648" s="241"/>
      <c r="U648" s="13"/>
      <c r="V648" s="13"/>
      <c r="W648" s="13"/>
      <c r="X648" s="13"/>
      <c r="Y648" s="13"/>
      <c r="Z648" s="13"/>
      <c r="AA648" s="13"/>
      <c r="AB648" s="13"/>
      <c r="AC648" s="13"/>
      <c r="AD648" s="13"/>
      <c r="AE648" s="13"/>
      <c r="AT648" s="242" t="s">
        <v>136</v>
      </c>
      <c r="AU648" s="242" t="s">
        <v>81</v>
      </c>
      <c r="AV648" s="13" t="s">
        <v>8</v>
      </c>
      <c r="AW648" s="13" t="s">
        <v>33</v>
      </c>
      <c r="AX648" s="13" t="s">
        <v>72</v>
      </c>
      <c r="AY648" s="242" t="s">
        <v>122</v>
      </c>
    </row>
    <row r="649" s="14" customFormat="1">
      <c r="A649" s="14"/>
      <c r="B649" s="243"/>
      <c r="C649" s="244"/>
      <c r="D649" s="228" t="s">
        <v>136</v>
      </c>
      <c r="E649" s="245" t="s">
        <v>20</v>
      </c>
      <c r="F649" s="246" t="s">
        <v>938</v>
      </c>
      <c r="G649" s="244"/>
      <c r="H649" s="247">
        <v>74.480000000000004</v>
      </c>
      <c r="I649" s="248"/>
      <c r="J649" s="244"/>
      <c r="K649" s="244"/>
      <c r="L649" s="249"/>
      <c r="M649" s="250"/>
      <c r="N649" s="251"/>
      <c r="O649" s="251"/>
      <c r="P649" s="251"/>
      <c r="Q649" s="251"/>
      <c r="R649" s="251"/>
      <c r="S649" s="251"/>
      <c r="T649" s="252"/>
      <c r="U649" s="14"/>
      <c r="V649" s="14"/>
      <c r="W649" s="14"/>
      <c r="X649" s="14"/>
      <c r="Y649" s="14"/>
      <c r="Z649" s="14"/>
      <c r="AA649" s="14"/>
      <c r="AB649" s="14"/>
      <c r="AC649" s="14"/>
      <c r="AD649" s="14"/>
      <c r="AE649" s="14"/>
      <c r="AT649" s="253" t="s">
        <v>136</v>
      </c>
      <c r="AU649" s="253" t="s">
        <v>81</v>
      </c>
      <c r="AV649" s="14" t="s">
        <v>81</v>
      </c>
      <c r="AW649" s="14" t="s">
        <v>33</v>
      </c>
      <c r="AX649" s="14" t="s">
        <v>72</v>
      </c>
      <c r="AY649" s="253" t="s">
        <v>122</v>
      </c>
    </row>
    <row r="650" s="14" customFormat="1">
      <c r="A650" s="14"/>
      <c r="B650" s="243"/>
      <c r="C650" s="244"/>
      <c r="D650" s="228" t="s">
        <v>136</v>
      </c>
      <c r="E650" s="245" t="s">
        <v>20</v>
      </c>
      <c r="F650" s="246" t="s">
        <v>939</v>
      </c>
      <c r="G650" s="244"/>
      <c r="H650" s="247">
        <v>20.620000000000001</v>
      </c>
      <c r="I650" s="248"/>
      <c r="J650" s="244"/>
      <c r="K650" s="244"/>
      <c r="L650" s="249"/>
      <c r="M650" s="250"/>
      <c r="N650" s="251"/>
      <c r="O650" s="251"/>
      <c r="P650" s="251"/>
      <c r="Q650" s="251"/>
      <c r="R650" s="251"/>
      <c r="S650" s="251"/>
      <c r="T650" s="252"/>
      <c r="U650" s="14"/>
      <c r="V650" s="14"/>
      <c r="W650" s="14"/>
      <c r="X650" s="14"/>
      <c r="Y650" s="14"/>
      <c r="Z650" s="14"/>
      <c r="AA650" s="14"/>
      <c r="AB650" s="14"/>
      <c r="AC650" s="14"/>
      <c r="AD650" s="14"/>
      <c r="AE650" s="14"/>
      <c r="AT650" s="253" t="s">
        <v>136</v>
      </c>
      <c r="AU650" s="253" t="s">
        <v>81</v>
      </c>
      <c r="AV650" s="14" t="s">
        <v>81</v>
      </c>
      <c r="AW650" s="14" t="s">
        <v>33</v>
      </c>
      <c r="AX650" s="14" t="s">
        <v>72</v>
      </c>
      <c r="AY650" s="253" t="s">
        <v>122</v>
      </c>
    </row>
    <row r="651" s="14" customFormat="1">
      <c r="A651" s="14"/>
      <c r="B651" s="243"/>
      <c r="C651" s="244"/>
      <c r="D651" s="228" t="s">
        <v>136</v>
      </c>
      <c r="E651" s="245" t="s">
        <v>20</v>
      </c>
      <c r="F651" s="246" t="s">
        <v>940</v>
      </c>
      <c r="G651" s="244"/>
      <c r="H651" s="247">
        <v>46.439999999999998</v>
      </c>
      <c r="I651" s="248"/>
      <c r="J651" s="244"/>
      <c r="K651" s="244"/>
      <c r="L651" s="249"/>
      <c r="M651" s="250"/>
      <c r="N651" s="251"/>
      <c r="O651" s="251"/>
      <c r="P651" s="251"/>
      <c r="Q651" s="251"/>
      <c r="R651" s="251"/>
      <c r="S651" s="251"/>
      <c r="T651" s="252"/>
      <c r="U651" s="14"/>
      <c r="V651" s="14"/>
      <c r="W651" s="14"/>
      <c r="X651" s="14"/>
      <c r="Y651" s="14"/>
      <c r="Z651" s="14"/>
      <c r="AA651" s="14"/>
      <c r="AB651" s="14"/>
      <c r="AC651" s="14"/>
      <c r="AD651" s="14"/>
      <c r="AE651" s="14"/>
      <c r="AT651" s="253" t="s">
        <v>136</v>
      </c>
      <c r="AU651" s="253" t="s">
        <v>81</v>
      </c>
      <c r="AV651" s="14" t="s">
        <v>81</v>
      </c>
      <c r="AW651" s="14" t="s">
        <v>33</v>
      </c>
      <c r="AX651" s="14" t="s">
        <v>72</v>
      </c>
      <c r="AY651" s="253" t="s">
        <v>122</v>
      </c>
    </row>
    <row r="652" s="14" customFormat="1">
      <c r="A652" s="14"/>
      <c r="B652" s="243"/>
      <c r="C652" s="244"/>
      <c r="D652" s="228" t="s">
        <v>136</v>
      </c>
      <c r="E652" s="245" t="s">
        <v>20</v>
      </c>
      <c r="F652" s="246" t="s">
        <v>941</v>
      </c>
      <c r="G652" s="244"/>
      <c r="H652" s="247">
        <v>133.96000000000001</v>
      </c>
      <c r="I652" s="248"/>
      <c r="J652" s="244"/>
      <c r="K652" s="244"/>
      <c r="L652" s="249"/>
      <c r="M652" s="250"/>
      <c r="N652" s="251"/>
      <c r="O652" s="251"/>
      <c r="P652" s="251"/>
      <c r="Q652" s="251"/>
      <c r="R652" s="251"/>
      <c r="S652" s="251"/>
      <c r="T652" s="252"/>
      <c r="U652" s="14"/>
      <c r="V652" s="14"/>
      <c r="W652" s="14"/>
      <c r="X652" s="14"/>
      <c r="Y652" s="14"/>
      <c r="Z652" s="14"/>
      <c r="AA652" s="14"/>
      <c r="AB652" s="14"/>
      <c r="AC652" s="14"/>
      <c r="AD652" s="14"/>
      <c r="AE652" s="14"/>
      <c r="AT652" s="253" t="s">
        <v>136</v>
      </c>
      <c r="AU652" s="253" t="s">
        <v>81</v>
      </c>
      <c r="AV652" s="14" t="s">
        <v>81</v>
      </c>
      <c r="AW652" s="14" t="s">
        <v>33</v>
      </c>
      <c r="AX652" s="14" t="s">
        <v>72</v>
      </c>
      <c r="AY652" s="253" t="s">
        <v>122</v>
      </c>
    </row>
    <row r="653" s="14" customFormat="1">
      <c r="A653" s="14"/>
      <c r="B653" s="243"/>
      <c r="C653" s="244"/>
      <c r="D653" s="228" t="s">
        <v>136</v>
      </c>
      <c r="E653" s="245" t="s">
        <v>20</v>
      </c>
      <c r="F653" s="246" t="s">
        <v>942</v>
      </c>
      <c r="G653" s="244"/>
      <c r="H653" s="247">
        <v>69.019999999999996</v>
      </c>
      <c r="I653" s="248"/>
      <c r="J653" s="244"/>
      <c r="K653" s="244"/>
      <c r="L653" s="249"/>
      <c r="M653" s="250"/>
      <c r="N653" s="251"/>
      <c r="O653" s="251"/>
      <c r="P653" s="251"/>
      <c r="Q653" s="251"/>
      <c r="R653" s="251"/>
      <c r="S653" s="251"/>
      <c r="T653" s="252"/>
      <c r="U653" s="14"/>
      <c r="V653" s="14"/>
      <c r="W653" s="14"/>
      <c r="X653" s="14"/>
      <c r="Y653" s="14"/>
      <c r="Z653" s="14"/>
      <c r="AA653" s="14"/>
      <c r="AB653" s="14"/>
      <c r="AC653" s="14"/>
      <c r="AD653" s="14"/>
      <c r="AE653" s="14"/>
      <c r="AT653" s="253" t="s">
        <v>136</v>
      </c>
      <c r="AU653" s="253" t="s">
        <v>81</v>
      </c>
      <c r="AV653" s="14" t="s">
        <v>81</v>
      </c>
      <c r="AW653" s="14" t="s">
        <v>33</v>
      </c>
      <c r="AX653" s="14" t="s">
        <v>72</v>
      </c>
      <c r="AY653" s="253" t="s">
        <v>122</v>
      </c>
    </row>
    <row r="654" s="14" customFormat="1">
      <c r="A654" s="14"/>
      <c r="B654" s="243"/>
      <c r="C654" s="244"/>
      <c r="D654" s="228" t="s">
        <v>136</v>
      </c>
      <c r="E654" s="245" t="s">
        <v>20</v>
      </c>
      <c r="F654" s="246" t="s">
        <v>943</v>
      </c>
      <c r="G654" s="244"/>
      <c r="H654" s="247">
        <v>25.420000000000002</v>
      </c>
      <c r="I654" s="248"/>
      <c r="J654" s="244"/>
      <c r="K654" s="244"/>
      <c r="L654" s="249"/>
      <c r="M654" s="250"/>
      <c r="N654" s="251"/>
      <c r="O654" s="251"/>
      <c r="P654" s="251"/>
      <c r="Q654" s="251"/>
      <c r="R654" s="251"/>
      <c r="S654" s="251"/>
      <c r="T654" s="252"/>
      <c r="U654" s="14"/>
      <c r="V654" s="14"/>
      <c r="W654" s="14"/>
      <c r="X654" s="14"/>
      <c r="Y654" s="14"/>
      <c r="Z654" s="14"/>
      <c r="AA654" s="14"/>
      <c r="AB654" s="14"/>
      <c r="AC654" s="14"/>
      <c r="AD654" s="14"/>
      <c r="AE654" s="14"/>
      <c r="AT654" s="253" t="s">
        <v>136</v>
      </c>
      <c r="AU654" s="253" t="s">
        <v>81</v>
      </c>
      <c r="AV654" s="14" t="s">
        <v>81</v>
      </c>
      <c r="AW654" s="14" t="s">
        <v>33</v>
      </c>
      <c r="AX654" s="14" t="s">
        <v>72</v>
      </c>
      <c r="AY654" s="253" t="s">
        <v>122</v>
      </c>
    </row>
    <row r="655" s="14" customFormat="1">
      <c r="A655" s="14"/>
      <c r="B655" s="243"/>
      <c r="C655" s="244"/>
      <c r="D655" s="228" t="s">
        <v>136</v>
      </c>
      <c r="E655" s="245" t="s">
        <v>20</v>
      </c>
      <c r="F655" s="246" t="s">
        <v>944</v>
      </c>
      <c r="G655" s="244"/>
      <c r="H655" s="247">
        <v>12.119999999999999</v>
      </c>
      <c r="I655" s="248"/>
      <c r="J655" s="244"/>
      <c r="K655" s="244"/>
      <c r="L655" s="249"/>
      <c r="M655" s="250"/>
      <c r="N655" s="251"/>
      <c r="O655" s="251"/>
      <c r="P655" s="251"/>
      <c r="Q655" s="251"/>
      <c r="R655" s="251"/>
      <c r="S655" s="251"/>
      <c r="T655" s="252"/>
      <c r="U655" s="14"/>
      <c r="V655" s="14"/>
      <c r="W655" s="14"/>
      <c r="X655" s="14"/>
      <c r="Y655" s="14"/>
      <c r="Z655" s="14"/>
      <c r="AA655" s="14"/>
      <c r="AB655" s="14"/>
      <c r="AC655" s="14"/>
      <c r="AD655" s="14"/>
      <c r="AE655" s="14"/>
      <c r="AT655" s="253" t="s">
        <v>136</v>
      </c>
      <c r="AU655" s="253" t="s">
        <v>81</v>
      </c>
      <c r="AV655" s="14" t="s">
        <v>81</v>
      </c>
      <c r="AW655" s="14" t="s">
        <v>33</v>
      </c>
      <c r="AX655" s="14" t="s">
        <v>72</v>
      </c>
      <c r="AY655" s="253" t="s">
        <v>122</v>
      </c>
    </row>
    <row r="656" s="16" customFormat="1">
      <c r="A656" s="16"/>
      <c r="B656" s="274"/>
      <c r="C656" s="275"/>
      <c r="D656" s="228" t="s">
        <v>136</v>
      </c>
      <c r="E656" s="276" t="s">
        <v>20</v>
      </c>
      <c r="F656" s="277" t="s">
        <v>921</v>
      </c>
      <c r="G656" s="275"/>
      <c r="H656" s="278">
        <v>382.06</v>
      </c>
      <c r="I656" s="279"/>
      <c r="J656" s="275"/>
      <c r="K656" s="275"/>
      <c r="L656" s="280"/>
      <c r="M656" s="281"/>
      <c r="N656" s="282"/>
      <c r="O656" s="282"/>
      <c r="P656" s="282"/>
      <c r="Q656" s="282"/>
      <c r="R656" s="282"/>
      <c r="S656" s="282"/>
      <c r="T656" s="283"/>
      <c r="U656" s="16"/>
      <c r="V656" s="16"/>
      <c r="W656" s="16"/>
      <c r="X656" s="16"/>
      <c r="Y656" s="16"/>
      <c r="Z656" s="16"/>
      <c r="AA656" s="16"/>
      <c r="AB656" s="16"/>
      <c r="AC656" s="16"/>
      <c r="AD656" s="16"/>
      <c r="AE656" s="16"/>
      <c r="AT656" s="284" t="s">
        <v>136</v>
      </c>
      <c r="AU656" s="284" t="s">
        <v>81</v>
      </c>
      <c r="AV656" s="16" t="s">
        <v>146</v>
      </c>
      <c r="AW656" s="16" t="s">
        <v>33</v>
      </c>
      <c r="AX656" s="16" t="s">
        <v>72</v>
      </c>
      <c r="AY656" s="284" t="s">
        <v>122</v>
      </c>
    </row>
    <row r="657" s="13" customFormat="1">
      <c r="A657" s="13"/>
      <c r="B657" s="233"/>
      <c r="C657" s="234"/>
      <c r="D657" s="228" t="s">
        <v>136</v>
      </c>
      <c r="E657" s="235" t="s">
        <v>20</v>
      </c>
      <c r="F657" s="236" t="s">
        <v>945</v>
      </c>
      <c r="G657" s="234"/>
      <c r="H657" s="235" t="s">
        <v>20</v>
      </c>
      <c r="I657" s="237"/>
      <c r="J657" s="234"/>
      <c r="K657" s="234"/>
      <c r="L657" s="238"/>
      <c r="M657" s="239"/>
      <c r="N657" s="240"/>
      <c r="O657" s="240"/>
      <c r="P657" s="240"/>
      <c r="Q657" s="240"/>
      <c r="R657" s="240"/>
      <c r="S657" s="240"/>
      <c r="T657" s="241"/>
      <c r="U657" s="13"/>
      <c r="V657" s="13"/>
      <c r="W657" s="13"/>
      <c r="X657" s="13"/>
      <c r="Y657" s="13"/>
      <c r="Z657" s="13"/>
      <c r="AA657" s="13"/>
      <c r="AB657" s="13"/>
      <c r="AC657" s="13"/>
      <c r="AD657" s="13"/>
      <c r="AE657" s="13"/>
      <c r="AT657" s="242" t="s">
        <v>136</v>
      </c>
      <c r="AU657" s="242" t="s">
        <v>81</v>
      </c>
      <c r="AV657" s="13" t="s">
        <v>8</v>
      </c>
      <c r="AW657" s="13" t="s">
        <v>33</v>
      </c>
      <c r="AX657" s="13" t="s">
        <v>72</v>
      </c>
      <c r="AY657" s="242" t="s">
        <v>122</v>
      </c>
    </row>
    <row r="658" s="14" customFormat="1">
      <c r="A658" s="14"/>
      <c r="B658" s="243"/>
      <c r="C658" s="244"/>
      <c r="D658" s="228" t="s">
        <v>136</v>
      </c>
      <c r="E658" s="245" t="s">
        <v>20</v>
      </c>
      <c r="F658" s="246" t="s">
        <v>946</v>
      </c>
      <c r="G658" s="244"/>
      <c r="H658" s="247">
        <v>14.18</v>
      </c>
      <c r="I658" s="248"/>
      <c r="J658" s="244"/>
      <c r="K658" s="244"/>
      <c r="L658" s="249"/>
      <c r="M658" s="250"/>
      <c r="N658" s="251"/>
      <c r="O658" s="251"/>
      <c r="P658" s="251"/>
      <c r="Q658" s="251"/>
      <c r="R658" s="251"/>
      <c r="S658" s="251"/>
      <c r="T658" s="252"/>
      <c r="U658" s="14"/>
      <c r="V658" s="14"/>
      <c r="W658" s="14"/>
      <c r="X658" s="14"/>
      <c r="Y658" s="14"/>
      <c r="Z658" s="14"/>
      <c r="AA658" s="14"/>
      <c r="AB658" s="14"/>
      <c r="AC658" s="14"/>
      <c r="AD658" s="14"/>
      <c r="AE658" s="14"/>
      <c r="AT658" s="253" t="s">
        <v>136</v>
      </c>
      <c r="AU658" s="253" t="s">
        <v>81</v>
      </c>
      <c r="AV658" s="14" t="s">
        <v>81</v>
      </c>
      <c r="AW658" s="14" t="s">
        <v>33</v>
      </c>
      <c r="AX658" s="14" t="s">
        <v>72</v>
      </c>
      <c r="AY658" s="253" t="s">
        <v>122</v>
      </c>
    </row>
    <row r="659" s="14" customFormat="1">
      <c r="A659" s="14"/>
      <c r="B659" s="243"/>
      <c r="C659" s="244"/>
      <c r="D659" s="228" t="s">
        <v>136</v>
      </c>
      <c r="E659" s="245" t="s">
        <v>20</v>
      </c>
      <c r="F659" s="246" t="s">
        <v>947</v>
      </c>
      <c r="G659" s="244"/>
      <c r="H659" s="247">
        <v>17.879999999999999</v>
      </c>
      <c r="I659" s="248"/>
      <c r="J659" s="244"/>
      <c r="K659" s="244"/>
      <c r="L659" s="249"/>
      <c r="M659" s="250"/>
      <c r="N659" s="251"/>
      <c r="O659" s="251"/>
      <c r="P659" s="251"/>
      <c r="Q659" s="251"/>
      <c r="R659" s="251"/>
      <c r="S659" s="251"/>
      <c r="T659" s="252"/>
      <c r="U659" s="14"/>
      <c r="V659" s="14"/>
      <c r="W659" s="14"/>
      <c r="X659" s="14"/>
      <c r="Y659" s="14"/>
      <c r="Z659" s="14"/>
      <c r="AA659" s="14"/>
      <c r="AB659" s="14"/>
      <c r="AC659" s="14"/>
      <c r="AD659" s="14"/>
      <c r="AE659" s="14"/>
      <c r="AT659" s="253" t="s">
        <v>136</v>
      </c>
      <c r="AU659" s="253" t="s">
        <v>81</v>
      </c>
      <c r="AV659" s="14" t="s">
        <v>81</v>
      </c>
      <c r="AW659" s="14" t="s">
        <v>33</v>
      </c>
      <c r="AX659" s="14" t="s">
        <v>72</v>
      </c>
      <c r="AY659" s="253" t="s">
        <v>122</v>
      </c>
    </row>
    <row r="660" s="14" customFormat="1">
      <c r="A660" s="14"/>
      <c r="B660" s="243"/>
      <c r="C660" s="244"/>
      <c r="D660" s="228" t="s">
        <v>136</v>
      </c>
      <c r="E660" s="245" t="s">
        <v>20</v>
      </c>
      <c r="F660" s="246" t="s">
        <v>948</v>
      </c>
      <c r="G660" s="244"/>
      <c r="H660" s="247">
        <v>24.98</v>
      </c>
      <c r="I660" s="248"/>
      <c r="J660" s="244"/>
      <c r="K660" s="244"/>
      <c r="L660" s="249"/>
      <c r="M660" s="250"/>
      <c r="N660" s="251"/>
      <c r="O660" s="251"/>
      <c r="P660" s="251"/>
      <c r="Q660" s="251"/>
      <c r="R660" s="251"/>
      <c r="S660" s="251"/>
      <c r="T660" s="252"/>
      <c r="U660" s="14"/>
      <c r="V660" s="14"/>
      <c r="W660" s="14"/>
      <c r="X660" s="14"/>
      <c r="Y660" s="14"/>
      <c r="Z660" s="14"/>
      <c r="AA660" s="14"/>
      <c r="AB660" s="14"/>
      <c r="AC660" s="14"/>
      <c r="AD660" s="14"/>
      <c r="AE660" s="14"/>
      <c r="AT660" s="253" t="s">
        <v>136</v>
      </c>
      <c r="AU660" s="253" t="s">
        <v>81</v>
      </c>
      <c r="AV660" s="14" t="s">
        <v>81</v>
      </c>
      <c r="AW660" s="14" t="s">
        <v>33</v>
      </c>
      <c r="AX660" s="14" t="s">
        <v>72</v>
      </c>
      <c r="AY660" s="253" t="s">
        <v>122</v>
      </c>
    </row>
    <row r="661" s="14" customFormat="1">
      <c r="A661" s="14"/>
      <c r="B661" s="243"/>
      <c r="C661" s="244"/>
      <c r="D661" s="228" t="s">
        <v>136</v>
      </c>
      <c r="E661" s="245" t="s">
        <v>20</v>
      </c>
      <c r="F661" s="246" t="s">
        <v>949</v>
      </c>
      <c r="G661" s="244"/>
      <c r="H661" s="247">
        <v>12.02</v>
      </c>
      <c r="I661" s="248"/>
      <c r="J661" s="244"/>
      <c r="K661" s="244"/>
      <c r="L661" s="249"/>
      <c r="M661" s="250"/>
      <c r="N661" s="251"/>
      <c r="O661" s="251"/>
      <c r="P661" s="251"/>
      <c r="Q661" s="251"/>
      <c r="R661" s="251"/>
      <c r="S661" s="251"/>
      <c r="T661" s="252"/>
      <c r="U661" s="14"/>
      <c r="V661" s="14"/>
      <c r="W661" s="14"/>
      <c r="X661" s="14"/>
      <c r="Y661" s="14"/>
      <c r="Z661" s="14"/>
      <c r="AA661" s="14"/>
      <c r="AB661" s="14"/>
      <c r="AC661" s="14"/>
      <c r="AD661" s="14"/>
      <c r="AE661" s="14"/>
      <c r="AT661" s="253" t="s">
        <v>136</v>
      </c>
      <c r="AU661" s="253" t="s">
        <v>81</v>
      </c>
      <c r="AV661" s="14" t="s">
        <v>81</v>
      </c>
      <c r="AW661" s="14" t="s">
        <v>33</v>
      </c>
      <c r="AX661" s="14" t="s">
        <v>72</v>
      </c>
      <c r="AY661" s="253" t="s">
        <v>122</v>
      </c>
    </row>
    <row r="662" s="14" customFormat="1">
      <c r="A662" s="14"/>
      <c r="B662" s="243"/>
      <c r="C662" s="244"/>
      <c r="D662" s="228" t="s">
        <v>136</v>
      </c>
      <c r="E662" s="245" t="s">
        <v>20</v>
      </c>
      <c r="F662" s="246" t="s">
        <v>950</v>
      </c>
      <c r="G662" s="244"/>
      <c r="H662" s="247">
        <v>20.620000000000001</v>
      </c>
      <c r="I662" s="248"/>
      <c r="J662" s="244"/>
      <c r="K662" s="244"/>
      <c r="L662" s="249"/>
      <c r="M662" s="250"/>
      <c r="N662" s="251"/>
      <c r="O662" s="251"/>
      <c r="P662" s="251"/>
      <c r="Q662" s="251"/>
      <c r="R662" s="251"/>
      <c r="S662" s="251"/>
      <c r="T662" s="252"/>
      <c r="U662" s="14"/>
      <c r="V662" s="14"/>
      <c r="W662" s="14"/>
      <c r="X662" s="14"/>
      <c r="Y662" s="14"/>
      <c r="Z662" s="14"/>
      <c r="AA662" s="14"/>
      <c r="AB662" s="14"/>
      <c r="AC662" s="14"/>
      <c r="AD662" s="14"/>
      <c r="AE662" s="14"/>
      <c r="AT662" s="253" t="s">
        <v>136</v>
      </c>
      <c r="AU662" s="253" t="s">
        <v>81</v>
      </c>
      <c r="AV662" s="14" t="s">
        <v>81</v>
      </c>
      <c r="AW662" s="14" t="s">
        <v>33</v>
      </c>
      <c r="AX662" s="14" t="s">
        <v>72</v>
      </c>
      <c r="AY662" s="253" t="s">
        <v>122</v>
      </c>
    </row>
    <row r="663" s="14" customFormat="1">
      <c r="A663" s="14"/>
      <c r="B663" s="243"/>
      <c r="C663" s="244"/>
      <c r="D663" s="228" t="s">
        <v>136</v>
      </c>
      <c r="E663" s="245" t="s">
        <v>20</v>
      </c>
      <c r="F663" s="246" t="s">
        <v>951</v>
      </c>
      <c r="G663" s="244"/>
      <c r="H663" s="247">
        <v>134.84</v>
      </c>
      <c r="I663" s="248"/>
      <c r="J663" s="244"/>
      <c r="K663" s="244"/>
      <c r="L663" s="249"/>
      <c r="M663" s="250"/>
      <c r="N663" s="251"/>
      <c r="O663" s="251"/>
      <c r="P663" s="251"/>
      <c r="Q663" s="251"/>
      <c r="R663" s="251"/>
      <c r="S663" s="251"/>
      <c r="T663" s="252"/>
      <c r="U663" s="14"/>
      <c r="V663" s="14"/>
      <c r="W663" s="14"/>
      <c r="X663" s="14"/>
      <c r="Y663" s="14"/>
      <c r="Z663" s="14"/>
      <c r="AA663" s="14"/>
      <c r="AB663" s="14"/>
      <c r="AC663" s="14"/>
      <c r="AD663" s="14"/>
      <c r="AE663" s="14"/>
      <c r="AT663" s="253" t="s">
        <v>136</v>
      </c>
      <c r="AU663" s="253" t="s">
        <v>81</v>
      </c>
      <c r="AV663" s="14" t="s">
        <v>81</v>
      </c>
      <c r="AW663" s="14" t="s">
        <v>33</v>
      </c>
      <c r="AX663" s="14" t="s">
        <v>72</v>
      </c>
      <c r="AY663" s="253" t="s">
        <v>122</v>
      </c>
    </row>
    <row r="664" s="14" customFormat="1">
      <c r="A664" s="14"/>
      <c r="B664" s="243"/>
      <c r="C664" s="244"/>
      <c r="D664" s="228" t="s">
        <v>136</v>
      </c>
      <c r="E664" s="245" t="s">
        <v>20</v>
      </c>
      <c r="F664" s="246" t="s">
        <v>952</v>
      </c>
      <c r="G664" s="244"/>
      <c r="H664" s="247">
        <v>29.579999999999998</v>
      </c>
      <c r="I664" s="248"/>
      <c r="J664" s="244"/>
      <c r="K664" s="244"/>
      <c r="L664" s="249"/>
      <c r="M664" s="250"/>
      <c r="N664" s="251"/>
      <c r="O664" s="251"/>
      <c r="P664" s="251"/>
      <c r="Q664" s="251"/>
      <c r="R664" s="251"/>
      <c r="S664" s="251"/>
      <c r="T664" s="252"/>
      <c r="U664" s="14"/>
      <c r="V664" s="14"/>
      <c r="W664" s="14"/>
      <c r="X664" s="14"/>
      <c r="Y664" s="14"/>
      <c r="Z664" s="14"/>
      <c r="AA664" s="14"/>
      <c r="AB664" s="14"/>
      <c r="AC664" s="14"/>
      <c r="AD664" s="14"/>
      <c r="AE664" s="14"/>
      <c r="AT664" s="253" t="s">
        <v>136</v>
      </c>
      <c r="AU664" s="253" t="s">
        <v>81</v>
      </c>
      <c r="AV664" s="14" t="s">
        <v>81</v>
      </c>
      <c r="AW664" s="14" t="s">
        <v>33</v>
      </c>
      <c r="AX664" s="14" t="s">
        <v>72</v>
      </c>
      <c r="AY664" s="253" t="s">
        <v>122</v>
      </c>
    </row>
    <row r="665" s="14" customFormat="1">
      <c r="A665" s="14"/>
      <c r="B665" s="243"/>
      <c r="C665" s="244"/>
      <c r="D665" s="228" t="s">
        <v>136</v>
      </c>
      <c r="E665" s="245" t="s">
        <v>20</v>
      </c>
      <c r="F665" s="246" t="s">
        <v>953</v>
      </c>
      <c r="G665" s="244"/>
      <c r="H665" s="247">
        <v>16.899999999999999</v>
      </c>
      <c r="I665" s="248"/>
      <c r="J665" s="244"/>
      <c r="K665" s="244"/>
      <c r="L665" s="249"/>
      <c r="M665" s="250"/>
      <c r="N665" s="251"/>
      <c r="O665" s="251"/>
      <c r="P665" s="251"/>
      <c r="Q665" s="251"/>
      <c r="R665" s="251"/>
      <c r="S665" s="251"/>
      <c r="T665" s="252"/>
      <c r="U665" s="14"/>
      <c r="V665" s="14"/>
      <c r="W665" s="14"/>
      <c r="X665" s="14"/>
      <c r="Y665" s="14"/>
      <c r="Z665" s="14"/>
      <c r="AA665" s="14"/>
      <c r="AB665" s="14"/>
      <c r="AC665" s="14"/>
      <c r="AD665" s="14"/>
      <c r="AE665" s="14"/>
      <c r="AT665" s="253" t="s">
        <v>136</v>
      </c>
      <c r="AU665" s="253" t="s">
        <v>81</v>
      </c>
      <c r="AV665" s="14" t="s">
        <v>81</v>
      </c>
      <c r="AW665" s="14" t="s">
        <v>33</v>
      </c>
      <c r="AX665" s="14" t="s">
        <v>72</v>
      </c>
      <c r="AY665" s="253" t="s">
        <v>122</v>
      </c>
    </row>
    <row r="666" s="16" customFormat="1">
      <c r="A666" s="16"/>
      <c r="B666" s="274"/>
      <c r="C666" s="275"/>
      <c r="D666" s="228" t="s">
        <v>136</v>
      </c>
      <c r="E666" s="276" t="s">
        <v>20</v>
      </c>
      <c r="F666" s="277" t="s">
        <v>921</v>
      </c>
      <c r="G666" s="275"/>
      <c r="H666" s="278">
        <v>271</v>
      </c>
      <c r="I666" s="279"/>
      <c r="J666" s="275"/>
      <c r="K666" s="275"/>
      <c r="L666" s="280"/>
      <c r="M666" s="281"/>
      <c r="N666" s="282"/>
      <c r="O666" s="282"/>
      <c r="P666" s="282"/>
      <c r="Q666" s="282"/>
      <c r="R666" s="282"/>
      <c r="S666" s="282"/>
      <c r="T666" s="283"/>
      <c r="U666" s="16"/>
      <c r="V666" s="16"/>
      <c r="W666" s="16"/>
      <c r="X666" s="16"/>
      <c r="Y666" s="16"/>
      <c r="Z666" s="16"/>
      <c r="AA666" s="16"/>
      <c r="AB666" s="16"/>
      <c r="AC666" s="16"/>
      <c r="AD666" s="16"/>
      <c r="AE666" s="16"/>
      <c r="AT666" s="284" t="s">
        <v>136</v>
      </c>
      <c r="AU666" s="284" t="s">
        <v>81</v>
      </c>
      <c r="AV666" s="16" t="s">
        <v>146</v>
      </c>
      <c r="AW666" s="16" t="s">
        <v>33</v>
      </c>
      <c r="AX666" s="16" t="s">
        <v>72</v>
      </c>
      <c r="AY666" s="284" t="s">
        <v>122</v>
      </c>
    </row>
    <row r="667" s="14" customFormat="1">
      <c r="A667" s="14"/>
      <c r="B667" s="243"/>
      <c r="C667" s="244"/>
      <c r="D667" s="228" t="s">
        <v>136</v>
      </c>
      <c r="E667" s="245" t="s">
        <v>20</v>
      </c>
      <c r="F667" s="246" t="s">
        <v>954</v>
      </c>
      <c r="G667" s="244"/>
      <c r="H667" s="247">
        <v>1338.4000000000001</v>
      </c>
      <c r="I667" s="248"/>
      <c r="J667" s="244"/>
      <c r="K667" s="244"/>
      <c r="L667" s="249"/>
      <c r="M667" s="250"/>
      <c r="N667" s="251"/>
      <c r="O667" s="251"/>
      <c r="P667" s="251"/>
      <c r="Q667" s="251"/>
      <c r="R667" s="251"/>
      <c r="S667" s="251"/>
      <c r="T667" s="252"/>
      <c r="U667" s="14"/>
      <c r="V667" s="14"/>
      <c r="W667" s="14"/>
      <c r="X667" s="14"/>
      <c r="Y667" s="14"/>
      <c r="Z667" s="14"/>
      <c r="AA667" s="14"/>
      <c r="AB667" s="14"/>
      <c r="AC667" s="14"/>
      <c r="AD667" s="14"/>
      <c r="AE667" s="14"/>
      <c r="AT667" s="253" t="s">
        <v>136</v>
      </c>
      <c r="AU667" s="253" t="s">
        <v>81</v>
      </c>
      <c r="AV667" s="14" t="s">
        <v>81</v>
      </c>
      <c r="AW667" s="14" t="s">
        <v>33</v>
      </c>
      <c r="AX667" s="14" t="s">
        <v>72</v>
      </c>
      <c r="AY667" s="253" t="s">
        <v>122</v>
      </c>
    </row>
    <row r="668" s="16" customFormat="1">
      <c r="A668" s="16"/>
      <c r="B668" s="274"/>
      <c r="C668" s="275"/>
      <c r="D668" s="228" t="s">
        <v>136</v>
      </c>
      <c r="E668" s="276" t="s">
        <v>20</v>
      </c>
      <c r="F668" s="277" t="s">
        <v>921</v>
      </c>
      <c r="G668" s="275"/>
      <c r="H668" s="278">
        <v>1338.4000000000001</v>
      </c>
      <c r="I668" s="279"/>
      <c r="J668" s="275"/>
      <c r="K668" s="275"/>
      <c r="L668" s="280"/>
      <c r="M668" s="281"/>
      <c r="N668" s="282"/>
      <c r="O668" s="282"/>
      <c r="P668" s="282"/>
      <c r="Q668" s="282"/>
      <c r="R668" s="282"/>
      <c r="S668" s="282"/>
      <c r="T668" s="283"/>
      <c r="U668" s="16"/>
      <c r="V668" s="16"/>
      <c r="W668" s="16"/>
      <c r="X668" s="16"/>
      <c r="Y668" s="16"/>
      <c r="Z668" s="16"/>
      <c r="AA668" s="16"/>
      <c r="AB668" s="16"/>
      <c r="AC668" s="16"/>
      <c r="AD668" s="16"/>
      <c r="AE668" s="16"/>
      <c r="AT668" s="284" t="s">
        <v>136</v>
      </c>
      <c r="AU668" s="284" t="s">
        <v>81</v>
      </c>
      <c r="AV668" s="16" t="s">
        <v>146</v>
      </c>
      <c r="AW668" s="16" t="s">
        <v>33</v>
      </c>
      <c r="AX668" s="16" t="s">
        <v>72</v>
      </c>
      <c r="AY668" s="284" t="s">
        <v>122</v>
      </c>
    </row>
    <row r="669" s="15" customFormat="1">
      <c r="A669" s="15"/>
      <c r="B669" s="263"/>
      <c r="C669" s="264"/>
      <c r="D669" s="228" t="s">
        <v>136</v>
      </c>
      <c r="E669" s="265" t="s">
        <v>20</v>
      </c>
      <c r="F669" s="266" t="s">
        <v>514</v>
      </c>
      <c r="G669" s="264"/>
      <c r="H669" s="267">
        <v>4975.1700000000001</v>
      </c>
      <c r="I669" s="268"/>
      <c r="J669" s="264"/>
      <c r="K669" s="264"/>
      <c r="L669" s="269"/>
      <c r="M669" s="270"/>
      <c r="N669" s="271"/>
      <c r="O669" s="271"/>
      <c r="P669" s="271"/>
      <c r="Q669" s="271"/>
      <c r="R669" s="271"/>
      <c r="S669" s="271"/>
      <c r="T669" s="272"/>
      <c r="U669" s="15"/>
      <c r="V669" s="15"/>
      <c r="W669" s="15"/>
      <c r="X669" s="15"/>
      <c r="Y669" s="15"/>
      <c r="Z669" s="15"/>
      <c r="AA669" s="15"/>
      <c r="AB669" s="15"/>
      <c r="AC669" s="15"/>
      <c r="AD669" s="15"/>
      <c r="AE669" s="15"/>
      <c r="AT669" s="273" t="s">
        <v>136</v>
      </c>
      <c r="AU669" s="273" t="s">
        <v>81</v>
      </c>
      <c r="AV669" s="15" t="s">
        <v>130</v>
      </c>
      <c r="AW669" s="15" t="s">
        <v>33</v>
      </c>
      <c r="AX669" s="15" t="s">
        <v>8</v>
      </c>
      <c r="AY669" s="273" t="s">
        <v>122</v>
      </c>
    </row>
    <row r="670" s="12" customFormat="1" ht="22.8" customHeight="1">
      <c r="A670" s="12"/>
      <c r="B670" s="200"/>
      <c r="C670" s="201"/>
      <c r="D670" s="202" t="s">
        <v>71</v>
      </c>
      <c r="E670" s="214" t="s">
        <v>955</v>
      </c>
      <c r="F670" s="214" t="s">
        <v>956</v>
      </c>
      <c r="G670" s="201"/>
      <c r="H670" s="201"/>
      <c r="I670" s="204"/>
      <c r="J670" s="215">
        <f>BK670</f>
        <v>0</v>
      </c>
      <c r="K670" s="201"/>
      <c r="L670" s="206"/>
      <c r="M670" s="207"/>
      <c r="N670" s="208"/>
      <c r="O670" s="208"/>
      <c r="P670" s="209">
        <f>SUM(P671:P676)</f>
        <v>0</v>
      </c>
      <c r="Q670" s="208"/>
      <c r="R670" s="209">
        <f>SUM(R671:R676)</f>
        <v>0.37729999999999997</v>
      </c>
      <c r="S670" s="208"/>
      <c r="T670" s="210">
        <f>SUM(T671:T676)</f>
        <v>0</v>
      </c>
      <c r="U670" s="12"/>
      <c r="V670" s="12"/>
      <c r="W670" s="12"/>
      <c r="X670" s="12"/>
      <c r="Y670" s="12"/>
      <c r="Z670" s="12"/>
      <c r="AA670" s="12"/>
      <c r="AB670" s="12"/>
      <c r="AC670" s="12"/>
      <c r="AD670" s="12"/>
      <c r="AE670" s="12"/>
      <c r="AR670" s="211" t="s">
        <v>81</v>
      </c>
      <c r="AT670" s="212" t="s">
        <v>71</v>
      </c>
      <c r="AU670" s="212" t="s">
        <v>8</v>
      </c>
      <c r="AY670" s="211" t="s">
        <v>122</v>
      </c>
      <c r="BK670" s="213">
        <f>SUM(BK671:BK676)</f>
        <v>0</v>
      </c>
    </row>
    <row r="671" s="2" customFormat="1" ht="16.5" customHeight="1">
      <c r="A671" s="40"/>
      <c r="B671" s="41"/>
      <c r="C671" s="216" t="s">
        <v>957</v>
      </c>
      <c r="D671" s="216" t="s">
        <v>125</v>
      </c>
      <c r="E671" s="217" t="s">
        <v>958</v>
      </c>
      <c r="F671" s="218" t="s">
        <v>959</v>
      </c>
      <c r="G671" s="219" t="s">
        <v>128</v>
      </c>
      <c r="H671" s="220">
        <v>770</v>
      </c>
      <c r="I671" s="221"/>
      <c r="J671" s="220">
        <f>ROUND(I671*H671,0)</f>
        <v>0</v>
      </c>
      <c r="K671" s="218" t="s">
        <v>129</v>
      </c>
      <c r="L671" s="46"/>
      <c r="M671" s="222" t="s">
        <v>20</v>
      </c>
      <c r="N671" s="223" t="s">
        <v>44</v>
      </c>
      <c r="O671" s="86"/>
      <c r="P671" s="224">
        <f>O671*H671</f>
        <v>0</v>
      </c>
      <c r="Q671" s="224">
        <v>0.00020000000000000001</v>
      </c>
      <c r="R671" s="224">
        <f>Q671*H671</f>
        <v>0.154</v>
      </c>
      <c r="S671" s="224">
        <v>0</v>
      </c>
      <c r="T671" s="225">
        <f>S671*H671</f>
        <v>0</v>
      </c>
      <c r="U671" s="40"/>
      <c r="V671" s="40"/>
      <c r="W671" s="40"/>
      <c r="X671" s="40"/>
      <c r="Y671" s="40"/>
      <c r="Z671" s="40"/>
      <c r="AA671" s="40"/>
      <c r="AB671" s="40"/>
      <c r="AC671" s="40"/>
      <c r="AD671" s="40"/>
      <c r="AE671" s="40"/>
      <c r="AR671" s="226" t="s">
        <v>224</v>
      </c>
      <c r="AT671" s="226" t="s">
        <v>125</v>
      </c>
      <c r="AU671" s="226" t="s">
        <v>81</v>
      </c>
      <c r="AY671" s="19" t="s">
        <v>122</v>
      </c>
      <c r="BE671" s="227">
        <f>IF(N671="základní",J671,0)</f>
        <v>0</v>
      </c>
      <c r="BF671" s="227">
        <f>IF(N671="snížená",J671,0)</f>
        <v>0</v>
      </c>
      <c r="BG671" s="227">
        <f>IF(N671="zákl. přenesená",J671,0)</f>
        <v>0</v>
      </c>
      <c r="BH671" s="227">
        <f>IF(N671="sníž. přenesená",J671,0)</f>
        <v>0</v>
      </c>
      <c r="BI671" s="227">
        <f>IF(N671="nulová",J671,0)</f>
        <v>0</v>
      </c>
      <c r="BJ671" s="19" t="s">
        <v>81</v>
      </c>
      <c r="BK671" s="227">
        <f>ROUND(I671*H671,0)</f>
        <v>0</v>
      </c>
      <c r="BL671" s="19" t="s">
        <v>224</v>
      </c>
      <c r="BM671" s="226" t="s">
        <v>960</v>
      </c>
    </row>
    <row r="672" s="2" customFormat="1">
      <c r="A672" s="40"/>
      <c r="B672" s="41"/>
      <c r="C672" s="42"/>
      <c r="D672" s="228" t="s">
        <v>132</v>
      </c>
      <c r="E672" s="42"/>
      <c r="F672" s="229" t="s">
        <v>961</v>
      </c>
      <c r="G672" s="42"/>
      <c r="H672" s="42"/>
      <c r="I672" s="134"/>
      <c r="J672" s="42"/>
      <c r="K672" s="42"/>
      <c r="L672" s="46"/>
      <c r="M672" s="230"/>
      <c r="N672" s="231"/>
      <c r="O672" s="86"/>
      <c r="P672" s="86"/>
      <c r="Q672" s="86"/>
      <c r="R672" s="86"/>
      <c r="S672" s="86"/>
      <c r="T672" s="87"/>
      <c r="U672" s="40"/>
      <c r="V672" s="40"/>
      <c r="W672" s="40"/>
      <c r="X672" s="40"/>
      <c r="Y672" s="40"/>
      <c r="Z672" s="40"/>
      <c r="AA672" s="40"/>
      <c r="AB672" s="40"/>
      <c r="AC672" s="40"/>
      <c r="AD672" s="40"/>
      <c r="AE672" s="40"/>
      <c r="AT672" s="19" t="s">
        <v>132</v>
      </c>
      <c r="AU672" s="19" t="s">
        <v>81</v>
      </c>
    </row>
    <row r="673" s="14" customFormat="1">
      <c r="A673" s="14"/>
      <c r="B673" s="243"/>
      <c r="C673" s="244"/>
      <c r="D673" s="228" t="s">
        <v>136</v>
      </c>
      <c r="E673" s="245" t="s">
        <v>20</v>
      </c>
      <c r="F673" s="246" t="s">
        <v>962</v>
      </c>
      <c r="G673" s="244"/>
      <c r="H673" s="247">
        <v>770</v>
      </c>
      <c r="I673" s="248"/>
      <c r="J673" s="244"/>
      <c r="K673" s="244"/>
      <c r="L673" s="249"/>
      <c r="M673" s="250"/>
      <c r="N673" s="251"/>
      <c r="O673" s="251"/>
      <c r="P673" s="251"/>
      <c r="Q673" s="251"/>
      <c r="R673" s="251"/>
      <c r="S673" s="251"/>
      <c r="T673" s="252"/>
      <c r="U673" s="14"/>
      <c r="V673" s="14"/>
      <c r="W673" s="14"/>
      <c r="X673" s="14"/>
      <c r="Y673" s="14"/>
      <c r="Z673" s="14"/>
      <c r="AA673" s="14"/>
      <c r="AB673" s="14"/>
      <c r="AC673" s="14"/>
      <c r="AD673" s="14"/>
      <c r="AE673" s="14"/>
      <c r="AT673" s="253" t="s">
        <v>136</v>
      </c>
      <c r="AU673" s="253" t="s">
        <v>81</v>
      </c>
      <c r="AV673" s="14" t="s">
        <v>81</v>
      </c>
      <c r="AW673" s="14" t="s">
        <v>33</v>
      </c>
      <c r="AX673" s="14" t="s">
        <v>8</v>
      </c>
      <c r="AY673" s="253" t="s">
        <v>122</v>
      </c>
    </row>
    <row r="674" s="2" customFormat="1" ht="16.5" customHeight="1">
      <c r="A674" s="40"/>
      <c r="B674" s="41"/>
      <c r="C674" s="216" t="s">
        <v>963</v>
      </c>
      <c r="D674" s="216" t="s">
        <v>125</v>
      </c>
      <c r="E674" s="217" t="s">
        <v>964</v>
      </c>
      <c r="F674" s="218" t="s">
        <v>965</v>
      </c>
      <c r="G674" s="219" t="s">
        <v>128</v>
      </c>
      <c r="H674" s="220">
        <v>770</v>
      </c>
      <c r="I674" s="221"/>
      <c r="J674" s="220">
        <f>ROUND(I674*H674,0)</f>
        <v>0</v>
      </c>
      <c r="K674" s="218" t="s">
        <v>129</v>
      </c>
      <c r="L674" s="46"/>
      <c r="M674" s="222" t="s">
        <v>20</v>
      </c>
      <c r="N674" s="223" t="s">
        <v>44</v>
      </c>
      <c r="O674" s="86"/>
      <c r="P674" s="224">
        <f>O674*H674</f>
        <v>0</v>
      </c>
      <c r="Q674" s="224">
        <v>0.00029</v>
      </c>
      <c r="R674" s="224">
        <f>Q674*H674</f>
        <v>0.2233</v>
      </c>
      <c r="S674" s="224">
        <v>0</v>
      </c>
      <c r="T674" s="225">
        <f>S674*H674</f>
        <v>0</v>
      </c>
      <c r="U674" s="40"/>
      <c r="V674" s="40"/>
      <c r="W674" s="40"/>
      <c r="X674" s="40"/>
      <c r="Y674" s="40"/>
      <c r="Z674" s="40"/>
      <c r="AA674" s="40"/>
      <c r="AB674" s="40"/>
      <c r="AC674" s="40"/>
      <c r="AD674" s="40"/>
      <c r="AE674" s="40"/>
      <c r="AR674" s="226" t="s">
        <v>224</v>
      </c>
      <c r="AT674" s="226" t="s">
        <v>125</v>
      </c>
      <c r="AU674" s="226" t="s">
        <v>81</v>
      </c>
      <c r="AY674" s="19" t="s">
        <v>122</v>
      </c>
      <c r="BE674" s="227">
        <f>IF(N674="základní",J674,0)</f>
        <v>0</v>
      </c>
      <c r="BF674" s="227">
        <f>IF(N674="snížená",J674,0)</f>
        <v>0</v>
      </c>
      <c r="BG674" s="227">
        <f>IF(N674="zákl. přenesená",J674,0)</f>
        <v>0</v>
      </c>
      <c r="BH674" s="227">
        <f>IF(N674="sníž. přenesená",J674,0)</f>
        <v>0</v>
      </c>
      <c r="BI674" s="227">
        <f>IF(N674="nulová",J674,0)</f>
        <v>0</v>
      </c>
      <c r="BJ674" s="19" t="s">
        <v>81</v>
      </c>
      <c r="BK674" s="227">
        <f>ROUND(I674*H674,0)</f>
        <v>0</v>
      </c>
      <c r="BL674" s="19" t="s">
        <v>224</v>
      </c>
      <c r="BM674" s="226" t="s">
        <v>966</v>
      </c>
    </row>
    <row r="675" s="2" customFormat="1">
      <c r="A675" s="40"/>
      <c r="B675" s="41"/>
      <c r="C675" s="42"/>
      <c r="D675" s="228" t="s">
        <v>132</v>
      </c>
      <c r="E675" s="42"/>
      <c r="F675" s="229" t="s">
        <v>967</v>
      </c>
      <c r="G675" s="42"/>
      <c r="H675" s="42"/>
      <c r="I675" s="134"/>
      <c r="J675" s="42"/>
      <c r="K675" s="42"/>
      <c r="L675" s="46"/>
      <c r="M675" s="230"/>
      <c r="N675" s="231"/>
      <c r="O675" s="86"/>
      <c r="P675" s="86"/>
      <c r="Q675" s="86"/>
      <c r="R675" s="86"/>
      <c r="S675" s="86"/>
      <c r="T675" s="87"/>
      <c r="U675" s="40"/>
      <c r="V675" s="40"/>
      <c r="W675" s="40"/>
      <c r="X675" s="40"/>
      <c r="Y675" s="40"/>
      <c r="Z675" s="40"/>
      <c r="AA675" s="40"/>
      <c r="AB675" s="40"/>
      <c r="AC675" s="40"/>
      <c r="AD675" s="40"/>
      <c r="AE675" s="40"/>
      <c r="AT675" s="19" t="s">
        <v>132</v>
      </c>
      <c r="AU675" s="19" t="s">
        <v>81</v>
      </c>
    </row>
    <row r="676" s="14" customFormat="1">
      <c r="A676" s="14"/>
      <c r="B676" s="243"/>
      <c r="C676" s="244"/>
      <c r="D676" s="228" t="s">
        <v>136</v>
      </c>
      <c r="E676" s="245" t="s">
        <v>20</v>
      </c>
      <c r="F676" s="246" t="s">
        <v>968</v>
      </c>
      <c r="G676" s="244"/>
      <c r="H676" s="247">
        <v>770</v>
      </c>
      <c r="I676" s="248"/>
      <c r="J676" s="244"/>
      <c r="K676" s="244"/>
      <c r="L676" s="249"/>
      <c r="M676" s="250"/>
      <c r="N676" s="251"/>
      <c r="O676" s="251"/>
      <c r="P676" s="251"/>
      <c r="Q676" s="251"/>
      <c r="R676" s="251"/>
      <c r="S676" s="251"/>
      <c r="T676" s="252"/>
      <c r="U676" s="14"/>
      <c r="V676" s="14"/>
      <c r="W676" s="14"/>
      <c r="X676" s="14"/>
      <c r="Y676" s="14"/>
      <c r="Z676" s="14"/>
      <c r="AA676" s="14"/>
      <c r="AB676" s="14"/>
      <c r="AC676" s="14"/>
      <c r="AD676" s="14"/>
      <c r="AE676" s="14"/>
      <c r="AT676" s="253" t="s">
        <v>136</v>
      </c>
      <c r="AU676" s="253" t="s">
        <v>81</v>
      </c>
      <c r="AV676" s="14" t="s">
        <v>81</v>
      </c>
      <c r="AW676" s="14" t="s">
        <v>33</v>
      </c>
      <c r="AX676" s="14" t="s">
        <v>8</v>
      </c>
      <c r="AY676" s="253" t="s">
        <v>122</v>
      </c>
    </row>
    <row r="677" s="12" customFormat="1" ht="25.92" customHeight="1">
      <c r="A677" s="12"/>
      <c r="B677" s="200"/>
      <c r="C677" s="201"/>
      <c r="D677" s="202" t="s">
        <v>71</v>
      </c>
      <c r="E677" s="203" t="s">
        <v>969</v>
      </c>
      <c r="F677" s="203" t="s">
        <v>970</v>
      </c>
      <c r="G677" s="201"/>
      <c r="H677" s="201"/>
      <c r="I677" s="204"/>
      <c r="J677" s="205">
        <f>BK677</f>
        <v>0</v>
      </c>
      <c r="K677" s="201"/>
      <c r="L677" s="206"/>
      <c r="M677" s="207"/>
      <c r="N677" s="208"/>
      <c r="O677" s="208"/>
      <c r="P677" s="209">
        <f>P678+P681</f>
        <v>0</v>
      </c>
      <c r="Q677" s="208"/>
      <c r="R677" s="209">
        <f>R678+R681</f>
        <v>0</v>
      </c>
      <c r="S677" s="208"/>
      <c r="T677" s="210">
        <f>T678+T681</f>
        <v>0</v>
      </c>
      <c r="U677" s="12"/>
      <c r="V677" s="12"/>
      <c r="W677" s="12"/>
      <c r="X677" s="12"/>
      <c r="Y677" s="12"/>
      <c r="Z677" s="12"/>
      <c r="AA677" s="12"/>
      <c r="AB677" s="12"/>
      <c r="AC677" s="12"/>
      <c r="AD677" s="12"/>
      <c r="AE677" s="12"/>
      <c r="AR677" s="211" t="s">
        <v>159</v>
      </c>
      <c r="AT677" s="212" t="s">
        <v>71</v>
      </c>
      <c r="AU677" s="212" t="s">
        <v>72</v>
      </c>
      <c r="AY677" s="211" t="s">
        <v>122</v>
      </c>
      <c r="BK677" s="213">
        <f>BK678+BK681</f>
        <v>0</v>
      </c>
    </row>
    <row r="678" s="12" customFormat="1" ht="22.8" customHeight="1">
      <c r="A678" s="12"/>
      <c r="B678" s="200"/>
      <c r="C678" s="201"/>
      <c r="D678" s="202" t="s">
        <v>71</v>
      </c>
      <c r="E678" s="214" t="s">
        <v>971</v>
      </c>
      <c r="F678" s="214" t="s">
        <v>972</v>
      </c>
      <c r="G678" s="201"/>
      <c r="H678" s="201"/>
      <c r="I678" s="204"/>
      <c r="J678" s="215">
        <f>BK678</f>
        <v>0</v>
      </c>
      <c r="K678" s="201"/>
      <c r="L678" s="206"/>
      <c r="M678" s="207"/>
      <c r="N678" s="208"/>
      <c r="O678" s="208"/>
      <c r="P678" s="209">
        <f>SUM(P679:P680)</f>
        <v>0</v>
      </c>
      <c r="Q678" s="208"/>
      <c r="R678" s="209">
        <f>SUM(R679:R680)</f>
        <v>0</v>
      </c>
      <c r="S678" s="208"/>
      <c r="T678" s="210">
        <f>SUM(T679:T680)</f>
        <v>0</v>
      </c>
      <c r="U678" s="12"/>
      <c r="V678" s="12"/>
      <c r="W678" s="12"/>
      <c r="X678" s="12"/>
      <c r="Y678" s="12"/>
      <c r="Z678" s="12"/>
      <c r="AA678" s="12"/>
      <c r="AB678" s="12"/>
      <c r="AC678" s="12"/>
      <c r="AD678" s="12"/>
      <c r="AE678" s="12"/>
      <c r="AR678" s="211" t="s">
        <v>159</v>
      </c>
      <c r="AT678" s="212" t="s">
        <v>71</v>
      </c>
      <c r="AU678" s="212" t="s">
        <v>8</v>
      </c>
      <c r="AY678" s="211" t="s">
        <v>122</v>
      </c>
      <c r="BK678" s="213">
        <f>SUM(BK679:BK680)</f>
        <v>0</v>
      </c>
    </row>
    <row r="679" s="2" customFormat="1" ht="16.5" customHeight="1">
      <c r="A679" s="40"/>
      <c r="B679" s="41"/>
      <c r="C679" s="216" t="s">
        <v>973</v>
      </c>
      <c r="D679" s="216" t="s">
        <v>125</v>
      </c>
      <c r="E679" s="217" t="s">
        <v>974</v>
      </c>
      <c r="F679" s="218" t="s">
        <v>972</v>
      </c>
      <c r="G679" s="219" t="s">
        <v>181</v>
      </c>
      <c r="H679" s="220">
        <v>1</v>
      </c>
      <c r="I679" s="221"/>
      <c r="J679" s="220">
        <f>ROUND(I679*H679,0)</f>
        <v>0</v>
      </c>
      <c r="K679" s="218" t="s">
        <v>149</v>
      </c>
      <c r="L679" s="46"/>
      <c r="M679" s="222" t="s">
        <v>20</v>
      </c>
      <c r="N679" s="223" t="s">
        <v>43</v>
      </c>
      <c r="O679" s="86"/>
      <c r="P679" s="224">
        <f>O679*H679</f>
        <v>0</v>
      </c>
      <c r="Q679" s="224">
        <v>0</v>
      </c>
      <c r="R679" s="224">
        <f>Q679*H679</f>
        <v>0</v>
      </c>
      <c r="S679" s="224">
        <v>0</v>
      </c>
      <c r="T679" s="225">
        <f>S679*H679</f>
        <v>0</v>
      </c>
      <c r="U679" s="40"/>
      <c r="V679" s="40"/>
      <c r="W679" s="40"/>
      <c r="X679" s="40"/>
      <c r="Y679" s="40"/>
      <c r="Z679" s="40"/>
      <c r="AA679" s="40"/>
      <c r="AB679" s="40"/>
      <c r="AC679" s="40"/>
      <c r="AD679" s="40"/>
      <c r="AE679" s="40"/>
      <c r="AR679" s="226" t="s">
        <v>975</v>
      </c>
      <c r="AT679" s="226" t="s">
        <v>125</v>
      </c>
      <c r="AU679" s="226" t="s">
        <v>81</v>
      </c>
      <c r="AY679" s="19" t="s">
        <v>122</v>
      </c>
      <c r="BE679" s="227">
        <f>IF(N679="základní",J679,0)</f>
        <v>0</v>
      </c>
      <c r="BF679" s="227">
        <f>IF(N679="snížená",J679,0)</f>
        <v>0</v>
      </c>
      <c r="BG679" s="227">
        <f>IF(N679="zákl. přenesená",J679,0)</f>
        <v>0</v>
      </c>
      <c r="BH679" s="227">
        <f>IF(N679="sníž. přenesená",J679,0)</f>
        <v>0</v>
      </c>
      <c r="BI679" s="227">
        <f>IF(N679="nulová",J679,0)</f>
        <v>0</v>
      </c>
      <c r="BJ679" s="19" t="s">
        <v>8</v>
      </c>
      <c r="BK679" s="227">
        <f>ROUND(I679*H679,0)</f>
        <v>0</v>
      </c>
      <c r="BL679" s="19" t="s">
        <v>975</v>
      </c>
      <c r="BM679" s="226" t="s">
        <v>976</v>
      </c>
    </row>
    <row r="680" s="2" customFormat="1">
      <c r="A680" s="40"/>
      <c r="B680" s="41"/>
      <c r="C680" s="42"/>
      <c r="D680" s="228" t="s">
        <v>132</v>
      </c>
      <c r="E680" s="42"/>
      <c r="F680" s="229" t="s">
        <v>972</v>
      </c>
      <c r="G680" s="42"/>
      <c r="H680" s="42"/>
      <c r="I680" s="134"/>
      <c r="J680" s="42"/>
      <c r="K680" s="42"/>
      <c r="L680" s="46"/>
      <c r="M680" s="230"/>
      <c r="N680" s="231"/>
      <c r="O680" s="86"/>
      <c r="P680" s="86"/>
      <c r="Q680" s="86"/>
      <c r="R680" s="86"/>
      <c r="S680" s="86"/>
      <c r="T680" s="87"/>
      <c r="U680" s="40"/>
      <c r="V680" s="40"/>
      <c r="W680" s="40"/>
      <c r="X680" s="40"/>
      <c r="Y680" s="40"/>
      <c r="Z680" s="40"/>
      <c r="AA680" s="40"/>
      <c r="AB680" s="40"/>
      <c r="AC680" s="40"/>
      <c r="AD680" s="40"/>
      <c r="AE680" s="40"/>
      <c r="AT680" s="19" t="s">
        <v>132</v>
      </c>
      <c r="AU680" s="19" t="s">
        <v>81</v>
      </c>
    </row>
    <row r="681" s="12" customFormat="1" ht="22.8" customHeight="1">
      <c r="A681" s="12"/>
      <c r="B681" s="200"/>
      <c r="C681" s="201"/>
      <c r="D681" s="202" t="s">
        <v>71</v>
      </c>
      <c r="E681" s="214" t="s">
        <v>977</v>
      </c>
      <c r="F681" s="214" t="s">
        <v>978</v>
      </c>
      <c r="G681" s="201"/>
      <c r="H681" s="201"/>
      <c r="I681" s="204"/>
      <c r="J681" s="215">
        <f>BK681</f>
        <v>0</v>
      </c>
      <c r="K681" s="201"/>
      <c r="L681" s="206"/>
      <c r="M681" s="207"/>
      <c r="N681" s="208"/>
      <c r="O681" s="208"/>
      <c r="P681" s="209">
        <f>SUM(P682:P683)</f>
        <v>0</v>
      </c>
      <c r="Q681" s="208"/>
      <c r="R681" s="209">
        <f>SUM(R682:R683)</f>
        <v>0</v>
      </c>
      <c r="S681" s="208"/>
      <c r="T681" s="210">
        <f>SUM(T682:T683)</f>
        <v>0</v>
      </c>
      <c r="U681" s="12"/>
      <c r="V681" s="12"/>
      <c r="W681" s="12"/>
      <c r="X681" s="12"/>
      <c r="Y681" s="12"/>
      <c r="Z681" s="12"/>
      <c r="AA681" s="12"/>
      <c r="AB681" s="12"/>
      <c r="AC681" s="12"/>
      <c r="AD681" s="12"/>
      <c r="AE681" s="12"/>
      <c r="AR681" s="211" t="s">
        <v>159</v>
      </c>
      <c r="AT681" s="212" t="s">
        <v>71</v>
      </c>
      <c r="AU681" s="212" t="s">
        <v>8</v>
      </c>
      <c r="AY681" s="211" t="s">
        <v>122</v>
      </c>
      <c r="BK681" s="213">
        <f>SUM(BK682:BK683)</f>
        <v>0</v>
      </c>
    </row>
    <row r="682" s="2" customFormat="1" ht="16.5" customHeight="1">
      <c r="A682" s="40"/>
      <c r="B682" s="41"/>
      <c r="C682" s="216" t="s">
        <v>979</v>
      </c>
      <c r="D682" s="216" t="s">
        <v>125</v>
      </c>
      <c r="E682" s="217" t="s">
        <v>980</v>
      </c>
      <c r="F682" s="218" t="s">
        <v>978</v>
      </c>
      <c r="G682" s="219" t="s">
        <v>181</v>
      </c>
      <c r="H682" s="220">
        <v>1</v>
      </c>
      <c r="I682" s="221"/>
      <c r="J682" s="220">
        <f>ROUND(I682*H682,0)</f>
        <v>0</v>
      </c>
      <c r="K682" s="218" t="s">
        <v>149</v>
      </c>
      <c r="L682" s="46"/>
      <c r="M682" s="222" t="s">
        <v>20</v>
      </c>
      <c r="N682" s="223" t="s">
        <v>43</v>
      </c>
      <c r="O682" s="86"/>
      <c r="P682" s="224">
        <f>O682*H682</f>
        <v>0</v>
      </c>
      <c r="Q682" s="224">
        <v>0</v>
      </c>
      <c r="R682" s="224">
        <f>Q682*H682</f>
        <v>0</v>
      </c>
      <c r="S682" s="224">
        <v>0</v>
      </c>
      <c r="T682" s="225">
        <f>S682*H682</f>
        <v>0</v>
      </c>
      <c r="U682" s="40"/>
      <c r="V682" s="40"/>
      <c r="W682" s="40"/>
      <c r="X682" s="40"/>
      <c r="Y682" s="40"/>
      <c r="Z682" s="40"/>
      <c r="AA682" s="40"/>
      <c r="AB682" s="40"/>
      <c r="AC682" s="40"/>
      <c r="AD682" s="40"/>
      <c r="AE682" s="40"/>
      <c r="AR682" s="226" t="s">
        <v>975</v>
      </c>
      <c r="AT682" s="226" t="s">
        <v>125</v>
      </c>
      <c r="AU682" s="226" t="s">
        <v>81</v>
      </c>
      <c r="AY682" s="19" t="s">
        <v>122</v>
      </c>
      <c r="BE682" s="227">
        <f>IF(N682="základní",J682,0)</f>
        <v>0</v>
      </c>
      <c r="BF682" s="227">
        <f>IF(N682="snížená",J682,0)</f>
        <v>0</v>
      </c>
      <c r="BG682" s="227">
        <f>IF(N682="zákl. přenesená",J682,0)</f>
        <v>0</v>
      </c>
      <c r="BH682" s="227">
        <f>IF(N682="sníž. přenesená",J682,0)</f>
        <v>0</v>
      </c>
      <c r="BI682" s="227">
        <f>IF(N682="nulová",J682,0)</f>
        <v>0</v>
      </c>
      <c r="BJ682" s="19" t="s">
        <v>8</v>
      </c>
      <c r="BK682" s="227">
        <f>ROUND(I682*H682,0)</f>
        <v>0</v>
      </c>
      <c r="BL682" s="19" t="s">
        <v>975</v>
      </c>
      <c r="BM682" s="226" t="s">
        <v>981</v>
      </c>
    </row>
    <row r="683" s="2" customFormat="1">
      <c r="A683" s="40"/>
      <c r="B683" s="41"/>
      <c r="C683" s="42"/>
      <c r="D683" s="228" t="s">
        <v>132</v>
      </c>
      <c r="E683" s="42"/>
      <c r="F683" s="229" t="s">
        <v>978</v>
      </c>
      <c r="G683" s="42"/>
      <c r="H683" s="42"/>
      <c r="I683" s="134"/>
      <c r="J683" s="42"/>
      <c r="K683" s="42"/>
      <c r="L683" s="46"/>
      <c r="M683" s="285"/>
      <c r="N683" s="286"/>
      <c r="O683" s="287"/>
      <c r="P683" s="287"/>
      <c r="Q683" s="287"/>
      <c r="R683" s="287"/>
      <c r="S683" s="287"/>
      <c r="T683" s="288"/>
      <c r="U683" s="40"/>
      <c r="V683" s="40"/>
      <c r="W683" s="40"/>
      <c r="X683" s="40"/>
      <c r="Y683" s="40"/>
      <c r="Z683" s="40"/>
      <c r="AA683" s="40"/>
      <c r="AB683" s="40"/>
      <c r="AC683" s="40"/>
      <c r="AD683" s="40"/>
      <c r="AE683" s="40"/>
      <c r="AT683" s="19" t="s">
        <v>132</v>
      </c>
      <c r="AU683" s="19" t="s">
        <v>81</v>
      </c>
    </row>
    <row r="684" s="2" customFormat="1" ht="6.96" customHeight="1">
      <c r="A684" s="40"/>
      <c r="B684" s="61"/>
      <c r="C684" s="62"/>
      <c r="D684" s="62"/>
      <c r="E684" s="62"/>
      <c r="F684" s="62"/>
      <c r="G684" s="62"/>
      <c r="H684" s="62"/>
      <c r="I684" s="164"/>
      <c r="J684" s="62"/>
      <c r="K684" s="62"/>
      <c r="L684" s="46"/>
      <c r="M684" s="40"/>
      <c r="O684" s="40"/>
      <c r="P684" s="40"/>
      <c r="Q684" s="40"/>
      <c r="R684" s="40"/>
      <c r="S684" s="40"/>
      <c r="T684" s="40"/>
      <c r="U684" s="40"/>
      <c r="V684" s="40"/>
      <c r="W684" s="40"/>
      <c r="X684" s="40"/>
      <c r="Y684" s="40"/>
      <c r="Z684" s="40"/>
      <c r="AA684" s="40"/>
      <c r="AB684" s="40"/>
      <c r="AC684" s="40"/>
      <c r="AD684" s="40"/>
      <c r="AE684" s="40"/>
    </row>
  </sheetData>
  <sheetProtection sheet="1" autoFilter="0" formatColumns="0" formatRows="0" objects="1" scenarios="1" spinCount="100000" saltValue="7p/zLwYcAf9nvHYszuAwYsijCLSdMbSGOLK38PVX9ChqCsrb3CSIkjgGZVQejO6jSfl3trHqo5BIF0szWyipVQ==" hashValue="1xmNgsdQp1rnsOACsPmn07XnWaTw9+KVCvU3ZPp0YwaQ6PsuGi7BAySqeDqPfr8wDg0DxpkaHtn0S+KvZdAhSg==" algorithmName="SHA-512" password="CC35"/>
  <autoFilter ref="C96:K683"/>
  <mergeCells count="9">
    <mergeCell ref="E7:H7"/>
    <mergeCell ref="E9:H9"/>
    <mergeCell ref="E18:H18"/>
    <mergeCell ref="E27:H27"/>
    <mergeCell ref="E48:H48"/>
    <mergeCell ref="E50:H50"/>
    <mergeCell ref="E87:H87"/>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9" customWidth="1"/>
    <col min="2" max="2" width="1.667969" style="289" customWidth="1"/>
    <col min="3" max="4" width="5" style="289" customWidth="1"/>
    <col min="5" max="5" width="11.66016" style="289" customWidth="1"/>
    <col min="6" max="6" width="9.160156" style="289" customWidth="1"/>
    <col min="7" max="7" width="5" style="289" customWidth="1"/>
    <col min="8" max="8" width="77.83203" style="289" customWidth="1"/>
    <col min="9" max="10" width="20" style="289" customWidth="1"/>
    <col min="11" max="11" width="1.667969" style="289" customWidth="1"/>
  </cols>
  <sheetData>
    <row r="1" s="1" customFormat="1" ht="37.5" customHeight="1"/>
    <row r="2" s="1" customFormat="1" ht="7.5" customHeight="1">
      <c r="B2" s="290"/>
      <c r="C2" s="291"/>
      <c r="D2" s="291"/>
      <c r="E2" s="291"/>
      <c r="F2" s="291"/>
      <c r="G2" s="291"/>
      <c r="H2" s="291"/>
      <c r="I2" s="291"/>
      <c r="J2" s="291"/>
      <c r="K2" s="292"/>
    </row>
    <row r="3" s="17" customFormat="1" ht="45" customHeight="1">
      <c r="B3" s="293"/>
      <c r="C3" s="294" t="s">
        <v>982</v>
      </c>
      <c r="D3" s="294"/>
      <c r="E3" s="294"/>
      <c r="F3" s="294"/>
      <c r="G3" s="294"/>
      <c r="H3" s="294"/>
      <c r="I3" s="294"/>
      <c r="J3" s="294"/>
      <c r="K3" s="295"/>
    </row>
    <row r="4" s="1" customFormat="1" ht="25.5" customHeight="1">
      <c r="B4" s="296"/>
      <c r="C4" s="297" t="s">
        <v>983</v>
      </c>
      <c r="D4" s="297"/>
      <c r="E4" s="297"/>
      <c r="F4" s="297"/>
      <c r="G4" s="297"/>
      <c r="H4" s="297"/>
      <c r="I4" s="297"/>
      <c r="J4" s="297"/>
      <c r="K4" s="298"/>
    </row>
    <row r="5" s="1" customFormat="1" ht="5.25" customHeight="1">
      <c r="B5" s="296"/>
      <c r="C5" s="299"/>
      <c r="D5" s="299"/>
      <c r="E5" s="299"/>
      <c r="F5" s="299"/>
      <c r="G5" s="299"/>
      <c r="H5" s="299"/>
      <c r="I5" s="299"/>
      <c r="J5" s="299"/>
      <c r="K5" s="298"/>
    </row>
    <row r="6" s="1" customFormat="1" ht="15" customHeight="1">
      <c r="B6" s="296"/>
      <c r="C6" s="300" t="s">
        <v>984</v>
      </c>
      <c r="D6" s="300"/>
      <c r="E6" s="300"/>
      <c r="F6" s="300"/>
      <c r="G6" s="300"/>
      <c r="H6" s="300"/>
      <c r="I6" s="300"/>
      <c r="J6" s="300"/>
      <c r="K6" s="298"/>
    </row>
    <row r="7" s="1" customFormat="1" ht="15" customHeight="1">
      <c r="B7" s="301"/>
      <c r="C7" s="300" t="s">
        <v>985</v>
      </c>
      <c r="D7" s="300"/>
      <c r="E7" s="300"/>
      <c r="F7" s="300"/>
      <c r="G7" s="300"/>
      <c r="H7" s="300"/>
      <c r="I7" s="300"/>
      <c r="J7" s="300"/>
      <c r="K7" s="298"/>
    </row>
    <row r="8" s="1" customFormat="1" ht="12.75" customHeight="1">
      <c r="B8" s="301"/>
      <c r="C8" s="300"/>
      <c r="D8" s="300"/>
      <c r="E8" s="300"/>
      <c r="F8" s="300"/>
      <c r="G8" s="300"/>
      <c r="H8" s="300"/>
      <c r="I8" s="300"/>
      <c r="J8" s="300"/>
      <c r="K8" s="298"/>
    </row>
    <row r="9" s="1" customFormat="1" ht="15" customHeight="1">
      <c r="B9" s="301"/>
      <c r="C9" s="300" t="s">
        <v>986</v>
      </c>
      <c r="D9" s="300"/>
      <c r="E9" s="300"/>
      <c r="F9" s="300"/>
      <c r="G9" s="300"/>
      <c r="H9" s="300"/>
      <c r="I9" s="300"/>
      <c r="J9" s="300"/>
      <c r="K9" s="298"/>
    </row>
    <row r="10" s="1" customFormat="1" ht="15" customHeight="1">
      <c r="B10" s="301"/>
      <c r="C10" s="300"/>
      <c r="D10" s="300" t="s">
        <v>987</v>
      </c>
      <c r="E10" s="300"/>
      <c r="F10" s="300"/>
      <c r="G10" s="300"/>
      <c r="H10" s="300"/>
      <c r="I10" s="300"/>
      <c r="J10" s="300"/>
      <c r="K10" s="298"/>
    </row>
    <row r="11" s="1" customFormat="1" ht="15" customHeight="1">
      <c r="B11" s="301"/>
      <c r="C11" s="302"/>
      <c r="D11" s="300" t="s">
        <v>988</v>
      </c>
      <c r="E11" s="300"/>
      <c r="F11" s="300"/>
      <c r="G11" s="300"/>
      <c r="H11" s="300"/>
      <c r="I11" s="300"/>
      <c r="J11" s="300"/>
      <c r="K11" s="298"/>
    </row>
    <row r="12" s="1" customFormat="1" ht="15" customHeight="1">
      <c r="B12" s="301"/>
      <c r="C12" s="302"/>
      <c r="D12" s="300"/>
      <c r="E12" s="300"/>
      <c r="F12" s="300"/>
      <c r="G12" s="300"/>
      <c r="H12" s="300"/>
      <c r="I12" s="300"/>
      <c r="J12" s="300"/>
      <c r="K12" s="298"/>
    </row>
    <row r="13" s="1" customFormat="1" ht="15" customHeight="1">
      <c r="B13" s="301"/>
      <c r="C13" s="302"/>
      <c r="D13" s="303" t="s">
        <v>989</v>
      </c>
      <c r="E13" s="300"/>
      <c r="F13" s="300"/>
      <c r="G13" s="300"/>
      <c r="H13" s="300"/>
      <c r="I13" s="300"/>
      <c r="J13" s="300"/>
      <c r="K13" s="298"/>
    </row>
    <row r="14" s="1" customFormat="1" ht="12.75" customHeight="1">
      <c r="B14" s="301"/>
      <c r="C14" s="302"/>
      <c r="D14" s="302"/>
      <c r="E14" s="302"/>
      <c r="F14" s="302"/>
      <c r="G14" s="302"/>
      <c r="H14" s="302"/>
      <c r="I14" s="302"/>
      <c r="J14" s="302"/>
      <c r="K14" s="298"/>
    </row>
    <row r="15" s="1" customFormat="1" ht="15" customHeight="1">
      <c r="B15" s="301"/>
      <c r="C15" s="302"/>
      <c r="D15" s="300" t="s">
        <v>990</v>
      </c>
      <c r="E15" s="300"/>
      <c r="F15" s="300"/>
      <c r="G15" s="300"/>
      <c r="H15" s="300"/>
      <c r="I15" s="300"/>
      <c r="J15" s="300"/>
      <c r="K15" s="298"/>
    </row>
    <row r="16" s="1" customFormat="1" ht="15" customHeight="1">
      <c r="B16" s="301"/>
      <c r="C16" s="302"/>
      <c r="D16" s="300" t="s">
        <v>991</v>
      </c>
      <c r="E16" s="300"/>
      <c r="F16" s="300"/>
      <c r="G16" s="300"/>
      <c r="H16" s="300"/>
      <c r="I16" s="300"/>
      <c r="J16" s="300"/>
      <c r="K16" s="298"/>
    </row>
    <row r="17" s="1" customFormat="1" ht="15" customHeight="1">
      <c r="B17" s="301"/>
      <c r="C17" s="302"/>
      <c r="D17" s="300" t="s">
        <v>992</v>
      </c>
      <c r="E17" s="300"/>
      <c r="F17" s="300"/>
      <c r="G17" s="300"/>
      <c r="H17" s="300"/>
      <c r="I17" s="300"/>
      <c r="J17" s="300"/>
      <c r="K17" s="298"/>
    </row>
    <row r="18" s="1" customFormat="1" ht="15" customHeight="1">
      <c r="B18" s="301"/>
      <c r="C18" s="302"/>
      <c r="D18" s="302"/>
      <c r="E18" s="304" t="s">
        <v>79</v>
      </c>
      <c r="F18" s="300" t="s">
        <v>993</v>
      </c>
      <c r="G18" s="300"/>
      <c r="H18" s="300"/>
      <c r="I18" s="300"/>
      <c r="J18" s="300"/>
      <c r="K18" s="298"/>
    </row>
    <row r="19" s="1" customFormat="1" ht="15" customHeight="1">
      <c r="B19" s="301"/>
      <c r="C19" s="302"/>
      <c r="D19" s="302"/>
      <c r="E19" s="304" t="s">
        <v>994</v>
      </c>
      <c r="F19" s="300" t="s">
        <v>995</v>
      </c>
      <c r="G19" s="300"/>
      <c r="H19" s="300"/>
      <c r="I19" s="300"/>
      <c r="J19" s="300"/>
      <c r="K19" s="298"/>
    </row>
    <row r="20" s="1" customFormat="1" ht="15" customHeight="1">
      <c r="B20" s="301"/>
      <c r="C20" s="302"/>
      <c r="D20" s="302"/>
      <c r="E20" s="304" t="s">
        <v>996</v>
      </c>
      <c r="F20" s="300" t="s">
        <v>997</v>
      </c>
      <c r="G20" s="300"/>
      <c r="H20" s="300"/>
      <c r="I20" s="300"/>
      <c r="J20" s="300"/>
      <c r="K20" s="298"/>
    </row>
    <row r="21" s="1" customFormat="1" ht="15" customHeight="1">
      <c r="B21" s="301"/>
      <c r="C21" s="302"/>
      <c r="D21" s="302"/>
      <c r="E21" s="304" t="s">
        <v>998</v>
      </c>
      <c r="F21" s="300" t="s">
        <v>999</v>
      </c>
      <c r="G21" s="300"/>
      <c r="H21" s="300"/>
      <c r="I21" s="300"/>
      <c r="J21" s="300"/>
      <c r="K21" s="298"/>
    </row>
    <row r="22" s="1" customFormat="1" ht="15" customHeight="1">
      <c r="B22" s="301"/>
      <c r="C22" s="302"/>
      <c r="D22" s="302"/>
      <c r="E22" s="304" t="s">
        <v>1000</v>
      </c>
      <c r="F22" s="300" t="s">
        <v>1001</v>
      </c>
      <c r="G22" s="300"/>
      <c r="H22" s="300"/>
      <c r="I22" s="300"/>
      <c r="J22" s="300"/>
      <c r="K22" s="298"/>
    </row>
    <row r="23" s="1" customFormat="1" ht="15" customHeight="1">
      <c r="B23" s="301"/>
      <c r="C23" s="302"/>
      <c r="D23" s="302"/>
      <c r="E23" s="304" t="s">
        <v>1002</v>
      </c>
      <c r="F23" s="300" t="s">
        <v>1003</v>
      </c>
      <c r="G23" s="300"/>
      <c r="H23" s="300"/>
      <c r="I23" s="300"/>
      <c r="J23" s="300"/>
      <c r="K23" s="298"/>
    </row>
    <row r="24" s="1" customFormat="1" ht="12.75" customHeight="1">
      <c r="B24" s="301"/>
      <c r="C24" s="302"/>
      <c r="D24" s="302"/>
      <c r="E24" s="302"/>
      <c r="F24" s="302"/>
      <c r="G24" s="302"/>
      <c r="H24" s="302"/>
      <c r="I24" s="302"/>
      <c r="J24" s="302"/>
      <c r="K24" s="298"/>
    </row>
    <row r="25" s="1" customFormat="1" ht="15" customHeight="1">
      <c r="B25" s="301"/>
      <c r="C25" s="300" t="s">
        <v>1004</v>
      </c>
      <c r="D25" s="300"/>
      <c r="E25" s="300"/>
      <c r="F25" s="300"/>
      <c r="G25" s="300"/>
      <c r="H25" s="300"/>
      <c r="I25" s="300"/>
      <c r="J25" s="300"/>
      <c r="K25" s="298"/>
    </row>
    <row r="26" s="1" customFormat="1" ht="15" customHeight="1">
      <c r="B26" s="301"/>
      <c r="C26" s="300" t="s">
        <v>1005</v>
      </c>
      <c r="D26" s="300"/>
      <c r="E26" s="300"/>
      <c r="F26" s="300"/>
      <c r="G26" s="300"/>
      <c r="H26" s="300"/>
      <c r="I26" s="300"/>
      <c r="J26" s="300"/>
      <c r="K26" s="298"/>
    </row>
    <row r="27" s="1" customFormat="1" ht="15" customHeight="1">
      <c r="B27" s="301"/>
      <c r="C27" s="300"/>
      <c r="D27" s="300" t="s">
        <v>1006</v>
      </c>
      <c r="E27" s="300"/>
      <c r="F27" s="300"/>
      <c r="G27" s="300"/>
      <c r="H27" s="300"/>
      <c r="I27" s="300"/>
      <c r="J27" s="300"/>
      <c r="K27" s="298"/>
    </row>
    <row r="28" s="1" customFormat="1" ht="15" customHeight="1">
      <c r="B28" s="301"/>
      <c r="C28" s="302"/>
      <c r="D28" s="300" t="s">
        <v>1007</v>
      </c>
      <c r="E28" s="300"/>
      <c r="F28" s="300"/>
      <c r="G28" s="300"/>
      <c r="H28" s="300"/>
      <c r="I28" s="300"/>
      <c r="J28" s="300"/>
      <c r="K28" s="298"/>
    </row>
    <row r="29" s="1" customFormat="1" ht="12.75" customHeight="1">
      <c r="B29" s="301"/>
      <c r="C29" s="302"/>
      <c r="D29" s="302"/>
      <c r="E29" s="302"/>
      <c r="F29" s="302"/>
      <c r="G29" s="302"/>
      <c r="H29" s="302"/>
      <c r="I29" s="302"/>
      <c r="J29" s="302"/>
      <c r="K29" s="298"/>
    </row>
    <row r="30" s="1" customFormat="1" ht="15" customHeight="1">
      <c r="B30" s="301"/>
      <c r="C30" s="302"/>
      <c r="D30" s="300" t="s">
        <v>1008</v>
      </c>
      <c r="E30" s="300"/>
      <c r="F30" s="300"/>
      <c r="G30" s="300"/>
      <c r="H30" s="300"/>
      <c r="I30" s="300"/>
      <c r="J30" s="300"/>
      <c r="K30" s="298"/>
    </row>
    <row r="31" s="1" customFormat="1" ht="15" customHeight="1">
      <c r="B31" s="301"/>
      <c r="C31" s="302"/>
      <c r="D31" s="300" t="s">
        <v>1009</v>
      </c>
      <c r="E31" s="300"/>
      <c r="F31" s="300"/>
      <c r="G31" s="300"/>
      <c r="H31" s="300"/>
      <c r="I31" s="300"/>
      <c r="J31" s="300"/>
      <c r="K31" s="298"/>
    </row>
    <row r="32" s="1" customFormat="1" ht="12.75" customHeight="1">
      <c r="B32" s="301"/>
      <c r="C32" s="302"/>
      <c r="D32" s="302"/>
      <c r="E32" s="302"/>
      <c r="F32" s="302"/>
      <c r="G32" s="302"/>
      <c r="H32" s="302"/>
      <c r="I32" s="302"/>
      <c r="J32" s="302"/>
      <c r="K32" s="298"/>
    </row>
    <row r="33" s="1" customFormat="1" ht="15" customHeight="1">
      <c r="B33" s="301"/>
      <c r="C33" s="302"/>
      <c r="D33" s="300" t="s">
        <v>1010</v>
      </c>
      <c r="E33" s="300"/>
      <c r="F33" s="300"/>
      <c r="G33" s="300"/>
      <c r="H33" s="300"/>
      <c r="I33" s="300"/>
      <c r="J33" s="300"/>
      <c r="K33" s="298"/>
    </row>
    <row r="34" s="1" customFormat="1" ht="15" customHeight="1">
      <c r="B34" s="301"/>
      <c r="C34" s="302"/>
      <c r="D34" s="300" t="s">
        <v>1011</v>
      </c>
      <c r="E34" s="300"/>
      <c r="F34" s="300"/>
      <c r="G34" s="300"/>
      <c r="H34" s="300"/>
      <c r="I34" s="300"/>
      <c r="J34" s="300"/>
      <c r="K34" s="298"/>
    </row>
    <row r="35" s="1" customFormat="1" ht="15" customHeight="1">
      <c r="B35" s="301"/>
      <c r="C35" s="302"/>
      <c r="D35" s="300" t="s">
        <v>1012</v>
      </c>
      <c r="E35" s="300"/>
      <c r="F35" s="300"/>
      <c r="G35" s="300"/>
      <c r="H35" s="300"/>
      <c r="I35" s="300"/>
      <c r="J35" s="300"/>
      <c r="K35" s="298"/>
    </row>
    <row r="36" s="1" customFormat="1" ht="15" customHeight="1">
      <c r="B36" s="301"/>
      <c r="C36" s="302"/>
      <c r="D36" s="300"/>
      <c r="E36" s="303" t="s">
        <v>108</v>
      </c>
      <c r="F36" s="300"/>
      <c r="G36" s="300" t="s">
        <v>1013</v>
      </c>
      <c r="H36" s="300"/>
      <c r="I36" s="300"/>
      <c r="J36" s="300"/>
      <c r="K36" s="298"/>
    </row>
    <row r="37" s="1" customFormat="1" ht="30.75" customHeight="1">
      <c r="B37" s="301"/>
      <c r="C37" s="302"/>
      <c r="D37" s="300"/>
      <c r="E37" s="303" t="s">
        <v>1014</v>
      </c>
      <c r="F37" s="300"/>
      <c r="G37" s="300" t="s">
        <v>1015</v>
      </c>
      <c r="H37" s="300"/>
      <c r="I37" s="300"/>
      <c r="J37" s="300"/>
      <c r="K37" s="298"/>
    </row>
    <row r="38" s="1" customFormat="1" ht="15" customHeight="1">
      <c r="B38" s="301"/>
      <c r="C38" s="302"/>
      <c r="D38" s="300"/>
      <c r="E38" s="303" t="s">
        <v>53</v>
      </c>
      <c r="F38" s="300"/>
      <c r="G38" s="300" t="s">
        <v>1016</v>
      </c>
      <c r="H38" s="300"/>
      <c r="I38" s="300"/>
      <c r="J38" s="300"/>
      <c r="K38" s="298"/>
    </row>
    <row r="39" s="1" customFormat="1" ht="15" customHeight="1">
      <c r="B39" s="301"/>
      <c r="C39" s="302"/>
      <c r="D39" s="300"/>
      <c r="E39" s="303" t="s">
        <v>54</v>
      </c>
      <c r="F39" s="300"/>
      <c r="G39" s="300" t="s">
        <v>1017</v>
      </c>
      <c r="H39" s="300"/>
      <c r="I39" s="300"/>
      <c r="J39" s="300"/>
      <c r="K39" s="298"/>
    </row>
    <row r="40" s="1" customFormat="1" ht="15" customHeight="1">
      <c r="B40" s="301"/>
      <c r="C40" s="302"/>
      <c r="D40" s="300"/>
      <c r="E40" s="303" t="s">
        <v>109</v>
      </c>
      <c r="F40" s="300"/>
      <c r="G40" s="300" t="s">
        <v>1018</v>
      </c>
      <c r="H40" s="300"/>
      <c r="I40" s="300"/>
      <c r="J40" s="300"/>
      <c r="K40" s="298"/>
    </row>
    <row r="41" s="1" customFormat="1" ht="15" customHeight="1">
      <c r="B41" s="301"/>
      <c r="C41" s="302"/>
      <c r="D41" s="300"/>
      <c r="E41" s="303" t="s">
        <v>110</v>
      </c>
      <c r="F41" s="300"/>
      <c r="G41" s="300" t="s">
        <v>1019</v>
      </c>
      <c r="H41" s="300"/>
      <c r="I41" s="300"/>
      <c r="J41" s="300"/>
      <c r="K41" s="298"/>
    </row>
    <row r="42" s="1" customFormat="1" ht="15" customHeight="1">
      <c r="B42" s="301"/>
      <c r="C42" s="302"/>
      <c r="D42" s="300"/>
      <c r="E42" s="303" t="s">
        <v>1020</v>
      </c>
      <c r="F42" s="300"/>
      <c r="G42" s="300" t="s">
        <v>1021</v>
      </c>
      <c r="H42" s="300"/>
      <c r="I42" s="300"/>
      <c r="J42" s="300"/>
      <c r="K42" s="298"/>
    </row>
    <row r="43" s="1" customFormat="1" ht="15" customHeight="1">
      <c r="B43" s="301"/>
      <c r="C43" s="302"/>
      <c r="D43" s="300"/>
      <c r="E43" s="303"/>
      <c r="F43" s="300"/>
      <c r="G43" s="300" t="s">
        <v>1022</v>
      </c>
      <c r="H43" s="300"/>
      <c r="I43" s="300"/>
      <c r="J43" s="300"/>
      <c r="K43" s="298"/>
    </row>
    <row r="44" s="1" customFormat="1" ht="15" customHeight="1">
      <c r="B44" s="301"/>
      <c r="C44" s="302"/>
      <c r="D44" s="300"/>
      <c r="E44" s="303" t="s">
        <v>1023</v>
      </c>
      <c r="F44" s="300"/>
      <c r="G44" s="300" t="s">
        <v>1024</v>
      </c>
      <c r="H44" s="300"/>
      <c r="I44" s="300"/>
      <c r="J44" s="300"/>
      <c r="K44" s="298"/>
    </row>
    <row r="45" s="1" customFormat="1" ht="15" customHeight="1">
      <c r="B45" s="301"/>
      <c r="C45" s="302"/>
      <c r="D45" s="300"/>
      <c r="E45" s="303" t="s">
        <v>112</v>
      </c>
      <c r="F45" s="300"/>
      <c r="G45" s="300" t="s">
        <v>1025</v>
      </c>
      <c r="H45" s="300"/>
      <c r="I45" s="300"/>
      <c r="J45" s="300"/>
      <c r="K45" s="298"/>
    </row>
    <row r="46" s="1" customFormat="1" ht="12.75" customHeight="1">
      <c r="B46" s="301"/>
      <c r="C46" s="302"/>
      <c r="D46" s="300"/>
      <c r="E46" s="300"/>
      <c r="F46" s="300"/>
      <c r="G46" s="300"/>
      <c r="H46" s="300"/>
      <c r="I46" s="300"/>
      <c r="J46" s="300"/>
      <c r="K46" s="298"/>
    </row>
    <row r="47" s="1" customFormat="1" ht="15" customHeight="1">
      <c r="B47" s="301"/>
      <c r="C47" s="302"/>
      <c r="D47" s="300" t="s">
        <v>1026</v>
      </c>
      <c r="E47" s="300"/>
      <c r="F47" s="300"/>
      <c r="G47" s="300"/>
      <c r="H47" s="300"/>
      <c r="I47" s="300"/>
      <c r="J47" s="300"/>
      <c r="K47" s="298"/>
    </row>
    <row r="48" s="1" customFormat="1" ht="15" customHeight="1">
      <c r="B48" s="301"/>
      <c r="C48" s="302"/>
      <c r="D48" s="302"/>
      <c r="E48" s="300" t="s">
        <v>1027</v>
      </c>
      <c r="F48" s="300"/>
      <c r="G48" s="300"/>
      <c r="H48" s="300"/>
      <c r="I48" s="300"/>
      <c r="J48" s="300"/>
      <c r="K48" s="298"/>
    </row>
    <row r="49" s="1" customFormat="1" ht="15" customHeight="1">
      <c r="B49" s="301"/>
      <c r="C49" s="302"/>
      <c r="D49" s="302"/>
      <c r="E49" s="300" t="s">
        <v>1028</v>
      </c>
      <c r="F49" s="300"/>
      <c r="G49" s="300"/>
      <c r="H49" s="300"/>
      <c r="I49" s="300"/>
      <c r="J49" s="300"/>
      <c r="K49" s="298"/>
    </row>
    <row r="50" s="1" customFormat="1" ht="15" customHeight="1">
      <c r="B50" s="301"/>
      <c r="C50" s="302"/>
      <c r="D50" s="302"/>
      <c r="E50" s="300" t="s">
        <v>1029</v>
      </c>
      <c r="F50" s="300"/>
      <c r="G50" s="300"/>
      <c r="H50" s="300"/>
      <c r="I50" s="300"/>
      <c r="J50" s="300"/>
      <c r="K50" s="298"/>
    </row>
    <row r="51" s="1" customFormat="1" ht="15" customHeight="1">
      <c r="B51" s="301"/>
      <c r="C51" s="302"/>
      <c r="D51" s="300" t="s">
        <v>1030</v>
      </c>
      <c r="E51" s="300"/>
      <c r="F51" s="300"/>
      <c r="G51" s="300"/>
      <c r="H51" s="300"/>
      <c r="I51" s="300"/>
      <c r="J51" s="300"/>
      <c r="K51" s="298"/>
    </row>
    <row r="52" s="1" customFormat="1" ht="25.5" customHeight="1">
      <c r="B52" s="296"/>
      <c r="C52" s="297" t="s">
        <v>1031</v>
      </c>
      <c r="D52" s="297"/>
      <c r="E52" s="297"/>
      <c r="F52" s="297"/>
      <c r="G52" s="297"/>
      <c r="H52" s="297"/>
      <c r="I52" s="297"/>
      <c r="J52" s="297"/>
      <c r="K52" s="298"/>
    </row>
    <row r="53" s="1" customFormat="1" ht="5.25" customHeight="1">
      <c r="B53" s="296"/>
      <c r="C53" s="299"/>
      <c r="D53" s="299"/>
      <c r="E53" s="299"/>
      <c r="F53" s="299"/>
      <c r="G53" s="299"/>
      <c r="H53" s="299"/>
      <c r="I53" s="299"/>
      <c r="J53" s="299"/>
      <c r="K53" s="298"/>
    </row>
    <row r="54" s="1" customFormat="1" ht="15" customHeight="1">
      <c r="B54" s="296"/>
      <c r="C54" s="300" t="s">
        <v>1032</v>
      </c>
      <c r="D54" s="300"/>
      <c r="E54" s="300"/>
      <c r="F54" s="300"/>
      <c r="G54" s="300"/>
      <c r="H54" s="300"/>
      <c r="I54" s="300"/>
      <c r="J54" s="300"/>
      <c r="K54" s="298"/>
    </row>
    <row r="55" s="1" customFormat="1" ht="15" customHeight="1">
      <c r="B55" s="296"/>
      <c r="C55" s="300" t="s">
        <v>1033</v>
      </c>
      <c r="D55" s="300"/>
      <c r="E55" s="300"/>
      <c r="F55" s="300"/>
      <c r="G55" s="300"/>
      <c r="H55" s="300"/>
      <c r="I55" s="300"/>
      <c r="J55" s="300"/>
      <c r="K55" s="298"/>
    </row>
    <row r="56" s="1" customFormat="1" ht="12.75" customHeight="1">
      <c r="B56" s="296"/>
      <c r="C56" s="300"/>
      <c r="D56" s="300"/>
      <c r="E56" s="300"/>
      <c r="F56" s="300"/>
      <c r="G56" s="300"/>
      <c r="H56" s="300"/>
      <c r="I56" s="300"/>
      <c r="J56" s="300"/>
      <c r="K56" s="298"/>
    </row>
    <row r="57" s="1" customFormat="1" ht="15" customHeight="1">
      <c r="B57" s="296"/>
      <c r="C57" s="300" t="s">
        <v>1034</v>
      </c>
      <c r="D57" s="300"/>
      <c r="E57" s="300"/>
      <c r="F57" s="300"/>
      <c r="G57" s="300"/>
      <c r="H57" s="300"/>
      <c r="I57" s="300"/>
      <c r="J57" s="300"/>
      <c r="K57" s="298"/>
    </row>
    <row r="58" s="1" customFormat="1" ht="15" customHeight="1">
      <c r="B58" s="296"/>
      <c r="C58" s="302"/>
      <c r="D58" s="300" t="s">
        <v>1035</v>
      </c>
      <c r="E58" s="300"/>
      <c r="F58" s="300"/>
      <c r="G58" s="300"/>
      <c r="H58" s="300"/>
      <c r="I58" s="300"/>
      <c r="J58" s="300"/>
      <c r="K58" s="298"/>
    </row>
    <row r="59" s="1" customFormat="1" ht="15" customHeight="1">
      <c r="B59" s="296"/>
      <c r="C59" s="302"/>
      <c r="D59" s="300" t="s">
        <v>1036</v>
      </c>
      <c r="E59" s="300"/>
      <c r="F59" s="300"/>
      <c r="G59" s="300"/>
      <c r="H59" s="300"/>
      <c r="I59" s="300"/>
      <c r="J59" s="300"/>
      <c r="K59" s="298"/>
    </row>
    <row r="60" s="1" customFormat="1" ht="15" customHeight="1">
      <c r="B60" s="296"/>
      <c r="C60" s="302"/>
      <c r="D60" s="300" t="s">
        <v>1037</v>
      </c>
      <c r="E60" s="300"/>
      <c r="F60" s="300"/>
      <c r="G60" s="300"/>
      <c r="H60" s="300"/>
      <c r="I60" s="300"/>
      <c r="J60" s="300"/>
      <c r="K60" s="298"/>
    </row>
    <row r="61" s="1" customFormat="1" ht="15" customHeight="1">
      <c r="B61" s="296"/>
      <c r="C61" s="302"/>
      <c r="D61" s="300" t="s">
        <v>1038</v>
      </c>
      <c r="E61" s="300"/>
      <c r="F61" s="300"/>
      <c r="G61" s="300"/>
      <c r="H61" s="300"/>
      <c r="I61" s="300"/>
      <c r="J61" s="300"/>
      <c r="K61" s="298"/>
    </row>
    <row r="62" s="1" customFormat="1" ht="15" customHeight="1">
      <c r="B62" s="296"/>
      <c r="C62" s="302"/>
      <c r="D62" s="305" t="s">
        <v>1039</v>
      </c>
      <c r="E62" s="305"/>
      <c r="F62" s="305"/>
      <c r="G62" s="305"/>
      <c r="H62" s="305"/>
      <c r="I62" s="305"/>
      <c r="J62" s="305"/>
      <c r="K62" s="298"/>
    </row>
    <row r="63" s="1" customFormat="1" ht="15" customHeight="1">
      <c r="B63" s="296"/>
      <c r="C63" s="302"/>
      <c r="D63" s="300" t="s">
        <v>1040</v>
      </c>
      <c r="E63" s="300"/>
      <c r="F63" s="300"/>
      <c r="G63" s="300"/>
      <c r="H63" s="300"/>
      <c r="I63" s="300"/>
      <c r="J63" s="300"/>
      <c r="K63" s="298"/>
    </row>
    <row r="64" s="1" customFormat="1" ht="12.75" customHeight="1">
      <c r="B64" s="296"/>
      <c r="C64" s="302"/>
      <c r="D64" s="302"/>
      <c r="E64" s="306"/>
      <c r="F64" s="302"/>
      <c r="G64" s="302"/>
      <c r="H64" s="302"/>
      <c r="I64" s="302"/>
      <c r="J64" s="302"/>
      <c r="K64" s="298"/>
    </row>
    <row r="65" s="1" customFormat="1" ht="15" customHeight="1">
      <c r="B65" s="296"/>
      <c r="C65" s="302"/>
      <c r="D65" s="300" t="s">
        <v>1041</v>
      </c>
      <c r="E65" s="300"/>
      <c r="F65" s="300"/>
      <c r="G65" s="300"/>
      <c r="H65" s="300"/>
      <c r="I65" s="300"/>
      <c r="J65" s="300"/>
      <c r="K65" s="298"/>
    </row>
    <row r="66" s="1" customFormat="1" ht="15" customHeight="1">
      <c r="B66" s="296"/>
      <c r="C66" s="302"/>
      <c r="D66" s="305" t="s">
        <v>1042</v>
      </c>
      <c r="E66" s="305"/>
      <c r="F66" s="305"/>
      <c r="G66" s="305"/>
      <c r="H66" s="305"/>
      <c r="I66" s="305"/>
      <c r="J66" s="305"/>
      <c r="K66" s="298"/>
    </row>
    <row r="67" s="1" customFormat="1" ht="15" customHeight="1">
      <c r="B67" s="296"/>
      <c r="C67" s="302"/>
      <c r="D67" s="300" t="s">
        <v>1043</v>
      </c>
      <c r="E67" s="300"/>
      <c r="F67" s="300"/>
      <c r="G67" s="300"/>
      <c r="H67" s="300"/>
      <c r="I67" s="300"/>
      <c r="J67" s="300"/>
      <c r="K67" s="298"/>
    </row>
    <row r="68" s="1" customFormat="1" ht="15" customHeight="1">
      <c r="B68" s="296"/>
      <c r="C68" s="302"/>
      <c r="D68" s="300" t="s">
        <v>1044</v>
      </c>
      <c r="E68" s="300"/>
      <c r="F68" s="300"/>
      <c r="G68" s="300"/>
      <c r="H68" s="300"/>
      <c r="I68" s="300"/>
      <c r="J68" s="300"/>
      <c r="K68" s="298"/>
    </row>
    <row r="69" s="1" customFormat="1" ht="15" customHeight="1">
      <c r="B69" s="296"/>
      <c r="C69" s="302"/>
      <c r="D69" s="300" t="s">
        <v>1045</v>
      </c>
      <c r="E69" s="300"/>
      <c r="F69" s="300"/>
      <c r="G69" s="300"/>
      <c r="H69" s="300"/>
      <c r="I69" s="300"/>
      <c r="J69" s="300"/>
      <c r="K69" s="298"/>
    </row>
    <row r="70" s="1" customFormat="1" ht="15" customHeight="1">
      <c r="B70" s="296"/>
      <c r="C70" s="302"/>
      <c r="D70" s="300" t="s">
        <v>1046</v>
      </c>
      <c r="E70" s="300"/>
      <c r="F70" s="300"/>
      <c r="G70" s="300"/>
      <c r="H70" s="300"/>
      <c r="I70" s="300"/>
      <c r="J70" s="300"/>
      <c r="K70" s="298"/>
    </row>
    <row r="71" s="1" customFormat="1" ht="12.75" customHeight="1">
      <c r="B71" s="307"/>
      <c r="C71" s="308"/>
      <c r="D71" s="308"/>
      <c r="E71" s="308"/>
      <c r="F71" s="308"/>
      <c r="G71" s="308"/>
      <c r="H71" s="308"/>
      <c r="I71" s="308"/>
      <c r="J71" s="308"/>
      <c r="K71" s="309"/>
    </row>
    <row r="72" s="1" customFormat="1" ht="18.75" customHeight="1">
      <c r="B72" s="310"/>
      <c r="C72" s="310"/>
      <c r="D72" s="310"/>
      <c r="E72" s="310"/>
      <c r="F72" s="310"/>
      <c r="G72" s="310"/>
      <c r="H72" s="310"/>
      <c r="I72" s="310"/>
      <c r="J72" s="310"/>
      <c r="K72" s="311"/>
    </row>
    <row r="73" s="1" customFormat="1" ht="18.75" customHeight="1">
      <c r="B73" s="311"/>
      <c r="C73" s="311"/>
      <c r="D73" s="311"/>
      <c r="E73" s="311"/>
      <c r="F73" s="311"/>
      <c r="G73" s="311"/>
      <c r="H73" s="311"/>
      <c r="I73" s="311"/>
      <c r="J73" s="311"/>
      <c r="K73" s="311"/>
    </row>
    <row r="74" s="1" customFormat="1" ht="7.5" customHeight="1">
      <c r="B74" s="312"/>
      <c r="C74" s="313"/>
      <c r="D74" s="313"/>
      <c r="E74" s="313"/>
      <c r="F74" s="313"/>
      <c r="G74" s="313"/>
      <c r="H74" s="313"/>
      <c r="I74" s="313"/>
      <c r="J74" s="313"/>
      <c r="K74" s="314"/>
    </row>
    <row r="75" s="1" customFormat="1" ht="45" customHeight="1">
      <c r="B75" s="315"/>
      <c r="C75" s="316" t="s">
        <v>1047</v>
      </c>
      <c r="D75" s="316"/>
      <c r="E75" s="316"/>
      <c r="F75" s="316"/>
      <c r="G75" s="316"/>
      <c r="H75" s="316"/>
      <c r="I75" s="316"/>
      <c r="J75" s="316"/>
      <c r="K75" s="317"/>
    </row>
    <row r="76" s="1" customFormat="1" ht="17.25" customHeight="1">
      <c r="B76" s="315"/>
      <c r="C76" s="318" t="s">
        <v>1048</v>
      </c>
      <c r="D76" s="318"/>
      <c r="E76" s="318"/>
      <c r="F76" s="318" t="s">
        <v>1049</v>
      </c>
      <c r="G76" s="319"/>
      <c r="H76" s="318" t="s">
        <v>54</v>
      </c>
      <c r="I76" s="318" t="s">
        <v>57</v>
      </c>
      <c r="J76" s="318" t="s">
        <v>1050</v>
      </c>
      <c r="K76" s="317"/>
    </row>
    <row r="77" s="1" customFormat="1" ht="17.25" customHeight="1">
      <c r="B77" s="315"/>
      <c r="C77" s="320" t="s">
        <v>1051</v>
      </c>
      <c r="D77" s="320"/>
      <c r="E77" s="320"/>
      <c r="F77" s="321" t="s">
        <v>1052</v>
      </c>
      <c r="G77" s="322"/>
      <c r="H77" s="320"/>
      <c r="I77" s="320"/>
      <c r="J77" s="320" t="s">
        <v>1053</v>
      </c>
      <c r="K77" s="317"/>
    </row>
    <row r="78" s="1" customFormat="1" ht="5.25" customHeight="1">
      <c r="B78" s="315"/>
      <c r="C78" s="323"/>
      <c r="D78" s="323"/>
      <c r="E78" s="323"/>
      <c r="F78" s="323"/>
      <c r="G78" s="324"/>
      <c r="H78" s="323"/>
      <c r="I78" s="323"/>
      <c r="J78" s="323"/>
      <c r="K78" s="317"/>
    </row>
    <row r="79" s="1" customFormat="1" ht="15" customHeight="1">
      <c r="B79" s="315"/>
      <c r="C79" s="303" t="s">
        <v>53</v>
      </c>
      <c r="D79" s="323"/>
      <c r="E79" s="323"/>
      <c r="F79" s="325" t="s">
        <v>1054</v>
      </c>
      <c r="G79" s="324"/>
      <c r="H79" s="303" t="s">
        <v>1055</v>
      </c>
      <c r="I79" s="303" t="s">
        <v>1056</v>
      </c>
      <c r="J79" s="303">
        <v>20</v>
      </c>
      <c r="K79" s="317"/>
    </row>
    <row r="80" s="1" customFormat="1" ht="15" customHeight="1">
      <c r="B80" s="315"/>
      <c r="C80" s="303" t="s">
        <v>1057</v>
      </c>
      <c r="D80" s="303"/>
      <c r="E80" s="303"/>
      <c r="F80" s="325" t="s">
        <v>1054</v>
      </c>
      <c r="G80" s="324"/>
      <c r="H80" s="303" t="s">
        <v>1058</v>
      </c>
      <c r="I80" s="303" t="s">
        <v>1056</v>
      </c>
      <c r="J80" s="303">
        <v>120</v>
      </c>
      <c r="K80" s="317"/>
    </row>
    <row r="81" s="1" customFormat="1" ht="15" customHeight="1">
      <c r="B81" s="326"/>
      <c r="C81" s="303" t="s">
        <v>1059</v>
      </c>
      <c r="D81" s="303"/>
      <c r="E81" s="303"/>
      <c r="F81" s="325" t="s">
        <v>1060</v>
      </c>
      <c r="G81" s="324"/>
      <c r="H81" s="303" t="s">
        <v>1061</v>
      </c>
      <c r="I81" s="303" t="s">
        <v>1056</v>
      </c>
      <c r="J81" s="303">
        <v>50</v>
      </c>
      <c r="K81" s="317"/>
    </row>
    <row r="82" s="1" customFormat="1" ht="15" customHeight="1">
      <c r="B82" s="326"/>
      <c r="C82" s="303" t="s">
        <v>1062</v>
      </c>
      <c r="D82" s="303"/>
      <c r="E82" s="303"/>
      <c r="F82" s="325" t="s">
        <v>1054</v>
      </c>
      <c r="G82" s="324"/>
      <c r="H82" s="303" t="s">
        <v>1063</v>
      </c>
      <c r="I82" s="303" t="s">
        <v>1064</v>
      </c>
      <c r="J82" s="303"/>
      <c r="K82" s="317"/>
    </row>
    <row r="83" s="1" customFormat="1" ht="15" customHeight="1">
      <c r="B83" s="326"/>
      <c r="C83" s="327" t="s">
        <v>1065</v>
      </c>
      <c r="D83" s="327"/>
      <c r="E83" s="327"/>
      <c r="F83" s="328" t="s">
        <v>1060</v>
      </c>
      <c r="G83" s="327"/>
      <c r="H83" s="327" t="s">
        <v>1066</v>
      </c>
      <c r="I83" s="327" t="s">
        <v>1056</v>
      </c>
      <c r="J83" s="327">
        <v>15</v>
      </c>
      <c r="K83" s="317"/>
    </row>
    <row r="84" s="1" customFormat="1" ht="15" customHeight="1">
      <c r="B84" s="326"/>
      <c r="C84" s="327" t="s">
        <v>1067</v>
      </c>
      <c r="D84" s="327"/>
      <c r="E84" s="327"/>
      <c r="F84" s="328" t="s">
        <v>1060</v>
      </c>
      <c r="G84" s="327"/>
      <c r="H84" s="327" t="s">
        <v>1068</v>
      </c>
      <c r="I84" s="327" t="s">
        <v>1056</v>
      </c>
      <c r="J84" s="327">
        <v>15</v>
      </c>
      <c r="K84" s="317"/>
    </row>
    <row r="85" s="1" customFormat="1" ht="15" customHeight="1">
      <c r="B85" s="326"/>
      <c r="C85" s="327" t="s">
        <v>1069</v>
      </c>
      <c r="D85" s="327"/>
      <c r="E85" s="327"/>
      <c r="F85" s="328" t="s">
        <v>1060</v>
      </c>
      <c r="G85" s="327"/>
      <c r="H85" s="327" t="s">
        <v>1070</v>
      </c>
      <c r="I85" s="327" t="s">
        <v>1056</v>
      </c>
      <c r="J85" s="327">
        <v>20</v>
      </c>
      <c r="K85" s="317"/>
    </row>
    <row r="86" s="1" customFormat="1" ht="15" customHeight="1">
      <c r="B86" s="326"/>
      <c r="C86" s="327" t="s">
        <v>1071</v>
      </c>
      <c r="D86" s="327"/>
      <c r="E86" s="327"/>
      <c r="F86" s="328" t="s">
        <v>1060</v>
      </c>
      <c r="G86" s="327"/>
      <c r="H86" s="327" t="s">
        <v>1072</v>
      </c>
      <c r="I86" s="327" t="s">
        <v>1056</v>
      </c>
      <c r="J86" s="327">
        <v>20</v>
      </c>
      <c r="K86" s="317"/>
    </row>
    <row r="87" s="1" customFormat="1" ht="15" customHeight="1">
      <c r="B87" s="326"/>
      <c r="C87" s="303" t="s">
        <v>1073</v>
      </c>
      <c r="D87" s="303"/>
      <c r="E87" s="303"/>
      <c r="F87" s="325" t="s">
        <v>1060</v>
      </c>
      <c r="G87" s="324"/>
      <c r="H87" s="303" t="s">
        <v>1074</v>
      </c>
      <c r="I87" s="303" t="s">
        <v>1056</v>
      </c>
      <c r="J87" s="303">
        <v>50</v>
      </c>
      <c r="K87" s="317"/>
    </row>
    <row r="88" s="1" customFormat="1" ht="15" customHeight="1">
      <c r="B88" s="326"/>
      <c r="C88" s="303" t="s">
        <v>1075</v>
      </c>
      <c r="D88" s="303"/>
      <c r="E88" s="303"/>
      <c r="F88" s="325" t="s">
        <v>1060</v>
      </c>
      <c r="G88" s="324"/>
      <c r="H88" s="303" t="s">
        <v>1076</v>
      </c>
      <c r="I88" s="303" t="s">
        <v>1056</v>
      </c>
      <c r="J88" s="303">
        <v>20</v>
      </c>
      <c r="K88" s="317"/>
    </row>
    <row r="89" s="1" customFormat="1" ht="15" customHeight="1">
      <c r="B89" s="326"/>
      <c r="C89" s="303" t="s">
        <v>1077</v>
      </c>
      <c r="D89" s="303"/>
      <c r="E89" s="303"/>
      <c r="F89" s="325" t="s">
        <v>1060</v>
      </c>
      <c r="G89" s="324"/>
      <c r="H89" s="303" t="s">
        <v>1078</v>
      </c>
      <c r="I89" s="303" t="s">
        <v>1056</v>
      </c>
      <c r="J89" s="303">
        <v>20</v>
      </c>
      <c r="K89" s="317"/>
    </row>
    <row r="90" s="1" customFormat="1" ht="15" customHeight="1">
      <c r="B90" s="326"/>
      <c r="C90" s="303" t="s">
        <v>1079</v>
      </c>
      <c r="D90" s="303"/>
      <c r="E90" s="303"/>
      <c r="F90" s="325" t="s">
        <v>1060</v>
      </c>
      <c r="G90" s="324"/>
      <c r="H90" s="303" t="s">
        <v>1080</v>
      </c>
      <c r="I90" s="303" t="s">
        <v>1056</v>
      </c>
      <c r="J90" s="303">
        <v>50</v>
      </c>
      <c r="K90" s="317"/>
    </row>
    <row r="91" s="1" customFormat="1" ht="15" customHeight="1">
      <c r="B91" s="326"/>
      <c r="C91" s="303" t="s">
        <v>1081</v>
      </c>
      <c r="D91" s="303"/>
      <c r="E91" s="303"/>
      <c r="F91" s="325" t="s">
        <v>1060</v>
      </c>
      <c r="G91" s="324"/>
      <c r="H91" s="303" t="s">
        <v>1081</v>
      </c>
      <c r="I91" s="303" t="s">
        <v>1056</v>
      </c>
      <c r="J91" s="303">
        <v>50</v>
      </c>
      <c r="K91" s="317"/>
    </row>
    <row r="92" s="1" customFormat="1" ht="15" customHeight="1">
      <c r="B92" s="326"/>
      <c r="C92" s="303" t="s">
        <v>1082</v>
      </c>
      <c r="D92" s="303"/>
      <c r="E92" s="303"/>
      <c r="F92" s="325" t="s">
        <v>1060</v>
      </c>
      <c r="G92" s="324"/>
      <c r="H92" s="303" t="s">
        <v>1083</v>
      </c>
      <c r="I92" s="303" t="s">
        <v>1056</v>
      </c>
      <c r="J92" s="303">
        <v>255</v>
      </c>
      <c r="K92" s="317"/>
    </row>
    <row r="93" s="1" customFormat="1" ht="15" customHeight="1">
      <c r="B93" s="326"/>
      <c r="C93" s="303" t="s">
        <v>1084</v>
      </c>
      <c r="D93" s="303"/>
      <c r="E93" s="303"/>
      <c r="F93" s="325" t="s">
        <v>1054</v>
      </c>
      <c r="G93" s="324"/>
      <c r="H93" s="303" t="s">
        <v>1085</v>
      </c>
      <c r="I93" s="303" t="s">
        <v>1086</v>
      </c>
      <c r="J93" s="303"/>
      <c r="K93" s="317"/>
    </row>
    <row r="94" s="1" customFormat="1" ht="15" customHeight="1">
      <c r="B94" s="326"/>
      <c r="C94" s="303" t="s">
        <v>1087</v>
      </c>
      <c r="D94" s="303"/>
      <c r="E94" s="303"/>
      <c r="F94" s="325" t="s">
        <v>1054</v>
      </c>
      <c r="G94" s="324"/>
      <c r="H94" s="303" t="s">
        <v>1088</v>
      </c>
      <c r="I94" s="303" t="s">
        <v>1089</v>
      </c>
      <c r="J94" s="303"/>
      <c r="K94" s="317"/>
    </row>
    <row r="95" s="1" customFormat="1" ht="15" customHeight="1">
      <c r="B95" s="326"/>
      <c r="C95" s="303" t="s">
        <v>1090</v>
      </c>
      <c r="D95" s="303"/>
      <c r="E95" s="303"/>
      <c r="F95" s="325" t="s">
        <v>1054</v>
      </c>
      <c r="G95" s="324"/>
      <c r="H95" s="303" t="s">
        <v>1090</v>
      </c>
      <c r="I95" s="303" t="s">
        <v>1089</v>
      </c>
      <c r="J95" s="303"/>
      <c r="K95" s="317"/>
    </row>
    <row r="96" s="1" customFormat="1" ht="15" customHeight="1">
      <c r="B96" s="326"/>
      <c r="C96" s="303" t="s">
        <v>38</v>
      </c>
      <c r="D96" s="303"/>
      <c r="E96" s="303"/>
      <c r="F96" s="325" t="s">
        <v>1054</v>
      </c>
      <c r="G96" s="324"/>
      <c r="H96" s="303" t="s">
        <v>1091</v>
      </c>
      <c r="I96" s="303" t="s">
        <v>1089</v>
      </c>
      <c r="J96" s="303"/>
      <c r="K96" s="317"/>
    </row>
    <row r="97" s="1" customFormat="1" ht="15" customHeight="1">
      <c r="B97" s="326"/>
      <c r="C97" s="303" t="s">
        <v>48</v>
      </c>
      <c r="D97" s="303"/>
      <c r="E97" s="303"/>
      <c r="F97" s="325" t="s">
        <v>1054</v>
      </c>
      <c r="G97" s="324"/>
      <c r="H97" s="303" t="s">
        <v>1092</v>
      </c>
      <c r="I97" s="303" t="s">
        <v>1089</v>
      </c>
      <c r="J97" s="303"/>
      <c r="K97" s="317"/>
    </row>
    <row r="98" s="1" customFormat="1" ht="15" customHeight="1">
      <c r="B98" s="329"/>
      <c r="C98" s="330"/>
      <c r="D98" s="330"/>
      <c r="E98" s="330"/>
      <c r="F98" s="330"/>
      <c r="G98" s="330"/>
      <c r="H98" s="330"/>
      <c r="I98" s="330"/>
      <c r="J98" s="330"/>
      <c r="K98" s="331"/>
    </row>
    <row r="99" s="1" customFormat="1" ht="18.75" customHeight="1">
      <c r="B99" s="332"/>
      <c r="C99" s="333"/>
      <c r="D99" s="333"/>
      <c r="E99" s="333"/>
      <c r="F99" s="333"/>
      <c r="G99" s="333"/>
      <c r="H99" s="333"/>
      <c r="I99" s="333"/>
      <c r="J99" s="333"/>
      <c r="K99" s="332"/>
    </row>
    <row r="100" s="1" customFormat="1" ht="18.75" customHeight="1">
      <c r="B100" s="311"/>
      <c r="C100" s="311"/>
      <c r="D100" s="311"/>
      <c r="E100" s="311"/>
      <c r="F100" s="311"/>
      <c r="G100" s="311"/>
      <c r="H100" s="311"/>
      <c r="I100" s="311"/>
      <c r="J100" s="311"/>
      <c r="K100" s="311"/>
    </row>
    <row r="101" s="1" customFormat="1" ht="7.5" customHeight="1">
      <c r="B101" s="312"/>
      <c r="C101" s="313"/>
      <c r="D101" s="313"/>
      <c r="E101" s="313"/>
      <c r="F101" s="313"/>
      <c r="G101" s="313"/>
      <c r="H101" s="313"/>
      <c r="I101" s="313"/>
      <c r="J101" s="313"/>
      <c r="K101" s="314"/>
    </row>
    <row r="102" s="1" customFormat="1" ht="45" customHeight="1">
      <c r="B102" s="315"/>
      <c r="C102" s="316" t="s">
        <v>1093</v>
      </c>
      <c r="D102" s="316"/>
      <c r="E102" s="316"/>
      <c r="F102" s="316"/>
      <c r="G102" s="316"/>
      <c r="H102" s="316"/>
      <c r="I102" s="316"/>
      <c r="J102" s="316"/>
      <c r="K102" s="317"/>
    </row>
    <row r="103" s="1" customFormat="1" ht="17.25" customHeight="1">
      <c r="B103" s="315"/>
      <c r="C103" s="318" t="s">
        <v>1048</v>
      </c>
      <c r="D103" s="318"/>
      <c r="E103" s="318"/>
      <c r="F103" s="318" t="s">
        <v>1049</v>
      </c>
      <c r="G103" s="319"/>
      <c r="H103" s="318" t="s">
        <v>54</v>
      </c>
      <c r="I103" s="318" t="s">
        <v>57</v>
      </c>
      <c r="J103" s="318" t="s">
        <v>1050</v>
      </c>
      <c r="K103" s="317"/>
    </row>
    <row r="104" s="1" customFormat="1" ht="17.25" customHeight="1">
      <c r="B104" s="315"/>
      <c r="C104" s="320" t="s">
        <v>1051</v>
      </c>
      <c r="D104" s="320"/>
      <c r="E104" s="320"/>
      <c r="F104" s="321" t="s">
        <v>1052</v>
      </c>
      <c r="G104" s="322"/>
      <c r="H104" s="320"/>
      <c r="I104" s="320"/>
      <c r="J104" s="320" t="s">
        <v>1053</v>
      </c>
      <c r="K104" s="317"/>
    </row>
    <row r="105" s="1" customFormat="1" ht="5.25" customHeight="1">
      <c r="B105" s="315"/>
      <c r="C105" s="318"/>
      <c r="D105" s="318"/>
      <c r="E105" s="318"/>
      <c r="F105" s="318"/>
      <c r="G105" s="334"/>
      <c r="H105" s="318"/>
      <c r="I105" s="318"/>
      <c r="J105" s="318"/>
      <c r="K105" s="317"/>
    </row>
    <row r="106" s="1" customFormat="1" ht="15" customHeight="1">
      <c r="B106" s="315"/>
      <c r="C106" s="303" t="s">
        <v>53</v>
      </c>
      <c r="D106" s="323"/>
      <c r="E106" s="323"/>
      <c r="F106" s="325" t="s">
        <v>1054</v>
      </c>
      <c r="G106" s="334"/>
      <c r="H106" s="303" t="s">
        <v>1094</v>
      </c>
      <c r="I106" s="303" t="s">
        <v>1056</v>
      </c>
      <c r="J106" s="303">
        <v>20</v>
      </c>
      <c r="K106" s="317"/>
    </row>
    <row r="107" s="1" customFormat="1" ht="15" customHeight="1">
      <c r="B107" s="315"/>
      <c r="C107" s="303" t="s">
        <v>1057</v>
      </c>
      <c r="D107" s="303"/>
      <c r="E107" s="303"/>
      <c r="F107" s="325" t="s">
        <v>1054</v>
      </c>
      <c r="G107" s="303"/>
      <c r="H107" s="303" t="s">
        <v>1094</v>
      </c>
      <c r="I107" s="303" t="s">
        <v>1056</v>
      </c>
      <c r="J107" s="303">
        <v>120</v>
      </c>
      <c r="K107" s="317"/>
    </row>
    <row r="108" s="1" customFormat="1" ht="15" customHeight="1">
      <c r="B108" s="326"/>
      <c r="C108" s="303" t="s">
        <v>1059</v>
      </c>
      <c r="D108" s="303"/>
      <c r="E108" s="303"/>
      <c r="F108" s="325" t="s">
        <v>1060</v>
      </c>
      <c r="G108" s="303"/>
      <c r="H108" s="303" t="s">
        <v>1094</v>
      </c>
      <c r="I108" s="303" t="s">
        <v>1056</v>
      </c>
      <c r="J108" s="303">
        <v>50</v>
      </c>
      <c r="K108" s="317"/>
    </row>
    <row r="109" s="1" customFormat="1" ht="15" customHeight="1">
      <c r="B109" s="326"/>
      <c r="C109" s="303" t="s">
        <v>1062</v>
      </c>
      <c r="D109" s="303"/>
      <c r="E109" s="303"/>
      <c r="F109" s="325" t="s">
        <v>1054</v>
      </c>
      <c r="G109" s="303"/>
      <c r="H109" s="303" t="s">
        <v>1094</v>
      </c>
      <c r="I109" s="303" t="s">
        <v>1064</v>
      </c>
      <c r="J109" s="303"/>
      <c r="K109" s="317"/>
    </row>
    <row r="110" s="1" customFormat="1" ht="15" customHeight="1">
      <c r="B110" s="326"/>
      <c r="C110" s="303" t="s">
        <v>1073</v>
      </c>
      <c r="D110" s="303"/>
      <c r="E110" s="303"/>
      <c r="F110" s="325" t="s">
        <v>1060</v>
      </c>
      <c r="G110" s="303"/>
      <c r="H110" s="303" t="s">
        <v>1094</v>
      </c>
      <c r="I110" s="303" t="s">
        <v>1056</v>
      </c>
      <c r="J110" s="303">
        <v>50</v>
      </c>
      <c r="K110" s="317"/>
    </row>
    <row r="111" s="1" customFormat="1" ht="15" customHeight="1">
      <c r="B111" s="326"/>
      <c r="C111" s="303" t="s">
        <v>1081</v>
      </c>
      <c r="D111" s="303"/>
      <c r="E111" s="303"/>
      <c r="F111" s="325" t="s">
        <v>1060</v>
      </c>
      <c r="G111" s="303"/>
      <c r="H111" s="303" t="s">
        <v>1094</v>
      </c>
      <c r="I111" s="303" t="s">
        <v>1056</v>
      </c>
      <c r="J111" s="303">
        <v>50</v>
      </c>
      <c r="K111" s="317"/>
    </row>
    <row r="112" s="1" customFormat="1" ht="15" customHeight="1">
      <c r="B112" s="326"/>
      <c r="C112" s="303" t="s">
        <v>1079</v>
      </c>
      <c r="D112" s="303"/>
      <c r="E112" s="303"/>
      <c r="F112" s="325" t="s">
        <v>1060</v>
      </c>
      <c r="G112" s="303"/>
      <c r="H112" s="303" t="s">
        <v>1094</v>
      </c>
      <c r="I112" s="303" t="s">
        <v>1056</v>
      </c>
      <c r="J112" s="303">
        <v>50</v>
      </c>
      <c r="K112" s="317"/>
    </row>
    <row r="113" s="1" customFormat="1" ht="15" customHeight="1">
      <c r="B113" s="326"/>
      <c r="C113" s="303" t="s">
        <v>53</v>
      </c>
      <c r="D113" s="303"/>
      <c r="E113" s="303"/>
      <c r="F113" s="325" t="s">
        <v>1054</v>
      </c>
      <c r="G113" s="303"/>
      <c r="H113" s="303" t="s">
        <v>1095</v>
      </c>
      <c r="I113" s="303" t="s">
        <v>1056</v>
      </c>
      <c r="J113" s="303">
        <v>20</v>
      </c>
      <c r="K113" s="317"/>
    </row>
    <row r="114" s="1" customFormat="1" ht="15" customHeight="1">
      <c r="B114" s="326"/>
      <c r="C114" s="303" t="s">
        <v>1096</v>
      </c>
      <c r="D114" s="303"/>
      <c r="E114" s="303"/>
      <c r="F114" s="325" t="s">
        <v>1054</v>
      </c>
      <c r="G114" s="303"/>
      <c r="H114" s="303" t="s">
        <v>1097</v>
      </c>
      <c r="I114" s="303" t="s">
        <v>1056</v>
      </c>
      <c r="J114" s="303">
        <v>120</v>
      </c>
      <c r="K114" s="317"/>
    </row>
    <row r="115" s="1" customFormat="1" ht="15" customHeight="1">
      <c r="B115" s="326"/>
      <c r="C115" s="303" t="s">
        <v>38</v>
      </c>
      <c r="D115" s="303"/>
      <c r="E115" s="303"/>
      <c r="F115" s="325" t="s">
        <v>1054</v>
      </c>
      <c r="G115" s="303"/>
      <c r="H115" s="303" t="s">
        <v>1098</v>
      </c>
      <c r="I115" s="303" t="s">
        <v>1089</v>
      </c>
      <c r="J115" s="303"/>
      <c r="K115" s="317"/>
    </row>
    <row r="116" s="1" customFormat="1" ht="15" customHeight="1">
      <c r="B116" s="326"/>
      <c r="C116" s="303" t="s">
        <v>48</v>
      </c>
      <c r="D116" s="303"/>
      <c r="E116" s="303"/>
      <c r="F116" s="325" t="s">
        <v>1054</v>
      </c>
      <c r="G116" s="303"/>
      <c r="H116" s="303" t="s">
        <v>1099</v>
      </c>
      <c r="I116" s="303" t="s">
        <v>1089</v>
      </c>
      <c r="J116" s="303"/>
      <c r="K116" s="317"/>
    </row>
    <row r="117" s="1" customFormat="1" ht="15" customHeight="1">
      <c r="B117" s="326"/>
      <c r="C117" s="303" t="s">
        <v>57</v>
      </c>
      <c r="D117" s="303"/>
      <c r="E117" s="303"/>
      <c r="F117" s="325" t="s">
        <v>1054</v>
      </c>
      <c r="G117" s="303"/>
      <c r="H117" s="303" t="s">
        <v>1100</v>
      </c>
      <c r="I117" s="303" t="s">
        <v>1101</v>
      </c>
      <c r="J117" s="303"/>
      <c r="K117" s="317"/>
    </row>
    <row r="118" s="1" customFormat="1" ht="15" customHeight="1">
      <c r="B118" s="329"/>
      <c r="C118" s="335"/>
      <c r="D118" s="335"/>
      <c r="E118" s="335"/>
      <c r="F118" s="335"/>
      <c r="G118" s="335"/>
      <c r="H118" s="335"/>
      <c r="I118" s="335"/>
      <c r="J118" s="335"/>
      <c r="K118" s="331"/>
    </row>
    <row r="119" s="1" customFormat="1" ht="18.75" customHeight="1">
      <c r="B119" s="336"/>
      <c r="C119" s="300"/>
      <c r="D119" s="300"/>
      <c r="E119" s="300"/>
      <c r="F119" s="337"/>
      <c r="G119" s="300"/>
      <c r="H119" s="300"/>
      <c r="I119" s="300"/>
      <c r="J119" s="300"/>
      <c r="K119" s="336"/>
    </row>
    <row r="120" s="1" customFormat="1" ht="18.75" customHeight="1">
      <c r="B120" s="311"/>
      <c r="C120" s="311"/>
      <c r="D120" s="311"/>
      <c r="E120" s="311"/>
      <c r="F120" s="311"/>
      <c r="G120" s="311"/>
      <c r="H120" s="311"/>
      <c r="I120" s="311"/>
      <c r="J120" s="311"/>
      <c r="K120" s="311"/>
    </row>
    <row r="121" s="1" customFormat="1" ht="7.5" customHeight="1">
      <c r="B121" s="338"/>
      <c r="C121" s="339"/>
      <c r="D121" s="339"/>
      <c r="E121" s="339"/>
      <c r="F121" s="339"/>
      <c r="G121" s="339"/>
      <c r="H121" s="339"/>
      <c r="I121" s="339"/>
      <c r="J121" s="339"/>
      <c r="K121" s="340"/>
    </row>
    <row r="122" s="1" customFormat="1" ht="45" customHeight="1">
      <c r="B122" s="341"/>
      <c r="C122" s="294" t="s">
        <v>1102</v>
      </c>
      <c r="D122" s="294"/>
      <c r="E122" s="294"/>
      <c r="F122" s="294"/>
      <c r="G122" s="294"/>
      <c r="H122" s="294"/>
      <c r="I122" s="294"/>
      <c r="J122" s="294"/>
      <c r="K122" s="342"/>
    </row>
    <row r="123" s="1" customFormat="1" ht="17.25" customHeight="1">
      <c r="B123" s="343"/>
      <c r="C123" s="318" t="s">
        <v>1048</v>
      </c>
      <c r="D123" s="318"/>
      <c r="E123" s="318"/>
      <c r="F123" s="318" t="s">
        <v>1049</v>
      </c>
      <c r="G123" s="319"/>
      <c r="H123" s="318" t="s">
        <v>54</v>
      </c>
      <c r="I123" s="318" t="s">
        <v>57</v>
      </c>
      <c r="J123" s="318" t="s">
        <v>1050</v>
      </c>
      <c r="K123" s="344"/>
    </row>
    <row r="124" s="1" customFormat="1" ht="17.25" customHeight="1">
      <c r="B124" s="343"/>
      <c r="C124" s="320" t="s">
        <v>1051</v>
      </c>
      <c r="D124" s="320"/>
      <c r="E124" s="320"/>
      <c r="F124" s="321" t="s">
        <v>1052</v>
      </c>
      <c r="G124" s="322"/>
      <c r="H124" s="320"/>
      <c r="I124" s="320"/>
      <c r="J124" s="320" t="s">
        <v>1053</v>
      </c>
      <c r="K124" s="344"/>
    </row>
    <row r="125" s="1" customFormat="1" ht="5.25" customHeight="1">
      <c r="B125" s="345"/>
      <c r="C125" s="323"/>
      <c r="D125" s="323"/>
      <c r="E125" s="323"/>
      <c r="F125" s="323"/>
      <c r="G125" s="303"/>
      <c r="H125" s="323"/>
      <c r="I125" s="323"/>
      <c r="J125" s="323"/>
      <c r="K125" s="346"/>
    </row>
    <row r="126" s="1" customFormat="1" ht="15" customHeight="1">
      <c r="B126" s="345"/>
      <c r="C126" s="303" t="s">
        <v>1057</v>
      </c>
      <c r="D126" s="323"/>
      <c r="E126" s="323"/>
      <c r="F126" s="325" t="s">
        <v>1054</v>
      </c>
      <c r="G126" s="303"/>
      <c r="H126" s="303" t="s">
        <v>1094</v>
      </c>
      <c r="I126" s="303" t="s">
        <v>1056</v>
      </c>
      <c r="J126" s="303">
        <v>120</v>
      </c>
      <c r="K126" s="347"/>
    </row>
    <row r="127" s="1" customFormat="1" ht="15" customHeight="1">
      <c r="B127" s="345"/>
      <c r="C127" s="303" t="s">
        <v>1103</v>
      </c>
      <c r="D127" s="303"/>
      <c r="E127" s="303"/>
      <c r="F127" s="325" t="s">
        <v>1054</v>
      </c>
      <c r="G127" s="303"/>
      <c r="H127" s="303" t="s">
        <v>1104</v>
      </c>
      <c r="I127" s="303" t="s">
        <v>1056</v>
      </c>
      <c r="J127" s="303" t="s">
        <v>1105</v>
      </c>
      <c r="K127" s="347"/>
    </row>
    <row r="128" s="1" customFormat="1" ht="15" customHeight="1">
      <c r="B128" s="345"/>
      <c r="C128" s="303" t="s">
        <v>1002</v>
      </c>
      <c r="D128" s="303"/>
      <c r="E128" s="303"/>
      <c r="F128" s="325" t="s">
        <v>1054</v>
      </c>
      <c r="G128" s="303"/>
      <c r="H128" s="303" t="s">
        <v>1106</v>
      </c>
      <c r="I128" s="303" t="s">
        <v>1056</v>
      </c>
      <c r="J128" s="303" t="s">
        <v>1105</v>
      </c>
      <c r="K128" s="347"/>
    </row>
    <row r="129" s="1" customFormat="1" ht="15" customHeight="1">
      <c r="B129" s="345"/>
      <c r="C129" s="303" t="s">
        <v>1065</v>
      </c>
      <c r="D129" s="303"/>
      <c r="E129" s="303"/>
      <c r="F129" s="325" t="s">
        <v>1060</v>
      </c>
      <c r="G129" s="303"/>
      <c r="H129" s="303" t="s">
        <v>1066</v>
      </c>
      <c r="I129" s="303" t="s">
        <v>1056</v>
      </c>
      <c r="J129" s="303">
        <v>15</v>
      </c>
      <c r="K129" s="347"/>
    </row>
    <row r="130" s="1" customFormat="1" ht="15" customHeight="1">
      <c r="B130" s="345"/>
      <c r="C130" s="327" t="s">
        <v>1067</v>
      </c>
      <c r="D130" s="327"/>
      <c r="E130" s="327"/>
      <c r="F130" s="328" t="s">
        <v>1060</v>
      </c>
      <c r="G130" s="327"/>
      <c r="H130" s="327" t="s">
        <v>1068</v>
      </c>
      <c r="I130" s="327" t="s">
        <v>1056</v>
      </c>
      <c r="J130" s="327">
        <v>15</v>
      </c>
      <c r="K130" s="347"/>
    </row>
    <row r="131" s="1" customFormat="1" ht="15" customHeight="1">
      <c r="B131" s="345"/>
      <c r="C131" s="327" t="s">
        <v>1069</v>
      </c>
      <c r="D131" s="327"/>
      <c r="E131" s="327"/>
      <c r="F131" s="328" t="s">
        <v>1060</v>
      </c>
      <c r="G131" s="327"/>
      <c r="H131" s="327" t="s">
        <v>1070</v>
      </c>
      <c r="I131" s="327" t="s">
        <v>1056</v>
      </c>
      <c r="J131" s="327">
        <v>20</v>
      </c>
      <c r="K131" s="347"/>
    </row>
    <row r="132" s="1" customFormat="1" ht="15" customHeight="1">
      <c r="B132" s="345"/>
      <c r="C132" s="327" t="s">
        <v>1071</v>
      </c>
      <c r="D132" s="327"/>
      <c r="E132" s="327"/>
      <c r="F132" s="328" t="s">
        <v>1060</v>
      </c>
      <c r="G132" s="327"/>
      <c r="H132" s="327" t="s">
        <v>1072</v>
      </c>
      <c r="I132" s="327" t="s">
        <v>1056</v>
      </c>
      <c r="J132" s="327">
        <v>20</v>
      </c>
      <c r="K132" s="347"/>
    </row>
    <row r="133" s="1" customFormat="1" ht="15" customHeight="1">
      <c r="B133" s="345"/>
      <c r="C133" s="303" t="s">
        <v>1059</v>
      </c>
      <c r="D133" s="303"/>
      <c r="E133" s="303"/>
      <c r="F133" s="325" t="s">
        <v>1060</v>
      </c>
      <c r="G133" s="303"/>
      <c r="H133" s="303" t="s">
        <v>1094</v>
      </c>
      <c r="I133" s="303" t="s">
        <v>1056</v>
      </c>
      <c r="J133" s="303">
        <v>50</v>
      </c>
      <c r="K133" s="347"/>
    </row>
    <row r="134" s="1" customFormat="1" ht="15" customHeight="1">
      <c r="B134" s="345"/>
      <c r="C134" s="303" t="s">
        <v>1073</v>
      </c>
      <c r="D134" s="303"/>
      <c r="E134" s="303"/>
      <c r="F134" s="325" t="s">
        <v>1060</v>
      </c>
      <c r="G134" s="303"/>
      <c r="H134" s="303" t="s">
        <v>1094</v>
      </c>
      <c r="I134" s="303" t="s">
        <v>1056</v>
      </c>
      <c r="J134" s="303">
        <v>50</v>
      </c>
      <c r="K134" s="347"/>
    </row>
    <row r="135" s="1" customFormat="1" ht="15" customHeight="1">
      <c r="B135" s="345"/>
      <c r="C135" s="303" t="s">
        <v>1079</v>
      </c>
      <c r="D135" s="303"/>
      <c r="E135" s="303"/>
      <c r="F135" s="325" t="s">
        <v>1060</v>
      </c>
      <c r="G135" s="303"/>
      <c r="H135" s="303" t="s">
        <v>1094</v>
      </c>
      <c r="I135" s="303" t="s">
        <v>1056</v>
      </c>
      <c r="J135" s="303">
        <v>50</v>
      </c>
      <c r="K135" s="347"/>
    </row>
    <row r="136" s="1" customFormat="1" ht="15" customHeight="1">
      <c r="B136" s="345"/>
      <c r="C136" s="303" t="s">
        <v>1081</v>
      </c>
      <c r="D136" s="303"/>
      <c r="E136" s="303"/>
      <c r="F136" s="325" t="s">
        <v>1060</v>
      </c>
      <c r="G136" s="303"/>
      <c r="H136" s="303" t="s">
        <v>1094</v>
      </c>
      <c r="I136" s="303" t="s">
        <v>1056</v>
      </c>
      <c r="J136" s="303">
        <v>50</v>
      </c>
      <c r="K136" s="347"/>
    </row>
    <row r="137" s="1" customFormat="1" ht="15" customHeight="1">
      <c r="B137" s="345"/>
      <c r="C137" s="303" t="s">
        <v>1082</v>
      </c>
      <c r="D137" s="303"/>
      <c r="E137" s="303"/>
      <c r="F137" s="325" t="s">
        <v>1060</v>
      </c>
      <c r="G137" s="303"/>
      <c r="H137" s="303" t="s">
        <v>1107</v>
      </c>
      <c r="I137" s="303" t="s">
        <v>1056</v>
      </c>
      <c r="J137" s="303">
        <v>255</v>
      </c>
      <c r="K137" s="347"/>
    </row>
    <row r="138" s="1" customFormat="1" ht="15" customHeight="1">
      <c r="B138" s="345"/>
      <c r="C138" s="303" t="s">
        <v>1084</v>
      </c>
      <c r="D138" s="303"/>
      <c r="E138" s="303"/>
      <c r="F138" s="325" t="s">
        <v>1054</v>
      </c>
      <c r="G138" s="303"/>
      <c r="H138" s="303" t="s">
        <v>1108</v>
      </c>
      <c r="I138" s="303" t="s">
        <v>1086</v>
      </c>
      <c r="J138" s="303"/>
      <c r="K138" s="347"/>
    </row>
    <row r="139" s="1" customFormat="1" ht="15" customHeight="1">
      <c r="B139" s="345"/>
      <c r="C139" s="303" t="s">
        <v>1087</v>
      </c>
      <c r="D139" s="303"/>
      <c r="E139" s="303"/>
      <c r="F139" s="325" t="s">
        <v>1054</v>
      </c>
      <c r="G139" s="303"/>
      <c r="H139" s="303" t="s">
        <v>1109</v>
      </c>
      <c r="I139" s="303" t="s">
        <v>1089</v>
      </c>
      <c r="J139" s="303"/>
      <c r="K139" s="347"/>
    </row>
    <row r="140" s="1" customFormat="1" ht="15" customHeight="1">
      <c r="B140" s="345"/>
      <c r="C140" s="303" t="s">
        <v>1090</v>
      </c>
      <c r="D140" s="303"/>
      <c r="E140" s="303"/>
      <c r="F140" s="325" t="s">
        <v>1054</v>
      </c>
      <c r="G140" s="303"/>
      <c r="H140" s="303" t="s">
        <v>1090</v>
      </c>
      <c r="I140" s="303" t="s">
        <v>1089</v>
      </c>
      <c r="J140" s="303"/>
      <c r="K140" s="347"/>
    </row>
    <row r="141" s="1" customFormat="1" ht="15" customHeight="1">
      <c r="B141" s="345"/>
      <c r="C141" s="303" t="s">
        <v>38</v>
      </c>
      <c r="D141" s="303"/>
      <c r="E141" s="303"/>
      <c r="F141" s="325" t="s">
        <v>1054</v>
      </c>
      <c r="G141" s="303"/>
      <c r="H141" s="303" t="s">
        <v>1110</v>
      </c>
      <c r="I141" s="303" t="s">
        <v>1089</v>
      </c>
      <c r="J141" s="303"/>
      <c r="K141" s="347"/>
    </row>
    <row r="142" s="1" customFormat="1" ht="15" customHeight="1">
      <c r="B142" s="345"/>
      <c r="C142" s="303" t="s">
        <v>1111</v>
      </c>
      <c r="D142" s="303"/>
      <c r="E142" s="303"/>
      <c r="F142" s="325" t="s">
        <v>1054</v>
      </c>
      <c r="G142" s="303"/>
      <c r="H142" s="303" t="s">
        <v>1112</v>
      </c>
      <c r="I142" s="303" t="s">
        <v>1089</v>
      </c>
      <c r="J142" s="303"/>
      <c r="K142" s="347"/>
    </row>
    <row r="143" s="1" customFormat="1" ht="15" customHeight="1">
      <c r="B143" s="348"/>
      <c r="C143" s="349"/>
      <c r="D143" s="349"/>
      <c r="E143" s="349"/>
      <c r="F143" s="349"/>
      <c r="G143" s="349"/>
      <c r="H143" s="349"/>
      <c r="I143" s="349"/>
      <c r="J143" s="349"/>
      <c r="K143" s="350"/>
    </row>
    <row r="144" s="1" customFormat="1" ht="18.75" customHeight="1">
      <c r="B144" s="300"/>
      <c r="C144" s="300"/>
      <c r="D144" s="300"/>
      <c r="E144" s="300"/>
      <c r="F144" s="337"/>
      <c r="G144" s="300"/>
      <c r="H144" s="300"/>
      <c r="I144" s="300"/>
      <c r="J144" s="300"/>
      <c r="K144" s="300"/>
    </row>
    <row r="145" s="1" customFormat="1" ht="18.75" customHeight="1">
      <c r="B145" s="311"/>
      <c r="C145" s="311"/>
      <c r="D145" s="311"/>
      <c r="E145" s="311"/>
      <c r="F145" s="311"/>
      <c r="G145" s="311"/>
      <c r="H145" s="311"/>
      <c r="I145" s="311"/>
      <c r="J145" s="311"/>
      <c r="K145" s="311"/>
    </row>
    <row r="146" s="1" customFormat="1" ht="7.5" customHeight="1">
      <c r="B146" s="312"/>
      <c r="C146" s="313"/>
      <c r="D146" s="313"/>
      <c r="E146" s="313"/>
      <c r="F146" s="313"/>
      <c r="G146" s="313"/>
      <c r="H146" s="313"/>
      <c r="I146" s="313"/>
      <c r="J146" s="313"/>
      <c r="K146" s="314"/>
    </row>
    <row r="147" s="1" customFormat="1" ht="45" customHeight="1">
      <c r="B147" s="315"/>
      <c r="C147" s="316" t="s">
        <v>1113</v>
      </c>
      <c r="D147" s="316"/>
      <c r="E147" s="316"/>
      <c r="F147" s="316"/>
      <c r="G147" s="316"/>
      <c r="H147" s="316"/>
      <c r="I147" s="316"/>
      <c r="J147" s="316"/>
      <c r="K147" s="317"/>
    </row>
    <row r="148" s="1" customFormat="1" ht="17.25" customHeight="1">
      <c r="B148" s="315"/>
      <c r="C148" s="318" t="s">
        <v>1048</v>
      </c>
      <c r="D148" s="318"/>
      <c r="E148" s="318"/>
      <c r="F148" s="318" t="s">
        <v>1049</v>
      </c>
      <c r="G148" s="319"/>
      <c r="H148" s="318" t="s">
        <v>54</v>
      </c>
      <c r="I148" s="318" t="s">
        <v>57</v>
      </c>
      <c r="J148" s="318" t="s">
        <v>1050</v>
      </c>
      <c r="K148" s="317"/>
    </row>
    <row r="149" s="1" customFormat="1" ht="17.25" customHeight="1">
      <c r="B149" s="315"/>
      <c r="C149" s="320" t="s">
        <v>1051</v>
      </c>
      <c r="D149" s="320"/>
      <c r="E149" s="320"/>
      <c r="F149" s="321" t="s">
        <v>1052</v>
      </c>
      <c r="G149" s="322"/>
      <c r="H149" s="320"/>
      <c r="I149" s="320"/>
      <c r="J149" s="320" t="s">
        <v>1053</v>
      </c>
      <c r="K149" s="317"/>
    </row>
    <row r="150" s="1" customFormat="1" ht="5.25" customHeight="1">
      <c r="B150" s="326"/>
      <c r="C150" s="323"/>
      <c r="D150" s="323"/>
      <c r="E150" s="323"/>
      <c r="F150" s="323"/>
      <c r="G150" s="324"/>
      <c r="H150" s="323"/>
      <c r="I150" s="323"/>
      <c r="J150" s="323"/>
      <c r="K150" s="347"/>
    </row>
    <row r="151" s="1" customFormat="1" ht="15" customHeight="1">
      <c r="B151" s="326"/>
      <c r="C151" s="351" t="s">
        <v>1057</v>
      </c>
      <c r="D151" s="303"/>
      <c r="E151" s="303"/>
      <c r="F151" s="352" t="s">
        <v>1054</v>
      </c>
      <c r="G151" s="303"/>
      <c r="H151" s="351" t="s">
        <v>1094</v>
      </c>
      <c r="I151" s="351" t="s">
        <v>1056</v>
      </c>
      <c r="J151" s="351">
        <v>120</v>
      </c>
      <c r="K151" s="347"/>
    </row>
    <row r="152" s="1" customFormat="1" ht="15" customHeight="1">
      <c r="B152" s="326"/>
      <c r="C152" s="351" t="s">
        <v>1103</v>
      </c>
      <c r="D152" s="303"/>
      <c r="E152" s="303"/>
      <c r="F152" s="352" t="s">
        <v>1054</v>
      </c>
      <c r="G152" s="303"/>
      <c r="H152" s="351" t="s">
        <v>1114</v>
      </c>
      <c r="I152" s="351" t="s">
        <v>1056</v>
      </c>
      <c r="J152" s="351" t="s">
        <v>1105</v>
      </c>
      <c r="K152" s="347"/>
    </row>
    <row r="153" s="1" customFormat="1" ht="15" customHeight="1">
      <c r="B153" s="326"/>
      <c r="C153" s="351" t="s">
        <v>1002</v>
      </c>
      <c r="D153" s="303"/>
      <c r="E153" s="303"/>
      <c r="F153" s="352" t="s">
        <v>1054</v>
      </c>
      <c r="G153" s="303"/>
      <c r="H153" s="351" t="s">
        <v>1115</v>
      </c>
      <c r="I153" s="351" t="s">
        <v>1056</v>
      </c>
      <c r="J153" s="351" t="s">
        <v>1105</v>
      </c>
      <c r="K153" s="347"/>
    </row>
    <row r="154" s="1" customFormat="1" ht="15" customHeight="1">
      <c r="B154" s="326"/>
      <c r="C154" s="351" t="s">
        <v>1059</v>
      </c>
      <c r="D154" s="303"/>
      <c r="E154" s="303"/>
      <c r="F154" s="352" t="s">
        <v>1060</v>
      </c>
      <c r="G154" s="303"/>
      <c r="H154" s="351" t="s">
        <v>1094</v>
      </c>
      <c r="I154" s="351" t="s">
        <v>1056</v>
      </c>
      <c r="J154" s="351">
        <v>50</v>
      </c>
      <c r="K154" s="347"/>
    </row>
    <row r="155" s="1" customFormat="1" ht="15" customHeight="1">
      <c r="B155" s="326"/>
      <c r="C155" s="351" t="s">
        <v>1062</v>
      </c>
      <c r="D155" s="303"/>
      <c r="E155" s="303"/>
      <c r="F155" s="352" t="s">
        <v>1054</v>
      </c>
      <c r="G155" s="303"/>
      <c r="H155" s="351" t="s">
        <v>1094</v>
      </c>
      <c r="I155" s="351" t="s">
        <v>1064</v>
      </c>
      <c r="J155" s="351"/>
      <c r="K155" s="347"/>
    </row>
    <row r="156" s="1" customFormat="1" ht="15" customHeight="1">
      <c r="B156" s="326"/>
      <c r="C156" s="351" t="s">
        <v>1073</v>
      </c>
      <c r="D156" s="303"/>
      <c r="E156" s="303"/>
      <c r="F156" s="352" t="s">
        <v>1060</v>
      </c>
      <c r="G156" s="303"/>
      <c r="H156" s="351" t="s">
        <v>1094</v>
      </c>
      <c r="I156" s="351" t="s">
        <v>1056</v>
      </c>
      <c r="J156" s="351">
        <v>50</v>
      </c>
      <c r="K156" s="347"/>
    </row>
    <row r="157" s="1" customFormat="1" ht="15" customHeight="1">
      <c r="B157" s="326"/>
      <c r="C157" s="351" t="s">
        <v>1081</v>
      </c>
      <c r="D157" s="303"/>
      <c r="E157" s="303"/>
      <c r="F157" s="352" t="s">
        <v>1060</v>
      </c>
      <c r="G157" s="303"/>
      <c r="H157" s="351" t="s">
        <v>1094</v>
      </c>
      <c r="I157" s="351" t="s">
        <v>1056</v>
      </c>
      <c r="J157" s="351">
        <v>50</v>
      </c>
      <c r="K157" s="347"/>
    </row>
    <row r="158" s="1" customFormat="1" ht="15" customHeight="1">
      <c r="B158" s="326"/>
      <c r="C158" s="351" t="s">
        <v>1079</v>
      </c>
      <c r="D158" s="303"/>
      <c r="E158" s="303"/>
      <c r="F158" s="352" t="s">
        <v>1060</v>
      </c>
      <c r="G158" s="303"/>
      <c r="H158" s="351" t="s">
        <v>1094</v>
      </c>
      <c r="I158" s="351" t="s">
        <v>1056</v>
      </c>
      <c r="J158" s="351">
        <v>50</v>
      </c>
      <c r="K158" s="347"/>
    </row>
    <row r="159" s="1" customFormat="1" ht="15" customHeight="1">
      <c r="B159" s="326"/>
      <c r="C159" s="351" t="s">
        <v>86</v>
      </c>
      <c r="D159" s="303"/>
      <c r="E159" s="303"/>
      <c r="F159" s="352" t="s">
        <v>1054</v>
      </c>
      <c r="G159" s="303"/>
      <c r="H159" s="351" t="s">
        <v>1116</v>
      </c>
      <c r="I159" s="351" t="s">
        <v>1056</v>
      </c>
      <c r="J159" s="351" t="s">
        <v>1117</v>
      </c>
      <c r="K159" s="347"/>
    </row>
    <row r="160" s="1" customFormat="1" ht="15" customHeight="1">
      <c r="B160" s="326"/>
      <c r="C160" s="351" t="s">
        <v>1118</v>
      </c>
      <c r="D160" s="303"/>
      <c r="E160" s="303"/>
      <c r="F160" s="352" t="s">
        <v>1054</v>
      </c>
      <c r="G160" s="303"/>
      <c r="H160" s="351" t="s">
        <v>1119</v>
      </c>
      <c r="I160" s="351" t="s">
        <v>1089</v>
      </c>
      <c r="J160" s="351"/>
      <c r="K160" s="347"/>
    </row>
    <row r="161" s="1" customFormat="1" ht="15" customHeight="1">
      <c r="B161" s="353"/>
      <c r="C161" s="335"/>
      <c r="D161" s="335"/>
      <c r="E161" s="335"/>
      <c r="F161" s="335"/>
      <c r="G161" s="335"/>
      <c r="H161" s="335"/>
      <c r="I161" s="335"/>
      <c r="J161" s="335"/>
      <c r="K161" s="354"/>
    </row>
    <row r="162" s="1" customFormat="1" ht="18.75" customHeight="1">
      <c r="B162" s="300"/>
      <c r="C162" s="303"/>
      <c r="D162" s="303"/>
      <c r="E162" s="303"/>
      <c r="F162" s="325"/>
      <c r="G162" s="303"/>
      <c r="H162" s="303"/>
      <c r="I162" s="303"/>
      <c r="J162" s="303"/>
      <c r="K162" s="300"/>
    </row>
    <row r="163" s="1" customFormat="1" ht="18.75" customHeight="1">
      <c r="B163" s="311"/>
      <c r="C163" s="311"/>
      <c r="D163" s="311"/>
      <c r="E163" s="311"/>
      <c r="F163" s="311"/>
      <c r="G163" s="311"/>
      <c r="H163" s="311"/>
      <c r="I163" s="311"/>
      <c r="J163" s="311"/>
      <c r="K163" s="311"/>
    </row>
    <row r="164" s="1" customFormat="1" ht="7.5" customHeight="1">
      <c r="B164" s="290"/>
      <c r="C164" s="291"/>
      <c r="D164" s="291"/>
      <c r="E164" s="291"/>
      <c r="F164" s="291"/>
      <c r="G164" s="291"/>
      <c r="H164" s="291"/>
      <c r="I164" s="291"/>
      <c r="J164" s="291"/>
      <c r="K164" s="292"/>
    </row>
    <row r="165" s="1" customFormat="1" ht="45" customHeight="1">
      <c r="B165" s="293"/>
      <c r="C165" s="294" t="s">
        <v>1120</v>
      </c>
      <c r="D165" s="294"/>
      <c r="E165" s="294"/>
      <c r="F165" s="294"/>
      <c r="G165" s="294"/>
      <c r="H165" s="294"/>
      <c r="I165" s="294"/>
      <c r="J165" s="294"/>
      <c r="K165" s="295"/>
    </row>
    <row r="166" s="1" customFormat="1" ht="17.25" customHeight="1">
      <c r="B166" s="293"/>
      <c r="C166" s="318" t="s">
        <v>1048</v>
      </c>
      <c r="D166" s="318"/>
      <c r="E166" s="318"/>
      <c r="F166" s="318" t="s">
        <v>1049</v>
      </c>
      <c r="G166" s="355"/>
      <c r="H166" s="356" t="s">
        <v>54</v>
      </c>
      <c r="I166" s="356" t="s">
        <v>57</v>
      </c>
      <c r="J166" s="318" t="s">
        <v>1050</v>
      </c>
      <c r="K166" s="295"/>
    </row>
    <row r="167" s="1" customFormat="1" ht="17.25" customHeight="1">
      <c r="B167" s="296"/>
      <c r="C167" s="320" t="s">
        <v>1051</v>
      </c>
      <c r="D167" s="320"/>
      <c r="E167" s="320"/>
      <c r="F167" s="321" t="s">
        <v>1052</v>
      </c>
      <c r="G167" s="357"/>
      <c r="H167" s="358"/>
      <c r="I167" s="358"/>
      <c r="J167" s="320" t="s">
        <v>1053</v>
      </c>
      <c r="K167" s="298"/>
    </row>
    <row r="168" s="1" customFormat="1" ht="5.25" customHeight="1">
      <c r="B168" s="326"/>
      <c r="C168" s="323"/>
      <c r="D168" s="323"/>
      <c r="E168" s="323"/>
      <c r="F168" s="323"/>
      <c r="G168" s="324"/>
      <c r="H168" s="323"/>
      <c r="I168" s="323"/>
      <c r="J168" s="323"/>
      <c r="K168" s="347"/>
    </row>
    <row r="169" s="1" customFormat="1" ht="15" customHeight="1">
      <c r="B169" s="326"/>
      <c r="C169" s="303" t="s">
        <v>1057</v>
      </c>
      <c r="D169" s="303"/>
      <c r="E169" s="303"/>
      <c r="F169" s="325" t="s">
        <v>1054</v>
      </c>
      <c r="G169" s="303"/>
      <c r="H169" s="303" t="s">
        <v>1094</v>
      </c>
      <c r="I169" s="303" t="s">
        <v>1056</v>
      </c>
      <c r="J169" s="303">
        <v>120</v>
      </c>
      <c r="K169" s="347"/>
    </row>
    <row r="170" s="1" customFormat="1" ht="15" customHeight="1">
      <c r="B170" s="326"/>
      <c r="C170" s="303" t="s">
        <v>1103</v>
      </c>
      <c r="D170" s="303"/>
      <c r="E170" s="303"/>
      <c r="F170" s="325" t="s">
        <v>1054</v>
      </c>
      <c r="G170" s="303"/>
      <c r="H170" s="303" t="s">
        <v>1104</v>
      </c>
      <c r="I170" s="303" t="s">
        <v>1056</v>
      </c>
      <c r="J170" s="303" t="s">
        <v>1105</v>
      </c>
      <c r="K170" s="347"/>
    </row>
    <row r="171" s="1" customFormat="1" ht="15" customHeight="1">
      <c r="B171" s="326"/>
      <c r="C171" s="303" t="s">
        <v>1002</v>
      </c>
      <c r="D171" s="303"/>
      <c r="E171" s="303"/>
      <c r="F171" s="325" t="s">
        <v>1054</v>
      </c>
      <c r="G171" s="303"/>
      <c r="H171" s="303" t="s">
        <v>1121</v>
      </c>
      <c r="I171" s="303" t="s">
        <v>1056</v>
      </c>
      <c r="J171" s="303" t="s">
        <v>1105</v>
      </c>
      <c r="K171" s="347"/>
    </row>
    <row r="172" s="1" customFormat="1" ht="15" customHeight="1">
      <c r="B172" s="326"/>
      <c r="C172" s="303" t="s">
        <v>1059</v>
      </c>
      <c r="D172" s="303"/>
      <c r="E172" s="303"/>
      <c r="F172" s="325" t="s">
        <v>1060</v>
      </c>
      <c r="G172" s="303"/>
      <c r="H172" s="303" t="s">
        <v>1121</v>
      </c>
      <c r="I172" s="303" t="s">
        <v>1056</v>
      </c>
      <c r="J172" s="303">
        <v>50</v>
      </c>
      <c r="K172" s="347"/>
    </row>
    <row r="173" s="1" customFormat="1" ht="15" customHeight="1">
      <c r="B173" s="326"/>
      <c r="C173" s="303" t="s">
        <v>1062</v>
      </c>
      <c r="D173" s="303"/>
      <c r="E173" s="303"/>
      <c r="F173" s="325" t="s">
        <v>1054</v>
      </c>
      <c r="G173" s="303"/>
      <c r="H173" s="303" t="s">
        <v>1121</v>
      </c>
      <c r="I173" s="303" t="s">
        <v>1064</v>
      </c>
      <c r="J173" s="303"/>
      <c r="K173" s="347"/>
    </row>
    <row r="174" s="1" customFormat="1" ht="15" customHeight="1">
      <c r="B174" s="326"/>
      <c r="C174" s="303" t="s">
        <v>1073</v>
      </c>
      <c r="D174" s="303"/>
      <c r="E174" s="303"/>
      <c r="F174" s="325" t="s">
        <v>1060</v>
      </c>
      <c r="G174" s="303"/>
      <c r="H174" s="303" t="s">
        <v>1121</v>
      </c>
      <c r="I174" s="303" t="s">
        <v>1056</v>
      </c>
      <c r="J174" s="303">
        <v>50</v>
      </c>
      <c r="K174" s="347"/>
    </row>
    <row r="175" s="1" customFormat="1" ht="15" customHeight="1">
      <c r="B175" s="326"/>
      <c r="C175" s="303" t="s">
        <v>1081</v>
      </c>
      <c r="D175" s="303"/>
      <c r="E175" s="303"/>
      <c r="F175" s="325" t="s">
        <v>1060</v>
      </c>
      <c r="G175" s="303"/>
      <c r="H175" s="303" t="s">
        <v>1121</v>
      </c>
      <c r="I175" s="303" t="s">
        <v>1056</v>
      </c>
      <c r="J175" s="303">
        <v>50</v>
      </c>
      <c r="K175" s="347"/>
    </row>
    <row r="176" s="1" customFormat="1" ht="15" customHeight="1">
      <c r="B176" s="326"/>
      <c r="C176" s="303" t="s">
        <v>1079</v>
      </c>
      <c r="D176" s="303"/>
      <c r="E176" s="303"/>
      <c r="F176" s="325" t="s">
        <v>1060</v>
      </c>
      <c r="G176" s="303"/>
      <c r="H176" s="303" t="s">
        <v>1121</v>
      </c>
      <c r="I176" s="303" t="s">
        <v>1056</v>
      </c>
      <c r="J176" s="303">
        <v>50</v>
      </c>
      <c r="K176" s="347"/>
    </row>
    <row r="177" s="1" customFormat="1" ht="15" customHeight="1">
      <c r="B177" s="326"/>
      <c r="C177" s="303" t="s">
        <v>108</v>
      </c>
      <c r="D177" s="303"/>
      <c r="E177" s="303"/>
      <c r="F177" s="325" t="s">
        <v>1054</v>
      </c>
      <c r="G177" s="303"/>
      <c r="H177" s="303" t="s">
        <v>1122</v>
      </c>
      <c r="I177" s="303" t="s">
        <v>1123</v>
      </c>
      <c r="J177" s="303"/>
      <c r="K177" s="347"/>
    </row>
    <row r="178" s="1" customFormat="1" ht="15" customHeight="1">
      <c r="B178" s="326"/>
      <c r="C178" s="303" t="s">
        <v>57</v>
      </c>
      <c r="D178" s="303"/>
      <c r="E178" s="303"/>
      <c r="F178" s="325" t="s">
        <v>1054</v>
      </c>
      <c r="G178" s="303"/>
      <c r="H178" s="303" t="s">
        <v>1124</v>
      </c>
      <c r="I178" s="303" t="s">
        <v>1125</v>
      </c>
      <c r="J178" s="303">
        <v>1</v>
      </c>
      <c r="K178" s="347"/>
    </row>
    <row r="179" s="1" customFormat="1" ht="15" customHeight="1">
      <c r="B179" s="326"/>
      <c r="C179" s="303" t="s">
        <v>53</v>
      </c>
      <c r="D179" s="303"/>
      <c r="E179" s="303"/>
      <c r="F179" s="325" t="s">
        <v>1054</v>
      </c>
      <c r="G179" s="303"/>
      <c r="H179" s="303" t="s">
        <v>1126</v>
      </c>
      <c r="I179" s="303" t="s">
        <v>1056</v>
      </c>
      <c r="J179" s="303">
        <v>20</v>
      </c>
      <c r="K179" s="347"/>
    </row>
    <row r="180" s="1" customFormat="1" ht="15" customHeight="1">
      <c r="B180" s="326"/>
      <c r="C180" s="303" t="s">
        <v>54</v>
      </c>
      <c r="D180" s="303"/>
      <c r="E180" s="303"/>
      <c r="F180" s="325" t="s">
        <v>1054</v>
      </c>
      <c r="G180" s="303"/>
      <c r="H180" s="303" t="s">
        <v>1127</v>
      </c>
      <c r="I180" s="303" t="s">
        <v>1056</v>
      </c>
      <c r="J180" s="303">
        <v>255</v>
      </c>
      <c r="K180" s="347"/>
    </row>
    <row r="181" s="1" customFormat="1" ht="15" customHeight="1">
      <c r="B181" s="326"/>
      <c r="C181" s="303" t="s">
        <v>109</v>
      </c>
      <c r="D181" s="303"/>
      <c r="E181" s="303"/>
      <c r="F181" s="325" t="s">
        <v>1054</v>
      </c>
      <c r="G181" s="303"/>
      <c r="H181" s="303" t="s">
        <v>1018</v>
      </c>
      <c r="I181" s="303" t="s">
        <v>1056</v>
      </c>
      <c r="J181" s="303">
        <v>10</v>
      </c>
      <c r="K181" s="347"/>
    </row>
    <row r="182" s="1" customFormat="1" ht="15" customHeight="1">
      <c r="B182" s="326"/>
      <c r="C182" s="303" t="s">
        <v>110</v>
      </c>
      <c r="D182" s="303"/>
      <c r="E182" s="303"/>
      <c r="F182" s="325" t="s">
        <v>1054</v>
      </c>
      <c r="G182" s="303"/>
      <c r="H182" s="303" t="s">
        <v>1128</v>
      </c>
      <c r="I182" s="303" t="s">
        <v>1089</v>
      </c>
      <c r="J182" s="303"/>
      <c r="K182" s="347"/>
    </row>
    <row r="183" s="1" customFormat="1" ht="15" customHeight="1">
      <c r="B183" s="326"/>
      <c r="C183" s="303" t="s">
        <v>1129</v>
      </c>
      <c r="D183" s="303"/>
      <c r="E183" s="303"/>
      <c r="F183" s="325" t="s">
        <v>1054</v>
      </c>
      <c r="G183" s="303"/>
      <c r="H183" s="303" t="s">
        <v>1130</v>
      </c>
      <c r="I183" s="303" t="s">
        <v>1089</v>
      </c>
      <c r="J183" s="303"/>
      <c r="K183" s="347"/>
    </row>
    <row r="184" s="1" customFormat="1" ht="15" customHeight="1">
      <c r="B184" s="326"/>
      <c r="C184" s="303" t="s">
        <v>1118</v>
      </c>
      <c r="D184" s="303"/>
      <c r="E184" s="303"/>
      <c r="F184" s="325" t="s">
        <v>1054</v>
      </c>
      <c r="G184" s="303"/>
      <c r="H184" s="303" t="s">
        <v>1131</v>
      </c>
      <c r="I184" s="303" t="s">
        <v>1089</v>
      </c>
      <c r="J184" s="303"/>
      <c r="K184" s="347"/>
    </row>
    <row r="185" s="1" customFormat="1" ht="15" customHeight="1">
      <c r="B185" s="326"/>
      <c r="C185" s="303" t="s">
        <v>112</v>
      </c>
      <c r="D185" s="303"/>
      <c r="E185" s="303"/>
      <c r="F185" s="325" t="s">
        <v>1060</v>
      </c>
      <c r="G185" s="303"/>
      <c r="H185" s="303" t="s">
        <v>1132</v>
      </c>
      <c r="I185" s="303" t="s">
        <v>1056</v>
      </c>
      <c r="J185" s="303">
        <v>50</v>
      </c>
      <c r="K185" s="347"/>
    </row>
    <row r="186" s="1" customFormat="1" ht="15" customHeight="1">
      <c r="B186" s="326"/>
      <c r="C186" s="303" t="s">
        <v>1133</v>
      </c>
      <c r="D186" s="303"/>
      <c r="E186" s="303"/>
      <c r="F186" s="325" t="s">
        <v>1060</v>
      </c>
      <c r="G186" s="303"/>
      <c r="H186" s="303" t="s">
        <v>1134</v>
      </c>
      <c r="I186" s="303" t="s">
        <v>1135</v>
      </c>
      <c r="J186" s="303"/>
      <c r="K186" s="347"/>
    </row>
    <row r="187" s="1" customFormat="1" ht="15" customHeight="1">
      <c r="B187" s="326"/>
      <c r="C187" s="303" t="s">
        <v>1136</v>
      </c>
      <c r="D187" s="303"/>
      <c r="E187" s="303"/>
      <c r="F187" s="325" t="s">
        <v>1060</v>
      </c>
      <c r="G187" s="303"/>
      <c r="H187" s="303" t="s">
        <v>1137</v>
      </c>
      <c r="I187" s="303" t="s">
        <v>1135</v>
      </c>
      <c r="J187" s="303"/>
      <c r="K187" s="347"/>
    </row>
    <row r="188" s="1" customFormat="1" ht="15" customHeight="1">
      <c r="B188" s="326"/>
      <c r="C188" s="303" t="s">
        <v>1138</v>
      </c>
      <c r="D188" s="303"/>
      <c r="E188" s="303"/>
      <c r="F188" s="325" t="s">
        <v>1060</v>
      </c>
      <c r="G188" s="303"/>
      <c r="H188" s="303" t="s">
        <v>1139</v>
      </c>
      <c r="I188" s="303" t="s">
        <v>1135</v>
      </c>
      <c r="J188" s="303"/>
      <c r="K188" s="347"/>
    </row>
    <row r="189" s="1" customFormat="1" ht="15" customHeight="1">
      <c r="B189" s="326"/>
      <c r="C189" s="359" t="s">
        <v>1140</v>
      </c>
      <c r="D189" s="303"/>
      <c r="E189" s="303"/>
      <c r="F189" s="325" t="s">
        <v>1060</v>
      </c>
      <c r="G189" s="303"/>
      <c r="H189" s="303" t="s">
        <v>1141</v>
      </c>
      <c r="I189" s="303" t="s">
        <v>1142</v>
      </c>
      <c r="J189" s="360" t="s">
        <v>1143</v>
      </c>
      <c r="K189" s="347"/>
    </row>
    <row r="190" s="1" customFormat="1" ht="15" customHeight="1">
      <c r="B190" s="326"/>
      <c r="C190" s="310" t="s">
        <v>42</v>
      </c>
      <c r="D190" s="303"/>
      <c r="E190" s="303"/>
      <c r="F190" s="325" t="s">
        <v>1054</v>
      </c>
      <c r="G190" s="303"/>
      <c r="H190" s="300" t="s">
        <v>1144</v>
      </c>
      <c r="I190" s="303" t="s">
        <v>1145</v>
      </c>
      <c r="J190" s="303"/>
      <c r="K190" s="347"/>
    </row>
    <row r="191" s="1" customFormat="1" ht="15" customHeight="1">
      <c r="B191" s="326"/>
      <c r="C191" s="310" t="s">
        <v>1146</v>
      </c>
      <c r="D191" s="303"/>
      <c r="E191" s="303"/>
      <c r="F191" s="325" t="s">
        <v>1054</v>
      </c>
      <c r="G191" s="303"/>
      <c r="H191" s="303" t="s">
        <v>1147</v>
      </c>
      <c r="I191" s="303" t="s">
        <v>1089</v>
      </c>
      <c r="J191" s="303"/>
      <c r="K191" s="347"/>
    </row>
    <row r="192" s="1" customFormat="1" ht="15" customHeight="1">
      <c r="B192" s="326"/>
      <c r="C192" s="310" t="s">
        <v>1148</v>
      </c>
      <c r="D192" s="303"/>
      <c r="E192" s="303"/>
      <c r="F192" s="325" t="s">
        <v>1054</v>
      </c>
      <c r="G192" s="303"/>
      <c r="H192" s="303" t="s">
        <v>1149</v>
      </c>
      <c r="I192" s="303" t="s">
        <v>1089</v>
      </c>
      <c r="J192" s="303"/>
      <c r="K192" s="347"/>
    </row>
    <row r="193" s="1" customFormat="1" ht="15" customHeight="1">
      <c r="B193" s="326"/>
      <c r="C193" s="310" t="s">
        <v>1150</v>
      </c>
      <c r="D193" s="303"/>
      <c r="E193" s="303"/>
      <c r="F193" s="325" t="s">
        <v>1060</v>
      </c>
      <c r="G193" s="303"/>
      <c r="H193" s="303" t="s">
        <v>1151</v>
      </c>
      <c r="I193" s="303" t="s">
        <v>1089</v>
      </c>
      <c r="J193" s="303"/>
      <c r="K193" s="347"/>
    </row>
    <row r="194" s="1" customFormat="1" ht="15" customHeight="1">
      <c r="B194" s="353"/>
      <c r="C194" s="361"/>
      <c r="D194" s="335"/>
      <c r="E194" s="335"/>
      <c r="F194" s="335"/>
      <c r="G194" s="335"/>
      <c r="H194" s="335"/>
      <c r="I194" s="335"/>
      <c r="J194" s="335"/>
      <c r="K194" s="354"/>
    </row>
    <row r="195" s="1" customFormat="1" ht="18.75" customHeight="1">
      <c r="B195" s="300"/>
      <c r="C195" s="303"/>
      <c r="D195" s="303"/>
      <c r="E195" s="303"/>
      <c r="F195" s="325"/>
      <c r="G195" s="303"/>
      <c r="H195" s="303"/>
      <c r="I195" s="303"/>
      <c r="J195" s="303"/>
      <c r="K195" s="300"/>
    </row>
    <row r="196" s="1" customFormat="1" ht="18.75" customHeight="1">
      <c r="B196" s="300"/>
      <c r="C196" s="303"/>
      <c r="D196" s="303"/>
      <c r="E196" s="303"/>
      <c r="F196" s="325"/>
      <c r="G196" s="303"/>
      <c r="H196" s="303"/>
      <c r="I196" s="303"/>
      <c r="J196" s="303"/>
      <c r="K196" s="300"/>
    </row>
    <row r="197" s="1" customFormat="1" ht="18.75" customHeight="1">
      <c r="B197" s="311"/>
      <c r="C197" s="311"/>
      <c r="D197" s="311"/>
      <c r="E197" s="311"/>
      <c r="F197" s="311"/>
      <c r="G197" s="311"/>
      <c r="H197" s="311"/>
      <c r="I197" s="311"/>
      <c r="J197" s="311"/>
      <c r="K197" s="311"/>
    </row>
    <row r="198" s="1" customFormat="1" ht="13.5">
      <c r="B198" s="290"/>
      <c r="C198" s="291"/>
      <c r="D198" s="291"/>
      <c r="E198" s="291"/>
      <c r="F198" s="291"/>
      <c r="G198" s="291"/>
      <c r="H198" s="291"/>
      <c r="I198" s="291"/>
      <c r="J198" s="291"/>
      <c r="K198" s="292"/>
    </row>
    <row r="199" s="1" customFormat="1" ht="21">
      <c r="B199" s="293"/>
      <c r="C199" s="294" t="s">
        <v>1152</v>
      </c>
      <c r="D199" s="294"/>
      <c r="E199" s="294"/>
      <c r="F199" s="294"/>
      <c r="G199" s="294"/>
      <c r="H199" s="294"/>
      <c r="I199" s="294"/>
      <c r="J199" s="294"/>
      <c r="K199" s="295"/>
    </row>
    <row r="200" s="1" customFormat="1" ht="25.5" customHeight="1">
      <c r="B200" s="293"/>
      <c r="C200" s="362" t="s">
        <v>1153</v>
      </c>
      <c r="D200" s="362"/>
      <c r="E200" s="362"/>
      <c r="F200" s="362" t="s">
        <v>1154</v>
      </c>
      <c r="G200" s="363"/>
      <c r="H200" s="362" t="s">
        <v>1155</v>
      </c>
      <c r="I200" s="362"/>
      <c r="J200" s="362"/>
      <c r="K200" s="295"/>
    </row>
    <row r="201" s="1" customFormat="1" ht="5.25" customHeight="1">
      <c r="B201" s="326"/>
      <c r="C201" s="323"/>
      <c r="D201" s="323"/>
      <c r="E201" s="323"/>
      <c r="F201" s="323"/>
      <c r="G201" s="303"/>
      <c r="H201" s="323"/>
      <c r="I201" s="323"/>
      <c r="J201" s="323"/>
      <c r="K201" s="347"/>
    </row>
    <row r="202" s="1" customFormat="1" ht="15" customHeight="1">
      <c r="B202" s="326"/>
      <c r="C202" s="303" t="s">
        <v>1145</v>
      </c>
      <c r="D202" s="303"/>
      <c r="E202" s="303"/>
      <c r="F202" s="325" t="s">
        <v>43</v>
      </c>
      <c r="G202" s="303"/>
      <c r="H202" s="303" t="s">
        <v>1156</v>
      </c>
      <c r="I202" s="303"/>
      <c r="J202" s="303"/>
      <c r="K202" s="347"/>
    </row>
    <row r="203" s="1" customFormat="1" ht="15" customHeight="1">
      <c r="B203" s="326"/>
      <c r="C203" s="332"/>
      <c r="D203" s="303"/>
      <c r="E203" s="303"/>
      <c r="F203" s="325" t="s">
        <v>44</v>
      </c>
      <c r="G203" s="303"/>
      <c r="H203" s="303" t="s">
        <v>1157</v>
      </c>
      <c r="I203" s="303"/>
      <c r="J203" s="303"/>
      <c r="K203" s="347"/>
    </row>
    <row r="204" s="1" customFormat="1" ht="15" customHeight="1">
      <c r="B204" s="326"/>
      <c r="C204" s="332"/>
      <c r="D204" s="303"/>
      <c r="E204" s="303"/>
      <c r="F204" s="325" t="s">
        <v>47</v>
      </c>
      <c r="G204" s="303"/>
      <c r="H204" s="303" t="s">
        <v>1158</v>
      </c>
      <c r="I204" s="303"/>
      <c r="J204" s="303"/>
      <c r="K204" s="347"/>
    </row>
    <row r="205" s="1" customFormat="1" ht="15" customHeight="1">
      <c r="B205" s="326"/>
      <c r="C205" s="303"/>
      <c r="D205" s="303"/>
      <c r="E205" s="303"/>
      <c r="F205" s="325" t="s">
        <v>45</v>
      </c>
      <c r="G205" s="303"/>
      <c r="H205" s="303" t="s">
        <v>1159</v>
      </c>
      <c r="I205" s="303"/>
      <c r="J205" s="303"/>
      <c r="K205" s="347"/>
    </row>
    <row r="206" s="1" customFormat="1" ht="15" customHeight="1">
      <c r="B206" s="326"/>
      <c r="C206" s="303"/>
      <c r="D206" s="303"/>
      <c r="E206" s="303"/>
      <c r="F206" s="325" t="s">
        <v>46</v>
      </c>
      <c r="G206" s="303"/>
      <c r="H206" s="303" t="s">
        <v>1160</v>
      </c>
      <c r="I206" s="303"/>
      <c r="J206" s="303"/>
      <c r="K206" s="347"/>
    </row>
    <row r="207" s="1" customFormat="1" ht="15" customHeight="1">
      <c r="B207" s="326"/>
      <c r="C207" s="303"/>
      <c r="D207" s="303"/>
      <c r="E207" s="303"/>
      <c r="F207" s="325"/>
      <c r="G207" s="303"/>
      <c r="H207" s="303"/>
      <c r="I207" s="303"/>
      <c r="J207" s="303"/>
      <c r="K207" s="347"/>
    </row>
    <row r="208" s="1" customFormat="1" ht="15" customHeight="1">
      <c r="B208" s="326"/>
      <c r="C208" s="303" t="s">
        <v>1101</v>
      </c>
      <c r="D208" s="303"/>
      <c r="E208" s="303"/>
      <c r="F208" s="325" t="s">
        <v>79</v>
      </c>
      <c r="G208" s="303"/>
      <c r="H208" s="303" t="s">
        <v>1161</v>
      </c>
      <c r="I208" s="303"/>
      <c r="J208" s="303"/>
      <c r="K208" s="347"/>
    </row>
    <row r="209" s="1" customFormat="1" ht="15" customHeight="1">
      <c r="B209" s="326"/>
      <c r="C209" s="332"/>
      <c r="D209" s="303"/>
      <c r="E209" s="303"/>
      <c r="F209" s="325" t="s">
        <v>996</v>
      </c>
      <c r="G209" s="303"/>
      <c r="H209" s="303" t="s">
        <v>997</v>
      </c>
      <c r="I209" s="303"/>
      <c r="J209" s="303"/>
      <c r="K209" s="347"/>
    </row>
    <row r="210" s="1" customFormat="1" ht="15" customHeight="1">
      <c r="B210" s="326"/>
      <c r="C210" s="303"/>
      <c r="D210" s="303"/>
      <c r="E210" s="303"/>
      <c r="F210" s="325" t="s">
        <v>994</v>
      </c>
      <c r="G210" s="303"/>
      <c r="H210" s="303" t="s">
        <v>1162</v>
      </c>
      <c r="I210" s="303"/>
      <c r="J210" s="303"/>
      <c r="K210" s="347"/>
    </row>
    <row r="211" s="1" customFormat="1" ht="15" customHeight="1">
      <c r="B211" s="364"/>
      <c r="C211" s="332"/>
      <c r="D211" s="332"/>
      <c r="E211" s="332"/>
      <c r="F211" s="325" t="s">
        <v>998</v>
      </c>
      <c r="G211" s="310"/>
      <c r="H211" s="351" t="s">
        <v>999</v>
      </c>
      <c r="I211" s="351"/>
      <c r="J211" s="351"/>
      <c r="K211" s="365"/>
    </row>
    <row r="212" s="1" customFormat="1" ht="15" customHeight="1">
      <c r="B212" s="364"/>
      <c r="C212" s="332"/>
      <c r="D212" s="332"/>
      <c r="E212" s="332"/>
      <c r="F212" s="325" t="s">
        <v>1000</v>
      </c>
      <c r="G212" s="310"/>
      <c r="H212" s="351" t="s">
        <v>1163</v>
      </c>
      <c r="I212" s="351"/>
      <c r="J212" s="351"/>
      <c r="K212" s="365"/>
    </row>
    <row r="213" s="1" customFormat="1" ht="15" customHeight="1">
      <c r="B213" s="364"/>
      <c r="C213" s="332"/>
      <c r="D213" s="332"/>
      <c r="E213" s="332"/>
      <c r="F213" s="366"/>
      <c r="G213" s="310"/>
      <c r="H213" s="367"/>
      <c r="I213" s="367"/>
      <c r="J213" s="367"/>
      <c r="K213" s="365"/>
    </row>
    <row r="214" s="1" customFormat="1" ht="15" customHeight="1">
      <c r="B214" s="364"/>
      <c r="C214" s="303" t="s">
        <v>1125</v>
      </c>
      <c r="D214" s="332"/>
      <c r="E214" s="332"/>
      <c r="F214" s="325">
        <v>1</v>
      </c>
      <c r="G214" s="310"/>
      <c r="H214" s="351" t="s">
        <v>1164</v>
      </c>
      <c r="I214" s="351"/>
      <c r="J214" s="351"/>
      <c r="K214" s="365"/>
    </row>
    <row r="215" s="1" customFormat="1" ht="15" customHeight="1">
      <c r="B215" s="364"/>
      <c r="C215" s="332"/>
      <c r="D215" s="332"/>
      <c r="E215" s="332"/>
      <c r="F215" s="325">
        <v>2</v>
      </c>
      <c r="G215" s="310"/>
      <c r="H215" s="351" t="s">
        <v>1165</v>
      </c>
      <c r="I215" s="351"/>
      <c r="J215" s="351"/>
      <c r="K215" s="365"/>
    </row>
    <row r="216" s="1" customFormat="1" ht="15" customHeight="1">
      <c r="B216" s="364"/>
      <c r="C216" s="332"/>
      <c r="D216" s="332"/>
      <c r="E216" s="332"/>
      <c r="F216" s="325">
        <v>3</v>
      </c>
      <c r="G216" s="310"/>
      <c r="H216" s="351" t="s">
        <v>1166</v>
      </c>
      <c r="I216" s="351"/>
      <c r="J216" s="351"/>
      <c r="K216" s="365"/>
    </row>
    <row r="217" s="1" customFormat="1" ht="15" customHeight="1">
      <c r="B217" s="364"/>
      <c r="C217" s="332"/>
      <c r="D217" s="332"/>
      <c r="E217" s="332"/>
      <c r="F217" s="325">
        <v>4</v>
      </c>
      <c r="G217" s="310"/>
      <c r="H217" s="351" t="s">
        <v>1167</v>
      </c>
      <c r="I217" s="351"/>
      <c r="J217" s="351"/>
      <c r="K217" s="365"/>
    </row>
    <row r="218" s="1" customFormat="1" ht="12.75" customHeight="1">
      <c r="B218" s="368"/>
      <c r="C218" s="369"/>
      <c r="D218" s="369"/>
      <c r="E218" s="369"/>
      <c r="F218" s="369"/>
      <c r="G218" s="369"/>
      <c r="H218" s="369"/>
      <c r="I218" s="369"/>
      <c r="J218" s="369"/>
      <c r="K218" s="370"/>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Core5\lukes</dc:creator>
  <cp:lastModifiedBy>Core5\lukes</cp:lastModifiedBy>
  <dcterms:created xsi:type="dcterms:W3CDTF">2020-08-11T11:27:37Z</dcterms:created>
  <dcterms:modified xsi:type="dcterms:W3CDTF">2020-08-11T11:27:41Z</dcterms:modified>
</cp:coreProperties>
</file>