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1490" activeTab="0"/>
  </bookViews>
  <sheets>
    <sheet name="Rekapitulace stavby" sheetId="1" r:id="rId1"/>
    <sheet name="101 - Komunikace" sheetId="2" r:id="rId2"/>
    <sheet name="901 - VRN" sheetId="3" r:id="rId3"/>
    <sheet name="Pokyny pro vyplnění" sheetId="4" r:id="rId4"/>
  </sheets>
  <definedNames>
    <definedName name="_xlnm._FilterDatabase" localSheetId="1" hidden="1">'101 - Komunikace'!$C$89:$K$672</definedName>
    <definedName name="_xlnm._FilterDatabase" localSheetId="2" hidden="1">'901 - VRN'!$C$83:$K$100</definedName>
    <definedName name="_xlnm.Print_Area" localSheetId="1">'101 - Komunikace'!$C$4:$J$39,'101 - Komunikace'!$C$45:$J$71,'101 - Komunikace'!$C$77:$K$672</definedName>
    <definedName name="_xlnm.Print_Area" localSheetId="2">'901 - VRN'!$C$4:$J$39,'901 - VRN'!$C$45:$J$65,'901 - VRN'!$C$71:$K$100</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'101 - Komunikace'!$89:$89</definedName>
    <definedName name="_xlnm.Print_Titles" localSheetId="2">'901 - VRN'!$83:$83</definedName>
  </definedNames>
  <calcPr calcId="162913"/>
</workbook>
</file>

<file path=xl/sharedStrings.xml><?xml version="1.0" encoding="utf-8"?>
<sst xmlns="http://schemas.openxmlformats.org/spreadsheetml/2006/main" count="6446" uniqueCount="946">
  <si>
    <t>Export Komplet</t>
  </si>
  <si>
    <t>VZ</t>
  </si>
  <si>
    <t>2.0</t>
  </si>
  <si>
    <t>ZAMOK</t>
  </si>
  <si>
    <t>False</t>
  </si>
  <si>
    <t>{3b6217de-215c-4ee3-afbc-d7693f20b5e8}</t>
  </si>
  <si>
    <t>0,01</t>
  </si>
  <si>
    <t>21</t>
  </si>
  <si>
    <t>15</t>
  </si>
  <si>
    <t>REKAPITULACE STAVBY</t>
  </si>
  <si>
    <t>v ---  níže se nacházejí doplnkové a pomocné údaje k sestavám  --- v</t>
  </si>
  <si>
    <t>Návod na vyplnění</t>
  </si>
  <si>
    <t>0,001</t>
  </si>
  <si>
    <t>Kód:</t>
  </si>
  <si>
    <t>2020_04</t>
  </si>
  <si>
    <t>Měnit lze pouze buňky se žlutým podbarvením!
1) v Rekapitulaci stavby vyplňte údaje o Uchazeči (přenesou se do ostatních sestav i v jiných listech)
2) na vybraných listech vyplňte v sestavě Soupis prací ceny u položek</t>
  </si>
  <si>
    <t>Stavba:</t>
  </si>
  <si>
    <t>II/201 CALTOV - LESTKOV - OPRAVA</t>
  </si>
  <si>
    <t>KSO:</t>
  </si>
  <si>
    <t/>
  </si>
  <si>
    <t>CC-CZ:</t>
  </si>
  <si>
    <t>Místo:</t>
  </si>
  <si>
    <t>Caltov, Lestkov</t>
  </si>
  <si>
    <t>Datum:</t>
  </si>
  <si>
    <t>13. 2. 2020</t>
  </si>
  <si>
    <t>Zadavatel:</t>
  </si>
  <si>
    <t>IČ:</t>
  </si>
  <si>
    <t>SÚS Plzeňského kraje, p.o.</t>
  </si>
  <si>
    <t>DIČ:</t>
  </si>
  <si>
    <t>Uchazeč:</t>
  </si>
  <si>
    <t>Vyplň údaj</t>
  </si>
  <si>
    <t>Projektant:</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</si>
  <si>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</si>
  <si>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</si>
  <si>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</si>
  <si>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</si>
  <si>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</si>
  <si>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</si>
  <si>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</si>
  <si>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</si>
  <si>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</si>
  <si>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</si>
  <si>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</si>
  <si>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</si>
  <si>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</si>
  <si>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</si>
  <si>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</si>
  <si>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</si>
  <si>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</si>
  <si>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</si>
  <si>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</si>
  <si>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</si>
  <si>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</si>
  <si>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</si>
  <si>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</si>
  <si>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</si>
  <si>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</si>
  <si>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</si>
  <si>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</si>
  <si>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</si>
  <si>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</si>
  <si>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</si>
  <si>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</si>
  <si>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</si>
  <si>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</si>
  <si>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</si>
  <si>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</si>
  <si>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</si>
  <si>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</si>
  <si>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</si>
  <si>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</si>
  <si>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</si>
  <si>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</si>
  <si>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</si>
  <si>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</si>
  <si>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</si>
  <si>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</si>
  <si>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</si>
  <si>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Komunikace</t>
  </si>
  <si>
    <t>STA</t>
  </si>
  <si>
    <t>1</t>
  </si>
  <si>
    <t>{fb7016c7-2ebb-4021-894c-f7d505d317dd}</t>
  </si>
  <si>
    <t>822 23 72</t>
  </si>
  <si>
    <t>2</t>
  </si>
  <si>
    <t>901</t>
  </si>
  <si>
    <t>VRN</t>
  </si>
  <si>
    <t>{24ac6bca-d321-4c33-b095-86636f6bee8f}</t>
  </si>
  <si>
    <t>KRYCÍ LIST SOUPISU PRACÍ</t>
  </si>
  <si>
    <t>Objekt:</t>
  </si>
  <si>
    <t>101 - Komunikace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</si>
  <si>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</si>
  <si>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</si>
  <si>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</si>
  <si>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</si>
  <si>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</si>
  <si>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</si>
  <si>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</si>
  <si>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</si>
  <si>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</si>
  <si>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</si>
  <si>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</si>
  <si>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</si>
  <si>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</si>
  <si>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</si>
  <si>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</si>
  <si>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</si>
  <si>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</si>
  <si>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</si>
  <si>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</si>
  <si>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</si>
  <si>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</si>
  <si>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</si>
  <si>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</si>
  <si>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</si>
  <si>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</si>
  <si>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</si>
  <si>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</si>
  <si>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</si>
  <si>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</si>
  <si>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</si>
  <si>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</si>
  <si>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</si>
  <si>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</si>
  <si>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113107426</t>
  </si>
  <si>
    <t>Odstranění podkladů nebo krytů při překopech inženýrských sítí s přemístěním hmot na skládku ve vzdálenosti do 3 m nebo s naložením na dopravní prostředek strojně plochy jednotlivě do 15 m2 z kameniva hrubého drceného se štětem, o tl. vrstvy přes 250 do 450 mm</t>
  </si>
  <si>
    <t>m2</t>
  </si>
  <si>
    <t>CS ÚRS 2020 01</t>
  </si>
  <si>
    <t>4</t>
  </si>
  <si>
    <t>213107744</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</si>
  <si>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</si>
  <si>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</si>
  <si>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VV</t>
  </si>
  <si>
    <t>"překop komunikace"</t>
  </si>
  <si>
    <t>"km 1,253 00" 7,5*1,5</t>
  </si>
  <si>
    <t>"km 4,116 00" 5,5*1,5</t>
  </si>
  <si>
    <t>"km 4,525 00" 5,5*1,5</t>
  </si>
  <si>
    <t>Součet</t>
  </si>
  <si>
    <t>113107442</t>
  </si>
  <si>
    <t>Odstranění podkladů nebo krytů při překopech inženýrských sítí s přemístěním hmot na skládku ve vzdálenosti do 3 m nebo s naložením na dopravní prostředek strojně plochy jednotlivě do 15 m2 živičných, o tl. vrstvy přes 50 do 100 mm</t>
  </si>
  <si>
    <t>601625940</t>
  </si>
  <si>
    <t>3</t>
  </si>
  <si>
    <t>113154123</t>
  </si>
  <si>
    <t>Frézování živičného podkladu nebo krytu s naložením na dopravní prostředek plochy do 500 m2 bez překážek v trase pruhu šířky přes 0,5 m do 1 m, tloušťky vrstvy 50 mm</t>
  </si>
  <si>
    <t>979114340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</si>
  <si>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</si>
  <si>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"OPRAVA NEÚNOSNÝCH MÍST NA KOMUNIKACI"</t>
  </si>
  <si>
    <t>"předpoklad" 2315</t>
  </si>
  <si>
    <t>"(bude upřesněno investorem po provedeném frézování)"</t>
  </si>
  <si>
    <t>113154124</t>
  </si>
  <si>
    <t>Frézování živičného podkladu nebo krytu s naložením na dopravní prostředek plochy do 500 m2 bez překážek v trase pruhu šířky přes 0,5 m do 1 m, tloušťky vrstvy 100 mm</t>
  </si>
  <si>
    <t>-367910784</t>
  </si>
  <si>
    <t>"pro vyrovnání výškové diference, na délku 5 m"</t>
  </si>
  <si>
    <t>"ZÚ km 0,000 00" 7,5*5</t>
  </si>
  <si>
    <t>"km 3,906 65 L" 25,5*5</t>
  </si>
  <si>
    <t>"km 3,980 40 L" 4,5*5</t>
  </si>
  <si>
    <t>"km 3,993 22 P" 4,5*5</t>
  </si>
  <si>
    <t>"KÚ km 5,502 24" 6*5</t>
  </si>
  <si>
    <t>5</t>
  </si>
  <si>
    <t>113154433</t>
  </si>
  <si>
    <t>Frézování živičného podkladu nebo krytu s naložením na dopravní prostředek plochy přes 10 000 m2 bez překážek v trase pruhu šířky do 2 m, tloušťky vrstvy 50 mm</t>
  </si>
  <si>
    <t>1813828201</t>
  </si>
  <si>
    <t>"KOMUNIKACE"</t>
  </si>
  <si>
    <t>"km 0,000 00 - 5,502 24" 33230</t>
  </si>
  <si>
    <t>"KŘIŽOVATKY"</t>
  </si>
  <si>
    <t>"km 3,9026 65 L" 95</t>
  </si>
  <si>
    <t>"km 3,980 40 L" 40</t>
  </si>
  <si>
    <t>"km 3,993 22 P" 175</t>
  </si>
  <si>
    <t>"AUTOBUS. ZÁLIV"</t>
  </si>
  <si>
    <t>"km 0,123 69 L" 185</t>
  </si>
  <si>
    <t>"SJEZDY"</t>
  </si>
  <si>
    <t>"km 0,061 28 P" 75</t>
  </si>
  <si>
    <t>"km 0,070 00 L" 70</t>
  </si>
  <si>
    <t>"km 0,817 05 P" 35</t>
  </si>
  <si>
    <t>"km 2,116 04 P" 15</t>
  </si>
  <si>
    <t>"km 3,579 78 P" 10</t>
  </si>
  <si>
    <t>"km 3,607 81 P" 10</t>
  </si>
  <si>
    <t>"km 3,722 94 P" 15</t>
  </si>
  <si>
    <t>"km 3,919 06 P" 10</t>
  </si>
  <si>
    <t>"km 3,976 83 P" 10</t>
  </si>
  <si>
    <t>"km 4,588 92 L" 25</t>
  </si>
  <si>
    <t>6</t>
  </si>
  <si>
    <t>113154499.R</t>
  </si>
  <si>
    <t>Příplatek ZKD 1 cm frézování živičného podkladu nebo krytu s naložením na dopravní prostředek plochy přes 10 000 m2 bez překážek v trase pruhu šířky do 2 m</t>
  </si>
  <si>
    <t>-2038173304</t>
  </si>
  <si>
    <t>7</t>
  </si>
  <si>
    <t>121151103</t>
  </si>
  <si>
    <t>Sejmutí ornice strojně při souvislé ploše do 100 m2, tl. vrstvy do 200 mm</t>
  </si>
  <si>
    <t>-44076723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</si>
  <si>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</si>
  <si>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 místě nového odláždění propustků"</t>
  </si>
  <si>
    <t>6*2</t>
  </si>
  <si>
    <t>8</t>
  </si>
  <si>
    <t>129951121</t>
  </si>
  <si>
    <t>Bourání konstrukcí v odkopávkách a prokopávkách strojně s přemístěním suti na hromady na vzdálenost do 20 m nebo s naložením na dopravní prostředek z betonu prostého neprokládaného</t>
  </si>
  <si>
    <t>m3</t>
  </si>
  <si>
    <t>1373500784</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</si>
  <si>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</si>
  <si>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"stáv. čela propustků v trase"</t>
  </si>
  <si>
    <t>"km 1,253 00" 2*1,5</t>
  </si>
  <si>
    <t>"km 2,644 00" 2</t>
  </si>
  <si>
    <t>"km 4,116 00" 2*1,5</t>
  </si>
  <si>
    <t>"km 4,525 00" 2*1,5</t>
  </si>
  <si>
    <t>9</t>
  </si>
  <si>
    <t>131351100</t>
  </si>
  <si>
    <t>Hloubení nezapažených jam a zářezů strojně s urovnáním dna do předepsaného profilu a spádu v hornině třídy těžitelnosti II skupiny 4 do 20 m3</t>
  </si>
  <si>
    <t>1010363688</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</si>
  <si>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</si>
  <si>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"pro vtokovou jímku propustku"</t>
  </si>
  <si>
    <t>1,1*1,5*1,5</t>
  </si>
  <si>
    <t>10</t>
  </si>
  <si>
    <t>132351101</t>
  </si>
  <si>
    <t>Hloubení nezapažených rýh šířky do 800 mm strojně s urovnáním dna do předepsaného profilu a spádu v hornině třídy těžitelnosti II skupiny 4 do 20 m3</t>
  </si>
  <si>
    <t>551871679</t>
  </si>
  <si>
    <t xml:space="preserve">Poznámka k souboru cen:
1. V cenách jsou započteny i náklady na přehození výkopku na přilehlém terénu na vzdálenost do 3 m od podélné osy rýhy nebo naložení na dopravní prostředek.
</t>
  </si>
  <si>
    <t>"pro lem. prahy odláždění" 1,5</t>
  </si>
  <si>
    <t>11</t>
  </si>
  <si>
    <t>162651152</t>
  </si>
  <si>
    <t>Vodorovné přemístění výkopku nebo sypaniny po suchu na obvyklém dopravním prostředku, bez naložení výkopku, avšak se složením bez rozhrnutí z horniny třídy těžitelnosti III na vzdálenost skupiny 6 a 7 na vzdálenost přes 4 000 do 5 000 m</t>
  </si>
  <si>
    <t>2090584611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</si>
  <si>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</si>
  <si>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"materiál z demolice čel propustků" 11</t>
  </si>
  <si>
    <t>"(na místo určené investorem)"</t>
  </si>
  <si>
    <t>12</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</si>
  <si>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</si>
  <si>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</si>
  <si>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-935946069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</si>
  <si>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</si>
  <si>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"kolem potrubí propustku, se zhutněním"</t>
  </si>
  <si>
    <t>"km 1,253 00" 10*1,1</t>
  </si>
  <si>
    <t>"km 4,116 00" 10*1,1</t>
  </si>
  <si>
    <t>"km 4,525 00" 10*1,1</t>
  </si>
  <si>
    <t>13</t>
  </si>
  <si>
    <t>M</t>
  </si>
  <si>
    <t>58344999.R</t>
  </si>
  <si>
    <t>štěrkodrť frakce 16/32</t>
  </si>
  <si>
    <t>t</t>
  </si>
  <si>
    <t>1442721956</t>
  </si>
  <si>
    <t>33*2 'Přepočtené koeficientem množství</t>
  </si>
  <si>
    <t>14</t>
  </si>
  <si>
    <t>181006123</t>
  </si>
  <si>
    <t>Rozprostření zemin schopných zúrodnění ve sklonu přes 1:5, tloušťka vrstvy přes 0,15 do 0,20 m</t>
  </si>
  <si>
    <t>73586749</t>
  </si>
  <si>
    <t>"ze zeminy a ornice z výkopku"</t>
  </si>
  <si>
    <t>(2,5+2,5+1,5)/0,2</t>
  </si>
  <si>
    <t>181152302</t>
  </si>
  <si>
    <t>Úprava pláně na stavbách silnic a dálnic strojně v zářezech mimo skalních se zhutněním</t>
  </si>
  <si>
    <t>153550811</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</si>
  <si>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</si>
  <si>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Zakládání</t>
  </si>
  <si>
    <t>16</t>
  </si>
  <si>
    <t>274311128</t>
  </si>
  <si>
    <t>Základové konstrukce z betonu prostého pasy, prahy, věnce a ostruhy ve výkopu nebo na hlavách pilot C 30/37</t>
  </si>
  <si>
    <t>-2050430616</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</si>
  <si>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</si>
  <si>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"km 4,116 00" (0,3*0,6*2)*2</t>
  </si>
  <si>
    <t>"km 4,525 00" (0,3*0,6*2)*2</t>
  </si>
  <si>
    <t>Svislé a kompletní konstrukce</t>
  </si>
  <si>
    <t>17</t>
  </si>
  <si>
    <t>317321018</t>
  </si>
  <si>
    <t>Římsy opěrných zdí a valů z betonu železového tř. C 30/37</t>
  </si>
  <si>
    <t>607448932</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</si>
  <si>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</si>
  <si>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"km 1,044 00" (0,5*0,15*4)*2</t>
  </si>
  <si>
    <t>18</t>
  </si>
  <si>
    <t>317353111</t>
  </si>
  <si>
    <t>Bednění říms opěrných zdí a valů jakéhokoliv tvaru přímých, zalomených nebo jinak zakřivených zřízení</t>
  </si>
  <si>
    <t>35060447</t>
  </si>
  <si>
    <t xml:space="preserve">Poznámka k souboru cen:
1. V cenách nejsou započteny náklady na podpěrné konstrukce pod bedněním říms. Tyto práce se oceňují příslušnými cenami katalogu 800-3 Lešení.
</t>
  </si>
  <si>
    <t>"km 1,044 00" 2*2</t>
  </si>
  <si>
    <t>19</t>
  </si>
  <si>
    <t>317353112</t>
  </si>
  <si>
    <t>Bednění říms opěrných zdí a valů jakéhokoliv tvaru přímých, zalomených nebo jinak zakřivených odstranění</t>
  </si>
  <si>
    <t>1713134408</t>
  </si>
  <si>
    <t>20</t>
  </si>
  <si>
    <t>317361011</t>
  </si>
  <si>
    <t>Výztuž říms opěrných zdí a valů z oceli 10 216 (E)</t>
  </si>
  <si>
    <t>-1737526056</t>
  </si>
  <si>
    <t>"km 1,044 00" 0,025*2</t>
  </si>
  <si>
    <t>"km 1,253 00" 0,025*2</t>
  </si>
  <si>
    <t>"km 2,644 00" 0,025*2</t>
  </si>
  <si>
    <t>Vodorovné konstrukce</t>
  </si>
  <si>
    <t>451317777</t>
  </si>
  <si>
    <t>Podklad nebo lože pod dlažbu (přídlažbu) v ploše vodorovné nebo ve sklonu do 1:5, tloušťky od 50 do 100 mm z betonu prostého</t>
  </si>
  <si>
    <t>-1139655991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</si>
  <si>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</si>
  <si>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"viz položka dlažba"</t>
  </si>
  <si>
    <t>6+6</t>
  </si>
  <si>
    <t>22</t>
  </si>
  <si>
    <t>451595111</t>
  </si>
  <si>
    <t>Lože pod potrubí, stoky a drobné objekty v otevřeném výkopu z prohozeného výkopku</t>
  </si>
  <si>
    <t>1903966483</t>
  </si>
  <si>
    <t xml:space="preserve">Poznámka k souboru cen:
1. Ceny -1111 a -1192 lze použít i pro zřízení sběrných vrstev nad drenážními trubkami.
2. V cenách -5111 a -1192 jsou započteny i náklady na prohození výkopku získaného při zemních pracích.
</t>
  </si>
  <si>
    <t>"km 1,253 00" 1,5*12*0,1</t>
  </si>
  <si>
    <t>"km 4,116 00" 1,5*12*0,1</t>
  </si>
  <si>
    <t>"km 4,525 00" 1,5*12*0,1</t>
  </si>
  <si>
    <t>23</t>
  </si>
  <si>
    <t>452311131</t>
  </si>
  <si>
    <t>Podkladní a zajišťovací konstrukce z betonu prostého v otevřeném výkopu desky pod potrubí, stoky a drobné objekty z betonu tř. C 12/15</t>
  </si>
  <si>
    <t>987152180</t>
  </si>
  <si>
    <t xml:space="preserve">Poznámka k souboru cen:
1. Ceny -1121 až -1191 a -1192 lze použít i pro ochrannou vrstvu pod železobetonové konstrukce.
2. Ceny -2121 až -2191 a -2192 jsou určeny pro jakékoliv úkosy sedel.
</t>
  </si>
  <si>
    <t>"VTOKOVÁ JÍMKA"</t>
  </si>
  <si>
    <t>"km 1,253 00" 1,5*1,5*0,1</t>
  </si>
  <si>
    <t>Komunikace pozemní</t>
  </si>
  <si>
    <t>24</t>
  </si>
  <si>
    <t>564861111</t>
  </si>
  <si>
    <t>Podklad ze štěrkodrti ŠD s rozprostřením a zhutněním, po zhutnění tl. 200 mm</t>
  </si>
  <si>
    <t>-854502601</t>
  </si>
  <si>
    <t>25</t>
  </si>
  <si>
    <t>564951413</t>
  </si>
  <si>
    <t>Podklad nebo podsyp z asfaltového recyklátu s rozprostřením a zhutněním, po zhutnění tl. 150 mm</t>
  </si>
  <si>
    <t>-165960107</t>
  </si>
  <si>
    <t>"km 1,888 00 L" 10*2</t>
  </si>
  <si>
    <t>"km 1,918 49 L" 15*2</t>
  </si>
  <si>
    <t>"km 2,625 90 L" 15*2</t>
  </si>
  <si>
    <t>"km 3,465 65 L" 25*2</t>
  </si>
  <si>
    <t>26</t>
  </si>
  <si>
    <t>565135111</t>
  </si>
  <si>
    <t>Asfaltový beton vrstva podkladní ACP 16 (obalované kamenivo střednězrnné - OKS) s rozprostřením a zhutněním v pruhu šířky přes 1,5 do 3 m, po zhutnění tl. 50 mm</t>
  </si>
  <si>
    <t>-1566273882</t>
  </si>
  <si>
    <t xml:space="preserve">Poznámka k souboru cen:
1. Cenami 565 1.-510 lze oceňovat např. chodníky, úzké cesty a vjezdy v pruhu šířky do 1,5 m jakékoliv délky a jednotlivé plochy velikosti do 10 m2.
2. ČSN EN 13108-1 připouští pro ACP 16 pouze tl. 50 až 80 mm.
</t>
  </si>
  <si>
    <t>27</t>
  </si>
  <si>
    <t>566201111</t>
  </si>
  <si>
    <t>Úprava dosavadního krytu z kameniva drceného jako podklad pro nový kryt s vyrovnáním profilu v příčném i podélném směru, s vlhčením a zhutněním, s doplněním kamenivem drceným, jeho rozprostřením a zhutněním, v množství do 0,04 m3/m2</t>
  </si>
  <si>
    <t>-160083452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</si>
  <si>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</si>
  <si>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28</t>
  </si>
  <si>
    <t>566901162</t>
  </si>
  <si>
    <t>Vyspravení podkladu po překopech inženýrských sítí plochy do 15 m2 s rozprostřením a zhutněním obalovaným kamenivem ACP (OK) tl. 150 mm</t>
  </si>
  <si>
    <t>-2040325971</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</si>
  <si>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</si>
  <si>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29</t>
  </si>
  <si>
    <t>569911131</t>
  </si>
  <si>
    <t>Zpevnění krajnic nebo komunikací pro pěší s rozprostřením a zhutněním, po zhutnění asfaltovým recyklátem tl. 50 mm</t>
  </si>
  <si>
    <t>-1833908658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</si>
  <si>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</si>
  <si>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</si>
  <si>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0,000 00 - 5,502 24 L" 5298*0,5</t>
  </si>
  <si>
    <t>"km 0,000 00 - 5,502 24 P" 5400*0,5</t>
  </si>
  <si>
    <t>30</t>
  </si>
  <si>
    <t>572531121</t>
  </si>
  <si>
    <t>Vyspravení trhlin dosavadního krytu asfaltovou sanační hmotou ošetření trhlin šířky do 20 mm</t>
  </si>
  <si>
    <t>m</t>
  </si>
  <si>
    <t>271084225</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</si>
  <si>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</si>
  <si>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 (dle TP 115)"</t>
  </si>
  <si>
    <t>"předpoklad" 655</t>
  </si>
  <si>
    <t>31</t>
  </si>
  <si>
    <t>573191111</t>
  </si>
  <si>
    <t>Postřik infiltrační kationaktivní emulzí v množství 1,00 kg/m2</t>
  </si>
  <si>
    <t>826808667</t>
  </si>
  <si>
    <t xml:space="preserve">Poznámka k souboru cen:
1. V ceně nejsou započteny náklady na popř. projektem předepsané očištění vozovky, které se oceňuje cenou 938 90-8411 Očištění povrchu saponátovým roztokem části C 01 tohoto katalogu.
</t>
  </si>
  <si>
    <t>"předpoklad" 1455</t>
  </si>
  <si>
    <t>"OPRAVA PŘÍČNÝCH A PODÉLNÝCH TRHLIN"</t>
  </si>
  <si>
    <t>"předpoklad" 655*1</t>
  </si>
  <si>
    <t>32</t>
  </si>
  <si>
    <t>573211108</t>
  </si>
  <si>
    <t>Postřik spojovací PS bez posypu kamenivem z asfaltu silničního, v množství 0,40 kg/m2</t>
  </si>
  <si>
    <t>-1958709882</t>
  </si>
  <si>
    <t>"km 0,000 00 - 5,502 24" 33230*2</t>
  </si>
  <si>
    <t>"km 3,9026 65 L" 95*2</t>
  </si>
  <si>
    <t>"km 3,980 40 L" 40*2</t>
  </si>
  <si>
    <t>"km 3,993 22 P" 175*2</t>
  </si>
  <si>
    <t>"km 0,123 69 L" 185*2</t>
  </si>
  <si>
    <t>"km 0,061 28 P" 75*2</t>
  </si>
  <si>
    <t>"km 0,070 00 L" 70*2</t>
  </si>
  <si>
    <t>"km 0,817 05 P" 35*2</t>
  </si>
  <si>
    <t>"km 2,116 04 P" 15*2</t>
  </si>
  <si>
    <t>"km 3,579 78 P" 10*2</t>
  </si>
  <si>
    <t>"km 3,607 81 P" 10*2</t>
  </si>
  <si>
    <t>"km 3,722 94 P" 15*2</t>
  </si>
  <si>
    <t>"km 3,919 06 P" 10*2</t>
  </si>
  <si>
    <t>"km 3,976 83 P" 10*2</t>
  </si>
  <si>
    <t>"km 4,588 92 L" 25*2</t>
  </si>
  <si>
    <t>33</t>
  </si>
  <si>
    <t>577144141</t>
  </si>
  <si>
    <t>Asfaltový beton vrstva obrusná ACO 11 (ABS) s rozprostřením a se zhutněním z modifikovaného asfaltu v pruhu šířky přes 3 m, po zhutnění tl. 50 mm</t>
  </si>
  <si>
    <t>-725290265</t>
  </si>
  <si>
    <t xml:space="preserve">Poznámka k souboru cen:
1. Cenami 577 1.-40 lze oceňovat např. chodníky, úzké cesty a vjezdy v pruhu šířky do 1,5 m jakékoliv délky a jednotlivé plochy velikosti do 10 m2.
2. ČSN EN 13108-1 připouští pro ACO 11 pouze tl. 35 až 50 mm.
</t>
  </si>
  <si>
    <t>"km 1,888 00 L" 10</t>
  </si>
  <si>
    <t>"km 1,918 49 L" 15</t>
  </si>
  <si>
    <t>"km 2,625 90 L" 15</t>
  </si>
  <si>
    <t>"km 3,465 65 L" 25</t>
  </si>
  <si>
    <t>34</t>
  </si>
  <si>
    <t>577175142</t>
  </si>
  <si>
    <t>Asfaltový beton vrstva ložní ACL 16 (ABH) s rozprostřením a zhutněním z modifikovaného asfaltu v pruhu šířky přes 3 m, po zhutnění tl. 80 mm</t>
  </si>
  <si>
    <t>-1289786005</t>
  </si>
  <si>
    <t xml:space="preserve">Poznámka k souboru cen:
1. Cenami 577 1.-50 lze oceňovat např. chodníky, úzké cesty a vjezdy v pruhu šířky do 1,5 m jakékoliv délky a jednotlivé plochy velikosti do 10 m2.
2. ČSN EN 13108-1 připouští pro ACL 16 pouze tl. 50 až 70 mm.
</t>
  </si>
  <si>
    <t>35</t>
  </si>
  <si>
    <t>594511111</t>
  </si>
  <si>
    <t>Dlažba nebo přídlažba z lomového kamene lomařsky upraveného rigolového v ploše vodorovné nebo ve sklonu tl. do 250 mm, bez vyplnění spár, s provedením lože tl. 50 mm z betonu</t>
  </si>
  <si>
    <t>-1340783305</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</si>
  <si>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</si>
  <si>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"km 4,116 00" 6</t>
  </si>
  <si>
    <t>"km 4,525 00" 6</t>
  </si>
  <si>
    <t>36</t>
  </si>
  <si>
    <t>599632111</t>
  </si>
  <si>
    <t>Vyplnění spár dlažby (přídlažby) z lomového kamene v jakémkoliv sklonu plochy a jakékoliv tloušťky cementovou maltou se zatřením</t>
  </si>
  <si>
    <t>-659655276</t>
  </si>
  <si>
    <t xml:space="preserve">Poznámka k souboru cen:
1. Ceny lze použít i pro vyplnění spár dlažby (přídlažby) silničních příkopů a kuželů.
</t>
  </si>
  <si>
    <t>Úpravy povrchů, podlahy a osazování výplní</t>
  </si>
  <si>
    <t>37</t>
  </si>
  <si>
    <t>617633111</t>
  </si>
  <si>
    <t>Vnitřní úprava povrchu betonových šachet stěrkou z těsnící cementové malty dvouvrstvou, šachet čtyř a vícehranných</t>
  </si>
  <si>
    <t>-1654806349</t>
  </si>
  <si>
    <t xml:space="preserve">Poznámka k souboru cen:
1. Ceny jsou určeny pro ocenění úprav povrchu stěn i stropních konstrukcí šachet.
2. Potěr dna šachet se ocení cenami souboru cen 632 45-21.. Potěr šachet v této části katalogu.
</t>
  </si>
  <si>
    <t>"km 1,253 00" 5</t>
  </si>
  <si>
    <t>38</t>
  </si>
  <si>
    <t>628195001</t>
  </si>
  <si>
    <t>Očištění zdiva nebo betonu zdí a valů před započetím oprav ručně</t>
  </si>
  <si>
    <t>-1861924689</t>
  </si>
  <si>
    <t xml:space="preserve">Poznámka k souboru cen:
1. V ceně jsou započteny náklady na odstranění mechu, příp. i jiných rostlin a jejich odklizení na vzdálenost do 20 m.
2. Množství měrných jednotek se stanoví v m2 očištěné plochy.
</t>
  </si>
  <si>
    <t>"km 1,044 00" 10*2</t>
  </si>
  <si>
    <t>39</t>
  </si>
  <si>
    <t>628631211</t>
  </si>
  <si>
    <t>Spárování zdiva opěrných zdí a valů cementovou maltou hloubky spárování do 30 mm, zdiva z lomového kamene</t>
  </si>
  <si>
    <t>-1499431184</t>
  </si>
  <si>
    <t xml:space="preserve">Poznámka k souboru cen:
1. Množství měrných jednotek se určuje v m2 upravované plochy zdiva.
2. V cenách jsou započteny i náklady na:
a) dodání potřebných hmot,
b) vypláchnutí spár vodou před spárováním a očištění okolního zdiva po spárování.
</t>
  </si>
  <si>
    <t>Trubní vedení</t>
  </si>
  <si>
    <t>40</t>
  </si>
  <si>
    <t>899202112</t>
  </si>
  <si>
    <t>Osazení mříží litinových včetně rámů a košů na bahno pro třídu zatížení A15</t>
  </si>
  <si>
    <t>kus</t>
  </si>
  <si>
    <t>1807093211</t>
  </si>
  <si>
    <t xml:space="preserve">Poznámka k souboru cen:
1. V cenách nejsou započteny náklady na dodání mříží, rámů a košů na bahno; tyto náklady se oceňují ve specifikaci.
</t>
  </si>
  <si>
    <t>"km 1,253 00" 1</t>
  </si>
  <si>
    <t>41</t>
  </si>
  <si>
    <t>59999999.R</t>
  </si>
  <si>
    <t>Mříž s rámem pro vtokový objekt</t>
  </si>
  <si>
    <t>-84835798</t>
  </si>
  <si>
    <t>Ostatní konstrukce a práce, bourání</t>
  </si>
  <si>
    <t>42</t>
  </si>
  <si>
    <t>911331131</t>
  </si>
  <si>
    <t>Silniční svodidlo s osazením sloupků zaberaněním ocelové úroveň zádržnosti H1 vzdálenosti sloupků do 2 m jednostranné</t>
  </si>
  <si>
    <t>-1042132073</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</si>
  <si>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</si>
  <si>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"km 0,860 00 - 1,840 00 L" 972</t>
  </si>
  <si>
    <t>43</t>
  </si>
  <si>
    <t>911331411</t>
  </si>
  <si>
    <t>Silniční svodidlo s osazením sloupků zaberaněním ocelové náběh jednostranný, délky do 4 m</t>
  </si>
  <si>
    <t>1006134766</t>
  </si>
  <si>
    <t>"km 0,860 00 - 1,840 00 L" 2*4</t>
  </si>
  <si>
    <t>44</t>
  </si>
  <si>
    <t>912211111</t>
  </si>
  <si>
    <t>Montáž směrového sloupku plastového s odrazkou prostým uložením bez betonového základu silničního</t>
  </si>
  <si>
    <t>-954662073</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</si>
  <si>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</si>
  <si>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"viz příloha PD - Svislé dopravní značení"</t>
  </si>
  <si>
    <t>14*2</t>
  </si>
  <si>
    <t>45</t>
  </si>
  <si>
    <t>40445999.R</t>
  </si>
  <si>
    <t>sloupek směrový silniční plastový červený Z 11g</t>
  </si>
  <si>
    <t>-1583429086</t>
  </si>
  <si>
    <t>46</t>
  </si>
  <si>
    <t>912211121</t>
  </si>
  <si>
    <t>Montáž směrového sloupku plastového s odrazkou přišroubováním na svodidlo</t>
  </si>
  <si>
    <t>1962463025</t>
  </si>
  <si>
    <t>"vzájemné vzdálenosti dle ČSN 73 6101"</t>
  </si>
  <si>
    <t>"km 0,860 00 - 1,840 00 L" 196</t>
  </si>
  <si>
    <t>47</t>
  </si>
  <si>
    <t>40445153</t>
  </si>
  <si>
    <t>sloupek svodidlový plastový</t>
  </si>
  <si>
    <t>1158095472</t>
  </si>
  <si>
    <t>48</t>
  </si>
  <si>
    <t>912221111</t>
  </si>
  <si>
    <t>Montáž směrového sloupku ocelového pružného ručním beraněním silničního</t>
  </si>
  <si>
    <t>-1823928111</t>
  </si>
  <si>
    <t>"předpoklad" 340</t>
  </si>
  <si>
    <t>49</t>
  </si>
  <si>
    <t>40445165</t>
  </si>
  <si>
    <t>sloupek směrový silniční ocelový</t>
  </si>
  <si>
    <t>-1588109074</t>
  </si>
  <si>
    <t>50</t>
  </si>
  <si>
    <t>913121111</t>
  </si>
  <si>
    <t>Montáž a demontáž dočasných dopravních značek kompletních značek vč. podstavce a sloupku základních</t>
  </si>
  <si>
    <t>-793494318</t>
  </si>
  <si>
    <t xml:space="preserve">Poznámka k souboru cen:
1. V cenách jsou započteny náklady na montáž i demontáž dočasné značky, nebo podstavce.
</t>
  </si>
  <si>
    <t>"viz příloha PD - Dopravně-inženýrské opatření"</t>
  </si>
  <si>
    <t>"A 15" 5</t>
  </si>
  <si>
    <t>"B 21a" 2</t>
  </si>
  <si>
    <t>"B 21b" 2</t>
  </si>
  <si>
    <t>"B 20a" 6</t>
  </si>
  <si>
    <t>"B 26" 2</t>
  </si>
  <si>
    <t>"A 6b" 1</t>
  </si>
  <si>
    <t>"A 7a" 4</t>
  </si>
  <si>
    <t>"E 4" 2</t>
  </si>
  <si>
    <t>51</t>
  </si>
  <si>
    <t>913121211</t>
  </si>
  <si>
    <t>Montáž a demontáž dočasných dopravních značek Příplatek za první a každý další den použití dočasných dopravních značek k ceně 12-1111</t>
  </si>
  <si>
    <t>2128106342</t>
  </si>
  <si>
    <t>"předpokládaná doba výstavby cca 90 dní"</t>
  </si>
  <si>
    <t>90*24</t>
  </si>
  <si>
    <t>52</t>
  </si>
  <si>
    <t>913311111</t>
  </si>
  <si>
    <t>Montáž a demontáž dočasných dopravních vodících zařízení kužele reflexního, výšky 600 mm</t>
  </si>
  <si>
    <t>-1543180857</t>
  </si>
  <si>
    <t xml:space="preserve">Poznámka k souboru cen:
1. V cenách jsou započteny náklady na montáž i demontáž dočasného vodícího zařízení.
</t>
  </si>
  <si>
    <t>"orientačně" 40</t>
  </si>
  <si>
    <t>53</t>
  </si>
  <si>
    <t>913311211</t>
  </si>
  <si>
    <t>Montáž a demontáž dočasných dopravních vodících zařízení Příplatek za první a každý další den použití dočasných dopravních vodících zařízení k ceně 31-1111</t>
  </si>
  <si>
    <t>-1179556059</t>
  </si>
  <si>
    <t>"předpokládaná doba provádění VDZ cca 15 dní"</t>
  </si>
  <si>
    <t>15*40</t>
  </si>
  <si>
    <t>54</t>
  </si>
  <si>
    <t>915211199.R</t>
  </si>
  <si>
    <t>Vodorovné dopravní značení taženým plastem dělící čára šířky 125 mm souvislá bílá retroreflexní</t>
  </si>
  <si>
    <t>-649808739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</si>
  <si>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</si>
  <si>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 příloha PD - Vodorovné dopravní značení"</t>
  </si>
  <si>
    <t>"V 4"</t>
  </si>
  <si>
    <t>"km 0,000 00 - 5,502 24 L" 5365</t>
  </si>
  <si>
    <t>"km 0,000 00 - 5,502 24 P" 5480</t>
  </si>
  <si>
    <t>"V 11a"</t>
  </si>
  <si>
    <t>"km 0,123 69 L" 37</t>
  </si>
  <si>
    <t>55</t>
  </si>
  <si>
    <t>915221119.R</t>
  </si>
  <si>
    <t>Vodorovné dopravní značení taženým plastem vodící čára bílá šířky 250 mm souvislá retroreflexní</t>
  </si>
  <si>
    <t>-1658149138</t>
  </si>
  <si>
    <t>"km 0,123 69 L" 12</t>
  </si>
  <si>
    <t>56</t>
  </si>
  <si>
    <t>915221199.R</t>
  </si>
  <si>
    <t>Vodorovné dopravní značení taženým plastem vodící čára bílá šířky 250 mm přerušovaná retroreflexní</t>
  </si>
  <si>
    <t>-1715705097</t>
  </si>
  <si>
    <t>"V 2b (1,5/1,5)"</t>
  </si>
  <si>
    <t>"km 3,906 65 L" 37,5</t>
  </si>
  <si>
    <t>"km 3,980 40 L" 13,5</t>
  </si>
  <si>
    <t>"km 3,993 22 P" 22,5</t>
  </si>
  <si>
    <t>"V 4 (0,5/0,5)"</t>
  </si>
  <si>
    <t>"km 0,123 69 L" 74</t>
  </si>
  <si>
    <t>57</t>
  </si>
  <si>
    <t>915231199.R</t>
  </si>
  <si>
    <t>Vodorovné dopravní značení taženým plastem přechody pro chodce, šipky, symboly nápisy bílé retroreflexní</t>
  </si>
  <si>
    <t>-1634777087</t>
  </si>
  <si>
    <t>"V 11a - nápis "BUS"</t>
  </si>
  <si>
    <t>"km 0,123 69 L" 1*2</t>
  </si>
  <si>
    <t>58</t>
  </si>
  <si>
    <t>915611111</t>
  </si>
  <si>
    <t>Předznačení pro vodorovné značení stříkané barvou nebo prováděné z nátěrových hmot liniové dělicí čáry, vodicí proužky</t>
  </si>
  <si>
    <t>1789143065</t>
  </si>
  <si>
    <t xml:space="preserve">Poznámka k souboru cen:
1. Množství měrných jednotek se určuje:
a) pro cenu -1111 v m délky dělicí čáry nebo vodícího proužku (včetně mezer),
b) pro cenu -1112 v m2 natírané nebo stříkané plochy.
</t>
  </si>
  <si>
    <t>"viz položka značení"</t>
  </si>
  <si>
    <t>"V 4 (0,125)"</t>
  </si>
  <si>
    <t>"V 2b (1,5/1,5/0,25)"</t>
  </si>
  <si>
    <t>"V 4 (0,25)"</t>
  </si>
  <si>
    <t>"V 4 (0,5/0,5/0,25)"</t>
  </si>
  <si>
    <t>59</t>
  </si>
  <si>
    <t>915621111</t>
  </si>
  <si>
    <t>Předznačení pro vodorovné značení stříkané barvou nebo prováděné z nátěrových hmot plošné šipky, symboly, nápisy</t>
  </si>
  <si>
    <t>1955433682</t>
  </si>
  <si>
    <t>60</t>
  </si>
  <si>
    <t>919411141</t>
  </si>
  <si>
    <t>Čelo propustku včetně římsy z betonu prostého se zvýšenými nároky na prostředí, pro propustek z trub DN 600 až 800 mm</t>
  </si>
  <si>
    <t>433043598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</si>
  <si>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</si>
  <si>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"km 1,253 00" 2</t>
  </si>
  <si>
    <t>61</t>
  </si>
  <si>
    <t>919413121</t>
  </si>
  <si>
    <t>Vtoková jímka propustku z betonu prostého se zvýšenými nároky na prostředí tř. C 25/30, propustku z trub DN do 800 mm</t>
  </si>
  <si>
    <t>1883534176</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</si>
  <si>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</si>
  <si>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62</t>
  </si>
  <si>
    <t>919441221</t>
  </si>
  <si>
    <t>Čelo propustku včetně římsy ze zdiva z lomového kamene, pro propustek z trub DN 600 až 800 mm</t>
  </si>
  <si>
    <t>-2028924888</t>
  </si>
  <si>
    <t>"km 4,116 00" 2</t>
  </si>
  <si>
    <t>"km 4,525 00" 2</t>
  </si>
  <si>
    <t>63</t>
  </si>
  <si>
    <t>919551114</t>
  </si>
  <si>
    <t>Zřízení propustku z trub plastových polyetylenových rýhovaných se spojkami nebo s hrdlem DN 600 mm</t>
  </si>
  <si>
    <t>192556702</t>
  </si>
  <si>
    <t xml:space="preserve">Poznámka k souboru cen:
1. V cenách nejsou započteny náklady na:
a) zhotovení otevřené stavební jámy, zemní konstrukce přesýpaného objektu ze vhodných zemin hutněných po vrstvách 150 až 200 mm, které se oceňují podle katalogu 800-1 Zemní práce,
b) podkladní a vyrovnávací vrstvy, které se oceňují souborem cen 4515··1·· Lože pod potrubí, stoky a drobné objekty nebo souborem cen 4523··1·· Podkladní a zajišťovací konstrukce z betonu, části A01 katalogu 827-1 Vedení trubní, dálková a přípojná – vodovod a kanalizace,
c) dodávku trub a spojek, které se oceňují zvlášť ve specifikaci, ztratné lze dohodnout ve směrné výši 1,5 %. Součástí dodávky trub je i jejich úprava podle konkrétních podmínek stavby (seříznutí, zkosení, vytvoření otvorů, apod.).
</t>
  </si>
  <si>
    <t>"km 1,253 00" 12</t>
  </si>
  <si>
    <t>"km 4,116 00" 12</t>
  </si>
  <si>
    <t>"km 4,525 00" 12</t>
  </si>
  <si>
    <t>64</t>
  </si>
  <si>
    <t>28617281</t>
  </si>
  <si>
    <t>trubka kanalizační PP korugovaná DN 600x6000mm SN16</t>
  </si>
  <si>
    <t>-2081283126</t>
  </si>
  <si>
    <t>36*1,015 'Přepočtené koeficientem množství</t>
  </si>
  <si>
    <t>65</t>
  </si>
  <si>
    <t>919721293</t>
  </si>
  <si>
    <t>Vyztužení stávajícího asfaltového povrchu geomříží ze skelných vláken s geotextilií, podélná pevnost v tahu 100 kN/m</t>
  </si>
  <si>
    <t>1168442697</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</si>
  <si>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</si>
  <si>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66</t>
  </si>
  <si>
    <t>919731122</t>
  </si>
  <si>
    <t>Zarovnání styčné plochy podkladu nebo krytu podél vybourané části komunikace nebo zpevněné plochy živičné tl. přes 50 do 100 mm</t>
  </si>
  <si>
    <t>1143421353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</si>
  <si>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</si>
  <si>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sil. II/201"</t>
  </si>
  <si>
    <t>"ZÚ km 0,000 00" 7,5</t>
  </si>
  <si>
    <t>"km 3,906 65 L" 25,5</t>
  </si>
  <si>
    <t>"km 3,980 40 L" 4,5</t>
  </si>
  <si>
    <t>"km 3,993 22 P" 4,5</t>
  </si>
  <si>
    <t>"KÚ km 5,502 24" 6</t>
  </si>
  <si>
    <t>"km 1,253 00" 7,5*2</t>
  </si>
  <si>
    <t>"km 4,116 00" 5,5*2</t>
  </si>
  <si>
    <t>"km 4,525 00" 5,5*2</t>
  </si>
  <si>
    <t>67</t>
  </si>
  <si>
    <t>919732211</t>
  </si>
  <si>
    <t>Styčná pracovní spára při napojení nového živičného povrchu na stávající se zalitím za tepla modifikovanou asfaltovou hmotou s posypem vápenným hydrátem šířky do 15 mm, hloubky do 25 mm včetně prořezání spáry</t>
  </si>
  <si>
    <t>-738904126</t>
  </si>
  <si>
    <t xml:space="preserve">Poznámka k souboru cen:
1. V cenách jsou započteny i náklady na vyčištění spár, na impregnaci a zalití spár včetně dodání hmot.
</t>
  </si>
  <si>
    <t>68</t>
  </si>
  <si>
    <t>919735112</t>
  </si>
  <si>
    <t>Řezání stávajícího živičného krytu nebo podkladu hloubky přes 50 do 100 mm</t>
  </si>
  <si>
    <t>1994732922</t>
  </si>
  <si>
    <t xml:space="preserve">Poznámka k souboru cen:
1. V cenách jsou započteny i náklady na spotřebu vody.
</t>
  </si>
  <si>
    <t>"(bude upřesněno investorem ve výběrovém řízení)"</t>
  </si>
  <si>
    <t>"v místě napojení na stáv. asfaltobet. kryty"</t>
  </si>
  <si>
    <t>69</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</si>
  <si>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</si>
  <si>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</si>
  <si>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738209910</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</si>
  <si>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</si>
  <si>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"sil. příkopy při silnici II/201"</t>
  </si>
  <si>
    <t>"předpoklad" 4650</t>
  </si>
  <si>
    <t>70</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</si>
  <si>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</si>
  <si>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</si>
  <si>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1729719002</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</si>
  <si>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</si>
  <si>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"km 2,644 00" 12</t>
  </si>
  <si>
    <t>71</t>
  </si>
  <si>
    <t>938902423</t>
  </si>
  <si>
    <t>Čištění propustků s odstraněním travnatého porostu nebo nánosu, s naložením na dopravní prostředek nebo s přemístěním na hromady na vzdálenost do 20 m strojně tlakovou vodou tloušťky nánosu přes 25 do 50% průměru propustku přes 1000 do 1500 mm</t>
  </si>
  <si>
    <t>-1878898035</t>
  </si>
  <si>
    <t>"km 1,044 00" 13</t>
  </si>
  <si>
    <t>72</t>
  </si>
  <si>
    <t>938902499</t>
  </si>
  <si>
    <t>Čištění propustků s odstraněním travnatého porostu nebo nánosu, s naložením na dopravní prostředek nebo s přemístěním na hromady na vzdálenost do 20 m Příplatek k cenám za délku propustku přes 8 m za každý další 1 m</t>
  </si>
  <si>
    <t>-1769638007</t>
  </si>
  <si>
    <t>"km 1,044 00" 13-8</t>
  </si>
  <si>
    <t>"km 2,644 00" 12-8</t>
  </si>
  <si>
    <t>73</t>
  </si>
  <si>
    <t>938908411</t>
  </si>
  <si>
    <t>Čištění vozovek splachováním vodou povrchu podkladu nebo krytu živičného, betonového nebo dlážděného</t>
  </si>
  <si>
    <t>-269400446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</si>
  <si>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</si>
  <si>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74</t>
  </si>
  <si>
    <t>938909311</t>
  </si>
  <si>
    <t>Čištění vozovek metením bláta, prachu nebo hlinitého nánosu s odklizením na hromady na vzdálenost do 20 m nebo naložením na dopravní prostředek strojně povrchu podkladu nebo krytu betonového nebo živičného</t>
  </si>
  <si>
    <t>-506111317</t>
  </si>
  <si>
    <t>75</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</si>
  <si>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</si>
  <si>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</si>
  <si>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-1202602330</t>
  </si>
  <si>
    <t xml:space="preserve">Poznámka k souboru cen:
1. V cenách nejsou započteny náklady na vodorovnou dopravu odstraněného materiálu, která se oceňuje cenami souboru cen 997 22-15 Vodorovná doprava suti.
</t>
  </si>
  <si>
    <t>76</t>
  </si>
  <si>
    <t>966008113</t>
  </si>
  <si>
    <t>Bourání trubního propustku s odklizením a uložením vybouraného materiálu na skládku na vzdálenost do 3 m nebo s naložením na dopravní prostředek z trub DN přes 500 do 800 mm</t>
  </si>
  <si>
    <t>-544994153</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</si>
  <si>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</si>
  <si>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"km 1,253 00" 10</t>
  </si>
  <si>
    <t>"km 4,116 00" 10</t>
  </si>
  <si>
    <t>"km 4,525 00" 10</t>
  </si>
  <si>
    <t>997</t>
  </si>
  <si>
    <t>Přesun sutě</t>
  </si>
  <si>
    <t>77</t>
  </si>
  <si>
    <t>997221551</t>
  </si>
  <si>
    <t>Vodorovná doprava suti bez naložení, ale se složením a s hrubým urovnáním ze sypkých materiálů, na vzdálenost do 1 km</t>
  </si>
  <si>
    <t>1424451909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</si>
  <si>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</si>
  <si>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296+61,5+4352+870,5</t>
  </si>
  <si>
    <t>"štěrk, štět" 17</t>
  </si>
  <si>
    <t>"materiál z čištění komunikací" 680+680</t>
  </si>
  <si>
    <t>"materiál z čištění propustků" 1,5+2,5+0,5</t>
  </si>
  <si>
    <t>78</t>
  </si>
  <si>
    <t>997221559</t>
  </si>
  <si>
    <t>Vodorovná doprava suti bez naložení, ale se složením a s hrubým urovnáním Příplatek k ceně za každý další i započatý 1 km přes 1 km</t>
  </si>
  <si>
    <t>800919025</t>
  </si>
  <si>
    <t>"živičná drť do 11-ti km" 10*500</t>
  </si>
  <si>
    <t>"(na skládku SÚS PK v Plané)"</t>
  </si>
  <si>
    <t>"živičná drť do 17-ti km" 16*(5580-500-620)</t>
  </si>
  <si>
    <t>"(na skládku SÚS PK v obci Záchlumí)"</t>
  </si>
  <si>
    <t>"na dočasnou skládku a zpět"</t>
  </si>
  <si>
    <t>"štěrk, štět do 3 km" 5*17</t>
  </si>
  <si>
    <t>"materiál z čištění komunikace do 3 km" 5*(680+680)</t>
  </si>
  <si>
    <t>"materiál z čištění propustků do 3 km" 5*(1,5+2,5+0,5)</t>
  </si>
  <si>
    <t>"živičná drť do 3 km" 5*620</t>
  </si>
  <si>
    <t>79</t>
  </si>
  <si>
    <t>997221561</t>
  </si>
  <si>
    <t>Vodorovná doprava suti bez naložení, ale se složením a s hrubým urovnáním z kusových materiálů, na vzdálenost do 1 km</t>
  </si>
  <si>
    <t>-1938685120</t>
  </si>
  <si>
    <t>"živičné kry" 6,1</t>
  </si>
  <si>
    <t>80</t>
  </si>
  <si>
    <t>997221569</t>
  </si>
  <si>
    <t>-1371970757</t>
  </si>
  <si>
    <t>"živičné kry do 5-ti km" 4*6,1</t>
  </si>
  <si>
    <t>81</t>
  </si>
  <si>
    <t>997221571</t>
  </si>
  <si>
    <t>Vodorovná doprava vybouraných hmot bez naložení, ale se složením a s hrubým urovnáním na vzdálenost do 1 km</t>
  </si>
  <si>
    <t>-629660003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</si>
  <si>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</si>
  <si>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"materiál z demolice propustků" 61,7</t>
  </si>
  <si>
    <t>82</t>
  </si>
  <si>
    <t>997221579</t>
  </si>
  <si>
    <t>Vodorovná doprava vybouraných hmot bez naložení, ale se složením a s hrubým urovnáním na vzdálenost Příplatek k ceně za každý další i započatý 1 km přes 1 km</t>
  </si>
  <si>
    <t>1569298693</t>
  </si>
  <si>
    <t>"materiál z demolice propustků do 5-ti km" 4*61,7</t>
  </si>
  <si>
    <t>83</t>
  </si>
  <si>
    <t>997221611</t>
  </si>
  <si>
    <t>Nakládání na dopravní prostředky pro vodorovnou dopravu suti</t>
  </si>
  <si>
    <t>-497758323</t>
  </si>
  <si>
    <t xml:space="preserve">Poznámka k souboru cen:
1. Ceny lze použít i pro překládání při lomené dopravě.
2. Ceny nelze použít při dopravě po železnici, po vodě nebo neobvyklými dopravními prostředky.
</t>
  </si>
  <si>
    <t>"materiál z dočasné skládky zpět"</t>
  </si>
  <si>
    <t>"živičná drť" 620</t>
  </si>
  <si>
    <t>998</t>
  </si>
  <si>
    <t>Přesun hmot</t>
  </si>
  <si>
    <t>84</t>
  </si>
  <si>
    <t>998225111</t>
  </si>
  <si>
    <t>Přesun hmot pro komunikace s krytem z kameniva, monolitickým betonovým nebo živičným dopravní vzdálenost do 200 m jakékoliv délky objektu</t>
  </si>
  <si>
    <t>-70965903</t>
  </si>
  <si>
    <t xml:space="preserve">Poznámka k souboru cen:
1. Ceny lze použít i pro plochy letišť s krytem monolitickým betonovým nebo živičným.
</t>
  </si>
  <si>
    <t>85</t>
  </si>
  <si>
    <t>998225194</t>
  </si>
  <si>
    <t>Přesun hmot pro komunikace s krytem z kameniva, monolitickým betonovým nebo živičným Příplatek k ceně za zvětšený přesun přes vymezenou největší dopravní vzdálenost do 5000 m</t>
  </si>
  <si>
    <t>1201628246</t>
  </si>
  <si>
    <t>86</t>
  </si>
  <si>
    <t>998225195</t>
  </si>
  <si>
    <t>Přesun hmot pro komunikace s krytem z kameniva, monolitickým betonovým nebo živičným Příplatek k ceně za zvětšený přesun přes vymezenou největší dopravní vzdálenost za každých dalších 5000 m přes 5000 m</t>
  </si>
  <si>
    <t>-148629953</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</si>
  <si>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</si>
  <si>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</si>
  <si>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</si>
  <si>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</si>
  <si>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</si>
  <si>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</si>
  <si>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</si>
  <si>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</si>
  <si>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</si>
  <si>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012303000</t>
  </si>
  <si>
    <t>Geodetické práce po výstavbě</t>
  </si>
  <si>
    <t>komplet</t>
  </si>
  <si>
    <t>1024</t>
  </si>
  <si>
    <t>-235501370</t>
  </si>
  <si>
    <t>"geodetické polohopisné a výškopisné zaměření stavby" 1</t>
  </si>
  <si>
    <t>013254000</t>
  </si>
  <si>
    <t>Dokumentace skutečného provedení stavby</t>
  </si>
  <si>
    <t>1096248782</t>
  </si>
  <si>
    <t>"na základě geodetického polohopisného a výškopisného zaměření" 4</t>
  </si>
  <si>
    <t>VRN3</t>
  </si>
  <si>
    <t>Zařízení staveniště</t>
  </si>
  <si>
    <t>034503000</t>
  </si>
  <si>
    <t>Informační tabule na staveništi</t>
  </si>
  <si>
    <t>1769671570</t>
  </si>
  <si>
    <t>"informační tabule" 4</t>
  </si>
  <si>
    <t>"(náklady na vyrobení a osazení informačních tabulí dle grafického manuálu SÚS PK vč. podstavce)"</t>
  </si>
  <si>
    <t>VRN4</t>
  </si>
  <si>
    <t>Inženýrská činnost</t>
  </si>
  <si>
    <t>043154000</t>
  </si>
  <si>
    <t>Zkoušky hutnicí</t>
  </si>
  <si>
    <t>-535084879</t>
  </si>
  <si>
    <t>"dle TKP staveb pozemních komunikací" 1</t>
  </si>
  <si>
    <t>VRN7</t>
  </si>
  <si>
    <t>Provozní vlivy</t>
  </si>
  <si>
    <t>072103001</t>
  </si>
  <si>
    <t>Projednání DIO a zajištění DIR komunikace II.a III. třídy</t>
  </si>
  <si>
    <t>-700801954</t>
  </si>
  <si>
    <t>"práce za omezeného provozu na silnici II/201"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</si>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</sst>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71"/>
      <c r="AS2" s="371"/>
      <c r="AT2" s="371"/>
      <c r="AU2" s="371"/>
      <c r="AV2" s="371"/>
      <c r="AW2" s="371"/>
      <c r="AX2" s="371"/>
      <c r="AY2" s="371"/>
      <c r="AZ2" s="371"/>
      <c r="BA2" s="371"/>
      <c r="BB2" s="371"/>
      <c r="BC2" s="371"/>
      <c r="BD2" s="371"/>
      <c r="BE2" s="37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3"/>
      <c r="AQ5" s="23"/>
      <c r="AR5" s="21"/>
      <c r="BE5" s="332" t="s">
        <v>15</v>
      </c>
      <c r="BS5" s="18" t="s">
        <v>6</v>
      </c>
    </row>
    <row r="6" spans="2:71" s="1" customFormat="1" ht="36.95" customHeight="1">
      <c r="B6" s="22"/>
      <c r="C6" s="23"/>
      <c r="D6" s="29" t="s">
        <v>16</v>
      </c>
      <c r="E6" s="23"/>
      <c r="F6" s="23"/>
      <c r="G6" s="23"/>
      <c r="H6" s="23"/>
      <c r="I6" s="23"/>
      <c r="J6" s="23"/>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3"/>
      <c r="AQ6" s="23"/>
      <c r="AR6" s="21"/>
      <c r="BE6" s="33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33"/>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3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3"/>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33"/>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3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3"/>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33"/>
      <c r="BS13" s="18" t="s">
        <v>6</v>
      </c>
    </row>
    <row r="14" spans="2:71" ht="12.75">
      <c r="B14" s="22"/>
      <c r="C14" s="23"/>
      <c r="D14" s="23"/>
      <c r="E14" s="338" t="s">
        <v>30</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0" t="s">
        <v>28</v>
      </c>
      <c r="AL14" s="23"/>
      <c r="AM14" s="23"/>
      <c r="AN14" s="32" t="s">
        <v>30</v>
      </c>
      <c r="AO14" s="23"/>
      <c r="AP14" s="23"/>
      <c r="AQ14" s="23"/>
      <c r="AR14" s="21"/>
      <c r="BE14" s="33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3"/>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33"/>
      <c r="BS16" s="18" t="s">
        <v>4</v>
      </c>
    </row>
    <row r="17" spans="2:71" s="1" customFormat="1" ht="18.4"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33"/>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3"/>
      <c r="BS18" s="18" t="s">
        <v>6</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33"/>
      <c r="BS19" s="18" t="s">
        <v>6</v>
      </c>
    </row>
    <row r="20" spans="2:71" s="1" customFormat="1" ht="18.4"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3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3"/>
    </row>
    <row r="22" spans="2:57"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3"/>
    </row>
    <row r="23" spans="2:57" s="1" customFormat="1" ht="47.25" customHeight="1">
      <c r="B23" s="22"/>
      <c r="C23" s="23"/>
      <c r="D23" s="23"/>
      <c r="E23" s="340" t="s">
        <v>37</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3"/>
      <c r="AP23" s="23"/>
      <c r="AQ23" s="23"/>
      <c r="AR23" s="21"/>
      <c r="BE23" s="33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3"/>
    </row>
    <row r="26" spans="1:57"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1">
        <f>ROUND(AG54,2)</f>
        <v>0</v>
      </c>
      <c r="AL26" s="342"/>
      <c r="AM26" s="342"/>
      <c r="AN26" s="342"/>
      <c r="AO26" s="342"/>
      <c r="AP26" s="37"/>
      <c r="AQ26" s="37"/>
      <c r="AR26" s="40"/>
      <c r="BE26" s="33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33"/>
    </row>
    <row r="28" spans="1:57" s="2" customFormat="1" ht="12.75">
      <c r="A28" s="35"/>
      <c r="B28" s="36"/>
      <c r="C28" s="37"/>
      <c r="D28" s="37"/>
      <c r="E28" s="37"/>
      <c r="F28" s="37"/>
      <c r="G28" s="37"/>
      <c r="H28" s="37"/>
      <c r="I28" s="37"/>
      <c r="J28" s="37"/>
      <c r="K28" s="37"/>
      <c r="L28" s="343" t="s">
        <v>39</v>
      </c>
      <c r="M28" s="343"/>
      <c r="N28" s="343"/>
      <c r="O28" s="343"/>
      <c r="P28" s="343"/>
      <c r="Q28" s="37"/>
      <c r="R28" s="37"/>
      <c r="S28" s="37"/>
      <c r="T28" s="37"/>
      <c r="U28" s="37"/>
      <c r="V28" s="37"/>
      <c r="W28" s="343" t="s">
        <v>40</v>
      </c>
      <c r="X28" s="343"/>
      <c r="Y28" s="343"/>
      <c r="Z28" s="343"/>
      <c r="AA28" s="343"/>
      <c r="AB28" s="343"/>
      <c r="AC28" s="343"/>
      <c r="AD28" s="343"/>
      <c r="AE28" s="343"/>
      <c r="AF28" s="37"/>
      <c r="AG28" s="37"/>
      <c r="AH28" s="37"/>
      <c r="AI28" s="37"/>
      <c r="AJ28" s="37"/>
      <c r="AK28" s="343" t="s">
        <v>41</v>
      </c>
      <c r="AL28" s="343"/>
      <c r="AM28" s="343"/>
      <c r="AN28" s="343"/>
      <c r="AO28" s="343"/>
      <c r="AP28" s="37"/>
      <c r="AQ28" s="37"/>
      <c r="AR28" s="40"/>
      <c r="BE28" s="333"/>
    </row>
    <row r="29" spans="2:57" s="3" customFormat="1" ht="14.45" customHeight="1">
      <c r="B29" s="41"/>
      <c r="C29" s="42"/>
      <c r="D29" s="30" t="s">
        <v>42</v>
      </c>
      <c r="E29" s="42"/>
      <c r="F29" s="30" t="s">
        <v>43</v>
      </c>
      <c r="G29" s="42"/>
      <c r="H29" s="42"/>
      <c r="I29" s="42"/>
      <c r="J29" s="42"/>
      <c r="K29" s="42"/>
      <c r="L29" s="346">
        <v>0.21</v>
      </c>
      <c r="M29" s="345"/>
      <c r="N29" s="345"/>
      <c r="O29" s="345"/>
      <c r="P29" s="345"/>
      <c r="Q29" s="42"/>
      <c r="R29" s="42"/>
      <c r="S29" s="42"/>
      <c r="T29" s="42"/>
      <c r="U29" s="42"/>
      <c r="V29" s="42"/>
      <c r="W29" s="344">
        <f>ROUND(AZ54,2)</f>
        <v>0</v>
      </c>
      <c r="X29" s="345"/>
      <c r="Y29" s="345"/>
      <c r="Z29" s="345"/>
      <c r="AA29" s="345"/>
      <c r="AB29" s="345"/>
      <c r="AC29" s="345"/>
      <c r="AD29" s="345"/>
      <c r="AE29" s="345"/>
      <c r="AF29" s="42"/>
      <c r="AG29" s="42"/>
      <c r="AH29" s="42"/>
      <c r="AI29" s="42"/>
      <c r="AJ29" s="42"/>
      <c r="AK29" s="344">
        <f>ROUND(AV54,2)</f>
        <v>0</v>
      </c>
      <c r="AL29" s="345"/>
      <c r="AM29" s="345"/>
      <c r="AN29" s="345"/>
      <c r="AO29" s="345"/>
      <c r="AP29" s="42"/>
      <c r="AQ29" s="42"/>
      <c r="AR29" s="43"/>
      <c r="BE29" s="334"/>
    </row>
    <row r="30" spans="2:57" s="3" customFormat="1" ht="14.45" customHeight="1">
      <c r="B30" s="41"/>
      <c r="C30" s="42"/>
      <c r="D30" s="42"/>
      <c r="E30" s="42"/>
      <c r="F30" s="30" t="s">
        <v>44</v>
      </c>
      <c r="G30" s="42"/>
      <c r="H30" s="42"/>
      <c r="I30" s="42"/>
      <c r="J30" s="42"/>
      <c r="K30" s="42"/>
      <c r="L30" s="346">
        <v>0.15</v>
      </c>
      <c r="M30" s="345"/>
      <c r="N30" s="345"/>
      <c r="O30" s="345"/>
      <c r="P30" s="345"/>
      <c r="Q30" s="42"/>
      <c r="R30" s="42"/>
      <c r="S30" s="42"/>
      <c r="T30" s="42"/>
      <c r="U30" s="42"/>
      <c r="V30" s="42"/>
      <c r="W30" s="344">
        <f>ROUND(BA54,2)</f>
        <v>0</v>
      </c>
      <c r="X30" s="345"/>
      <c r="Y30" s="345"/>
      <c r="Z30" s="345"/>
      <c r="AA30" s="345"/>
      <c r="AB30" s="345"/>
      <c r="AC30" s="345"/>
      <c r="AD30" s="345"/>
      <c r="AE30" s="345"/>
      <c r="AF30" s="42"/>
      <c r="AG30" s="42"/>
      <c r="AH30" s="42"/>
      <c r="AI30" s="42"/>
      <c r="AJ30" s="42"/>
      <c r="AK30" s="344">
        <f>ROUND(AW54,2)</f>
        <v>0</v>
      </c>
      <c r="AL30" s="345"/>
      <c r="AM30" s="345"/>
      <c r="AN30" s="345"/>
      <c r="AO30" s="345"/>
      <c r="AP30" s="42"/>
      <c r="AQ30" s="42"/>
      <c r="AR30" s="43"/>
      <c r="BE30" s="334"/>
    </row>
    <row r="31" spans="2:57" s="3" customFormat="1" ht="14.45" customHeight="1" hidden="1">
      <c r="B31" s="41"/>
      <c r="C31" s="42"/>
      <c r="D31" s="42"/>
      <c r="E31" s="42"/>
      <c r="F31" s="30" t="s">
        <v>45</v>
      </c>
      <c r="G31" s="42"/>
      <c r="H31" s="42"/>
      <c r="I31" s="42"/>
      <c r="J31" s="42"/>
      <c r="K31" s="42"/>
      <c r="L31" s="346">
        <v>0.21</v>
      </c>
      <c r="M31" s="345"/>
      <c r="N31" s="345"/>
      <c r="O31" s="345"/>
      <c r="P31" s="345"/>
      <c r="Q31" s="42"/>
      <c r="R31" s="42"/>
      <c r="S31" s="42"/>
      <c r="T31" s="42"/>
      <c r="U31" s="42"/>
      <c r="V31" s="42"/>
      <c r="W31" s="344">
        <f>ROUND(BB54,2)</f>
        <v>0</v>
      </c>
      <c r="X31" s="345"/>
      <c r="Y31" s="345"/>
      <c r="Z31" s="345"/>
      <c r="AA31" s="345"/>
      <c r="AB31" s="345"/>
      <c r="AC31" s="345"/>
      <c r="AD31" s="345"/>
      <c r="AE31" s="345"/>
      <c r="AF31" s="42"/>
      <c r="AG31" s="42"/>
      <c r="AH31" s="42"/>
      <c r="AI31" s="42"/>
      <c r="AJ31" s="42"/>
      <c r="AK31" s="344">
        <v>0</v>
      </c>
      <c r="AL31" s="345"/>
      <c r="AM31" s="345"/>
      <c r="AN31" s="345"/>
      <c r="AO31" s="345"/>
      <c r="AP31" s="42"/>
      <c r="AQ31" s="42"/>
      <c r="AR31" s="43"/>
      <c r="BE31" s="334"/>
    </row>
    <row r="32" spans="2:57" s="3" customFormat="1" ht="14.45" customHeight="1" hidden="1">
      <c r="B32" s="41"/>
      <c r="C32" s="42"/>
      <c r="D32" s="42"/>
      <c r="E32" s="42"/>
      <c r="F32" s="30" t="s">
        <v>46</v>
      </c>
      <c r="G32" s="42"/>
      <c r="H32" s="42"/>
      <c r="I32" s="42"/>
      <c r="J32" s="42"/>
      <c r="K32" s="42"/>
      <c r="L32" s="346">
        <v>0.15</v>
      </c>
      <c r="M32" s="345"/>
      <c r="N32" s="345"/>
      <c r="O32" s="345"/>
      <c r="P32" s="345"/>
      <c r="Q32" s="42"/>
      <c r="R32" s="42"/>
      <c r="S32" s="42"/>
      <c r="T32" s="42"/>
      <c r="U32" s="42"/>
      <c r="V32" s="42"/>
      <c r="W32" s="344">
        <f>ROUND(BC54,2)</f>
        <v>0</v>
      </c>
      <c r="X32" s="345"/>
      <c r="Y32" s="345"/>
      <c r="Z32" s="345"/>
      <c r="AA32" s="345"/>
      <c r="AB32" s="345"/>
      <c r="AC32" s="345"/>
      <c r="AD32" s="345"/>
      <c r="AE32" s="345"/>
      <c r="AF32" s="42"/>
      <c r="AG32" s="42"/>
      <c r="AH32" s="42"/>
      <c r="AI32" s="42"/>
      <c r="AJ32" s="42"/>
      <c r="AK32" s="344">
        <v>0</v>
      </c>
      <c r="AL32" s="345"/>
      <c r="AM32" s="345"/>
      <c r="AN32" s="345"/>
      <c r="AO32" s="345"/>
      <c r="AP32" s="42"/>
      <c r="AQ32" s="42"/>
      <c r="AR32" s="43"/>
      <c r="BE32" s="334"/>
    </row>
    <row r="33" spans="2:44" s="3" customFormat="1" ht="14.45" customHeight="1" hidden="1">
      <c r="B33" s="41"/>
      <c r="C33" s="42"/>
      <c r="D33" s="42"/>
      <c r="E33" s="42"/>
      <c r="F33" s="30" t="s">
        <v>47</v>
      </c>
      <c r="G33" s="42"/>
      <c r="H33" s="42"/>
      <c r="I33" s="42"/>
      <c r="J33" s="42"/>
      <c r="K33" s="42"/>
      <c r="L33" s="346">
        <v>0</v>
      </c>
      <c r="M33" s="345"/>
      <c r="N33" s="345"/>
      <c r="O33" s="345"/>
      <c r="P33" s="345"/>
      <c r="Q33" s="42"/>
      <c r="R33" s="42"/>
      <c r="S33" s="42"/>
      <c r="T33" s="42"/>
      <c r="U33" s="42"/>
      <c r="V33" s="42"/>
      <c r="W33" s="344">
        <f>ROUND(BD54,2)</f>
        <v>0</v>
      </c>
      <c r="X33" s="345"/>
      <c r="Y33" s="345"/>
      <c r="Z33" s="345"/>
      <c r="AA33" s="345"/>
      <c r="AB33" s="345"/>
      <c r="AC33" s="345"/>
      <c r="AD33" s="345"/>
      <c r="AE33" s="345"/>
      <c r="AF33" s="42"/>
      <c r="AG33" s="42"/>
      <c r="AH33" s="42"/>
      <c r="AI33" s="42"/>
      <c r="AJ33" s="42"/>
      <c r="AK33" s="344">
        <v>0</v>
      </c>
      <c r="AL33" s="345"/>
      <c r="AM33" s="345"/>
      <c r="AN33" s="345"/>
      <c r="AO33" s="345"/>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347" t="s">
        <v>50</v>
      </c>
      <c r="Y35" s="348"/>
      <c r="Z35" s="348"/>
      <c r="AA35" s="348"/>
      <c r="AB35" s="348"/>
      <c r="AC35" s="46"/>
      <c r="AD35" s="46"/>
      <c r="AE35" s="46"/>
      <c r="AF35" s="46"/>
      <c r="AG35" s="46"/>
      <c r="AH35" s="46"/>
      <c r="AI35" s="46"/>
      <c r="AJ35" s="46"/>
      <c r="AK35" s="349">
        <f>SUM(AK26:AK33)</f>
        <v>0</v>
      </c>
      <c r="AL35" s="348"/>
      <c r="AM35" s="348"/>
      <c r="AN35" s="348"/>
      <c r="AO35" s="35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2020_04</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51" t="str">
        <f>K6</f>
        <v>II/201 CALTOV - LESTKOV - OPRAVA</v>
      </c>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Caltov, Lestkov</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53" t="str">
        <f>IF(AN8="","",AN8)</f>
        <v>13. 2. 2020</v>
      </c>
      <c r="AN47" s="35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SÚS Plzeňského kraje, p.o.</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54" t="str">
        <f>IF(E17="","",E17)</f>
        <v>Ing. Jaroslav Rojt</v>
      </c>
      <c r="AN49" s="355"/>
      <c r="AO49" s="355"/>
      <c r="AP49" s="355"/>
      <c r="AQ49" s="37"/>
      <c r="AR49" s="40"/>
      <c r="AS49" s="356" t="s">
        <v>52</v>
      </c>
      <c r="AT49" s="357"/>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54" t="str">
        <f>IF(E20="","",E20)</f>
        <v>Jan Leinhäupel</v>
      </c>
      <c r="AN50" s="355"/>
      <c r="AO50" s="355"/>
      <c r="AP50" s="355"/>
      <c r="AQ50" s="37"/>
      <c r="AR50" s="40"/>
      <c r="AS50" s="358"/>
      <c r="AT50" s="359"/>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60"/>
      <c r="AT51" s="361"/>
      <c r="AU51" s="65"/>
      <c r="AV51" s="65"/>
      <c r="AW51" s="65"/>
      <c r="AX51" s="65"/>
      <c r="AY51" s="65"/>
      <c r="AZ51" s="65"/>
      <c r="BA51" s="65"/>
      <c r="BB51" s="65"/>
      <c r="BC51" s="65"/>
      <c r="BD51" s="66"/>
      <c r="BE51" s="35"/>
    </row>
    <row r="52" spans="1:57" s="2" customFormat="1" ht="29.25" customHeight="1">
      <c r="A52" s="35"/>
      <c r="B52" s="36"/>
      <c r="C52" s="362" t="s">
        <v>53</v>
      </c>
      <c r="D52" s="363"/>
      <c r="E52" s="363"/>
      <c r="F52" s="363"/>
      <c r="G52" s="363"/>
      <c r="H52" s="67"/>
      <c r="I52" s="364" t="s">
        <v>54</v>
      </c>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5" t="s">
        <v>55</v>
      </c>
      <c r="AH52" s="363"/>
      <c r="AI52" s="363"/>
      <c r="AJ52" s="363"/>
      <c r="AK52" s="363"/>
      <c r="AL52" s="363"/>
      <c r="AM52" s="363"/>
      <c r="AN52" s="364" t="s">
        <v>56</v>
      </c>
      <c r="AO52" s="363"/>
      <c r="AP52" s="363"/>
      <c r="AQ52" s="68" t="s">
        <v>57</v>
      </c>
      <c r="AR52" s="40"/>
      <c r="AS52" s="69" t="s">
        <v>58</v>
      </c>
      <c r="AT52" s="70" t="s">
        <v>59</v>
      </c>
      <c r="AU52" s="70" t="s">
        <v>60</v>
      </c>
      <c r="AV52" s="70" t="s">
        <v>61</v>
      </c>
      <c r="AW52" s="70" t="s">
        <v>62</v>
      </c>
      <c r="AX52" s="70" t="s">
        <v>63</v>
      </c>
      <c r="AY52" s="70" t="s">
        <v>64</v>
      </c>
      <c r="AZ52" s="70" t="s">
        <v>65</v>
      </c>
      <c r="BA52" s="70" t="s">
        <v>66</v>
      </c>
      <c r="BB52" s="70" t="s">
        <v>67</v>
      </c>
      <c r="BC52" s="70" t="s">
        <v>68</v>
      </c>
      <c r="BD52" s="71" t="s">
        <v>69</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70</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69">
        <f>ROUND(SUM(AG55:AG56),2)</f>
        <v>0</v>
      </c>
      <c r="AH54" s="369"/>
      <c r="AI54" s="369"/>
      <c r="AJ54" s="369"/>
      <c r="AK54" s="369"/>
      <c r="AL54" s="369"/>
      <c r="AM54" s="369"/>
      <c r="AN54" s="370">
        <f>SUM(AG54,AT54)</f>
        <v>0</v>
      </c>
      <c r="AO54" s="370"/>
      <c r="AP54" s="370"/>
      <c r="AQ54" s="79" t="s">
        <v>19</v>
      </c>
      <c r="AR54" s="80"/>
      <c r="AS54" s="81">
        <f>ROUND(SUM(AS55:AS56),2)</f>
        <v>0</v>
      </c>
      <c r="AT54" s="82">
        <f>ROUND(SUM(AV54:AW54),2)</f>
        <v>0</v>
      </c>
      <c r="AU54" s="83">
        <f>ROUND(SUM(AU55:AU56),5)</f>
        <v>0</v>
      </c>
      <c r="AV54" s="82">
        <f>ROUND(AZ54*L29,2)</f>
        <v>0</v>
      </c>
      <c r="AW54" s="82">
        <f>ROUND(BA54*L30,2)</f>
        <v>0</v>
      </c>
      <c r="AX54" s="82">
        <f>ROUND(BB54*L29,2)</f>
        <v>0</v>
      </c>
      <c r="AY54" s="82">
        <f>ROUND(BC54*L30,2)</f>
        <v>0</v>
      </c>
      <c r="AZ54" s="82">
        <f>ROUND(SUM(AZ55:AZ56),2)</f>
        <v>0</v>
      </c>
      <c r="BA54" s="82">
        <f>ROUND(SUM(BA55:BA56),2)</f>
        <v>0</v>
      </c>
      <c r="BB54" s="82">
        <f>ROUND(SUM(BB55:BB56),2)</f>
        <v>0</v>
      </c>
      <c r="BC54" s="82">
        <f>ROUND(SUM(BC55:BC56),2)</f>
        <v>0</v>
      </c>
      <c r="BD54" s="84">
        <f>ROUND(SUM(BD55:BD56),2)</f>
        <v>0</v>
      </c>
      <c r="BS54" s="85" t="s">
        <v>71</v>
      </c>
      <c r="BT54" s="85" t="s">
        <v>72</v>
      </c>
      <c r="BU54" s="86" t="s">
        <v>73</v>
      </c>
      <c r="BV54" s="85" t="s">
        <v>74</v>
      </c>
      <c r="BW54" s="85" t="s">
        <v>5</v>
      </c>
      <c r="BX54" s="85" t="s">
        <v>75</v>
      </c>
      <c r="CL54" s="85" t="s">
        <v>19</v>
      </c>
    </row>
    <row r="55" spans="1:91" s="7" customFormat="1" ht="16.5" customHeight="1">
      <c r="A55" s="87" t="s">
        <v>76</v>
      </c>
      <c r="B55" s="88"/>
      <c r="C55" s="89"/>
      <c r="D55" s="368" t="s">
        <v>77</v>
      </c>
      <c r="E55" s="368"/>
      <c r="F55" s="368"/>
      <c r="G55" s="368"/>
      <c r="H55" s="368"/>
      <c r="I55" s="90"/>
      <c r="J55" s="368" t="s">
        <v>78</v>
      </c>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6">
        <f>'101 - Komunikace'!J30</f>
        <v>0</v>
      </c>
      <c r="AH55" s="367"/>
      <c r="AI55" s="367"/>
      <c r="AJ55" s="367"/>
      <c r="AK55" s="367"/>
      <c r="AL55" s="367"/>
      <c r="AM55" s="367"/>
      <c r="AN55" s="366">
        <f>SUM(AG55,AT55)</f>
        <v>0</v>
      </c>
      <c r="AO55" s="367"/>
      <c r="AP55" s="367"/>
      <c r="AQ55" s="91" t="s">
        <v>79</v>
      </c>
      <c r="AR55" s="92"/>
      <c r="AS55" s="93">
        <v>0</v>
      </c>
      <c r="AT55" s="94">
        <f>ROUND(SUM(AV55:AW55),2)</f>
        <v>0</v>
      </c>
      <c r="AU55" s="95">
        <f>'101 - Komunikace'!P90</f>
        <v>0</v>
      </c>
      <c r="AV55" s="94">
        <f>'101 - Komunikace'!J33</f>
        <v>0</v>
      </c>
      <c r="AW55" s="94">
        <f>'101 - Komunikace'!J34</f>
        <v>0</v>
      </c>
      <c r="AX55" s="94">
        <f>'101 - Komunikace'!J35</f>
        <v>0</v>
      </c>
      <c r="AY55" s="94">
        <f>'101 - Komunikace'!J36</f>
        <v>0</v>
      </c>
      <c r="AZ55" s="94">
        <f>'101 - Komunikace'!F33</f>
        <v>0</v>
      </c>
      <c r="BA55" s="94">
        <f>'101 - Komunikace'!F34</f>
        <v>0</v>
      </c>
      <c r="BB55" s="94">
        <f>'101 - Komunikace'!F35</f>
        <v>0</v>
      </c>
      <c r="BC55" s="94">
        <f>'101 - Komunikace'!F36</f>
        <v>0</v>
      </c>
      <c r="BD55" s="96">
        <f>'101 - Komunikace'!F37</f>
        <v>0</v>
      </c>
      <c r="BT55" s="97" t="s">
        <v>80</v>
      </c>
      <c r="BV55" s="97" t="s">
        <v>74</v>
      </c>
      <c r="BW55" s="97" t="s">
        <v>81</v>
      </c>
      <c r="BX55" s="97" t="s">
        <v>5</v>
      </c>
      <c r="CL55" s="97" t="s">
        <v>82</v>
      </c>
      <c r="CM55" s="97" t="s">
        <v>83</v>
      </c>
    </row>
    <row r="56" spans="1:91" s="7" customFormat="1" ht="16.5" customHeight="1">
      <c r="A56" s="87" t="s">
        <v>76</v>
      </c>
      <c r="B56" s="88"/>
      <c r="C56" s="89"/>
      <c r="D56" s="368" t="s">
        <v>84</v>
      </c>
      <c r="E56" s="368"/>
      <c r="F56" s="368"/>
      <c r="G56" s="368"/>
      <c r="H56" s="368"/>
      <c r="I56" s="90"/>
      <c r="J56" s="368" t="s">
        <v>85</v>
      </c>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6">
        <f>'901 - VRN'!J30</f>
        <v>0</v>
      </c>
      <c r="AH56" s="367"/>
      <c r="AI56" s="367"/>
      <c r="AJ56" s="367"/>
      <c r="AK56" s="367"/>
      <c r="AL56" s="367"/>
      <c r="AM56" s="367"/>
      <c r="AN56" s="366">
        <f>SUM(AG56,AT56)</f>
        <v>0</v>
      </c>
      <c r="AO56" s="367"/>
      <c r="AP56" s="367"/>
      <c r="AQ56" s="91" t="s">
        <v>79</v>
      </c>
      <c r="AR56" s="92"/>
      <c r="AS56" s="98">
        <v>0</v>
      </c>
      <c r="AT56" s="99">
        <f>ROUND(SUM(AV56:AW56),2)</f>
        <v>0</v>
      </c>
      <c r="AU56" s="100">
        <f>'901 - VRN'!P84</f>
        <v>0</v>
      </c>
      <c r="AV56" s="99">
        <f>'901 - VRN'!J33</f>
        <v>0</v>
      </c>
      <c r="AW56" s="99">
        <f>'901 - VRN'!J34</f>
        <v>0</v>
      </c>
      <c r="AX56" s="99">
        <f>'901 - VRN'!J35</f>
        <v>0</v>
      </c>
      <c r="AY56" s="99">
        <f>'901 - VRN'!J36</f>
        <v>0</v>
      </c>
      <c r="AZ56" s="99">
        <f>'901 - VRN'!F33</f>
        <v>0</v>
      </c>
      <c r="BA56" s="99">
        <f>'901 - VRN'!F34</f>
        <v>0</v>
      </c>
      <c r="BB56" s="99">
        <f>'901 - VRN'!F35</f>
        <v>0</v>
      </c>
      <c r="BC56" s="99">
        <f>'901 - VRN'!F36</f>
        <v>0</v>
      </c>
      <c r="BD56" s="101">
        <f>'901 - VRN'!F37</f>
        <v>0</v>
      </c>
      <c r="BT56" s="97" t="s">
        <v>80</v>
      </c>
      <c r="BV56" s="97" t="s">
        <v>74</v>
      </c>
      <c r="BW56" s="97" t="s">
        <v>86</v>
      </c>
      <c r="BX56" s="97" t="s">
        <v>5</v>
      </c>
      <c r="CL56" s="97" t="s">
        <v>19</v>
      </c>
      <c r="CM56" s="97" t="s">
        <v>83</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5" customHeight="1">
      <c r="A58" s="35"/>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0"/>
      <c r="AS58" s="35"/>
      <c r="AT58" s="35"/>
      <c r="AU58" s="35"/>
      <c r="AV58" s="35"/>
      <c r="AW58" s="35"/>
      <c r="AX58" s="35"/>
      <c r="AY58" s="35"/>
      <c r="AZ58" s="35"/>
      <c r="BA58" s="35"/>
      <c r="BB58" s="35"/>
      <c r="BC58" s="35"/>
      <c r="BD58" s="35"/>
      <c r="BE58" s="35"/>
    </row>
  </sheetData>
  <sheetProtection algorithmName="SHA-512" hashValue="NgqNgRlJfMJIaSCg51cI5aDyrMbbhEe7aST6fNJdKmHh91WVKsmAEKL8Y/8C4mzNrycJQyJWfrkbAyA5pDDsGA==" saltValue="dyuuIqVzSRGK4uu14WSp2vEku0iYBPZhYv6gHnWSqcWtzmOsoKcdHSOhxWIqlVKPKojmV4q0qTc6AzTabmdYb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01 - Komunikace'!C2" display="/"/>
    <hyperlink ref="A56" location="'9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7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1"/>
      <c r="M2" s="371"/>
      <c r="N2" s="371"/>
      <c r="O2" s="371"/>
      <c r="P2" s="371"/>
      <c r="Q2" s="371"/>
      <c r="R2" s="371"/>
      <c r="S2" s="371"/>
      <c r="T2" s="371"/>
      <c r="U2" s="371"/>
      <c r="V2" s="371"/>
      <c r="AT2" s="18" t="s">
        <v>81</v>
      </c>
    </row>
    <row r="3" spans="2:46" s="1" customFormat="1" ht="6.95" customHeight="1">
      <c r="B3" s="103"/>
      <c r="C3" s="104"/>
      <c r="D3" s="104"/>
      <c r="E3" s="104"/>
      <c r="F3" s="104"/>
      <c r="G3" s="104"/>
      <c r="H3" s="104"/>
      <c r="I3" s="105"/>
      <c r="J3" s="104"/>
      <c r="K3" s="104"/>
      <c r="L3" s="21"/>
      <c r="AT3" s="18" t="s">
        <v>83</v>
      </c>
    </row>
    <row r="4" spans="2:46" s="1" customFormat="1" ht="24.95" customHeight="1">
      <c r="B4" s="21"/>
      <c r="D4" s="106" t="s">
        <v>87</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2" t="str">
        <f>'Rekapitulace stavby'!K6</f>
        <v>II/201 CALTOV - LESTKOV - OPRAVA</v>
      </c>
      <c r="F7" s="373"/>
      <c r="G7" s="373"/>
      <c r="H7" s="373"/>
      <c r="I7" s="102"/>
      <c r="L7" s="21"/>
    </row>
    <row r="8" spans="1:31" s="2" customFormat="1" ht="12" customHeight="1">
      <c r="A8" s="35"/>
      <c r="B8" s="40"/>
      <c r="C8" s="35"/>
      <c r="D8" s="108" t="s">
        <v>88</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4" t="s">
        <v>89</v>
      </c>
      <c r="F9" s="375"/>
      <c r="G9" s="375"/>
      <c r="H9" s="375"/>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82</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13. 2. 2020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6" t="str">
        <f>'Rekapitulace stavby'!E14</f>
        <v>Vyplň údaj</v>
      </c>
      <c r="F18" s="377"/>
      <c r="G18" s="377"/>
      <c r="H18" s="377"/>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8" t="s">
        <v>19</v>
      </c>
      <c r="F27" s="378"/>
      <c r="G27" s="378"/>
      <c r="H27" s="378"/>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ROUND(J90,2)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ROUND((SUM(BE90:BE672)),2)</f>
        <v>0</v>
      </c>
      <c r="G33" s="35"/>
      <c r="H33" s="35"/>
      <c r="I33" s="126">
        <v>0.21</v>
      </c>
      <c r="J33" s="125">
        <f>ROUND(((SUM(BE90:BE672))*I33),2)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ROUND((SUM(BF90:BF672)),2)</f>
        <v>0</v>
      </c>
      <c r="G34" s="35"/>
      <c r="H34" s="35"/>
      <c r="I34" s="126">
        <v>0.15</v>
      </c>
      <c r="J34" s="125">
        <f>ROUND(((SUM(BF90:BF672))*I34),2)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45</v>
      </c>
      <c r="F35" s="125">
        <f>ROUND((SUM(BG90:BG672)),2)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46</v>
      </c>
      <c r="F36" s="125">
        <f>ROUND((SUM(BH90:BH672)),2)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47</v>
      </c>
      <c r="F37" s="125">
        <f>ROUND((SUM(BI90:BI672)),2)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9" t="str">
        <f>E7</f>
        <v>II/201 CALTOV - LESTKOV - OPRAVA</v>
      </c>
      <c r="F48" s="380"/>
      <c r="G48" s="380"/>
      <c r="H48" s="380"/>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88</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1" t="str">
        <f>E9</f>
        <v>101 - Komunikace</v>
      </c>
      <c r="F50" s="381"/>
      <c r="G50" s="381"/>
      <c r="H50" s="381"/>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Caltov, Lestkov</v>
      </c>
      <c r="G52" s="37"/>
      <c r="H52" s="37"/>
      <c r="I52" s="112" t="s">
        <v>23</v>
      </c>
      <c r="J52" s="60" t="str">
        <f>IF(J12="","",J12)</f>
        <v>13. 2. 2020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SÚS Plzeňského kraje, p.o.</v>
      </c>
      <c r="G54" s="37"/>
      <c r="H54" s="37"/>
      <c r="I54" s="112" t="s">
        <v>31</v>
      </c>
      <c r="J54" s="33" t="str">
        <f>E21</f>
        <v>Ing. Jaroslav Rojt</v>
      </c>
      <c r="K54" s="37"/>
      <c r="L54" s="110"/>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112" t="s">
        <v>34</v>
      </c>
      <c r="J55" s="33" t="str">
        <f>E24</f>
        <v>Jan Leinhäupel</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91</v>
      </c>
      <c r="D57" s="142"/>
      <c r="E57" s="142"/>
      <c r="F57" s="142"/>
      <c r="G57" s="142"/>
      <c r="H57" s="142"/>
      <c r="I57" s="143"/>
      <c r="J57" s="144" t="s">
        <v>92</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J90</f>
        <v>0</v>
      </c>
      <c r="K59" s="37"/>
      <c r="L59" s="110"/>
      <c r="S59" s="35"/>
      <c r="T59" s="35"/>
      <c r="U59" s="35"/>
      <c r="V59" s="35"/>
      <c r="W59" s="35"/>
      <c r="X59" s="35"/>
      <c r="Y59" s="35"/>
      <c r="Z59" s="35"/>
      <c r="AA59" s="35"/>
      <c r="AB59" s="35"/>
      <c r="AC59" s="35"/>
      <c r="AD59" s="35"/>
      <c r="AE59" s="35"/>
      <c r="AU59" s="18" t="s">
        <v>93</v>
      </c>
    </row>
    <row r="60" spans="2:12" s="9" customFormat="1" ht="24.95" customHeight="1">
      <c r="B60" s="146"/>
      <c r="C60" s="147"/>
      <c r="D60" s="148" t="s">
        <v>94</v>
      </c>
      <c r="E60" s="149"/>
      <c r="F60" s="149"/>
      <c r="G60" s="149"/>
      <c r="H60" s="149"/>
      <c r="I60" s="150"/>
      <c r="J60" s="151">
        <f>J91</f>
        <v>0</v>
      </c>
      <c r="K60" s="147"/>
      <c r="L60" s="152"/>
    </row>
    <row r="61" spans="2:12" s="10" customFormat="1" ht="19.9" customHeight="1">
      <c r="B61" s="153"/>
      <c r="C61" s="154"/>
      <c r="D61" s="155" t="s">
        <v>95</v>
      </c>
      <c r="E61" s="156"/>
      <c r="F61" s="156"/>
      <c r="G61" s="156"/>
      <c r="H61" s="156"/>
      <c r="I61" s="157"/>
      <c r="J61" s="158">
        <f>J92</f>
        <v>0</v>
      </c>
      <c r="K61" s="154"/>
      <c r="L61" s="159"/>
    </row>
    <row r="62" spans="2:12" s="10" customFormat="1" ht="19.9" customHeight="1">
      <c r="B62" s="153"/>
      <c r="C62" s="154"/>
      <c r="D62" s="155" t="s">
        <v>96</v>
      </c>
      <c r="E62" s="156"/>
      <c r="F62" s="156"/>
      <c r="G62" s="156"/>
      <c r="H62" s="156"/>
      <c r="I62" s="157"/>
      <c r="J62" s="158">
        <f>J207</f>
        <v>0</v>
      </c>
      <c r="K62" s="154"/>
      <c r="L62" s="159"/>
    </row>
    <row r="63" spans="2:12" s="10" customFormat="1" ht="19.9" customHeight="1">
      <c r="B63" s="153"/>
      <c r="C63" s="154"/>
      <c r="D63" s="155" t="s">
        <v>97</v>
      </c>
      <c r="E63" s="156"/>
      <c r="F63" s="156"/>
      <c r="G63" s="156"/>
      <c r="H63" s="156"/>
      <c r="I63" s="157"/>
      <c r="J63" s="158">
        <f>J213</f>
        <v>0</v>
      </c>
      <c r="K63" s="154"/>
      <c r="L63" s="159"/>
    </row>
    <row r="64" spans="2:12" s="10" customFormat="1" ht="19.9" customHeight="1">
      <c r="B64" s="153"/>
      <c r="C64" s="154"/>
      <c r="D64" s="155" t="s">
        <v>98</v>
      </c>
      <c r="E64" s="156"/>
      <c r="F64" s="156"/>
      <c r="G64" s="156"/>
      <c r="H64" s="156"/>
      <c r="I64" s="157"/>
      <c r="J64" s="158">
        <f>J227</f>
        <v>0</v>
      </c>
      <c r="K64" s="154"/>
      <c r="L64" s="159"/>
    </row>
    <row r="65" spans="2:12" s="10" customFormat="1" ht="19.9" customHeight="1">
      <c r="B65" s="153"/>
      <c r="C65" s="154"/>
      <c r="D65" s="155" t="s">
        <v>99</v>
      </c>
      <c r="E65" s="156"/>
      <c r="F65" s="156"/>
      <c r="G65" s="156"/>
      <c r="H65" s="156"/>
      <c r="I65" s="157"/>
      <c r="J65" s="158">
        <f>J242</f>
        <v>0</v>
      </c>
      <c r="K65" s="154"/>
      <c r="L65" s="159"/>
    </row>
    <row r="66" spans="2:12" s="10" customFormat="1" ht="19.9" customHeight="1">
      <c r="B66" s="153"/>
      <c r="C66" s="154"/>
      <c r="D66" s="155" t="s">
        <v>100</v>
      </c>
      <c r="E66" s="156"/>
      <c r="F66" s="156"/>
      <c r="G66" s="156"/>
      <c r="H66" s="156"/>
      <c r="I66" s="157"/>
      <c r="J66" s="158">
        <f>J376</f>
        <v>0</v>
      </c>
      <c r="K66" s="154"/>
      <c r="L66" s="159"/>
    </row>
    <row r="67" spans="2:12" s="10" customFormat="1" ht="19.9" customHeight="1">
      <c r="B67" s="153"/>
      <c r="C67" s="154"/>
      <c r="D67" s="155" t="s">
        <v>101</v>
      </c>
      <c r="E67" s="156"/>
      <c r="F67" s="156"/>
      <c r="G67" s="156"/>
      <c r="H67" s="156"/>
      <c r="I67" s="157"/>
      <c r="J67" s="158">
        <f>J387</f>
        <v>0</v>
      </c>
      <c r="K67" s="154"/>
      <c r="L67" s="159"/>
    </row>
    <row r="68" spans="2:12" s="10" customFormat="1" ht="19.9" customHeight="1">
      <c r="B68" s="153"/>
      <c r="C68" s="154"/>
      <c r="D68" s="155" t="s">
        <v>102</v>
      </c>
      <c r="E68" s="156"/>
      <c r="F68" s="156"/>
      <c r="G68" s="156"/>
      <c r="H68" s="156"/>
      <c r="I68" s="157"/>
      <c r="J68" s="158">
        <f>J393</f>
        <v>0</v>
      </c>
      <c r="K68" s="154"/>
      <c r="L68" s="159"/>
    </row>
    <row r="69" spans="2:12" s="10" customFormat="1" ht="19.9" customHeight="1">
      <c r="B69" s="153"/>
      <c r="C69" s="154"/>
      <c r="D69" s="155" t="s">
        <v>103</v>
      </c>
      <c r="E69" s="156"/>
      <c r="F69" s="156"/>
      <c r="G69" s="156"/>
      <c r="H69" s="156"/>
      <c r="I69" s="157"/>
      <c r="J69" s="158">
        <f>J624</f>
        <v>0</v>
      </c>
      <c r="K69" s="154"/>
      <c r="L69" s="159"/>
    </row>
    <row r="70" spans="2:12" s="10" customFormat="1" ht="19.9" customHeight="1">
      <c r="B70" s="153"/>
      <c r="C70" s="154"/>
      <c r="D70" s="155" t="s">
        <v>104</v>
      </c>
      <c r="E70" s="156"/>
      <c r="F70" s="156"/>
      <c r="G70" s="156"/>
      <c r="H70" s="156"/>
      <c r="I70" s="157"/>
      <c r="J70" s="158">
        <f>J666</f>
        <v>0</v>
      </c>
      <c r="K70" s="154"/>
      <c r="L70" s="159"/>
    </row>
    <row r="71" spans="1:31" s="2" customFormat="1" ht="21.75" customHeight="1">
      <c r="A71" s="35"/>
      <c r="B71" s="36"/>
      <c r="C71" s="37"/>
      <c r="D71" s="37"/>
      <c r="E71" s="37"/>
      <c r="F71" s="37"/>
      <c r="G71" s="37"/>
      <c r="H71" s="37"/>
      <c r="I71" s="109"/>
      <c r="J71" s="37"/>
      <c r="K71" s="37"/>
      <c r="L71" s="110"/>
      <c r="S71" s="35"/>
      <c r="T71" s="35"/>
      <c r="U71" s="35"/>
      <c r="V71" s="35"/>
      <c r="W71" s="35"/>
      <c r="X71" s="35"/>
      <c r="Y71" s="35"/>
      <c r="Z71" s="35"/>
      <c r="AA71" s="35"/>
      <c r="AB71" s="35"/>
      <c r="AC71" s="35"/>
      <c r="AD71" s="35"/>
      <c r="AE71" s="35"/>
    </row>
    <row r="72" spans="1:31" s="2" customFormat="1" ht="6.95" customHeight="1">
      <c r="A72" s="35"/>
      <c r="B72" s="48"/>
      <c r="C72" s="49"/>
      <c r="D72" s="49"/>
      <c r="E72" s="49"/>
      <c r="F72" s="49"/>
      <c r="G72" s="49"/>
      <c r="H72" s="49"/>
      <c r="I72" s="137"/>
      <c r="J72" s="49"/>
      <c r="K72" s="49"/>
      <c r="L72" s="110"/>
      <c r="S72" s="35"/>
      <c r="T72" s="35"/>
      <c r="U72" s="35"/>
      <c r="V72" s="35"/>
      <c r="W72" s="35"/>
      <c r="X72" s="35"/>
      <c r="Y72" s="35"/>
      <c r="Z72" s="35"/>
      <c r="AA72" s="35"/>
      <c r="AB72" s="35"/>
      <c r="AC72" s="35"/>
      <c r="AD72" s="35"/>
      <c r="AE72" s="35"/>
    </row>
    <row r="76" spans="1:31" s="2" customFormat="1" ht="6.95" customHeight="1">
      <c r="A76" s="35"/>
      <c r="B76" s="50"/>
      <c r="C76" s="51"/>
      <c r="D76" s="51"/>
      <c r="E76" s="51"/>
      <c r="F76" s="51"/>
      <c r="G76" s="51"/>
      <c r="H76" s="51"/>
      <c r="I76" s="140"/>
      <c r="J76" s="51"/>
      <c r="K76" s="51"/>
      <c r="L76" s="110"/>
      <c r="S76" s="35"/>
      <c r="T76" s="35"/>
      <c r="U76" s="35"/>
      <c r="V76" s="35"/>
      <c r="W76" s="35"/>
      <c r="X76" s="35"/>
      <c r="Y76" s="35"/>
      <c r="Z76" s="35"/>
      <c r="AA76" s="35"/>
      <c r="AB76" s="35"/>
      <c r="AC76" s="35"/>
      <c r="AD76" s="35"/>
      <c r="AE76" s="35"/>
    </row>
    <row r="77" spans="1:31" s="2" customFormat="1" ht="24.95" customHeight="1">
      <c r="A77" s="35"/>
      <c r="B77" s="36"/>
      <c r="C77" s="24" t="s">
        <v>105</v>
      </c>
      <c r="D77" s="37"/>
      <c r="E77" s="37"/>
      <c r="F77" s="37"/>
      <c r="G77" s="37"/>
      <c r="H77" s="37"/>
      <c r="I77" s="109"/>
      <c r="J77" s="37"/>
      <c r="K77" s="37"/>
      <c r="L77" s="110"/>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109"/>
      <c r="J78" s="37"/>
      <c r="K78" s="37"/>
      <c r="L78" s="110"/>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6.5" customHeight="1">
      <c r="A80" s="35"/>
      <c r="B80" s="36"/>
      <c r="C80" s="37"/>
      <c r="D80" s="37"/>
      <c r="E80" s="379" t="str">
        <f>E7</f>
        <v>II/201 CALTOV - LESTKOV - OPRAVA</v>
      </c>
      <c r="F80" s="380"/>
      <c r="G80" s="380"/>
      <c r="H80" s="380"/>
      <c r="I80" s="109"/>
      <c r="J80" s="37"/>
      <c r="K80" s="37"/>
      <c r="L80" s="110"/>
      <c r="S80" s="35"/>
      <c r="T80" s="35"/>
      <c r="U80" s="35"/>
      <c r="V80" s="35"/>
      <c r="W80" s="35"/>
      <c r="X80" s="35"/>
      <c r="Y80" s="35"/>
      <c r="Z80" s="35"/>
      <c r="AA80" s="35"/>
      <c r="AB80" s="35"/>
      <c r="AC80" s="35"/>
      <c r="AD80" s="35"/>
      <c r="AE80" s="35"/>
    </row>
    <row r="81" spans="1:31" s="2" customFormat="1" ht="12" customHeight="1">
      <c r="A81" s="35"/>
      <c r="B81" s="36"/>
      <c r="C81" s="30" t="s">
        <v>88</v>
      </c>
      <c r="D81" s="37"/>
      <c r="E81" s="37"/>
      <c r="F81" s="37"/>
      <c r="G81" s="37"/>
      <c r="H81" s="37"/>
      <c r="I81" s="109"/>
      <c r="J81" s="37"/>
      <c r="K81" s="37"/>
      <c r="L81" s="110"/>
      <c r="S81" s="35"/>
      <c r="T81" s="35"/>
      <c r="U81" s="35"/>
      <c r="V81" s="35"/>
      <c r="W81" s="35"/>
      <c r="X81" s="35"/>
      <c r="Y81" s="35"/>
      <c r="Z81" s="35"/>
      <c r="AA81" s="35"/>
      <c r="AB81" s="35"/>
      <c r="AC81" s="35"/>
      <c r="AD81" s="35"/>
      <c r="AE81" s="35"/>
    </row>
    <row r="82" spans="1:31" s="2" customFormat="1" ht="16.5" customHeight="1">
      <c r="A82" s="35"/>
      <c r="B82" s="36"/>
      <c r="C82" s="37"/>
      <c r="D82" s="37"/>
      <c r="E82" s="351" t="str">
        <f>E9</f>
        <v>101 - Komunikace</v>
      </c>
      <c r="F82" s="381"/>
      <c r="G82" s="381"/>
      <c r="H82" s="381"/>
      <c r="I82" s="109"/>
      <c r="J82" s="37"/>
      <c r="K82" s="37"/>
      <c r="L82" s="110"/>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09"/>
      <c r="J83" s="37"/>
      <c r="K83" s="37"/>
      <c r="L83" s="110"/>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F12</f>
        <v>Caltov, Lestkov</v>
      </c>
      <c r="G84" s="37"/>
      <c r="H84" s="37"/>
      <c r="I84" s="112" t="s">
        <v>23</v>
      </c>
      <c r="J84" s="60" t="str">
        <f>IF(J12="","",J12)</f>
        <v>13. 2. 2020</v>
      </c>
      <c r="K84" s="37"/>
      <c r="L84" s="110"/>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109"/>
      <c r="J85" s="37"/>
      <c r="K85" s="37"/>
      <c r="L85" s="110"/>
      <c r="S85" s="35"/>
      <c r="T85" s="35"/>
      <c r="U85" s="35"/>
      <c r="V85" s="35"/>
      <c r="W85" s="35"/>
      <c r="X85" s="35"/>
      <c r="Y85" s="35"/>
      <c r="Z85" s="35"/>
      <c r="AA85" s="35"/>
      <c r="AB85" s="35"/>
      <c r="AC85" s="35"/>
      <c r="AD85" s="35"/>
      <c r="AE85" s="35"/>
    </row>
    <row r="86" spans="1:31" s="2" customFormat="1" ht="15.2" customHeight="1">
      <c r="A86" s="35"/>
      <c r="B86" s="36"/>
      <c r="C86" s="30" t="s">
        <v>25</v>
      </c>
      <c r="D86" s="37"/>
      <c r="E86" s="37"/>
      <c r="F86" s="28" t="str">
        <f>E15</f>
        <v>SÚS Plzeňského kraje, p.o.</v>
      </c>
      <c r="G86" s="37"/>
      <c r="H86" s="37"/>
      <c r="I86" s="112" t="s">
        <v>31</v>
      </c>
      <c r="J86" s="33" t="str">
        <f>E21</f>
        <v>Ing. Jaroslav Rojt</v>
      </c>
      <c r="K86" s="37"/>
      <c r="L86" s="110"/>
      <c r="S86" s="35"/>
      <c r="T86" s="35"/>
      <c r="U86" s="35"/>
      <c r="V86" s="35"/>
      <c r="W86" s="35"/>
      <c r="X86" s="35"/>
      <c r="Y86" s="35"/>
      <c r="Z86" s="35"/>
      <c r="AA86" s="35"/>
      <c r="AB86" s="35"/>
      <c r="AC86" s="35"/>
      <c r="AD86" s="35"/>
      <c r="AE86" s="35"/>
    </row>
    <row r="87" spans="1:31" s="2" customFormat="1" ht="15.2" customHeight="1">
      <c r="A87" s="35"/>
      <c r="B87" s="36"/>
      <c r="C87" s="30" t="s">
        <v>29</v>
      </c>
      <c r="D87" s="37"/>
      <c r="E87" s="37"/>
      <c r="F87" s="28" t="str">
        <f>IF(E18="","",E18)</f>
        <v>Vyplň údaj</v>
      </c>
      <c r="G87" s="37"/>
      <c r="H87" s="37"/>
      <c r="I87" s="112" t="s">
        <v>34</v>
      </c>
      <c r="J87" s="33" t="str">
        <f>E24</f>
        <v>Jan Leinhäupel</v>
      </c>
      <c r="K87" s="37"/>
      <c r="L87" s="110"/>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109"/>
      <c r="J88" s="37"/>
      <c r="K88" s="37"/>
      <c r="L88" s="110"/>
      <c r="S88" s="35"/>
      <c r="T88" s="35"/>
      <c r="U88" s="35"/>
      <c r="V88" s="35"/>
      <c r="W88" s="35"/>
      <c r="X88" s="35"/>
      <c r="Y88" s="35"/>
      <c r="Z88" s="35"/>
      <c r="AA88" s="35"/>
      <c r="AB88" s="35"/>
      <c r="AC88" s="35"/>
      <c r="AD88" s="35"/>
      <c r="AE88" s="35"/>
    </row>
    <row r="89" spans="1:31" s="11" customFormat="1" ht="29.25" customHeight="1">
      <c r="A89" s="160"/>
      <c r="B89" s="161"/>
      <c r="C89" s="162" t="s">
        <v>106</v>
      </c>
      <c r="D89" s="163" t="s">
        <v>57</v>
      </c>
      <c r="E89" s="163" t="s">
        <v>53</v>
      </c>
      <c r="F89" s="163" t="s">
        <v>54</v>
      </c>
      <c r="G89" s="163" t="s">
        <v>107</v>
      </c>
      <c r="H89" s="163" t="s">
        <v>108</v>
      </c>
      <c r="I89" s="164" t="s">
        <v>109</v>
      </c>
      <c r="J89" s="163" t="s">
        <v>92</v>
      </c>
      <c r="K89" s="165" t="s">
        <v>110</v>
      </c>
      <c r="L89" s="166"/>
      <c r="M89" s="69" t="s">
        <v>19</v>
      </c>
      <c r="N89" s="70" t="s">
        <v>42</v>
      </c>
      <c r="O89" s="70" t="s">
        <v>111</v>
      </c>
      <c r="P89" s="70" t="s">
        <v>112</v>
      </c>
      <c r="Q89" s="70" t="s">
        <v>113</v>
      </c>
      <c r="R89" s="70" t="s">
        <v>114</v>
      </c>
      <c r="S89" s="70" t="s">
        <v>115</v>
      </c>
      <c r="T89" s="71" t="s">
        <v>116</v>
      </c>
      <c r="U89" s="160"/>
      <c r="V89" s="160"/>
      <c r="W89" s="160"/>
      <c r="X89" s="160"/>
      <c r="Y89" s="160"/>
      <c r="Z89" s="160"/>
      <c r="AA89" s="160"/>
      <c r="AB89" s="160"/>
      <c r="AC89" s="160"/>
      <c r="AD89" s="160"/>
      <c r="AE89" s="160"/>
    </row>
    <row r="90" spans="1:63" s="2" customFormat="1" ht="22.9" customHeight="1">
      <c r="A90" s="35"/>
      <c r="B90" s="36"/>
      <c r="C90" s="76" t="s">
        <v>117</v>
      </c>
      <c r="D90" s="37"/>
      <c r="E90" s="37"/>
      <c r="F90" s="37"/>
      <c r="G90" s="37"/>
      <c r="H90" s="37"/>
      <c r="I90" s="109"/>
      <c r="J90" s="167">
        <f>BK90</f>
        <v>0</v>
      </c>
      <c r="K90" s="37"/>
      <c r="L90" s="40"/>
      <c r="M90" s="72"/>
      <c r="N90" s="168"/>
      <c r="O90" s="73"/>
      <c r="P90" s="169">
        <f>P91</f>
        <v>0</v>
      </c>
      <c r="Q90" s="73"/>
      <c r="R90" s="169">
        <f>R91</f>
        <v>968.1924897999999</v>
      </c>
      <c r="S90" s="73"/>
      <c r="T90" s="170">
        <f>T91</f>
        <v>8605.651</v>
      </c>
      <c r="U90" s="35"/>
      <c r="V90" s="35"/>
      <c r="W90" s="35"/>
      <c r="X90" s="35"/>
      <c r="Y90" s="35"/>
      <c r="Z90" s="35"/>
      <c r="AA90" s="35"/>
      <c r="AB90" s="35"/>
      <c r="AC90" s="35"/>
      <c r="AD90" s="35"/>
      <c r="AE90" s="35"/>
      <c r="AT90" s="18" t="s">
        <v>71</v>
      </c>
      <c r="AU90" s="18" t="s">
        <v>93</v>
      </c>
      <c r="BK90" s="171">
        <f>BK91</f>
        <v>0</v>
      </c>
    </row>
    <row r="91" spans="2:63" s="12" customFormat="1" ht="25.9" customHeight="1">
      <c r="B91" s="172"/>
      <c r="C91" s="173"/>
      <c r="D91" s="174" t="s">
        <v>71</v>
      </c>
      <c r="E91" s="175" t="s">
        <v>118</v>
      </c>
      <c r="F91" s="175" t="s">
        <v>119</v>
      </c>
      <c r="G91" s="173"/>
      <c r="H91" s="173"/>
      <c r="I91" s="176"/>
      <c r="J91" s="177">
        <f>BK91</f>
        <v>0</v>
      </c>
      <c r="K91" s="173"/>
      <c r="L91" s="178"/>
      <c r="M91" s="179"/>
      <c r="N91" s="180"/>
      <c r="O91" s="180"/>
      <c r="P91" s="181">
        <f>P92+P207+P213+P227+P242+P376+P387+P393+P624+P666</f>
        <v>0</v>
      </c>
      <c r="Q91" s="180"/>
      <c r="R91" s="181">
        <f>R92+R207+R213+R227+R242+R376+R387+R393+R624+R666</f>
        <v>968.1924897999999</v>
      </c>
      <c r="S91" s="180"/>
      <c r="T91" s="182">
        <f>T92+T207+T213+T227+T242+T376+T387+T393+T624+T666</f>
        <v>8605.651</v>
      </c>
      <c r="AR91" s="183" t="s">
        <v>80</v>
      </c>
      <c r="AT91" s="184" t="s">
        <v>71</v>
      </c>
      <c r="AU91" s="184" t="s">
        <v>72</v>
      </c>
      <c r="AY91" s="183" t="s">
        <v>120</v>
      </c>
      <c r="BK91" s="185">
        <f>BK92+BK207+BK213+BK227+BK242+BK376+BK387+BK393+BK624+BK666</f>
        <v>0</v>
      </c>
    </row>
    <row r="92" spans="2:63" s="12" customFormat="1" ht="22.9" customHeight="1">
      <c r="B92" s="172"/>
      <c r="C92" s="173"/>
      <c r="D92" s="174" t="s">
        <v>71</v>
      </c>
      <c r="E92" s="186" t="s">
        <v>80</v>
      </c>
      <c r="F92" s="186" t="s">
        <v>121</v>
      </c>
      <c r="G92" s="173"/>
      <c r="H92" s="173"/>
      <c r="I92" s="176"/>
      <c r="J92" s="187">
        <f>BK92</f>
        <v>0</v>
      </c>
      <c r="K92" s="173"/>
      <c r="L92" s="178"/>
      <c r="M92" s="179"/>
      <c r="N92" s="180"/>
      <c r="O92" s="180"/>
      <c r="P92" s="181">
        <f>SUM(P93:P206)</f>
        <v>0</v>
      </c>
      <c r="Q92" s="180"/>
      <c r="R92" s="181">
        <f>SUM(R93:R206)</f>
        <v>69.19735</v>
      </c>
      <c r="S92" s="180"/>
      <c r="T92" s="182">
        <f>SUM(T93:T206)</f>
        <v>5603.469999999999</v>
      </c>
      <c r="AR92" s="183" t="s">
        <v>80</v>
      </c>
      <c r="AT92" s="184" t="s">
        <v>71</v>
      </c>
      <c r="AU92" s="184" t="s">
        <v>80</v>
      </c>
      <c r="AY92" s="183" t="s">
        <v>120</v>
      </c>
      <c r="BK92" s="185">
        <f>SUM(BK93:BK206)</f>
        <v>0</v>
      </c>
    </row>
    <row r="93" spans="1:65" s="2" customFormat="1" ht="33" customHeight="1">
      <c r="A93" s="35"/>
      <c r="B93" s="36"/>
      <c r="C93" s="188" t="s">
        <v>80</v>
      </c>
      <c r="D93" s="188" t="s">
        <v>122</v>
      </c>
      <c r="E93" s="189" t="s">
        <v>123</v>
      </c>
      <c r="F93" s="190" t="s">
        <v>124</v>
      </c>
      <c r="G93" s="191" t="s">
        <v>125</v>
      </c>
      <c r="H93" s="192">
        <v>27.75</v>
      </c>
      <c r="I93" s="193"/>
      <c r="J93" s="194">
        <f>ROUND(I93*H93,2)</f>
        <v>0</v>
      </c>
      <c r="K93" s="190" t="s">
        <v>126</v>
      </c>
      <c r="L93" s="40"/>
      <c r="M93" s="195" t="s">
        <v>19</v>
      </c>
      <c r="N93" s="196" t="s">
        <v>43</v>
      </c>
      <c r="O93" s="65"/>
      <c r="P93" s="197">
        <f>O93*H93</f>
        <v>0</v>
      </c>
      <c r="Q93" s="197">
        <v>0</v>
      </c>
      <c r="R93" s="197">
        <f>Q93*H93</f>
        <v>0</v>
      </c>
      <c r="S93" s="197">
        <v>0.62</v>
      </c>
      <c r="T93" s="198">
        <f>S93*H93</f>
        <v>17.205</v>
      </c>
      <c r="U93" s="35"/>
      <c r="V93" s="35"/>
      <c r="W93" s="35"/>
      <c r="X93" s="35"/>
      <c r="Y93" s="35"/>
      <c r="Z93" s="35"/>
      <c r="AA93" s="35"/>
      <c r="AB93" s="35"/>
      <c r="AC93" s="35"/>
      <c r="AD93" s="35"/>
      <c r="AE93" s="35"/>
      <c r="AR93" s="199" t="s">
        <v>127</v>
      </c>
      <c r="AT93" s="199" t="s">
        <v>122</v>
      </c>
      <c r="AU93" s="199" t="s">
        <v>83</v>
      </c>
      <c r="AY93" s="18" t="s">
        <v>120</v>
      </c>
      <c r="BE93" s="200">
        <f>IF(N93="základní",J93,0)</f>
        <v>0</v>
      </c>
      <c r="BF93" s="200">
        <f>IF(N93="snížená",J93,0)</f>
        <v>0</v>
      </c>
      <c r="BG93" s="200">
        <f>IF(N93="zákl. přenesená",J93,0)</f>
        <v>0</v>
      </c>
      <c r="BH93" s="200">
        <f>IF(N93="sníž. přenesená",J93,0)</f>
        <v>0</v>
      </c>
      <c r="BI93" s="200">
        <f>IF(N93="nulová",J93,0)</f>
        <v>0</v>
      </c>
      <c r="BJ93" s="18" t="s">
        <v>80</v>
      </c>
      <c r="BK93" s="200">
        <f>ROUND(I93*H93,2)</f>
        <v>0</v>
      </c>
      <c r="BL93" s="18" t="s">
        <v>127</v>
      </c>
      <c r="BM93" s="199" t="s">
        <v>128</v>
      </c>
    </row>
    <row r="94" spans="1:47" s="2" customFormat="1" ht="175.5">
      <c r="A94" s="35"/>
      <c r="B94" s="36"/>
      <c r="C94" s="37"/>
      <c r="D94" s="201" t="s">
        <v>129</v>
      </c>
      <c r="E94" s="37"/>
      <c r="F94" s="202" t="s">
        <v>130</v>
      </c>
      <c r="G94" s="37"/>
      <c r="H94" s="37"/>
      <c r="I94" s="109"/>
      <c r="J94" s="37"/>
      <c r="K94" s="37"/>
      <c r="L94" s="40"/>
      <c r="M94" s="203"/>
      <c r="N94" s="204"/>
      <c r="O94" s="65"/>
      <c r="P94" s="65"/>
      <c r="Q94" s="65"/>
      <c r="R94" s="65"/>
      <c r="S94" s="65"/>
      <c r="T94" s="66"/>
      <c r="U94" s="35"/>
      <c r="V94" s="35"/>
      <c r="W94" s="35"/>
      <c r="X94" s="35"/>
      <c r="Y94" s="35"/>
      <c r="Z94" s="35"/>
      <c r="AA94" s="35"/>
      <c r="AB94" s="35"/>
      <c r="AC94" s="35"/>
      <c r="AD94" s="35"/>
      <c r="AE94" s="35"/>
      <c r="AT94" s="18" t="s">
        <v>129</v>
      </c>
      <c r="AU94" s="18" t="s">
        <v>83</v>
      </c>
    </row>
    <row r="95" spans="2:51" s="13" customFormat="1" ht="11.25">
      <c r="B95" s="205"/>
      <c r="C95" s="206"/>
      <c r="D95" s="201" t="s">
        <v>131</v>
      </c>
      <c r="E95" s="207" t="s">
        <v>19</v>
      </c>
      <c r="F95" s="208" t="s">
        <v>132</v>
      </c>
      <c r="G95" s="206"/>
      <c r="H95" s="207" t="s">
        <v>19</v>
      </c>
      <c r="I95" s="209"/>
      <c r="J95" s="206"/>
      <c r="K95" s="206"/>
      <c r="L95" s="210"/>
      <c r="M95" s="211"/>
      <c r="N95" s="212"/>
      <c r="O95" s="212"/>
      <c r="P95" s="212"/>
      <c r="Q95" s="212"/>
      <c r="R95" s="212"/>
      <c r="S95" s="212"/>
      <c r="T95" s="213"/>
      <c r="AT95" s="214" t="s">
        <v>131</v>
      </c>
      <c r="AU95" s="214" t="s">
        <v>83</v>
      </c>
      <c r="AV95" s="13" t="s">
        <v>80</v>
      </c>
      <c r="AW95" s="13" t="s">
        <v>33</v>
      </c>
      <c r="AX95" s="13" t="s">
        <v>72</v>
      </c>
      <c r="AY95" s="214" t="s">
        <v>120</v>
      </c>
    </row>
    <row r="96" spans="2:51" s="14" customFormat="1" ht="11.25">
      <c r="B96" s="215"/>
      <c r="C96" s="216"/>
      <c r="D96" s="201" t="s">
        <v>131</v>
      </c>
      <c r="E96" s="217" t="s">
        <v>19</v>
      </c>
      <c r="F96" s="218" t="s">
        <v>133</v>
      </c>
      <c r="G96" s="216"/>
      <c r="H96" s="219">
        <v>11.25</v>
      </c>
      <c r="I96" s="220"/>
      <c r="J96" s="216"/>
      <c r="K96" s="216"/>
      <c r="L96" s="221"/>
      <c r="M96" s="222"/>
      <c r="N96" s="223"/>
      <c r="O96" s="223"/>
      <c r="P96" s="223"/>
      <c r="Q96" s="223"/>
      <c r="R96" s="223"/>
      <c r="S96" s="223"/>
      <c r="T96" s="224"/>
      <c r="AT96" s="225" t="s">
        <v>131</v>
      </c>
      <c r="AU96" s="225" t="s">
        <v>83</v>
      </c>
      <c r="AV96" s="14" t="s">
        <v>83</v>
      </c>
      <c r="AW96" s="14" t="s">
        <v>33</v>
      </c>
      <c r="AX96" s="14" t="s">
        <v>72</v>
      </c>
      <c r="AY96" s="225" t="s">
        <v>120</v>
      </c>
    </row>
    <row r="97" spans="2:51" s="14" customFormat="1" ht="11.25">
      <c r="B97" s="215"/>
      <c r="C97" s="216"/>
      <c r="D97" s="201" t="s">
        <v>131</v>
      </c>
      <c r="E97" s="217" t="s">
        <v>19</v>
      </c>
      <c r="F97" s="218" t="s">
        <v>134</v>
      </c>
      <c r="G97" s="216"/>
      <c r="H97" s="219">
        <v>8.25</v>
      </c>
      <c r="I97" s="220"/>
      <c r="J97" s="216"/>
      <c r="K97" s="216"/>
      <c r="L97" s="221"/>
      <c r="M97" s="222"/>
      <c r="N97" s="223"/>
      <c r="O97" s="223"/>
      <c r="P97" s="223"/>
      <c r="Q97" s="223"/>
      <c r="R97" s="223"/>
      <c r="S97" s="223"/>
      <c r="T97" s="224"/>
      <c r="AT97" s="225" t="s">
        <v>131</v>
      </c>
      <c r="AU97" s="225" t="s">
        <v>83</v>
      </c>
      <c r="AV97" s="14" t="s">
        <v>83</v>
      </c>
      <c r="AW97" s="14" t="s">
        <v>33</v>
      </c>
      <c r="AX97" s="14" t="s">
        <v>72</v>
      </c>
      <c r="AY97" s="225" t="s">
        <v>120</v>
      </c>
    </row>
    <row r="98" spans="2:51" s="14" customFormat="1" ht="11.25">
      <c r="B98" s="215"/>
      <c r="C98" s="216"/>
      <c r="D98" s="201" t="s">
        <v>131</v>
      </c>
      <c r="E98" s="217" t="s">
        <v>19</v>
      </c>
      <c r="F98" s="218" t="s">
        <v>135</v>
      </c>
      <c r="G98" s="216"/>
      <c r="H98" s="219">
        <v>8.25</v>
      </c>
      <c r="I98" s="220"/>
      <c r="J98" s="216"/>
      <c r="K98" s="216"/>
      <c r="L98" s="221"/>
      <c r="M98" s="222"/>
      <c r="N98" s="223"/>
      <c r="O98" s="223"/>
      <c r="P98" s="223"/>
      <c r="Q98" s="223"/>
      <c r="R98" s="223"/>
      <c r="S98" s="223"/>
      <c r="T98" s="224"/>
      <c r="AT98" s="225" t="s">
        <v>131</v>
      </c>
      <c r="AU98" s="225" t="s">
        <v>83</v>
      </c>
      <c r="AV98" s="14" t="s">
        <v>83</v>
      </c>
      <c r="AW98" s="14" t="s">
        <v>33</v>
      </c>
      <c r="AX98" s="14" t="s">
        <v>72</v>
      </c>
      <c r="AY98" s="225" t="s">
        <v>120</v>
      </c>
    </row>
    <row r="99" spans="2:51" s="15" customFormat="1" ht="11.25">
      <c r="B99" s="226"/>
      <c r="C99" s="227"/>
      <c r="D99" s="201" t="s">
        <v>131</v>
      </c>
      <c r="E99" s="228" t="s">
        <v>19</v>
      </c>
      <c r="F99" s="229" t="s">
        <v>136</v>
      </c>
      <c r="G99" s="227"/>
      <c r="H99" s="230">
        <v>27.75</v>
      </c>
      <c r="I99" s="231"/>
      <c r="J99" s="227"/>
      <c r="K99" s="227"/>
      <c r="L99" s="232"/>
      <c r="M99" s="233"/>
      <c r="N99" s="234"/>
      <c r="O99" s="234"/>
      <c r="P99" s="234"/>
      <c r="Q99" s="234"/>
      <c r="R99" s="234"/>
      <c r="S99" s="234"/>
      <c r="T99" s="235"/>
      <c r="AT99" s="236" t="s">
        <v>131</v>
      </c>
      <c r="AU99" s="236" t="s">
        <v>83</v>
      </c>
      <c r="AV99" s="15" t="s">
        <v>127</v>
      </c>
      <c r="AW99" s="15" t="s">
        <v>33</v>
      </c>
      <c r="AX99" s="15" t="s">
        <v>80</v>
      </c>
      <c r="AY99" s="236" t="s">
        <v>120</v>
      </c>
    </row>
    <row r="100" spans="1:65" s="2" customFormat="1" ht="33" customHeight="1">
      <c r="A100" s="35"/>
      <c r="B100" s="36"/>
      <c r="C100" s="188" t="s">
        <v>83</v>
      </c>
      <c r="D100" s="188" t="s">
        <v>122</v>
      </c>
      <c r="E100" s="189" t="s">
        <v>137</v>
      </c>
      <c r="F100" s="190" t="s">
        <v>138</v>
      </c>
      <c r="G100" s="191" t="s">
        <v>125</v>
      </c>
      <c r="H100" s="192">
        <v>27.75</v>
      </c>
      <c r="I100" s="193"/>
      <c r="J100" s="194">
        <f>ROUND(I100*H100,2)</f>
        <v>0</v>
      </c>
      <c r="K100" s="190" t="s">
        <v>126</v>
      </c>
      <c r="L100" s="40"/>
      <c r="M100" s="195" t="s">
        <v>19</v>
      </c>
      <c r="N100" s="196" t="s">
        <v>43</v>
      </c>
      <c r="O100" s="65"/>
      <c r="P100" s="197">
        <f>O100*H100</f>
        <v>0</v>
      </c>
      <c r="Q100" s="197">
        <v>0</v>
      </c>
      <c r="R100" s="197">
        <f>Q100*H100</f>
        <v>0</v>
      </c>
      <c r="S100" s="197">
        <v>0.22</v>
      </c>
      <c r="T100" s="198">
        <f>S100*H100</f>
        <v>6.105</v>
      </c>
      <c r="U100" s="35"/>
      <c r="V100" s="35"/>
      <c r="W100" s="35"/>
      <c r="X100" s="35"/>
      <c r="Y100" s="35"/>
      <c r="Z100" s="35"/>
      <c r="AA100" s="35"/>
      <c r="AB100" s="35"/>
      <c r="AC100" s="35"/>
      <c r="AD100" s="35"/>
      <c r="AE100" s="35"/>
      <c r="AR100" s="199" t="s">
        <v>127</v>
      </c>
      <c r="AT100" s="199" t="s">
        <v>122</v>
      </c>
      <c r="AU100" s="199" t="s">
        <v>83</v>
      </c>
      <c r="AY100" s="18" t="s">
        <v>120</v>
      </c>
      <c r="BE100" s="200">
        <f>IF(N100="základní",J100,0)</f>
        <v>0</v>
      </c>
      <c r="BF100" s="200">
        <f>IF(N100="snížená",J100,0)</f>
        <v>0</v>
      </c>
      <c r="BG100" s="200">
        <f>IF(N100="zákl. přenesená",J100,0)</f>
        <v>0</v>
      </c>
      <c r="BH100" s="200">
        <f>IF(N100="sníž. přenesená",J100,0)</f>
        <v>0</v>
      </c>
      <c r="BI100" s="200">
        <f>IF(N100="nulová",J100,0)</f>
        <v>0</v>
      </c>
      <c r="BJ100" s="18" t="s">
        <v>80</v>
      </c>
      <c r="BK100" s="200">
        <f>ROUND(I100*H100,2)</f>
        <v>0</v>
      </c>
      <c r="BL100" s="18" t="s">
        <v>127</v>
      </c>
      <c r="BM100" s="199" t="s">
        <v>139</v>
      </c>
    </row>
    <row r="101" spans="1:47" s="2" customFormat="1" ht="175.5">
      <c r="A101" s="35"/>
      <c r="B101" s="36"/>
      <c r="C101" s="37"/>
      <c r="D101" s="201" t="s">
        <v>129</v>
      </c>
      <c r="E101" s="37"/>
      <c r="F101" s="202" t="s">
        <v>130</v>
      </c>
      <c r="G101" s="37"/>
      <c r="H101" s="37"/>
      <c r="I101" s="109"/>
      <c r="J101" s="37"/>
      <c r="K101" s="37"/>
      <c r="L101" s="40"/>
      <c r="M101" s="203"/>
      <c r="N101" s="204"/>
      <c r="O101" s="65"/>
      <c r="P101" s="65"/>
      <c r="Q101" s="65"/>
      <c r="R101" s="65"/>
      <c r="S101" s="65"/>
      <c r="T101" s="66"/>
      <c r="U101" s="35"/>
      <c r="V101" s="35"/>
      <c r="W101" s="35"/>
      <c r="X101" s="35"/>
      <c r="Y101" s="35"/>
      <c r="Z101" s="35"/>
      <c r="AA101" s="35"/>
      <c r="AB101" s="35"/>
      <c r="AC101" s="35"/>
      <c r="AD101" s="35"/>
      <c r="AE101" s="35"/>
      <c r="AT101" s="18" t="s">
        <v>129</v>
      </c>
      <c r="AU101" s="18" t="s">
        <v>83</v>
      </c>
    </row>
    <row r="102" spans="2:51" s="13" customFormat="1" ht="11.25">
      <c r="B102" s="205"/>
      <c r="C102" s="206"/>
      <c r="D102" s="201" t="s">
        <v>131</v>
      </c>
      <c r="E102" s="207" t="s">
        <v>19</v>
      </c>
      <c r="F102" s="208" t="s">
        <v>132</v>
      </c>
      <c r="G102" s="206"/>
      <c r="H102" s="207" t="s">
        <v>19</v>
      </c>
      <c r="I102" s="209"/>
      <c r="J102" s="206"/>
      <c r="K102" s="206"/>
      <c r="L102" s="210"/>
      <c r="M102" s="211"/>
      <c r="N102" s="212"/>
      <c r="O102" s="212"/>
      <c r="P102" s="212"/>
      <c r="Q102" s="212"/>
      <c r="R102" s="212"/>
      <c r="S102" s="212"/>
      <c r="T102" s="213"/>
      <c r="AT102" s="214" t="s">
        <v>131</v>
      </c>
      <c r="AU102" s="214" t="s">
        <v>83</v>
      </c>
      <c r="AV102" s="13" t="s">
        <v>80</v>
      </c>
      <c r="AW102" s="13" t="s">
        <v>33</v>
      </c>
      <c r="AX102" s="13" t="s">
        <v>72</v>
      </c>
      <c r="AY102" s="214" t="s">
        <v>120</v>
      </c>
    </row>
    <row r="103" spans="2:51" s="14" customFormat="1" ht="11.25">
      <c r="B103" s="215"/>
      <c r="C103" s="216"/>
      <c r="D103" s="201" t="s">
        <v>131</v>
      </c>
      <c r="E103" s="217" t="s">
        <v>19</v>
      </c>
      <c r="F103" s="218" t="s">
        <v>133</v>
      </c>
      <c r="G103" s="216"/>
      <c r="H103" s="219">
        <v>11.25</v>
      </c>
      <c r="I103" s="220"/>
      <c r="J103" s="216"/>
      <c r="K103" s="216"/>
      <c r="L103" s="221"/>
      <c r="M103" s="222"/>
      <c r="N103" s="223"/>
      <c r="O103" s="223"/>
      <c r="P103" s="223"/>
      <c r="Q103" s="223"/>
      <c r="R103" s="223"/>
      <c r="S103" s="223"/>
      <c r="T103" s="224"/>
      <c r="AT103" s="225" t="s">
        <v>131</v>
      </c>
      <c r="AU103" s="225" t="s">
        <v>83</v>
      </c>
      <c r="AV103" s="14" t="s">
        <v>83</v>
      </c>
      <c r="AW103" s="14" t="s">
        <v>33</v>
      </c>
      <c r="AX103" s="14" t="s">
        <v>72</v>
      </c>
      <c r="AY103" s="225" t="s">
        <v>120</v>
      </c>
    </row>
    <row r="104" spans="2:51" s="14" customFormat="1" ht="11.25">
      <c r="B104" s="215"/>
      <c r="C104" s="216"/>
      <c r="D104" s="201" t="s">
        <v>131</v>
      </c>
      <c r="E104" s="217" t="s">
        <v>19</v>
      </c>
      <c r="F104" s="218" t="s">
        <v>134</v>
      </c>
      <c r="G104" s="216"/>
      <c r="H104" s="219">
        <v>8.25</v>
      </c>
      <c r="I104" s="220"/>
      <c r="J104" s="216"/>
      <c r="K104" s="216"/>
      <c r="L104" s="221"/>
      <c r="M104" s="222"/>
      <c r="N104" s="223"/>
      <c r="O104" s="223"/>
      <c r="P104" s="223"/>
      <c r="Q104" s="223"/>
      <c r="R104" s="223"/>
      <c r="S104" s="223"/>
      <c r="T104" s="224"/>
      <c r="AT104" s="225" t="s">
        <v>131</v>
      </c>
      <c r="AU104" s="225" t="s">
        <v>83</v>
      </c>
      <c r="AV104" s="14" t="s">
        <v>83</v>
      </c>
      <c r="AW104" s="14" t="s">
        <v>33</v>
      </c>
      <c r="AX104" s="14" t="s">
        <v>72</v>
      </c>
      <c r="AY104" s="225" t="s">
        <v>120</v>
      </c>
    </row>
    <row r="105" spans="2:51" s="14" customFormat="1" ht="11.25">
      <c r="B105" s="215"/>
      <c r="C105" s="216"/>
      <c r="D105" s="201" t="s">
        <v>131</v>
      </c>
      <c r="E105" s="217" t="s">
        <v>19</v>
      </c>
      <c r="F105" s="218" t="s">
        <v>135</v>
      </c>
      <c r="G105" s="216"/>
      <c r="H105" s="219">
        <v>8.25</v>
      </c>
      <c r="I105" s="220"/>
      <c r="J105" s="216"/>
      <c r="K105" s="216"/>
      <c r="L105" s="221"/>
      <c r="M105" s="222"/>
      <c r="N105" s="223"/>
      <c r="O105" s="223"/>
      <c r="P105" s="223"/>
      <c r="Q105" s="223"/>
      <c r="R105" s="223"/>
      <c r="S105" s="223"/>
      <c r="T105" s="224"/>
      <c r="AT105" s="225" t="s">
        <v>131</v>
      </c>
      <c r="AU105" s="225" t="s">
        <v>83</v>
      </c>
      <c r="AV105" s="14" t="s">
        <v>83</v>
      </c>
      <c r="AW105" s="14" t="s">
        <v>33</v>
      </c>
      <c r="AX105" s="14" t="s">
        <v>72</v>
      </c>
      <c r="AY105" s="225" t="s">
        <v>120</v>
      </c>
    </row>
    <row r="106" spans="2:51" s="15" customFormat="1" ht="11.25">
      <c r="B106" s="226"/>
      <c r="C106" s="227"/>
      <c r="D106" s="201" t="s">
        <v>131</v>
      </c>
      <c r="E106" s="228" t="s">
        <v>19</v>
      </c>
      <c r="F106" s="229" t="s">
        <v>136</v>
      </c>
      <c r="G106" s="227"/>
      <c r="H106" s="230">
        <v>27.75</v>
      </c>
      <c r="I106" s="231"/>
      <c r="J106" s="227"/>
      <c r="K106" s="227"/>
      <c r="L106" s="232"/>
      <c r="M106" s="233"/>
      <c r="N106" s="234"/>
      <c r="O106" s="234"/>
      <c r="P106" s="234"/>
      <c r="Q106" s="234"/>
      <c r="R106" s="234"/>
      <c r="S106" s="234"/>
      <c r="T106" s="235"/>
      <c r="AT106" s="236" t="s">
        <v>131</v>
      </c>
      <c r="AU106" s="236" t="s">
        <v>83</v>
      </c>
      <c r="AV106" s="15" t="s">
        <v>127</v>
      </c>
      <c r="AW106" s="15" t="s">
        <v>33</v>
      </c>
      <c r="AX106" s="15" t="s">
        <v>80</v>
      </c>
      <c r="AY106" s="236" t="s">
        <v>120</v>
      </c>
    </row>
    <row r="107" spans="1:65" s="2" customFormat="1" ht="21.75" customHeight="1">
      <c r="A107" s="35"/>
      <c r="B107" s="36"/>
      <c r="C107" s="188" t="s">
        <v>140</v>
      </c>
      <c r="D107" s="188" t="s">
        <v>122</v>
      </c>
      <c r="E107" s="189" t="s">
        <v>141</v>
      </c>
      <c r="F107" s="190" t="s">
        <v>142</v>
      </c>
      <c r="G107" s="191" t="s">
        <v>125</v>
      </c>
      <c r="H107" s="192">
        <v>2315</v>
      </c>
      <c r="I107" s="193"/>
      <c r="J107" s="194">
        <f>ROUND(I107*H107,2)</f>
        <v>0</v>
      </c>
      <c r="K107" s="190" t="s">
        <v>126</v>
      </c>
      <c r="L107" s="40"/>
      <c r="M107" s="195" t="s">
        <v>19</v>
      </c>
      <c r="N107" s="196" t="s">
        <v>43</v>
      </c>
      <c r="O107" s="65"/>
      <c r="P107" s="197">
        <f>O107*H107</f>
        <v>0</v>
      </c>
      <c r="Q107" s="197">
        <v>5E-05</v>
      </c>
      <c r="R107" s="197">
        <f>Q107*H107</f>
        <v>0.11575</v>
      </c>
      <c r="S107" s="197">
        <v>0.128</v>
      </c>
      <c r="T107" s="198">
        <f>S107*H107</f>
        <v>296.32</v>
      </c>
      <c r="U107" s="35"/>
      <c r="V107" s="35"/>
      <c r="W107" s="35"/>
      <c r="X107" s="35"/>
      <c r="Y107" s="35"/>
      <c r="Z107" s="35"/>
      <c r="AA107" s="35"/>
      <c r="AB107" s="35"/>
      <c r="AC107" s="35"/>
      <c r="AD107" s="35"/>
      <c r="AE107" s="35"/>
      <c r="AR107" s="199" t="s">
        <v>127</v>
      </c>
      <c r="AT107" s="199" t="s">
        <v>122</v>
      </c>
      <c r="AU107" s="199" t="s">
        <v>83</v>
      </c>
      <c r="AY107" s="18" t="s">
        <v>120</v>
      </c>
      <c r="BE107" s="200">
        <f>IF(N107="základní",J107,0)</f>
        <v>0</v>
      </c>
      <c r="BF107" s="200">
        <f>IF(N107="snížená",J107,0)</f>
        <v>0</v>
      </c>
      <c r="BG107" s="200">
        <f>IF(N107="zákl. přenesená",J107,0)</f>
        <v>0</v>
      </c>
      <c r="BH107" s="200">
        <f>IF(N107="sníž. přenesená",J107,0)</f>
        <v>0</v>
      </c>
      <c r="BI107" s="200">
        <f>IF(N107="nulová",J107,0)</f>
        <v>0</v>
      </c>
      <c r="BJ107" s="18" t="s">
        <v>80</v>
      </c>
      <c r="BK107" s="200">
        <f>ROUND(I107*H107,2)</f>
        <v>0</v>
      </c>
      <c r="BL107" s="18" t="s">
        <v>127</v>
      </c>
      <c r="BM107" s="199" t="s">
        <v>143</v>
      </c>
    </row>
    <row r="108" spans="1:47" s="2" customFormat="1" ht="195">
      <c r="A108" s="35"/>
      <c r="B108" s="36"/>
      <c r="C108" s="37"/>
      <c r="D108" s="201" t="s">
        <v>129</v>
      </c>
      <c r="E108" s="37"/>
      <c r="F108" s="202" t="s">
        <v>144</v>
      </c>
      <c r="G108" s="37"/>
      <c r="H108" s="37"/>
      <c r="I108" s="109"/>
      <c r="J108" s="37"/>
      <c r="K108" s="37"/>
      <c r="L108" s="40"/>
      <c r="M108" s="203"/>
      <c r="N108" s="204"/>
      <c r="O108" s="65"/>
      <c r="P108" s="65"/>
      <c r="Q108" s="65"/>
      <c r="R108" s="65"/>
      <c r="S108" s="65"/>
      <c r="T108" s="66"/>
      <c r="U108" s="35"/>
      <c r="V108" s="35"/>
      <c r="W108" s="35"/>
      <c r="X108" s="35"/>
      <c r="Y108" s="35"/>
      <c r="Z108" s="35"/>
      <c r="AA108" s="35"/>
      <c r="AB108" s="35"/>
      <c r="AC108" s="35"/>
      <c r="AD108" s="35"/>
      <c r="AE108" s="35"/>
      <c r="AT108" s="18" t="s">
        <v>129</v>
      </c>
      <c r="AU108" s="18" t="s">
        <v>83</v>
      </c>
    </row>
    <row r="109" spans="2:51" s="13" customFormat="1" ht="11.25">
      <c r="B109" s="205"/>
      <c r="C109" s="206"/>
      <c r="D109" s="201" t="s">
        <v>131</v>
      </c>
      <c r="E109" s="207" t="s">
        <v>19</v>
      </c>
      <c r="F109" s="208" t="s">
        <v>145</v>
      </c>
      <c r="G109" s="206"/>
      <c r="H109" s="207" t="s">
        <v>19</v>
      </c>
      <c r="I109" s="209"/>
      <c r="J109" s="206"/>
      <c r="K109" s="206"/>
      <c r="L109" s="210"/>
      <c r="M109" s="211"/>
      <c r="N109" s="212"/>
      <c r="O109" s="212"/>
      <c r="P109" s="212"/>
      <c r="Q109" s="212"/>
      <c r="R109" s="212"/>
      <c r="S109" s="212"/>
      <c r="T109" s="213"/>
      <c r="AT109" s="214" t="s">
        <v>131</v>
      </c>
      <c r="AU109" s="214" t="s">
        <v>83</v>
      </c>
      <c r="AV109" s="13" t="s">
        <v>80</v>
      </c>
      <c r="AW109" s="13" t="s">
        <v>33</v>
      </c>
      <c r="AX109" s="13" t="s">
        <v>72</v>
      </c>
      <c r="AY109" s="214" t="s">
        <v>120</v>
      </c>
    </row>
    <row r="110" spans="2:51" s="14" customFormat="1" ht="11.25">
      <c r="B110" s="215"/>
      <c r="C110" s="216"/>
      <c r="D110" s="201" t="s">
        <v>131</v>
      </c>
      <c r="E110" s="217" t="s">
        <v>19</v>
      </c>
      <c r="F110" s="218" t="s">
        <v>146</v>
      </c>
      <c r="G110" s="216"/>
      <c r="H110" s="219">
        <v>2315</v>
      </c>
      <c r="I110" s="220"/>
      <c r="J110" s="216"/>
      <c r="K110" s="216"/>
      <c r="L110" s="221"/>
      <c r="M110" s="222"/>
      <c r="N110" s="223"/>
      <c r="O110" s="223"/>
      <c r="P110" s="223"/>
      <c r="Q110" s="223"/>
      <c r="R110" s="223"/>
      <c r="S110" s="223"/>
      <c r="T110" s="224"/>
      <c r="AT110" s="225" t="s">
        <v>131</v>
      </c>
      <c r="AU110" s="225" t="s">
        <v>83</v>
      </c>
      <c r="AV110" s="14" t="s">
        <v>83</v>
      </c>
      <c r="AW110" s="14" t="s">
        <v>33</v>
      </c>
      <c r="AX110" s="14" t="s">
        <v>80</v>
      </c>
      <c r="AY110" s="225" t="s">
        <v>120</v>
      </c>
    </row>
    <row r="111" spans="2:51" s="13" customFormat="1" ht="11.25">
      <c r="B111" s="205"/>
      <c r="C111" s="206"/>
      <c r="D111" s="201" t="s">
        <v>131</v>
      </c>
      <c r="E111" s="207" t="s">
        <v>19</v>
      </c>
      <c r="F111" s="208" t="s">
        <v>147</v>
      </c>
      <c r="G111" s="206"/>
      <c r="H111" s="207" t="s">
        <v>19</v>
      </c>
      <c r="I111" s="209"/>
      <c r="J111" s="206"/>
      <c r="K111" s="206"/>
      <c r="L111" s="210"/>
      <c r="M111" s="211"/>
      <c r="N111" s="212"/>
      <c r="O111" s="212"/>
      <c r="P111" s="212"/>
      <c r="Q111" s="212"/>
      <c r="R111" s="212"/>
      <c r="S111" s="212"/>
      <c r="T111" s="213"/>
      <c r="AT111" s="214" t="s">
        <v>131</v>
      </c>
      <c r="AU111" s="214" t="s">
        <v>83</v>
      </c>
      <c r="AV111" s="13" t="s">
        <v>80</v>
      </c>
      <c r="AW111" s="13" t="s">
        <v>33</v>
      </c>
      <c r="AX111" s="13" t="s">
        <v>72</v>
      </c>
      <c r="AY111" s="214" t="s">
        <v>120</v>
      </c>
    </row>
    <row r="112" spans="1:65" s="2" customFormat="1" ht="21.75" customHeight="1">
      <c r="A112" s="35"/>
      <c r="B112" s="36"/>
      <c r="C112" s="188" t="s">
        <v>127</v>
      </c>
      <c r="D112" s="188" t="s">
        <v>122</v>
      </c>
      <c r="E112" s="189" t="s">
        <v>148</v>
      </c>
      <c r="F112" s="190" t="s">
        <v>149</v>
      </c>
      <c r="G112" s="191" t="s">
        <v>125</v>
      </c>
      <c r="H112" s="192">
        <v>240</v>
      </c>
      <c r="I112" s="193"/>
      <c r="J112" s="194">
        <f>ROUND(I112*H112,2)</f>
        <v>0</v>
      </c>
      <c r="K112" s="190" t="s">
        <v>126</v>
      </c>
      <c r="L112" s="40"/>
      <c r="M112" s="195" t="s">
        <v>19</v>
      </c>
      <c r="N112" s="196" t="s">
        <v>43</v>
      </c>
      <c r="O112" s="65"/>
      <c r="P112" s="197">
        <f>O112*H112</f>
        <v>0</v>
      </c>
      <c r="Q112" s="197">
        <v>9E-05</v>
      </c>
      <c r="R112" s="197">
        <f>Q112*H112</f>
        <v>0.0216</v>
      </c>
      <c r="S112" s="197">
        <v>0.256</v>
      </c>
      <c r="T112" s="198">
        <f>S112*H112</f>
        <v>61.44</v>
      </c>
      <c r="U112" s="35"/>
      <c r="V112" s="35"/>
      <c r="W112" s="35"/>
      <c r="X112" s="35"/>
      <c r="Y112" s="35"/>
      <c r="Z112" s="35"/>
      <c r="AA112" s="35"/>
      <c r="AB112" s="35"/>
      <c r="AC112" s="35"/>
      <c r="AD112" s="35"/>
      <c r="AE112" s="35"/>
      <c r="AR112" s="199" t="s">
        <v>127</v>
      </c>
      <c r="AT112" s="199" t="s">
        <v>122</v>
      </c>
      <c r="AU112" s="199" t="s">
        <v>83</v>
      </c>
      <c r="AY112" s="18" t="s">
        <v>120</v>
      </c>
      <c r="BE112" s="200">
        <f>IF(N112="základní",J112,0)</f>
        <v>0</v>
      </c>
      <c r="BF112" s="200">
        <f>IF(N112="snížená",J112,0)</f>
        <v>0</v>
      </c>
      <c r="BG112" s="200">
        <f>IF(N112="zákl. přenesená",J112,0)</f>
        <v>0</v>
      </c>
      <c r="BH112" s="200">
        <f>IF(N112="sníž. přenesená",J112,0)</f>
        <v>0</v>
      </c>
      <c r="BI112" s="200">
        <f>IF(N112="nulová",J112,0)</f>
        <v>0</v>
      </c>
      <c r="BJ112" s="18" t="s">
        <v>80</v>
      </c>
      <c r="BK112" s="200">
        <f>ROUND(I112*H112,2)</f>
        <v>0</v>
      </c>
      <c r="BL112" s="18" t="s">
        <v>127</v>
      </c>
      <c r="BM112" s="199" t="s">
        <v>150</v>
      </c>
    </row>
    <row r="113" spans="1:47" s="2" customFormat="1" ht="195">
      <c r="A113" s="35"/>
      <c r="B113" s="36"/>
      <c r="C113" s="37"/>
      <c r="D113" s="201" t="s">
        <v>129</v>
      </c>
      <c r="E113" s="37"/>
      <c r="F113" s="202" t="s">
        <v>144</v>
      </c>
      <c r="G113" s="37"/>
      <c r="H113" s="37"/>
      <c r="I113" s="109"/>
      <c r="J113" s="37"/>
      <c r="K113" s="37"/>
      <c r="L113" s="40"/>
      <c r="M113" s="203"/>
      <c r="N113" s="204"/>
      <c r="O113" s="65"/>
      <c r="P113" s="65"/>
      <c r="Q113" s="65"/>
      <c r="R113" s="65"/>
      <c r="S113" s="65"/>
      <c r="T113" s="66"/>
      <c r="U113" s="35"/>
      <c r="V113" s="35"/>
      <c r="W113" s="35"/>
      <c r="X113" s="35"/>
      <c r="Y113" s="35"/>
      <c r="Z113" s="35"/>
      <c r="AA113" s="35"/>
      <c r="AB113" s="35"/>
      <c r="AC113" s="35"/>
      <c r="AD113" s="35"/>
      <c r="AE113" s="35"/>
      <c r="AT113" s="18" t="s">
        <v>129</v>
      </c>
      <c r="AU113" s="18" t="s">
        <v>83</v>
      </c>
    </row>
    <row r="114" spans="2:51" s="13" customFormat="1" ht="11.25">
      <c r="B114" s="205"/>
      <c r="C114" s="206"/>
      <c r="D114" s="201" t="s">
        <v>131</v>
      </c>
      <c r="E114" s="207" t="s">
        <v>19</v>
      </c>
      <c r="F114" s="208" t="s">
        <v>151</v>
      </c>
      <c r="G114" s="206"/>
      <c r="H114" s="207" t="s">
        <v>19</v>
      </c>
      <c r="I114" s="209"/>
      <c r="J114" s="206"/>
      <c r="K114" s="206"/>
      <c r="L114" s="210"/>
      <c r="M114" s="211"/>
      <c r="N114" s="212"/>
      <c r="O114" s="212"/>
      <c r="P114" s="212"/>
      <c r="Q114" s="212"/>
      <c r="R114" s="212"/>
      <c r="S114" s="212"/>
      <c r="T114" s="213"/>
      <c r="AT114" s="214" t="s">
        <v>131</v>
      </c>
      <c r="AU114" s="214" t="s">
        <v>83</v>
      </c>
      <c r="AV114" s="13" t="s">
        <v>80</v>
      </c>
      <c r="AW114" s="13" t="s">
        <v>33</v>
      </c>
      <c r="AX114" s="13" t="s">
        <v>72</v>
      </c>
      <c r="AY114" s="214" t="s">
        <v>120</v>
      </c>
    </row>
    <row r="115" spans="2:51" s="14" customFormat="1" ht="11.25">
      <c r="B115" s="215"/>
      <c r="C115" s="216"/>
      <c r="D115" s="201" t="s">
        <v>131</v>
      </c>
      <c r="E115" s="217" t="s">
        <v>19</v>
      </c>
      <c r="F115" s="218" t="s">
        <v>152</v>
      </c>
      <c r="G115" s="216"/>
      <c r="H115" s="219">
        <v>37.5</v>
      </c>
      <c r="I115" s="220"/>
      <c r="J115" s="216"/>
      <c r="K115" s="216"/>
      <c r="L115" s="221"/>
      <c r="M115" s="222"/>
      <c r="N115" s="223"/>
      <c r="O115" s="223"/>
      <c r="P115" s="223"/>
      <c r="Q115" s="223"/>
      <c r="R115" s="223"/>
      <c r="S115" s="223"/>
      <c r="T115" s="224"/>
      <c r="AT115" s="225" t="s">
        <v>131</v>
      </c>
      <c r="AU115" s="225" t="s">
        <v>83</v>
      </c>
      <c r="AV115" s="14" t="s">
        <v>83</v>
      </c>
      <c r="AW115" s="14" t="s">
        <v>33</v>
      </c>
      <c r="AX115" s="14" t="s">
        <v>72</v>
      </c>
      <c r="AY115" s="225" t="s">
        <v>120</v>
      </c>
    </row>
    <row r="116" spans="2:51" s="14" customFormat="1" ht="11.25">
      <c r="B116" s="215"/>
      <c r="C116" s="216"/>
      <c r="D116" s="201" t="s">
        <v>131</v>
      </c>
      <c r="E116" s="217" t="s">
        <v>19</v>
      </c>
      <c r="F116" s="218" t="s">
        <v>153</v>
      </c>
      <c r="G116" s="216"/>
      <c r="H116" s="219">
        <v>127.5</v>
      </c>
      <c r="I116" s="220"/>
      <c r="J116" s="216"/>
      <c r="K116" s="216"/>
      <c r="L116" s="221"/>
      <c r="M116" s="222"/>
      <c r="N116" s="223"/>
      <c r="O116" s="223"/>
      <c r="P116" s="223"/>
      <c r="Q116" s="223"/>
      <c r="R116" s="223"/>
      <c r="S116" s="223"/>
      <c r="T116" s="224"/>
      <c r="AT116" s="225" t="s">
        <v>131</v>
      </c>
      <c r="AU116" s="225" t="s">
        <v>83</v>
      </c>
      <c r="AV116" s="14" t="s">
        <v>83</v>
      </c>
      <c r="AW116" s="14" t="s">
        <v>33</v>
      </c>
      <c r="AX116" s="14" t="s">
        <v>72</v>
      </c>
      <c r="AY116" s="225" t="s">
        <v>120</v>
      </c>
    </row>
    <row r="117" spans="2:51" s="14" customFormat="1" ht="11.25">
      <c r="B117" s="215"/>
      <c r="C117" s="216"/>
      <c r="D117" s="201" t="s">
        <v>131</v>
      </c>
      <c r="E117" s="217" t="s">
        <v>19</v>
      </c>
      <c r="F117" s="218" t="s">
        <v>154</v>
      </c>
      <c r="G117" s="216"/>
      <c r="H117" s="219">
        <v>22.5</v>
      </c>
      <c r="I117" s="220"/>
      <c r="J117" s="216"/>
      <c r="K117" s="216"/>
      <c r="L117" s="221"/>
      <c r="M117" s="222"/>
      <c r="N117" s="223"/>
      <c r="O117" s="223"/>
      <c r="P117" s="223"/>
      <c r="Q117" s="223"/>
      <c r="R117" s="223"/>
      <c r="S117" s="223"/>
      <c r="T117" s="224"/>
      <c r="AT117" s="225" t="s">
        <v>131</v>
      </c>
      <c r="AU117" s="225" t="s">
        <v>83</v>
      </c>
      <c r="AV117" s="14" t="s">
        <v>83</v>
      </c>
      <c r="AW117" s="14" t="s">
        <v>33</v>
      </c>
      <c r="AX117" s="14" t="s">
        <v>72</v>
      </c>
      <c r="AY117" s="225" t="s">
        <v>120</v>
      </c>
    </row>
    <row r="118" spans="2:51" s="14" customFormat="1" ht="11.25">
      <c r="B118" s="215"/>
      <c r="C118" s="216"/>
      <c r="D118" s="201" t="s">
        <v>131</v>
      </c>
      <c r="E118" s="217" t="s">
        <v>19</v>
      </c>
      <c r="F118" s="218" t="s">
        <v>155</v>
      </c>
      <c r="G118" s="216"/>
      <c r="H118" s="219">
        <v>22.5</v>
      </c>
      <c r="I118" s="220"/>
      <c r="J118" s="216"/>
      <c r="K118" s="216"/>
      <c r="L118" s="221"/>
      <c r="M118" s="222"/>
      <c r="N118" s="223"/>
      <c r="O118" s="223"/>
      <c r="P118" s="223"/>
      <c r="Q118" s="223"/>
      <c r="R118" s="223"/>
      <c r="S118" s="223"/>
      <c r="T118" s="224"/>
      <c r="AT118" s="225" t="s">
        <v>131</v>
      </c>
      <c r="AU118" s="225" t="s">
        <v>83</v>
      </c>
      <c r="AV118" s="14" t="s">
        <v>83</v>
      </c>
      <c r="AW118" s="14" t="s">
        <v>33</v>
      </c>
      <c r="AX118" s="14" t="s">
        <v>72</v>
      </c>
      <c r="AY118" s="225" t="s">
        <v>120</v>
      </c>
    </row>
    <row r="119" spans="2:51" s="14" customFormat="1" ht="11.25">
      <c r="B119" s="215"/>
      <c r="C119" s="216"/>
      <c r="D119" s="201" t="s">
        <v>131</v>
      </c>
      <c r="E119" s="217" t="s">
        <v>19</v>
      </c>
      <c r="F119" s="218" t="s">
        <v>156</v>
      </c>
      <c r="G119" s="216"/>
      <c r="H119" s="219">
        <v>30</v>
      </c>
      <c r="I119" s="220"/>
      <c r="J119" s="216"/>
      <c r="K119" s="216"/>
      <c r="L119" s="221"/>
      <c r="M119" s="222"/>
      <c r="N119" s="223"/>
      <c r="O119" s="223"/>
      <c r="P119" s="223"/>
      <c r="Q119" s="223"/>
      <c r="R119" s="223"/>
      <c r="S119" s="223"/>
      <c r="T119" s="224"/>
      <c r="AT119" s="225" t="s">
        <v>131</v>
      </c>
      <c r="AU119" s="225" t="s">
        <v>83</v>
      </c>
      <c r="AV119" s="14" t="s">
        <v>83</v>
      </c>
      <c r="AW119" s="14" t="s">
        <v>33</v>
      </c>
      <c r="AX119" s="14" t="s">
        <v>72</v>
      </c>
      <c r="AY119" s="225" t="s">
        <v>120</v>
      </c>
    </row>
    <row r="120" spans="2:51" s="15" customFormat="1" ht="11.25">
      <c r="B120" s="226"/>
      <c r="C120" s="227"/>
      <c r="D120" s="201" t="s">
        <v>131</v>
      </c>
      <c r="E120" s="228" t="s">
        <v>19</v>
      </c>
      <c r="F120" s="229" t="s">
        <v>136</v>
      </c>
      <c r="G120" s="227"/>
      <c r="H120" s="230">
        <v>240</v>
      </c>
      <c r="I120" s="231"/>
      <c r="J120" s="227"/>
      <c r="K120" s="227"/>
      <c r="L120" s="232"/>
      <c r="M120" s="233"/>
      <c r="N120" s="234"/>
      <c r="O120" s="234"/>
      <c r="P120" s="234"/>
      <c r="Q120" s="234"/>
      <c r="R120" s="234"/>
      <c r="S120" s="234"/>
      <c r="T120" s="235"/>
      <c r="AT120" s="236" t="s">
        <v>131</v>
      </c>
      <c r="AU120" s="236" t="s">
        <v>83</v>
      </c>
      <c r="AV120" s="15" t="s">
        <v>127</v>
      </c>
      <c r="AW120" s="15" t="s">
        <v>33</v>
      </c>
      <c r="AX120" s="15" t="s">
        <v>80</v>
      </c>
      <c r="AY120" s="236" t="s">
        <v>120</v>
      </c>
    </row>
    <row r="121" spans="1:65" s="2" customFormat="1" ht="21.75" customHeight="1">
      <c r="A121" s="35"/>
      <c r="B121" s="36"/>
      <c r="C121" s="188" t="s">
        <v>157</v>
      </c>
      <c r="D121" s="188" t="s">
        <v>122</v>
      </c>
      <c r="E121" s="189" t="s">
        <v>158</v>
      </c>
      <c r="F121" s="190" t="s">
        <v>159</v>
      </c>
      <c r="G121" s="191" t="s">
        <v>125</v>
      </c>
      <c r="H121" s="192">
        <v>34000</v>
      </c>
      <c r="I121" s="193"/>
      <c r="J121" s="194">
        <f>ROUND(I121*H121,2)</f>
        <v>0</v>
      </c>
      <c r="K121" s="190" t="s">
        <v>126</v>
      </c>
      <c r="L121" s="40"/>
      <c r="M121" s="195" t="s">
        <v>19</v>
      </c>
      <c r="N121" s="196" t="s">
        <v>43</v>
      </c>
      <c r="O121" s="65"/>
      <c r="P121" s="197">
        <f>O121*H121</f>
        <v>0</v>
      </c>
      <c r="Q121" s="197">
        <v>7E-05</v>
      </c>
      <c r="R121" s="197">
        <f>Q121*H121</f>
        <v>2.38</v>
      </c>
      <c r="S121" s="197">
        <v>0.128</v>
      </c>
      <c r="T121" s="198">
        <f>S121*H121</f>
        <v>4352</v>
      </c>
      <c r="U121" s="35"/>
      <c r="V121" s="35"/>
      <c r="W121" s="35"/>
      <c r="X121" s="35"/>
      <c r="Y121" s="35"/>
      <c r="Z121" s="35"/>
      <c r="AA121" s="35"/>
      <c r="AB121" s="35"/>
      <c r="AC121" s="35"/>
      <c r="AD121" s="35"/>
      <c r="AE121" s="35"/>
      <c r="AR121" s="199" t="s">
        <v>127</v>
      </c>
      <c r="AT121" s="199" t="s">
        <v>122</v>
      </c>
      <c r="AU121" s="199" t="s">
        <v>83</v>
      </c>
      <c r="AY121" s="18" t="s">
        <v>120</v>
      </c>
      <c r="BE121" s="200">
        <f>IF(N121="základní",J121,0)</f>
        <v>0</v>
      </c>
      <c r="BF121" s="200">
        <f>IF(N121="snížená",J121,0)</f>
        <v>0</v>
      </c>
      <c r="BG121" s="200">
        <f>IF(N121="zákl. přenesená",J121,0)</f>
        <v>0</v>
      </c>
      <c r="BH121" s="200">
        <f>IF(N121="sníž. přenesená",J121,0)</f>
        <v>0</v>
      </c>
      <c r="BI121" s="200">
        <f>IF(N121="nulová",J121,0)</f>
        <v>0</v>
      </c>
      <c r="BJ121" s="18" t="s">
        <v>80</v>
      </c>
      <c r="BK121" s="200">
        <f>ROUND(I121*H121,2)</f>
        <v>0</v>
      </c>
      <c r="BL121" s="18" t="s">
        <v>127</v>
      </c>
      <c r="BM121" s="199" t="s">
        <v>160</v>
      </c>
    </row>
    <row r="122" spans="1:47" s="2" customFormat="1" ht="195">
      <c r="A122" s="35"/>
      <c r="B122" s="36"/>
      <c r="C122" s="37"/>
      <c r="D122" s="201" t="s">
        <v>129</v>
      </c>
      <c r="E122" s="37"/>
      <c r="F122" s="202" t="s">
        <v>144</v>
      </c>
      <c r="G122" s="37"/>
      <c r="H122" s="37"/>
      <c r="I122" s="109"/>
      <c r="J122" s="37"/>
      <c r="K122" s="37"/>
      <c r="L122" s="40"/>
      <c r="M122" s="203"/>
      <c r="N122" s="204"/>
      <c r="O122" s="65"/>
      <c r="P122" s="65"/>
      <c r="Q122" s="65"/>
      <c r="R122" s="65"/>
      <c r="S122" s="65"/>
      <c r="T122" s="66"/>
      <c r="U122" s="35"/>
      <c r="V122" s="35"/>
      <c r="W122" s="35"/>
      <c r="X122" s="35"/>
      <c r="Y122" s="35"/>
      <c r="Z122" s="35"/>
      <c r="AA122" s="35"/>
      <c r="AB122" s="35"/>
      <c r="AC122" s="35"/>
      <c r="AD122" s="35"/>
      <c r="AE122" s="35"/>
      <c r="AT122" s="18" t="s">
        <v>129</v>
      </c>
      <c r="AU122" s="18" t="s">
        <v>83</v>
      </c>
    </row>
    <row r="123" spans="2:51" s="13" customFormat="1" ht="11.25">
      <c r="B123" s="205"/>
      <c r="C123" s="206"/>
      <c r="D123" s="201" t="s">
        <v>131</v>
      </c>
      <c r="E123" s="207" t="s">
        <v>19</v>
      </c>
      <c r="F123" s="208" t="s">
        <v>161</v>
      </c>
      <c r="G123" s="206"/>
      <c r="H123" s="207" t="s">
        <v>19</v>
      </c>
      <c r="I123" s="209"/>
      <c r="J123" s="206"/>
      <c r="K123" s="206"/>
      <c r="L123" s="210"/>
      <c r="M123" s="211"/>
      <c r="N123" s="212"/>
      <c r="O123" s="212"/>
      <c r="P123" s="212"/>
      <c r="Q123" s="212"/>
      <c r="R123" s="212"/>
      <c r="S123" s="212"/>
      <c r="T123" s="213"/>
      <c r="AT123" s="214" t="s">
        <v>131</v>
      </c>
      <c r="AU123" s="214" t="s">
        <v>83</v>
      </c>
      <c r="AV123" s="13" t="s">
        <v>80</v>
      </c>
      <c r="AW123" s="13" t="s">
        <v>33</v>
      </c>
      <c r="AX123" s="13" t="s">
        <v>72</v>
      </c>
      <c r="AY123" s="214" t="s">
        <v>120</v>
      </c>
    </row>
    <row r="124" spans="2:51" s="14" customFormat="1" ht="11.25">
      <c r="B124" s="215"/>
      <c r="C124" s="216"/>
      <c r="D124" s="201" t="s">
        <v>131</v>
      </c>
      <c r="E124" s="217" t="s">
        <v>19</v>
      </c>
      <c r="F124" s="218" t="s">
        <v>162</v>
      </c>
      <c r="G124" s="216"/>
      <c r="H124" s="219">
        <v>33230</v>
      </c>
      <c r="I124" s="220"/>
      <c r="J124" s="216"/>
      <c r="K124" s="216"/>
      <c r="L124" s="221"/>
      <c r="M124" s="222"/>
      <c r="N124" s="223"/>
      <c r="O124" s="223"/>
      <c r="P124" s="223"/>
      <c r="Q124" s="223"/>
      <c r="R124" s="223"/>
      <c r="S124" s="223"/>
      <c r="T124" s="224"/>
      <c r="AT124" s="225" t="s">
        <v>131</v>
      </c>
      <c r="AU124" s="225" t="s">
        <v>83</v>
      </c>
      <c r="AV124" s="14" t="s">
        <v>83</v>
      </c>
      <c r="AW124" s="14" t="s">
        <v>33</v>
      </c>
      <c r="AX124" s="14" t="s">
        <v>72</v>
      </c>
      <c r="AY124" s="225" t="s">
        <v>120</v>
      </c>
    </row>
    <row r="125" spans="2:51" s="13" customFormat="1" ht="11.25">
      <c r="B125" s="205"/>
      <c r="C125" s="206"/>
      <c r="D125" s="201" t="s">
        <v>131</v>
      </c>
      <c r="E125" s="207" t="s">
        <v>19</v>
      </c>
      <c r="F125" s="208" t="s">
        <v>163</v>
      </c>
      <c r="G125" s="206"/>
      <c r="H125" s="207" t="s">
        <v>19</v>
      </c>
      <c r="I125" s="209"/>
      <c r="J125" s="206"/>
      <c r="K125" s="206"/>
      <c r="L125" s="210"/>
      <c r="M125" s="211"/>
      <c r="N125" s="212"/>
      <c r="O125" s="212"/>
      <c r="P125" s="212"/>
      <c r="Q125" s="212"/>
      <c r="R125" s="212"/>
      <c r="S125" s="212"/>
      <c r="T125" s="213"/>
      <c r="AT125" s="214" t="s">
        <v>131</v>
      </c>
      <c r="AU125" s="214" t="s">
        <v>83</v>
      </c>
      <c r="AV125" s="13" t="s">
        <v>80</v>
      </c>
      <c r="AW125" s="13" t="s">
        <v>33</v>
      </c>
      <c r="AX125" s="13" t="s">
        <v>72</v>
      </c>
      <c r="AY125" s="214" t="s">
        <v>120</v>
      </c>
    </row>
    <row r="126" spans="2:51" s="14" customFormat="1" ht="11.25">
      <c r="B126" s="215"/>
      <c r="C126" s="216"/>
      <c r="D126" s="201" t="s">
        <v>131</v>
      </c>
      <c r="E126" s="217" t="s">
        <v>19</v>
      </c>
      <c r="F126" s="218" t="s">
        <v>164</v>
      </c>
      <c r="G126" s="216"/>
      <c r="H126" s="219">
        <v>95</v>
      </c>
      <c r="I126" s="220"/>
      <c r="J126" s="216"/>
      <c r="K126" s="216"/>
      <c r="L126" s="221"/>
      <c r="M126" s="222"/>
      <c r="N126" s="223"/>
      <c r="O126" s="223"/>
      <c r="P126" s="223"/>
      <c r="Q126" s="223"/>
      <c r="R126" s="223"/>
      <c r="S126" s="223"/>
      <c r="T126" s="224"/>
      <c r="AT126" s="225" t="s">
        <v>131</v>
      </c>
      <c r="AU126" s="225" t="s">
        <v>83</v>
      </c>
      <c r="AV126" s="14" t="s">
        <v>83</v>
      </c>
      <c r="AW126" s="14" t="s">
        <v>33</v>
      </c>
      <c r="AX126" s="14" t="s">
        <v>72</v>
      </c>
      <c r="AY126" s="225" t="s">
        <v>120</v>
      </c>
    </row>
    <row r="127" spans="2:51" s="14" customFormat="1" ht="11.25">
      <c r="B127" s="215"/>
      <c r="C127" s="216"/>
      <c r="D127" s="201" t="s">
        <v>131</v>
      </c>
      <c r="E127" s="217" t="s">
        <v>19</v>
      </c>
      <c r="F127" s="218" t="s">
        <v>165</v>
      </c>
      <c r="G127" s="216"/>
      <c r="H127" s="219">
        <v>40</v>
      </c>
      <c r="I127" s="220"/>
      <c r="J127" s="216"/>
      <c r="K127" s="216"/>
      <c r="L127" s="221"/>
      <c r="M127" s="222"/>
      <c r="N127" s="223"/>
      <c r="O127" s="223"/>
      <c r="P127" s="223"/>
      <c r="Q127" s="223"/>
      <c r="R127" s="223"/>
      <c r="S127" s="223"/>
      <c r="T127" s="224"/>
      <c r="AT127" s="225" t="s">
        <v>131</v>
      </c>
      <c r="AU127" s="225" t="s">
        <v>83</v>
      </c>
      <c r="AV127" s="14" t="s">
        <v>83</v>
      </c>
      <c r="AW127" s="14" t="s">
        <v>33</v>
      </c>
      <c r="AX127" s="14" t="s">
        <v>72</v>
      </c>
      <c r="AY127" s="225" t="s">
        <v>120</v>
      </c>
    </row>
    <row r="128" spans="2:51" s="14" customFormat="1" ht="11.25">
      <c r="B128" s="215"/>
      <c r="C128" s="216"/>
      <c r="D128" s="201" t="s">
        <v>131</v>
      </c>
      <c r="E128" s="217" t="s">
        <v>19</v>
      </c>
      <c r="F128" s="218" t="s">
        <v>166</v>
      </c>
      <c r="G128" s="216"/>
      <c r="H128" s="219">
        <v>175</v>
      </c>
      <c r="I128" s="220"/>
      <c r="J128" s="216"/>
      <c r="K128" s="216"/>
      <c r="L128" s="221"/>
      <c r="M128" s="222"/>
      <c r="N128" s="223"/>
      <c r="O128" s="223"/>
      <c r="P128" s="223"/>
      <c r="Q128" s="223"/>
      <c r="R128" s="223"/>
      <c r="S128" s="223"/>
      <c r="T128" s="224"/>
      <c r="AT128" s="225" t="s">
        <v>131</v>
      </c>
      <c r="AU128" s="225" t="s">
        <v>83</v>
      </c>
      <c r="AV128" s="14" t="s">
        <v>83</v>
      </c>
      <c r="AW128" s="14" t="s">
        <v>33</v>
      </c>
      <c r="AX128" s="14" t="s">
        <v>72</v>
      </c>
      <c r="AY128" s="225" t="s">
        <v>120</v>
      </c>
    </row>
    <row r="129" spans="2:51" s="13" customFormat="1" ht="11.25">
      <c r="B129" s="205"/>
      <c r="C129" s="206"/>
      <c r="D129" s="201" t="s">
        <v>131</v>
      </c>
      <c r="E129" s="207" t="s">
        <v>19</v>
      </c>
      <c r="F129" s="208" t="s">
        <v>167</v>
      </c>
      <c r="G129" s="206"/>
      <c r="H129" s="207" t="s">
        <v>19</v>
      </c>
      <c r="I129" s="209"/>
      <c r="J129" s="206"/>
      <c r="K129" s="206"/>
      <c r="L129" s="210"/>
      <c r="M129" s="211"/>
      <c r="N129" s="212"/>
      <c r="O129" s="212"/>
      <c r="P129" s="212"/>
      <c r="Q129" s="212"/>
      <c r="R129" s="212"/>
      <c r="S129" s="212"/>
      <c r="T129" s="213"/>
      <c r="AT129" s="214" t="s">
        <v>131</v>
      </c>
      <c r="AU129" s="214" t="s">
        <v>83</v>
      </c>
      <c r="AV129" s="13" t="s">
        <v>80</v>
      </c>
      <c r="AW129" s="13" t="s">
        <v>33</v>
      </c>
      <c r="AX129" s="13" t="s">
        <v>72</v>
      </c>
      <c r="AY129" s="214" t="s">
        <v>120</v>
      </c>
    </row>
    <row r="130" spans="2:51" s="14" customFormat="1" ht="11.25">
      <c r="B130" s="215"/>
      <c r="C130" s="216"/>
      <c r="D130" s="201" t="s">
        <v>131</v>
      </c>
      <c r="E130" s="217" t="s">
        <v>19</v>
      </c>
      <c r="F130" s="218" t="s">
        <v>168</v>
      </c>
      <c r="G130" s="216"/>
      <c r="H130" s="219">
        <v>185</v>
      </c>
      <c r="I130" s="220"/>
      <c r="J130" s="216"/>
      <c r="K130" s="216"/>
      <c r="L130" s="221"/>
      <c r="M130" s="222"/>
      <c r="N130" s="223"/>
      <c r="O130" s="223"/>
      <c r="P130" s="223"/>
      <c r="Q130" s="223"/>
      <c r="R130" s="223"/>
      <c r="S130" s="223"/>
      <c r="T130" s="224"/>
      <c r="AT130" s="225" t="s">
        <v>131</v>
      </c>
      <c r="AU130" s="225" t="s">
        <v>83</v>
      </c>
      <c r="AV130" s="14" t="s">
        <v>83</v>
      </c>
      <c r="AW130" s="14" t="s">
        <v>33</v>
      </c>
      <c r="AX130" s="14" t="s">
        <v>72</v>
      </c>
      <c r="AY130" s="225" t="s">
        <v>120</v>
      </c>
    </row>
    <row r="131" spans="2:51" s="13" customFormat="1" ht="11.25">
      <c r="B131" s="205"/>
      <c r="C131" s="206"/>
      <c r="D131" s="201" t="s">
        <v>131</v>
      </c>
      <c r="E131" s="207" t="s">
        <v>19</v>
      </c>
      <c r="F131" s="208" t="s">
        <v>169</v>
      </c>
      <c r="G131" s="206"/>
      <c r="H131" s="207" t="s">
        <v>19</v>
      </c>
      <c r="I131" s="209"/>
      <c r="J131" s="206"/>
      <c r="K131" s="206"/>
      <c r="L131" s="210"/>
      <c r="M131" s="211"/>
      <c r="N131" s="212"/>
      <c r="O131" s="212"/>
      <c r="P131" s="212"/>
      <c r="Q131" s="212"/>
      <c r="R131" s="212"/>
      <c r="S131" s="212"/>
      <c r="T131" s="213"/>
      <c r="AT131" s="214" t="s">
        <v>131</v>
      </c>
      <c r="AU131" s="214" t="s">
        <v>83</v>
      </c>
      <c r="AV131" s="13" t="s">
        <v>80</v>
      </c>
      <c r="AW131" s="13" t="s">
        <v>33</v>
      </c>
      <c r="AX131" s="13" t="s">
        <v>72</v>
      </c>
      <c r="AY131" s="214" t="s">
        <v>120</v>
      </c>
    </row>
    <row r="132" spans="2:51" s="14" customFormat="1" ht="11.25">
      <c r="B132" s="215"/>
      <c r="C132" s="216"/>
      <c r="D132" s="201" t="s">
        <v>131</v>
      </c>
      <c r="E132" s="217" t="s">
        <v>19</v>
      </c>
      <c r="F132" s="218" t="s">
        <v>170</v>
      </c>
      <c r="G132" s="216"/>
      <c r="H132" s="219">
        <v>75</v>
      </c>
      <c r="I132" s="220"/>
      <c r="J132" s="216"/>
      <c r="K132" s="216"/>
      <c r="L132" s="221"/>
      <c r="M132" s="222"/>
      <c r="N132" s="223"/>
      <c r="O132" s="223"/>
      <c r="P132" s="223"/>
      <c r="Q132" s="223"/>
      <c r="R132" s="223"/>
      <c r="S132" s="223"/>
      <c r="T132" s="224"/>
      <c r="AT132" s="225" t="s">
        <v>131</v>
      </c>
      <c r="AU132" s="225" t="s">
        <v>83</v>
      </c>
      <c r="AV132" s="14" t="s">
        <v>83</v>
      </c>
      <c r="AW132" s="14" t="s">
        <v>33</v>
      </c>
      <c r="AX132" s="14" t="s">
        <v>72</v>
      </c>
      <c r="AY132" s="225" t="s">
        <v>120</v>
      </c>
    </row>
    <row r="133" spans="2:51" s="14" customFormat="1" ht="11.25">
      <c r="B133" s="215"/>
      <c r="C133" s="216"/>
      <c r="D133" s="201" t="s">
        <v>131</v>
      </c>
      <c r="E133" s="217" t="s">
        <v>19</v>
      </c>
      <c r="F133" s="218" t="s">
        <v>171</v>
      </c>
      <c r="G133" s="216"/>
      <c r="H133" s="219">
        <v>70</v>
      </c>
      <c r="I133" s="220"/>
      <c r="J133" s="216"/>
      <c r="K133" s="216"/>
      <c r="L133" s="221"/>
      <c r="M133" s="222"/>
      <c r="N133" s="223"/>
      <c r="O133" s="223"/>
      <c r="P133" s="223"/>
      <c r="Q133" s="223"/>
      <c r="R133" s="223"/>
      <c r="S133" s="223"/>
      <c r="T133" s="224"/>
      <c r="AT133" s="225" t="s">
        <v>131</v>
      </c>
      <c r="AU133" s="225" t="s">
        <v>83</v>
      </c>
      <c r="AV133" s="14" t="s">
        <v>83</v>
      </c>
      <c r="AW133" s="14" t="s">
        <v>33</v>
      </c>
      <c r="AX133" s="14" t="s">
        <v>72</v>
      </c>
      <c r="AY133" s="225" t="s">
        <v>120</v>
      </c>
    </row>
    <row r="134" spans="2:51" s="14" customFormat="1" ht="11.25">
      <c r="B134" s="215"/>
      <c r="C134" s="216"/>
      <c r="D134" s="201" t="s">
        <v>131</v>
      </c>
      <c r="E134" s="217" t="s">
        <v>19</v>
      </c>
      <c r="F134" s="218" t="s">
        <v>172</v>
      </c>
      <c r="G134" s="216"/>
      <c r="H134" s="219">
        <v>35</v>
      </c>
      <c r="I134" s="220"/>
      <c r="J134" s="216"/>
      <c r="K134" s="216"/>
      <c r="L134" s="221"/>
      <c r="M134" s="222"/>
      <c r="N134" s="223"/>
      <c r="O134" s="223"/>
      <c r="P134" s="223"/>
      <c r="Q134" s="223"/>
      <c r="R134" s="223"/>
      <c r="S134" s="223"/>
      <c r="T134" s="224"/>
      <c r="AT134" s="225" t="s">
        <v>131</v>
      </c>
      <c r="AU134" s="225" t="s">
        <v>83</v>
      </c>
      <c r="AV134" s="14" t="s">
        <v>83</v>
      </c>
      <c r="AW134" s="14" t="s">
        <v>33</v>
      </c>
      <c r="AX134" s="14" t="s">
        <v>72</v>
      </c>
      <c r="AY134" s="225" t="s">
        <v>120</v>
      </c>
    </row>
    <row r="135" spans="2:51" s="14" customFormat="1" ht="11.25">
      <c r="B135" s="215"/>
      <c r="C135" s="216"/>
      <c r="D135" s="201" t="s">
        <v>131</v>
      </c>
      <c r="E135" s="217" t="s">
        <v>19</v>
      </c>
      <c r="F135" s="218" t="s">
        <v>173</v>
      </c>
      <c r="G135" s="216"/>
      <c r="H135" s="219">
        <v>15</v>
      </c>
      <c r="I135" s="220"/>
      <c r="J135" s="216"/>
      <c r="K135" s="216"/>
      <c r="L135" s="221"/>
      <c r="M135" s="222"/>
      <c r="N135" s="223"/>
      <c r="O135" s="223"/>
      <c r="P135" s="223"/>
      <c r="Q135" s="223"/>
      <c r="R135" s="223"/>
      <c r="S135" s="223"/>
      <c r="T135" s="224"/>
      <c r="AT135" s="225" t="s">
        <v>131</v>
      </c>
      <c r="AU135" s="225" t="s">
        <v>83</v>
      </c>
      <c r="AV135" s="14" t="s">
        <v>83</v>
      </c>
      <c r="AW135" s="14" t="s">
        <v>33</v>
      </c>
      <c r="AX135" s="14" t="s">
        <v>72</v>
      </c>
      <c r="AY135" s="225" t="s">
        <v>120</v>
      </c>
    </row>
    <row r="136" spans="2:51" s="14" customFormat="1" ht="11.25">
      <c r="B136" s="215"/>
      <c r="C136" s="216"/>
      <c r="D136" s="201" t="s">
        <v>131</v>
      </c>
      <c r="E136" s="217" t="s">
        <v>19</v>
      </c>
      <c r="F136" s="218" t="s">
        <v>174</v>
      </c>
      <c r="G136" s="216"/>
      <c r="H136" s="219">
        <v>10</v>
      </c>
      <c r="I136" s="220"/>
      <c r="J136" s="216"/>
      <c r="K136" s="216"/>
      <c r="L136" s="221"/>
      <c r="M136" s="222"/>
      <c r="N136" s="223"/>
      <c r="O136" s="223"/>
      <c r="P136" s="223"/>
      <c r="Q136" s="223"/>
      <c r="R136" s="223"/>
      <c r="S136" s="223"/>
      <c r="T136" s="224"/>
      <c r="AT136" s="225" t="s">
        <v>131</v>
      </c>
      <c r="AU136" s="225" t="s">
        <v>83</v>
      </c>
      <c r="AV136" s="14" t="s">
        <v>83</v>
      </c>
      <c r="AW136" s="14" t="s">
        <v>33</v>
      </c>
      <c r="AX136" s="14" t="s">
        <v>72</v>
      </c>
      <c r="AY136" s="225" t="s">
        <v>120</v>
      </c>
    </row>
    <row r="137" spans="2:51" s="14" customFormat="1" ht="11.25">
      <c r="B137" s="215"/>
      <c r="C137" s="216"/>
      <c r="D137" s="201" t="s">
        <v>131</v>
      </c>
      <c r="E137" s="217" t="s">
        <v>19</v>
      </c>
      <c r="F137" s="218" t="s">
        <v>175</v>
      </c>
      <c r="G137" s="216"/>
      <c r="H137" s="219">
        <v>10</v>
      </c>
      <c r="I137" s="220"/>
      <c r="J137" s="216"/>
      <c r="K137" s="216"/>
      <c r="L137" s="221"/>
      <c r="M137" s="222"/>
      <c r="N137" s="223"/>
      <c r="O137" s="223"/>
      <c r="P137" s="223"/>
      <c r="Q137" s="223"/>
      <c r="R137" s="223"/>
      <c r="S137" s="223"/>
      <c r="T137" s="224"/>
      <c r="AT137" s="225" t="s">
        <v>131</v>
      </c>
      <c r="AU137" s="225" t="s">
        <v>83</v>
      </c>
      <c r="AV137" s="14" t="s">
        <v>83</v>
      </c>
      <c r="AW137" s="14" t="s">
        <v>33</v>
      </c>
      <c r="AX137" s="14" t="s">
        <v>72</v>
      </c>
      <c r="AY137" s="225" t="s">
        <v>120</v>
      </c>
    </row>
    <row r="138" spans="2:51" s="14" customFormat="1" ht="11.25">
      <c r="B138" s="215"/>
      <c r="C138" s="216"/>
      <c r="D138" s="201" t="s">
        <v>131</v>
      </c>
      <c r="E138" s="217" t="s">
        <v>19</v>
      </c>
      <c r="F138" s="218" t="s">
        <v>176</v>
      </c>
      <c r="G138" s="216"/>
      <c r="H138" s="219">
        <v>15</v>
      </c>
      <c r="I138" s="220"/>
      <c r="J138" s="216"/>
      <c r="K138" s="216"/>
      <c r="L138" s="221"/>
      <c r="M138" s="222"/>
      <c r="N138" s="223"/>
      <c r="O138" s="223"/>
      <c r="P138" s="223"/>
      <c r="Q138" s="223"/>
      <c r="R138" s="223"/>
      <c r="S138" s="223"/>
      <c r="T138" s="224"/>
      <c r="AT138" s="225" t="s">
        <v>131</v>
      </c>
      <c r="AU138" s="225" t="s">
        <v>83</v>
      </c>
      <c r="AV138" s="14" t="s">
        <v>83</v>
      </c>
      <c r="AW138" s="14" t="s">
        <v>33</v>
      </c>
      <c r="AX138" s="14" t="s">
        <v>72</v>
      </c>
      <c r="AY138" s="225" t="s">
        <v>120</v>
      </c>
    </row>
    <row r="139" spans="2:51" s="14" customFormat="1" ht="11.25">
      <c r="B139" s="215"/>
      <c r="C139" s="216"/>
      <c r="D139" s="201" t="s">
        <v>131</v>
      </c>
      <c r="E139" s="217" t="s">
        <v>19</v>
      </c>
      <c r="F139" s="218" t="s">
        <v>177</v>
      </c>
      <c r="G139" s="216"/>
      <c r="H139" s="219">
        <v>10</v>
      </c>
      <c r="I139" s="220"/>
      <c r="J139" s="216"/>
      <c r="K139" s="216"/>
      <c r="L139" s="221"/>
      <c r="M139" s="222"/>
      <c r="N139" s="223"/>
      <c r="O139" s="223"/>
      <c r="P139" s="223"/>
      <c r="Q139" s="223"/>
      <c r="R139" s="223"/>
      <c r="S139" s="223"/>
      <c r="T139" s="224"/>
      <c r="AT139" s="225" t="s">
        <v>131</v>
      </c>
      <c r="AU139" s="225" t="s">
        <v>83</v>
      </c>
      <c r="AV139" s="14" t="s">
        <v>83</v>
      </c>
      <c r="AW139" s="14" t="s">
        <v>33</v>
      </c>
      <c r="AX139" s="14" t="s">
        <v>72</v>
      </c>
      <c r="AY139" s="225" t="s">
        <v>120</v>
      </c>
    </row>
    <row r="140" spans="2:51" s="14" customFormat="1" ht="11.25">
      <c r="B140" s="215"/>
      <c r="C140" s="216"/>
      <c r="D140" s="201" t="s">
        <v>131</v>
      </c>
      <c r="E140" s="217" t="s">
        <v>19</v>
      </c>
      <c r="F140" s="218" t="s">
        <v>178</v>
      </c>
      <c r="G140" s="216"/>
      <c r="H140" s="219">
        <v>10</v>
      </c>
      <c r="I140" s="220"/>
      <c r="J140" s="216"/>
      <c r="K140" s="216"/>
      <c r="L140" s="221"/>
      <c r="M140" s="222"/>
      <c r="N140" s="223"/>
      <c r="O140" s="223"/>
      <c r="P140" s="223"/>
      <c r="Q140" s="223"/>
      <c r="R140" s="223"/>
      <c r="S140" s="223"/>
      <c r="T140" s="224"/>
      <c r="AT140" s="225" t="s">
        <v>131</v>
      </c>
      <c r="AU140" s="225" t="s">
        <v>83</v>
      </c>
      <c r="AV140" s="14" t="s">
        <v>83</v>
      </c>
      <c r="AW140" s="14" t="s">
        <v>33</v>
      </c>
      <c r="AX140" s="14" t="s">
        <v>72</v>
      </c>
      <c r="AY140" s="225" t="s">
        <v>120</v>
      </c>
    </row>
    <row r="141" spans="2:51" s="14" customFormat="1" ht="11.25">
      <c r="B141" s="215"/>
      <c r="C141" s="216"/>
      <c r="D141" s="201" t="s">
        <v>131</v>
      </c>
      <c r="E141" s="217" t="s">
        <v>19</v>
      </c>
      <c r="F141" s="218" t="s">
        <v>179</v>
      </c>
      <c r="G141" s="216"/>
      <c r="H141" s="219">
        <v>25</v>
      </c>
      <c r="I141" s="220"/>
      <c r="J141" s="216"/>
      <c r="K141" s="216"/>
      <c r="L141" s="221"/>
      <c r="M141" s="222"/>
      <c r="N141" s="223"/>
      <c r="O141" s="223"/>
      <c r="P141" s="223"/>
      <c r="Q141" s="223"/>
      <c r="R141" s="223"/>
      <c r="S141" s="223"/>
      <c r="T141" s="224"/>
      <c r="AT141" s="225" t="s">
        <v>131</v>
      </c>
      <c r="AU141" s="225" t="s">
        <v>83</v>
      </c>
      <c r="AV141" s="14" t="s">
        <v>83</v>
      </c>
      <c r="AW141" s="14" t="s">
        <v>33</v>
      </c>
      <c r="AX141" s="14" t="s">
        <v>72</v>
      </c>
      <c r="AY141" s="225" t="s">
        <v>120</v>
      </c>
    </row>
    <row r="142" spans="2:51" s="15" customFormat="1" ht="11.25">
      <c r="B142" s="226"/>
      <c r="C142" s="227"/>
      <c r="D142" s="201" t="s">
        <v>131</v>
      </c>
      <c r="E142" s="228" t="s">
        <v>19</v>
      </c>
      <c r="F142" s="229" t="s">
        <v>136</v>
      </c>
      <c r="G142" s="227"/>
      <c r="H142" s="230">
        <v>34000</v>
      </c>
      <c r="I142" s="231"/>
      <c r="J142" s="227"/>
      <c r="K142" s="227"/>
      <c r="L142" s="232"/>
      <c r="M142" s="233"/>
      <c r="N142" s="234"/>
      <c r="O142" s="234"/>
      <c r="P142" s="234"/>
      <c r="Q142" s="234"/>
      <c r="R142" s="234"/>
      <c r="S142" s="234"/>
      <c r="T142" s="235"/>
      <c r="AT142" s="236" t="s">
        <v>131</v>
      </c>
      <c r="AU142" s="236" t="s">
        <v>83</v>
      </c>
      <c r="AV142" s="15" t="s">
        <v>127</v>
      </c>
      <c r="AW142" s="15" t="s">
        <v>33</v>
      </c>
      <c r="AX142" s="15" t="s">
        <v>80</v>
      </c>
      <c r="AY142" s="236" t="s">
        <v>120</v>
      </c>
    </row>
    <row r="143" spans="1:65" s="2" customFormat="1" ht="21.75" customHeight="1">
      <c r="A143" s="35"/>
      <c r="B143" s="36"/>
      <c r="C143" s="188" t="s">
        <v>180</v>
      </c>
      <c r="D143" s="188" t="s">
        <v>122</v>
      </c>
      <c r="E143" s="189" t="s">
        <v>181</v>
      </c>
      <c r="F143" s="190" t="s">
        <v>182</v>
      </c>
      <c r="G143" s="191" t="s">
        <v>125</v>
      </c>
      <c r="H143" s="192">
        <v>34000</v>
      </c>
      <c r="I143" s="193"/>
      <c r="J143" s="194">
        <f>ROUND(I143*H143,2)</f>
        <v>0</v>
      </c>
      <c r="K143" s="190" t="s">
        <v>19</v>
      </c>
      <c r="L143" s="40"/>
      <c r="M143" s="195" t="s">
        <v>19</v>
      </c>
      <c r="N143" s="196" t="s">
        <v>43</v>
      </c>
      <c r="O143" s="65"/>
      <c r="P143" s="197">
        <f>O143*H143</f>
        <v>0</v>
      </c>
      <c r="Q143" s="197">
        <v>2E-05</v>
      </c>
      <c r="R143" s="197">
        <f>Q143*H143</f>
        <v>0.68</v>
      </c>
      <c r="S143" s="197">
        <v>0.0256</v>
      </c>
      <c r="T143" s="198">
        <f>S143*H143</f>
        <v>870.4000000000001</v>
      </c>
      <c r="U143" s="35"/>
      <c r="V143" s="35"/>
      <c r="W143" s="35"/>
      <c r="X143" s="35"/>
      <c r="Y143" s="35"/>
      <c r="Z143" s="35"/>
      <c r="AA143" s="35"/>
      <c r="AB143" s="35"/>
      <c r="AC143" s="35"/>
      <c r="AD143" s="35"/>
      <c r="AE143" s="35"/>
      <c r="AR143" s="199" t="s">
        <v>127</v>
      </c>
      <c r="AT143" s="199" t="s">
        <v>122</v>
      </c>
      <c r="AU143" s="199" t="s">
        <v>83</v>
      </c>
      <c r="AY143" s="18" t="s">
        <v>120</v>
      </c>
      <c r="BE143" s="200">
        <f>IF(N143="základní",J143,0)</f>
        <v>0</v>
      </c>
      <c r="BF143" s="200">
        <f>IF(N143="snížená",J143,0)</f>
        <v>0</v>
      </c>
      <c r="BG143" s="200">
        <f>IF(N143="zákl. přenesená",J143,0)</f>
        <v>0</v>
      </c>
      <c r="BH143" s="200">
        <f>IF(N143="sníž. přenesená",J143,0)</f>
        <v>0</v>
      </c>
      <c r="BI143" s="200">
        <f>IF(N143="nulová",J143,0)</f>
        <v>0</v>
      </c>
      <c r="BJ143" s="18" t="s">
        <v>80</v>
      </c>
      <c r="BK143" s="200">
        <f>ROUND(I143*H143,2)</f>
        <v>0</v>
      </c>
      <c r="BL143" s="18" t="s">
        <v>127</v>
      </c>
      <c r="BM143" s="199" t="s">
        <v>183</v>
      </c>
    </row>
    <row r="144" spans="1:47" s="2" customFormat="1" ht="195">
      <c r="A144" s="35"/>
      <c r="B144" s="36"/>
      <c r="C144" s="37"/>
      <c r="D144" s="201" t="s">
        <v>129</v>
      </c>
      <c r="E144" s="37"/>
      <c r="F144" s="202" t="s">
        <v>144</v>
      </c>
      <c r="G144" s="37"/>
      <c r="H144" s="37"/>
      <c r="I144" s="109"/>
      <c r="J144" s="37"/>
      <c r="K144" s="37"/>
      <c r="L144" s="40"/>
      <c r="M144" s="203"/>
      <c r="N144" s="204"/>
      <c r="O144" s="65"/>
      <c r="P144" s="65"/>
      <c r="Q144" s="65"/>
      <c r="R144" s="65"/>
      <c r="S144" s="65"/>
      <c r="T144" s="66"/>
      <c r="U144" s="35"/>
      <c r="V144" s="35"/>
      <c r="W144" s="35"/>
      <c r="X144" s="35"/>
      <c r="Y144" s="35"/>
      <c r="Z144" s="35"/>
      <c r="AA144" s="35"/>
      <c r="AB144" s="35"/>
      <c r="AC144" s="35"/>
      <c r="AD144" s="35"/>
      <c r="AE144" s="35"/>
      <c r="AT144" s="18" t="s">
        <v>129</v>
      </c>
      <c r="AU144" s="18" t="s">
        <v>83</v>
      </c>
    </row>
    <row r="145" spans="2:51" s="13" customFormat="1" ht="11.25">
      <c r="B145" s="205"/>
      <c r="C145" s="206"/>
      <c r="D145" s="201" t="s">
        <v>131</v>
      </c>
      <c r="E145" s="207" t="s">
        <v>19</v>
      </c>
      <c r="F145" s="208" t="s">
        <v>161</v>
      </c>
      <c r="G145" s="206"/>
      <c r="H145" s="207" t="s">
        <v>19</v>
      </c>
      <c r="I145" s="209"/>
      <c r="J145" s="206"/>
      <c r="K145" s="206"/>
      <c r="L145" s="210"/>
      <c r="M145" s="211"/>
      <c r="N145" s="212"/>
      <c r="O145" s="212"/>
      <c r="P145" s="212"/>
      <c r="Q145" s="212"/>
      <c r="R145" s="212"/>
      <c r="S145" s="212"/>
      <c r="T145" s="213"/>
      <c r="AT145" s="214" t="s">
        <v>131</v>
      </c>
      <c r="AU145" s="214" t="s">
        <v>83</v>
      </c>
      <c r="AV145" s="13" t="s">
        <v>80</v>
      </c>
      <c r="AW145" s="13" t="s">
        <v>33</v>
      </c>
      <c r="AX145" s="13" t="s">
        <v>72</v>
      </c>
      <c r="AY145" s="214" t="s">
        <v>120</v>
      </c>
    </row>
    <row r="146" spans="2:51" s="14" customFormat="1" ht="11.25">
      <c r="B146" s="215"/>
      <c r="C146" s="216"/>
      <c r="D146" s="201" t="s">
        <v>131</v>
      </c>
      <c r="E146" s="217" t="s">
        <v>19</v>
      </c>
      <c r="F146" s="218" t="s">
        <v>162</v>
      </c>
      <c r="G146" s="216"/>
      <c r="H146" s="219">
        <v>33230</v>
      </c>
      <c r="I146" s="220"/>
      <c r="J146" s="216"/>
      <c r="K146" s="216"/>
      <c r="L146" s="221"/>
      <c r="M146" s="222"/>
      <c r="N146" s="223"/>
      <c r="O146" s="223"/>
      <c r="P146" s="223"/>
      <c r="Q146" s="223"/>
      <c r="R146" s="223"/>
      <c r="S146" s="223"/>
      <c r="T146" s="224"/>
      <c r="AT146" s="225" t="s">
        <v>131</v>
      </c>
      <c r="AU146" s="225" t="s">
        <v>83</v>
      </c>
      <c r="AV146" s="14" t="s">
        <v>83</v>
      </c>
      <c r="AW146" s="14" t="s">
        <v>33</v>
      </c>
      <c r="AX146" s="14" t="s">
        <v>72</v>
      </c>
      <c r="AY146" s="225" t="s">
        <v>120</v>
      </c>
    </row>
    <row r="147" spans="2:51" s="13" customFormat="1" ht="11.25">
      <c r="B147" s="205"/>
      <c r="C147" s="206"/>
      <c r="D147" s="201" t="s">
        <v>131</v>
      </c>
      <c r="E147" s="207" t="s">
        <v>19</v>
      </c>
      <c r="F147" s="208" t="s">
        <v>163</v>
      </c>
      <c r="G147" s="206"/>
      <c r="H147" s="207" t="s">
        <v>19</v>
      </c>
      <c r="I147" s="209"/>
      <c r="J147" s="206"/>
      <c r="K147" s="206"/>
      <c r="L147" s="210"/>
      <c r="M147" s="211"/>
      <c r="N147" s="212"/>
      <c r="O147" s="212"/>
      <c r="P147" s="212"/>
      <c r="Q147" s="212"/>
      <c r="R147" s="212"/>
      <c r="S147" s="212"/>
      <c r="T147" s="213"/>
      <c r="AT147" s="214" t="s">
        <v>131</v>
      </c>
      <c r="AU147" s="214" t="s">
        <v>83</v>
      </c>
      <c r="AV147" s="13" t="s">
        <v>80</v>
      </c>
      <c r="AW147" s="13" t="s">
        <v>33</v>
      </c>
      <c r="AX147" s="13" t="s">
        <v>72</v>
      </c>
      <c r="AY147" s="214" t="s">
        <v>120</v>
      </c>
    </row>
    <row r="148" spans="2:51" s="14" customFormat="1" ht="11.25">
      <c r="B148" s="215"/>
      <c r="C148" s="216"/>
      <c r="D148" s="201" t="s">
        <v>131</v>
      </c>
      <c r="E148" s="217" t="s">
        <v>19</v>
      </c>
      <c r="F148" s="218" t="s">
        <v>164</v>
      </c>
      <c r="G148" s="216"/>
      <c r="H148" s="219">
        <v>95</v>
      </c>
      <c r="I148" s="220"/>
      <c r="J148" s="216"/>
      <c r="K148" s="216"/>
      <c r="L148" s="221"/>
      <c r="M148" s="222"/>
      <c r="N148" s="223"/>
      <c r="O148" s="223"/>
      <c r="P148" s="223"/>
      <c r="Q148" s="223"/>
      <c r="R148" s="223"/>
      <c r="S148" s="223"/>
      <c r="T148" s="224"/>
      <c r="AT148" s="225" t="s">
        <v>131</v>
      </c>
      <c r="AU148" s="225" t="s">
        <v>83</v>
      </c>
      <c r="AV148" s="14" t="s">
        <v>83</v>
      </c>
      <c r="AW148" s="14" t="s">
        <v>33</v>
      </c>
      <c r="AX148" s="14" t="s">
        <v>72</v>
      </c>
      <c r="AY148" s="225" t="s">
        <v>120</v>
      </c>
    </row>
    <row r="149" spans="2:51" s="14" customFormat="1" ht="11.25">
      <c r="B149" s="215"/>
      <c r="C149" s="216"/>
      <c r="D149" s="201" t="s">
        <v>131</v>
      </c>
      <c r="E149" s="217" t="s">
        <v>19</v>
      </c>
      <c r="F149" s="218" t="s">
        <v>165</v>
      </c>
      <c r="G149" s="216"/>
      <c r="H149" s="219">
        <v>40</v>
      </c>
      <c r="I149" s="220"/>
      <c r="J149" s="216"/>
      <c r="K149" s="216"/>
      <c r="L149" s="221"/>
      <c r="M149" s="222"/>
      <c r="N149" s="223"/>
      <c r="O149" s="223"/>
      <c r="P149" s="223"/>
      <c r="Q149" s="223"/>
      <c r="R149" s="223"/>
      <c r="S149" s="223"/>
      <c r="T149" s="224"/>
      <c r="AT149" s="225" t="s">
        <v>131</v>
      </c>
      <c r="AU149" s="225" t="s">
        <v>83</v>
      </c>
      <c r="AV149" s="14" t="s">
        <v>83</v>
      </c>
      <c r="AW149" s="14" t="s">
        <v>33</v>
      </c>
      <c r="AX149" s="14" t="s">
        <v>72</v>
      </c>
      <c r="AY149" s="225" t="s">
        <v>120</v>
      </c>
    </row>
    <row r="150" spans="2:51" s="14" customFormat="1" ht="11.25">
      <c r="B150" s="215"/>
      <c r="C150" s="216"/>
      <c r="D150" s="201" t="s">
        <v>131</v>
      </c>
      <c r="E150" s="217" t="s">
        <v>19</v>
      </c>
      <c r="F150" s="218" t="s">
        <v>166</v>
      </c>
      <c r="G150" s="216"/>
      <c r="H150" s="219">
        <v>175</v>
      </c>
      <c r="I150" s="220"/>
      <c r="J150" s="216"/>
      <c r="K150" s="216"/>
      <c r="L150" s="221"/>
      <c r="M150" s="222"/>
      <c r="N150" s="223"/>
      <c r="O150" s="223"/>
      <c r="P150" s="223"/>
      <c r="Q150" s="223"/>
      <c r="R150" s="223"/>
      <c r="S150" s="223"/>
      <c r="T150" s="224"/>
      <c r="AT150" s="225" t="s">
        <v>131</v>
      </c>
      <c r="AU150" s="225" t="s">
        <v>83</v>
      </c>
      <c r="AV150" s="14" t="s">
        <v>83</v>
      </c>
      <c r="AW150" s="14" t="s">
        <v>33</v>
      </c>
      <c r="AX150" s="14" t="s">
        <v>72</v>
      </c>
      <c r="AY150" s="225" t="s">
        <v>120</v>
      </c>
    </row>
    <row r="151" spans="2:51" s="13" customFormat="1" ht="11.25">
      <c r="B151" s="205"/>
      <c r="C151" s="206"/>
      <c r="D151" s="201" t="s">
        <v>131</v>
      </c>
      <c r="E151" s="207" t="s">
        <v>19</v>
      </c>
      <c r="F151" s="208" t="s">
        <v>167</v>
      </c>
      <c r="G151" s="206"/>
      <c r="H151" s="207" t="s">
        <v>19</v>
      </c>
      <c r="I151" s="209"/>
      <c r="J151" s="206"/>
      <c r="K151" s="206"/>
      <c r="L151" s="210"/>
      <c r="M151" s="211"/>
      <c r="N151" s="212"/>
      <c r="O151" s="212"/>
      <c r="P151" s="212"/>
      <c r="Q151" s="212"/>
      <c r="R151" s="212"/>
      <c r="S151" s="212"/>
      <c r="T151" s="213"/>
      <c r="AT151" s="214" t="s">
        <v>131</v>
      </c>
      <c r="AU151" s="214" t="s">
        <v>83</v>
      </c>
      <c r="AV151" s="13" t="s">
        <v>80</v>
      </c>
      <c r="AW151" s="13" t="s">
        <v>33</v>
      </c>
      <c r="AX151" s="13" t="s">
        <v>72</v>
      </c>
      <c r="AY151" s="214" t="s">
        <v>120</v>
      </c>
    </row>
    <row r="152" spans="2:51" s="14" customFormat="1" ht="11.25">
      <c r="B152" s="215"/>
      <c r="C152" s="216"/>
      <c r="D152" s="201" t="s">
        <v>131</v>
      </c>
      <c r="E152" s="217" t="s">
        <v>19</v>
      </c>
      <c r="F152" s="218" t="s">
        <v>168</v>
      </c>
      <c r="G152" s="216"/>
      <c r="H152" s="219">
        <v>185</v>
      </c>
      <c r="I152" s="220"/>
      <c r="J152" s="216"/>
      <c r="K152" s="216"/>
      <c r="L152" s="221"/>
      <c r="M152" s="222"/>
      <c r="N152" s="223"/>
      <c r="O152" s="223"/>
      <c r="P152" s="223"/>
      <c r="Q152" s="223"/>
      <c r="R152" s="223"/>
      <c r="S152" s="223"/>
      <c r="T152" s="224"/>
      <c r="AT152" s="225" t="s">
        <v>131</v>
      </c>
      <c r="AU152" s="225" t="s">
        <v>83</v>
      </c>
      <c r="AV152" s="14" t="s">
        <v>83</v>
      </c>
      <c r="AW152" s="14" t="s">
        <v>33</v>
      </c>
      <c r="AX152" s="14" t="s">
        <v>72</v>
      </c>
      <c r="AY152" s="225" t="s">
        <v>120</v>
      </c>
    </row>
    <row r="153" spans="2:51" s="13" customFormat="1" ht="11.25">
      <c r="B153" s="205"/>
      <c r="C153" s="206"/>
      <c r="D153" s="201" t="s">
        <v>131</v>
      </c>
      <c r="E153" s="207" t="s">
        <v>19</v>
      </c>
      <c r="F153" s="208" t="s">
        <v>169</v>
      </c>
      <c r="G153" s="206"/>
      <c r="H153" s="207" t="s">
        <v>19</v>
      </c>
      <c r="I153" s="209"/>
      <c r="J153" s="206"/>
      <c r="K153" s="206"/>
      <c r="L153" s="210"/>
      <c r="M153" s="211"/>
      <c r="N153" s="212"/>
      <c r="O153" s="212"/>
      <c r="P153" s="212"/>
      <c r="Q153" s="212"/>
      <c r="R153" s="212"/>
      <c r="S153" s="212"/>
      <c r="T153" s="213"/>
      <c r="AT153" s="214" t="s">
        <v>131</v>
      </c>
      <c r="AU153" s="214" t="s">
        <v>83</v>
      </c>
      <c r="AV153" s="13" t="s">
        <v>80</v>
      </c>
      <c r="AW153" s="13" t="s">
        <v>33</v>
      </c>
      <c r="AX153" s="13" t="s">
        <v>72</v>
      </c>
      <c r="AY153" s="214" t="s">
        <v>120</v>
      </c>
    </row>
    <row r="154" spans="2:51" s="14" customFormat="1" ht="11.25">
      <c r="B154" s="215"/>
      <c r="C154" s="216"/>
      <c r="D154" s="201" t="s">
        <v>131</v>
      </c>
      <c r="E154" s="217" t="s">
        <v>19</v>
      </c>
      <c r="F154" s="218" t="s">
        <v>170</v>
      </c>
      <c r="G154" s="216"/>
      <c r="H154" s="219">
        <v>75</v>
      </c>
      <c r="I154" s="220"/>
      <c r="J154" s="216"/>
      <c r="K154" s="216"/>
      <c r="L154" s="221"/>
      <c r="M154" s="222"/>
      <c r="N154" s="223"/>
      <c r="O154" s="223"/>
      <c r="P154" s="223"/>
      <c r="Q154" s="223"/>
      <c r="R154" s="223"/>
      <c r="S154" s="223"/>
      <c r="T154" s="224"/>
      <c r="AT154" s="225" t="s">
        <v>131</v>
      </c>
      <c r="AU154" s="225" t="s">
        <v>83</v>
      </c>
      <c r="AV154" s="14" t="s">
        <v>83</v>
      </c>
      <c r="AW154" s="14" t="s">
        <v>33</v>
      </c>
      <c r="AX154" s="14" t="s">
        <v>72</v>
      </c>
      <c r="AY154" s="225" t="s">
        <v>120</v>
      </c>
    </row>
    <row r="155" spans="2:51" s="14" customFormat="1" ht="11.25">
      <c r="B155" s="215"/>
      <c r="C155" s="216"/>
      <c r="D155" s="201" t="s">
        <v>131</v>
      </c>
      <c r="E155" s="217" t="s">
        <v>19</v>
      </c>
      <c r="F155" s="218" t="s">
        <v>171</v>
      </c>
      <c r="G155" s="216"/>
      <c r="H155" s="219">
        <v>70</v>
      </c>
      <c r="I155" s="220"/>
      <c r="J155" s="216"/>
      <c r="K155" s="216"/>
      <c r="L155" s="221"/>
      <c r="M155" s="222"/>
      <c r="N155" s="223"/>
      <c r="O155" s="223"/>
      <c r="P155" s="223"/>
      <c r="Q155" s="223"/>
      <c r="R155" s="223"/>
      <c r="S155" s="223"/>
      <c r="T155" s="224"/>
      <c r="AT155" s="225" t="s">
        <v>131</v>
      </c>
      <c r="AU155" s="225" t="s">
        <v>83</v>
      </c>
      <c r="AV155" s="14" t="s">
        <v>83</v>
      </c>
      <c r="AW155" s="14" t="s">
        <v>33</v>
      </c>
      <c r="AX155" s="14" t="s">
        <v>72</v>
      </c>
      <c r="AY155" s="225" t="s">
        <v>120</v>
      </c>
    </row>
    <row r="156" spans="2:51" s="14" customFormat="1" ht="11.25">
      <c r="B156" s="215"/>
      <c r="C156" s="216"/>
      <c r="D156" s="201" t="s">
        <v>131</v>
      </c>
      <c r="E156" s="217" t="s">
        <v>19</v>
      </c>
      <c r="F156" s="218" t="s">
        <v>172</v>
      </c>
      <c r="G156" s="216"/>
      <c r="H156" s="219">
        <v>35</v>
      </c>
      <c r="I156" s="220"/>
      <c r="J156" s="216"/>
      <c r="K156" s="216"/>
      <c r="L156" s="221"/>
      <c r="M156" s="222"/>
      <c r="N156" s="223"/>
      <c r="O156" s="223"/>
      <c r="P156" s="223"/>
      <c r="Q156" s="223"/>
      <c r="R156" s="223"/>
      <c r="S156" s="223"/>
      <c r="T156" s="224"/>
      <c r="AT156" s="225" t="s">
        <v>131</v>
      </c>
      <c r="AU156" s="225" t="s">
        <v>83</v>
      </c>
      <c r="AV156" s="14" t="s">
        <v>83</v>
      </c>
      <c r="AW156" s="14" t="s">
        <v>33</v>
      </c>
      <c r="AX156" s="14" t="s">
        <v>72</v>
      </c>
      <c r="AY156" s="225" t="s">
        <v>120</v>
      </c>
    </row>
    <row r="157" spans="2:51" s="14" customFormat="1" ht="11.25">
      <c r="B157" s="215"/>
      <c r="C157" s="216"/>
      <c r="D157" s="201" t="s">
        <v>131</v>
      </c>
      <c r="E157" s="217" t="s">
        <v>19</v>
      </c>
      <c r="F157" s="218" t="s">
        <v>173</v>
      </c>
      <c r="G157" s="216"/>
      <c r="H157" s="219">
        <v>15</v>
      </c>
      <c r="I157" s="220"/>
      <c r="J157" s="216"/>
      <c r="K157" s="216"/>
      <c r="L157" s="221"/>
      <c r="M157" s="222"/>
      <c r="N157" s="223"/>
      <c r="O157" s="223"/>
      <c r="P157" s="223"/>
      <c r="Q157" s="223"/>
      <c r="R157" s="223"/>
      <c r="S157" s="223"/>
      <c r="T157" s="224"/>
      <c r="AT157" s="225" t="s">
        <v>131</v>
      </c>
      <c r="AU157" s="225" t="s">
        <v>83</v>
      </c>
      <c r="AV157" s="14" t="s">
        <v>83</v>
      </c>
      <c r="AW157" s="14" t="s">
        <v>33</v>
      </c>
      <c r="AX157" s="14" t="s">
        <v>72</v>
      </c>
      <c r="AY157" s="225" t="s">
        <v>120</v>
      </c>
    </row>
    <row r="158" spans="2:51" s="14" customFormat="1" ht="11.25">
      <c r="B158" s="215"/>
      <c r="C158" s="216"/>
      <c r="D158" s="201" t="s">
        <v>131</v>
      </c>
      <c r="E158" s="217" t="s">
        <v>19</v>
      </c>
      <c r="F158" s="218" t="s">
        <v>174</v>
      </c>
      <c r="G158" s="216"/>
      <c r="H158" s="219">
        <v>10</v>
      </c>
      <c r="I158" s="220"/>
      <c r="J158" s="216"/>
      <c r="K158" s="216"/>
      <c r="L158" s="221"/>
      <c r="M158" s="222"/>
      <c r="N158" s="223"/>
      <c r="O158" s="223"/>
      <c r="P158" s="223"/>
      <c r="Q158" s="223"/>
      <c r="R158" s="223"/>
      <c r="S158" s="223"/>
      <c r="T158" s="224"/>
      <c r="AT158" s="225" t="s">
        <v>131</v>
      </c>
      <c r="AU158" s="225" t="s">
        <v>83</v>
      </c>
      <c r="AV158" s="14" t="s">
        <v>83</v>
      </c>
      <c r="AW158" s="14" t="s">
        <v>33</v>
      </c>
      <c r="AX158" s="14" t="s">
        <v>72</v>
      </c>
      <c r="AY158" s="225" t="s">
        <v>120</v>
      </c>
    </row>
    <row r="159" spans="2:51" s="14" customFormat="1" ht="11.25">
      <c r="B159" s="215"/>
      <c r="C159" s="216"/>
      <c r="D159" s="201" t="s">
        <v>131</v>
      </c>
      <c r="E159" s="217" t="s">
        <v>19</v>
      </c>
      <c r="F159" s="218" t="s">
        <v>175</v>
      </c>
      <c r="G159" s="216"/>
      <c r="H159" s="219">
        <v>10</v>
      </c>
      <c r="I159" s="220"/>
      <c r="J159" s="216"/>
      <c r="K159" s="216"/>
      <c r="L159" s="221"/>
      <c r="M159" s="222"/>
      <c r="N159" s="223"/>
      <c r="O159" s="223"/>
      <c r="P159" s="223"/>
      <c r="Q159" s="223"/>
      <c r="R159" s="223"/>
      <c r="S159" s="223"/>
      <c r="T159" s="224"/>
      <c r="AT159" s="225" t="s">
        <v>131</v>
      </c>
      <c r="AU159" s="225" t="s">
        <v>83</v>
      </c>
      <c r="AV159" s="14" t="s">
        <v>83</v>
      </c>
      <c r="AW159" s="14" t="s">
        <v>33</v>
      </c>
      <c r="AX159" s="14" t="s">
        <v>72</v>
      </c>
      <c r="AY159" s="225" t="s">
        <v>120</v>
      </c>
    </row>
    <row r="160" spans="2:51" s="14" customFormat="1" ht="11.25">
      <c r="B160" s="215"/>
      <c r="C160" s="216"/>
      <c r="D160" s="201" t="s">
        <v>131</v>
      </c>
      <c r="E160" s="217" t="s">
        <v>19</v>
      </c>
      <c r="F160" s="218" t="s">
        <v>176</v>
      </c>
      <c r="G160" s="216"/>
      <c r="H160" s="219">
        <v>15</v>
      </c>
      <c r="I160" s="220"/>
      <c r="J160" s="216"/>
      <c r="K160" s="216"/>
      <c r="L160" s="221"/>
      <c r="M160" s="222"/>
      <c r="N160" s="223"/>
      <c r="O160" s="223"/>
      <c r="P160" s="223"/>
      <c r="Q160" s="223"/>
      <c r="R160" s="223"/>
      <c r="S160" s="223"/>
      <c r="T160" s="224"/>
      <c r="AT160" s="225" t="s">
        <v>131</v>
      </c>
      <c r="AU160" s="225" t="s">
        <v>83</v>
      </c>
      <c r="AV160" s="14" t="s">
        <v>83</v>
      </c>
      <c r="AW160" s="14" t="s">
        <v>33</v>
      </c>
      <c r="AX160" s="14" t="s">
        <v>72</v>
      </c>
      <c r="AY160" s="225" t="s">
        <v>120</v>
      </c>
    </row>
    <row r="161" spans="2:51" s="14" customFormat="1" ht="11.25">
      <c r="B161" s="215"/>
      <c r="C161" s="216"/>
      <c r="D161" s="201" t="s">
        <v>131</v>
      </c>
      <c r="E161" s="217" t="s">
        <v>19</v>
      </c>
      <c r="F161" s="218" t="s">
        <v>177</v>
      </c>
      <c r="G161" s="216"/>
      <c r="H161" s="219">
        <v>10</v>
      </c>
      <c r="I161" s="220"/>
      <c r="J161" s="216"/>
      <c r="K161" s="216"/>
      <c r="L161" s="221"/>
      <c r="M161" s="222"/>
      <c r="N161" s="223"/>
      <c r="O161" s="223"/>
      <c r="P161" s="223"/>
      <c r="Q161" s="223"/>
      <c r="R161" s="223"/>
      <c r="S161" s="223"/>
      <c r="T161" s="224"/>
      <c r="AT161" s="225" t="s">
        <v>131</v>
      </c>
      <c r="AU161" s="225" t="s">
        <v>83</v>
      </c>
      <c r="AV161" s="14" t="s">
        <v>83</v>
      </c>
      <c r="AW161" s="14" t="s">
        <v>33</v>
      </c>
      <c r="AX161" s="14" t="s">
        <v>72</v>
      </c>
      <c r="AY161" s="225" t="s">
        <v>120</v>
      </c>
    </row>
    <row r="162" spans="2:51" s="14" customFormat="1" ht="11.25">
      <c r="B162" s="215"/>
      <c r="C162" s="216"/>
      <c r="D162" s="201" t="s">
        <v>131</v>
      </c>
      <c r="E162" s="217" t="s">
        <v>19</v>
      </c>
      <c r="F162" s="218" t="s">
        <v>178</v>
      </c>
      <c r="G162" s="216"/>
      <c r="H162" s="219">
        <v>10</v>
      </c>
      <c r="I162" s="220"/>
      <c r="J162" s="216"/>
      <c r="K162" s="216"/>
      <c r="L162" s="221"/>
      <c r="M162" s="222"/>
      <c r="N162" s="223"/>
      <c r="O162" s="223"/>
      <c r="P162" s="223"/>
      <c r="Q162" s="223"/>
      <c r="R162" s="223"/>
      <c r="S162" s="223"/>
      <c r="T162" s="224"/>
      <c r="AT162" s="225" t="s">
        <v>131</v>
      </c>
      <c r="AU162" s="225" t="s">
        <v>83</v>
      </c>
      <c r="AV162" s="14" t="s">
        <v>83</v>
      </c>
      <c r="AW162" s="14" t="s">
        <v>33</v>
      </c>
      <c r="AX162" s="14" t="s">
        <v>72</v>
      </c>
      <c r="AY162" s="225" t="s">
        <v>120</v>
      </c>
    </row>
    <row r="163" spans="2:51" s="14" customFormat="1" ht="11.25">
      <c r="B163" s="215"/>
      <c r="C163" s="216"/>
      <c r="D163" s="201" t="s">
        <v>131</v>
      </c>
      <c r="E163" s="217" t="s">
        <v>19</v>
      </c>
      <c r="F163" s="218" t="s">
        <v>179</v>
      </c>
      <c r="G163" s="216"/>
      <c r="H163" s="219">
        <v>25</v>
      </c>
      <c r="I163" s="220"/>
      <c r="J163" s="216"/>
      <c r="K163" s="216"/>
      <c r="L163" s="221"/>
      <c r="M163" s="222"/>
      <c r="N163" s="223"/>
      <c r="O163" s="223"/>
      <c r="P163" s="223"/>
      <c r="Q163" s="223"/>
      <c r="R163" s="223"/>
      <c r="S163" s="223"/>
      <c r="T163" s="224"/>
      <c r="AT163" s="225" t="s">
        <v>131</v>
      </c>
      <c r="AU163" s="225" t="s">
        <v>83</v>
      </c>
      <c r="AV163" s="14" t="s">
        <v>83</v>
      </c>
      <c r="AW163" s="14" t="s">
        <v>33</v>
      </c>
      <c r="AX163" s="14" t="s">
        <v>72</v>
      </c>
      <c r="AY163" s="225" t="s">
        <v>120</v>
      </c>
    </row>
    <row r="164" spans="2:51" s="15" customFormat="1" ht="11.25">
      <c r="B164" s="226"/>
      <c r="C164" s="227"/>
      <c r="D164" s="201" t="s">
        <v>131</v>
      </c>
      <c r="E164" s="228" t="s">
        <v>19</v>
      </c>
      <c r="F164" s="229" t="s">
        <v>136</v>
      </c>
      <c r="G164" s="227"/>
      <c r="H164" s="230">
        <v>34000</v>
      </c>
      <c r="I164" s="231"/>
      <c r="J164" s="227"/>
      <c r="K164" s="227"/>
      <c r="L164" s="232"/>
      <c r="M164" s="233"/>
      <c r="N164" s="234"/>
      <c r="O164" s="234"/>
      <c r="P164" s="234"/>
      <c r="Q164" s="234"/>
      <c r="R164" s="234"/>
      <c r="S164" s="234"/>
      <c r="T164" s="235"/>
      <c r="AT164" s="236" t="s">
        <v>131</v>
      </c>
      <c r="AU164" s="236" t="s">
        <v>83</v>
      </c>
      <c r="AV164" s="15" t="s">
        <v>127</v>
      </c>
      <c r="AW164" s="15" t="s">
        <v>33</v>
      </c>
      <c r="AX164" s="15" t="s">
        <v>80</v>
      </c>
      <c r="AY164" s="236" t="s">
        <v>120</v>
      </c>
    </row>
    <row r="165" spans="1:65" s="2" customFormat="1" ht="16.5" customHeight="1">
      <c r="A165" s="35"/>
      <c r="B165" s="36"/>
      <c r="C165" s="188" t="s">
        <v>184</v>
      </c>
      <c r="D165" s="188" t="s">
        <v>122</v>
      </c>
      <c r="E165" s="189" t="s">
        <v>185</v>
      </c>
      <c r="F165" s="190" t="s">
        <v>186</v>
      </c>
      <c r="G165" s="191" t="s">
        <v>125</v>
      </c>
      <c r="H165" s="192">
        <v>12</v>
      </c>
      <c r="I165" s="193"/>
      <c r="J165" s="194">
        <f>ROUND(I165*H165,2)</f>
        <v>0</v>
      </c>
      <c r="K165" s="190" t="s">
        <v>126</v>
      </c>
      <c r="L165" s="40"/>
      <c r="M165" s="195" t="s">
        <v>19</v>
      </c>
      <c r="N165" s="196" t="s">
        <v>43</v>
      </c>
      <c r="O165" s="65"/>
      <c r="P165" s="197">
        <f>O165*H165</f>
        <v>0</v>
      </c>
      <c r="Q165" s="197">
        <v>0</v>
      </c>
      <c r="R165" s="197">
        <f>Q165*H165</f>
        <v>0</v>
      </c>
      <c r="S165" s="197">
        <v>0</v>
      </c>
      <c r="T165" s="198">
        <f>S165*H165</f>
        <v>0</v>
      </c>
      <c r="U165" s="35"/>
      <c r="V165" s="35"/>
      <c r="W165" s="35"/>
      <c r="X165" s="35"/>
      <c r="Y165" s="35"/>
      <c r="Z165" s="35"/>
      <c r="AA165" s="35"/>
      <c r="AB165" s="35"/>
      <c r="AC165" s="35"/>
      <c r="AD165" s="35"/>
      <c r="AE165" s="35"/>
      <c r="AR165" s="199" t="s">
        <v>127</v>
      </c>
      <c r="AT165" s="199" t="s">
        <v>122</v>
      </c>
      <c r="AU165" s="199" t="s">
        <v>83</v>
      </c>
      <c r="AY165" s="18" t="s">
        <v>120</v>
      </c>
      <c r="BE165" s="200">
        <f>IF(N165="základní",J165,0)</f>
        <v>0</v>
      </c>
      <c r="BF165" s="200">
        <f>IF(N165="snížená",J165,0)</f>
        <v>0</v>
      </c>
      <c r="BG165" s="200">
        <f>IF(N165="zákl. přenesená",J165,0)</f>
        <v>0</v>
      </c>
      <c r="BH165" s="200">
        <f>IF(N165="sníž. přenesená",J165,0)</f>
        <v>0</v>
      </c>
      <c r="BI165" s="200">
        <f>IF(N165="nulová",J165,0)</f>
        <v>0</v>
      </c>
      <c r="BJ165" s="18" t="s">
        <v>80</v>
      </c>
      <c r="BK165" s="200">
        <f>ROUND(I165*H165,2)</f>
        <v>0</v>
      </c>
      <c r="BL165" s="18" t="s">
        <v>127</v>
      </c>
      <c r="BM165" s="199" t="s">
        <v>187</v>
      </c>
    </row>
    <row r="166" spans="1:47" s="2" customFormat="1" ht="68.25">
      <c r="A166" s="35"/>
      <c r="B166" s="36"/>
      <c r="C166" s="37"/>
      <c r="D166" s="201" t="s">
        <v>129</v>
      </c>
      <c r="E166" s="37"/>
      <c r="F166" s="202" t="s">
        <v>188</v>
      </c>
      <c r="G166" s="37"/>
      <c r="H166" s="37"/>
      <c r="I166" s="109"/>
      <c r="J166" s="37"/>
      <c r="K166" s="37"/>
      <c r="L166" s="40"/>
      <c r="M166" s="203"/>
      <c r="N166" s="204"/>
      <c r="O166" s="65"/>
      <c r="P166" s="65"/>
      <c r="Q166" s="65"/>
      <c r="R166" s="65"/>
      <c r="S166" s="65"/>
      <c r="T166" s="66"/>
      <c r="U166" s="35"/>
      <c r="V166" s="35"/>
      <c r="W166" s="35"/>
      <c r="X166" s="35"/>
      <c r="Y166" s="35"/>
      <c r="Z166" s="35"/>
      <c r="AA166" s="35"/>
      <c r="AB166" s="35"/>
      <c r="AC166" s="35"/>
      <c r="AD166" s="35"/>
      <c r="AE166" s="35"/>
      <c r="AT166" s="18" t="s">
        <v>129</v>
      </c>
      <c r="AU166" s="18" t="s">
        <v>83</v>
      </c>
    </row>
    <row r="167" spans="2:51" s="13" customFormat="1" ht="11.25">
      <c r="B167" s="205"/>
      <c r="C167" s="206"/>
      <c r="D167" s="201" t="s">
        <v>131</v>
      </c>
      <c r="E167" s="207" t="s">
        <v>19</v>
      </c>
      <c r="F167" s="208" t="s">
        <v>189</v>
      </c>
      <c r="G167" s="206"/>
      <c r="H167" s="207" t="s">
        <v>19</v>
      </c>
      <c r="I167" s="209"/>
      <c r="J167" s="206"/>
      <c r="K167" s="206"/>
      <c r="L167" s="210"/>
      <c r="M167" s="211"/>
      <c r="N167" s="212"/>
      <c r="O167" s="212"/>
      <c r="P167" s="212"/>
      <c r="Q167" s="212"/>
      <c r="R167" s="212"/>
      <c r="S167" s="212"/>
      <c r="T167" s="213"/>
      <c r="AT167" s="214" t="s">
        <v>131</v>
      </c>
      <c r="AU167" s="214" t="s">
        <v>83</v>
      </c>
      <c r="AV167" s="13" t="s">
        <v>80</v>
      </c>
      <c r="AW167" s="13" t="s">
        <v>33</v>
      </c>
      <c r="AX167" s="13" t="s">
        <v>72</v>
      </c>
      <c r="AY167" s="214" t="s">
        <v>120</v>
      </c>
    </row>
    <row r="168" spans="2:51" s="14" customFormat="1" ht="11.25">
      <c r="B168" s="215"/>
      <c r="C168" s="216"/>
      <c r="D168" s="201" t="s">
        <v>131</v>
      </c>
      <c r="E168" s="217" t="s">
        <v>19</v>
      </c>
      <c r="F168" s="218" t="s">
        <v>190</v>
      </c>
      <c r="G168" s="216"/>
      <c r="H168" s="219">
        <v>12</v>
      </c>
      <c r="I168" s="220"/>
      <c r="J168" s="216"/>
      <c r="K168" s="216"/>
      <c r="L168" s="221"/>
      <c r="M168" s="222"/>
      <c r="N168" s="223"/>
      <c r="O168" s="223"/>
      <c r="P168" s="223"/>
      <c r="Q168" s="223"/>
      <c r="R168" s="223"/>
      <c r="S168" s="223"/>
      <c r="T168" s="224"/>
      <c r="AT168" s="225" t="s">
        <v>131</v>
      </c>
      <c r="AU168" s="225" t="s">
        <v>83</v>
      </c>
      <c r="AV168" s="14" t="s">
        <v>83</v>
      </c>
      <c r="AW168" s="14" t="s">
        <v>33</v>
      </c>
      <c r="AX168" s="14" t="s">
        <v>80</v>
      </c>
      <c r="AY168" s="225" t="s">
        <v>120</v>
      </c>
    </row>
    <row r="169" spans="1:65" s="2" customFormat="1" ht="21.75" customHeight="1">
      <c r="A169" s="35"/>
      <c r="B169" s="36"/>
      <c r="C169" s="188" t="s">
        <v>191</v>
      </c>
      <c r="D169" s="188" t="s">
        <v>122</v>
      </c>
      <c r="E169" s="189" t="s">
        <v>192</v>
      </c>
      <c r="F169" s="190" t="s">
        <v>193</v>
      </c>
      <c r="G169" s="191" t="s">
        <v>194</v>
      </c>
      <c r="H169" s="192">
        <v>11</v>
      </c>
      <c r="I169" s="193"/>
      <c r="J169" s="194">
        <f>ROUND(I169*H169,2)</f>
        <v>0</v>
      </c>
      <c r="K169" s="190" t="s">
        <v>126</v>
      </c>
      <c r="L169" s="40"/>
      <c r="M169" s="195" t="s">
        <v>19</v>
      </c>
      <c r="N169" s="196" t="s">
        <v>43</v>
      </c>
      <c r="O169" s="65"/>
      <c r="P169" s="197">
        <f>O169*H169</f>
        <v>0</v>
      </c>
      <c r="Q169" s="197">
        <v>0</v>
      </c>
      <c r="R169" s="197">
        <f>Q169*H169</f>
        <v>0</v>
      </c>
      <c r="S169" s="197">
        <v>0</v>
      </c>
      <c r="T169" s="198">
        <f>S169*H169</f>
        <v>0</v>
      </c>
      <c r="U169" s="35"/>
      <c r="V169" s="35"/>
      <c r="W169" s="35"/>
      <c r="X169" s="35"/>
      <c r="Y169" s="35"/>
      <c r="Z169" s="35"/>
      <c r="AA169" s="35"/>
      <c r="AB169" s="35"/>
      <c r="AC169" s="35"/>
      <c r="AD169" s="35"/>
      <c r="AE169" s="35"/>
      <c r="AR169" s="199" t="s">
        <v>127</v>
      </c>
      <c r="AT169" s="199" t="s">
        <v>122</v>
      </c>
      <c r="AU169" s="199" t="s">
        <v>83</v>
      </c>
      <c r="AY169" s="18" t="s">
        <v>120</v>
      </c>
      <c r="BE169" s="200">
        <f>IF(N169="základní",J169,0)</f>
        <v>0</v>
      </c>
      <c r="BF169" s="200">
        <f>IF(N169="snížená",J169,0)</f>
        <v>0</v>
      </c>
      <c r="BG169" s="200">
        <f>IF(N169="zákl. přenesená",J169,0)</f>
        <v>0</v>
      </c>
      <c r="BH169" s="200">
        <f>IF(N169="sníž. přenesená",J169,0)</f>
        <v>0</v>
      </c>
      <c r="BI169" s="200">
        <f>IF(N169="nulová",J169,0)</f>
        <v>0</v>
      </c>
      <c r="BJ169" s="18" t="s">
        <v>80</v>
      </c>
      <c r="BK169" s="200">
        <f>ROUND(I169*H169,2)</f>
        <v>0</v>
      </c>
      <c r="BL169" s="18" t="s">
        <v>127</v>
      </c>
      <c r="BM169" s="199" t="s">
        <v>195</v>
      </c>
    </row>
    <row r="170" spans="1:47" s="2" customFormat="1" ht="117">
      <c r="A170" s="35"/>
      <c r="B170" s="36"/>
      <c r="C170" s="37"/>
      <c r="D170" s="201" t="s">
        <v>129</v>
      </c>
      <c r="E170" s="37"/>
      <c r="F170" s="202" t="s">
        <v>196</v>
      </c>
      <c r="G170" s="37"/>
      <c r="H170" s="37"/>
      <c r="I170" s="109"/>
      <c r="J170" s="37"/>
      <c r="K170" s="37"/>
      <c r="L170" s="40"/>
      <c r="M170" s="203"/>
      <c r="N170" s="204"/>
      <c r="O170" s="65"/>
      <c r="P170" s="65"/>
      <c r="Q170" s="65"/>
      <c r="R170" s="65"/>
      <c r="S170" s="65"/>
      <c r="T170" s="66"/>
      <c r="U170" s="35"/>
      <c r="V170" s="35"/>
      <c r="W170" s="35"/>
      <c r="X170" s="35"/>
      <c r="Y170" s="35"/>
      <c r="Z170" s="35"/>
      <c r="AA170" s="35"/>
      <c r="AB170" s="35"/>
      <c r="AC170" s="35"/>
      <c r="AD170" s="35"/>
      <c r="AE170" s="35"/>
      <c r="AT170" s="18" t="s">
        <v>129</v>
      </c>
      <c r="AU170" s="18" t="s">
        <v>83</v>
      </c>
    </row>
    <row r="171" spans="2:51" s="13" customFormat="1" ht="11.25">
      <c r="B171" s="205"/>
      <c r="C171" s="206"/>
      <c r="D171" s="201" t="s">
        <v>131</v>
      </c>
      <c r="E171" s="207" t="s">
        <v>19</v>
      </c>
      <c r="F171" s="208" t="s">
        <v>197</v>
      </c>
      <c r="G171" s="206"/>
      <c r="H171" s="207" t="s">
        <v>19</v>
      </c>
      <c r="I171" s="209"/>
      <c r="J171" s="206"/>
      <c r="K171" s="206"/>
      <c r="L171" s="210"/>
      <c r="M171" s="211"/>
      <c r="N171" s="212"/>
      <c r="O171" s="212"/>
      <c r="P171" s="212"/>
      <c r="Q171" s="212"/>
      <c r="R171" s="212"/>
      <c r="S171" s="212"/>
      <c r="T171" s="213"/>
      <c r="AT171" s="214" t="s">
        <v>131</v>
      </c>
      <c r="AU171" s="214" t="s">
        <v>83</v>
      </c>
      <c r="AV171" s="13" t="s">
        <v>80</v>
      </c>
      <c r="AW171" s="13" t="s">
        <v>33</v>
      </c>
      <c r="AX171" s="13" t="s">
        <v>72</v>
      </c>
      <c r="AY171" s="214" t="s">
        <v>120</v>
      </c>
    </row>
    <row r="172" spans="2:51" s="14" customFormat="1" ht="11.25">
      <c r="B172" s="215"/>
      <c r="C172" s="216"/>
      <c r="D172" s="201" t="s">
        <v>131</v>
      </c>
      <c r="E172" s="217" t="s">
        <v>19</v>
      </c>
      <c r="F172" s="218" t="s">
        <v>198</v>
      </c>
      <c r="G172" s="216"/>
      <c r="H172" s="219">
        <v>3</v>
      </c>
      <c r="I172" s="220"/>
      <c r="J172" s="216"/>
      <c r="K172" s="216"/>
      <c r="L172" s="221"/>
      <c r="M172" s="222"/>
      <c r="N172" s="223"/>
      <c r="O172" s="223"/>
      <c r="P172" s="223"/>
      <c r="Q172" s="223"/>
      <c r="R172" s="223"/>
      <c r="S172" s="223"/>
      <c r="T172" s="224"/>
      <c r="AT172" s="225" t="s">
        <v>131</v>
      </c>
      <c r="AU172" s="225" t="s">
        <v>83</v>
      </c>
      <c r="AV172" s="14" t="s">
        <v>83</v>
      </c>
      <c r="AW172" s="14" t="s">
        <v>33</v>
      </c>
      <c r="AX172" s="14" t="s">
        <v>72</v>
      </c>
      <c r="AY172" s="225" t="s">
        <v>120</v>
      </c>
    </row>
    <row r="173" spans="2:51" s="14" customFormat="1" ht="11.25">
      <c r="B173" s="215"/>
      <c r="C173" s="216"/>
      <c r="D173" s="201" t="s">
        <v>131</v>
      </c>
      <c r="E173" s="217" t="s">
        <v>19</v>
      </c>
      <c r="F173" s="218" t="s">
        <v>199</v>
      </c>
      <c r="G173" s="216"/>
      <c r="H173" s="219">
        <v>2</v>
      </c>
      <c r="I173" s="220"/>
      <c r="J173" s="216"/>
      <c r="K173" s="216"/>
      <c r="L173" s="221"/>
      <c r="M173" s="222"/>
      <c r="N173" s="223"/>
      <c r="O173" s="223"/>
      <c r="P173" s="223"/>
      <c r="Q173" s="223"/>
      <c r="R173" s="223"/>
      <c r="S173" s="223"/>
      <c r="T173" s="224"/>
      <c r="AT173" s="225" t="s">
        <v>131</v>
      </c>
      <c r="AU173" s="225" t="s">
        <v>83</v>
      </c>
      <c r="AV173" s="14" t="s">
        <v>83</v>
      </c>
      <c r="AW173" s="14" t="s">
        <v>33</v>
      </c>
      <c r="AX173" s="14" t="s">
        <v>72</v>
      </c>
      <c r="AY173" s="225" t="s">
        <v>120</v>
      </c>
    </row>
    <row r="174" spans="2:51" s="14" customFormat="1" ht="11.25">
      <c r="B174" s="215"/>
      <c r="C174" s="216"/>
      <c r="D174" s="201" t="s">
        <v>131</v>
      </c>
      <c r="E174" s="217" t="s">
        <v>19</v>
      </c>
      <c r="F174" s="218" t="s">
        <v>200</v>
      </c>
      <c r="G174" s="216"/>
      <c r="H174" s="219">
        <v>3</v>
      </c>
      <c r="I174" s="220"/>
      <c r="J174" s="216"/>
      <c r="K174" s="216"/>
      <c r="L174" s="221"/>
      <c r="M174" s="222"/>
      <c r="N174" s="223"/>
      <c r="O174" s="223"/>
      <c r="P174" s="223"/>
      <c r="Q174" s="223"/>
      <c r="R174" s="223"/>
      <c r="S174" s="223"/>
      <c r="T174" s="224"/>
      <c r="AT174" s="225" t="s">
        <v>131</v>
      </c>
      <c r="AU174" s="225" t="s">
        <v>83</v>
      </c>
      <c r="AV174" s="14" t="s">
        <v>83</v>
      </c>
      <c r="AW174" s="14" t="s">
        <v>33</v>
      </c>
      <c r="AX174" s="14" t="s">
        <v>72</v>
      </c>
      <c r="AY174" s="225" t="s">
        <v>120</v>
      </c>
    </row>
    <row r="175" spans="2:51" s="14" customFormat="1" ht="11.25">
      <c r="B175" s="215"/>
      <c r="C175" s="216"/>
      <c r="D175" s="201" t="s">
        <v>131</v>
      </c>
      <c r="E175" s="217" t="s">
        <v>19</v>
      </c>
      <c r="F175" s="218" t="s">
        <v>201</v>
      </c>
      <c r="G175" s="216"/>
      <c r="H175" s="219">
        <v>3</v>
      </c>
      <c r="I175" s="220"/>
      <c r="J175" s="216"/>
      <c r="K175" s="216"/>
      <c r="L175" s="221"/>
      <c r="M175" s="222"/>
      <c r="N175" s="223"/>
      <c r="O175" s="223"/>
      <c r="P175" s="223"/>
      <c r="Q175" s="223"/>
      <c r="R175" s="223"/>
      <c r="S175" s="223"/>
      <c r="T175" s="224"/>
      <c r="AT175" s="225" t="s">
        <v>131</v>
      </c>
      <c r="AU175" s="225" t="s">
        <v>83</v>
      </c>
      <c r="AV175" s="14" t="s">
        <v>83</v>
      </c>
      <c r="AW175" s="14" t="s">
        <v>33</v>
      </c>
      <c r="AX175" s="14" t="s">
        <v>72</v>
      </c>
      <c r="AY175" s="225" t="s">
        <v>120</v>
      </c>
    </row>
    <row r="176" spans="2:51" s="15" customFormat="1" ht="11.25">
      <c r="B176" s="226"/>
      <c r="C176" s="227"/>
      <c r="D176" s="201" t="s">
        <v>131</v>
      </c>
      <c r="E176" s="228" t="s">
        <v>19</v>
      </c>
      <c r="F176" s="229" t="s">
        <v>136</v>
      </c>
      <c r="G176" s="227"/>
      <c r="H176" s="230">
        <v>11</v>
      </c>
      <c r="I176" s="231"/>
      <c r="J176" s="227"/>
      <c r="K176" s="227"/>
      <c r="L176" s="232"/>
      <c r="M176" s="233"/>
      <c r="N176" s="234"/>
      <c r="O176" s="234"/>
      <c r="P176" s="234"/>
      <c r="Q176" s="234"/>
      <c r="R176" s="234"/>
      <c r="S176" s="234"/>
      <c r="T176" s="235"/>
      <c r="AT176" s="236" t="s">
        <v>131</v>
      </c>
      <c r="AU176" s="236" t="s">
        <v>83</v>
      </c>
      <c r="AV176" s="15" t="s">
        <v>127</v>
      </c>
      <c r="AW176" s="15" t="s">
        <v>33</v>
      </c>
      <c r="AX176" s="15" t="s">
        <v>80</v>
      </c>
      <c r="AY176" s="236" t="s">
        <v>120</v>
      </c>
    </row>
    <row r="177" spans="1:65" s="2" customFormat="1" ht="21.75" customHeight="1">
      <c r="A177" s="35"/>
      <c r="B177" s="36"/>
      <c r="C177" s="188" t="s">
        <v>202</v>
      </c>
      <c r="D177" s="188" t="s">
        <v>122</v>
      </c>
      <c r="E177" s="189" t="s">
        <v>203</v>
      </c>
      <c r="F177" s="190" t="s">
        <v>204</v>
      </c>
      <c r="G177" s="191" t="s">
        <v>194</v>
      </c>
      <c r="H177" s="192">
        <v>2.475</v>
      </c>
      <c r="I177" s="193"/>
      <c r="J177" s="194">
        <f>ROUND(I177*H177,2)</f>
        <v>0</v>
      </c>
      <c r="K177" s="190" t="s">
        <v>126</v>
      </c>
      <c r="L177" s="40"/>
      <c r="M177" s="195" t="s">
        <v>19</v>
      </c>
      <c r="N177" s="196" t="s">
        <v>43</v>
      </c>
      <c r="O177" s="65"/>
      <c r="P177" s="197">
        <f>O177*H177</f>
        <v>0</v>
      </c>
      <c r="Q177" s="197">
        <v>0</v>
      </c>
      <c r="R177" s="197">
        <f>Q177*H177</f>
        <v>0</v>
      </c>
      <c r="S177" s="197">
        <v>0</v>
      </c>
      <c r="T177" s="198">
        <f>S177*H177</f>
        <v>0</v>
      </c>
      <c r="U177" s="35"/>
      <c r="V177" s="35"/>
      <c r="W177" s="35"/>
      <c r="X177" s="35"/>
      <c r="Y177" s="35"/>
      <c r="Z177" s="35"/>
      <c r="AA177" s="35"/>
      <c r="AB177" s="35"/>
      <c r="AC177" s="35"/>
      <c r="AD177" s="35"/>
      <c r="AE177" s="35"/>
      <c r="AR177" s="199" t="s">
        <v>127</v>
      </c>
      <c r="AT177" s="199" t="s">
        <v>122</v>
      </c>
      <c r="AU177" s="199" t="s">
        <v>83</v>
      </c>
      <c r="AY177" s="18" t="s">
        <v>120</v>
      </c>
      <c r="BE177" s="200">
        <f>IF(N177="základní",J177,0)</f>
        <v>0</v>
      </c>
      <c r="BF177" s="200">
        <f>IF(N177="snížená",J177,0)</f>
        <v>0</v>
      </c>
      <c r="BG177" s="200">
        <f>IF(N177="zákl. přenesená",J177,0)</f>
        <v>0</v>
      </c>
      <c r="BH177" s="200">
        <f>IF(N177="sníž. přenesená",J177,0)</f>
        <v>0</v>
      </c>
      <c r="BI177" s="200">
        <f>IF(N177="nulová",J177,0)</f>
        <v>0</v>
      </c>
      <c r="BJ177" s="18" t="s">
        <v>80</v>
      </c>
      <c r="BK177" s="200">
        <f>ROUND(I177*H177,2)</f>
        <v>0</v>
      </c>
      <c r="BL177" s="18" t="s">
        <v>127</v>
      </c>
      <c r="BM177" s="199" t="s">
        <v>205</v>
      </c>
    </row>
    <row r="178" spans="1:47" s="2" customFormat="1" ht="48.75">
      <c r="A178" s="35"/>
      <c r="B178" s="36"/>
      <c r="C178" s="37"/>
      <c r="D178" s="201" t="s">
        <v>129</v>
      </c>
      <c r="E178" s="37"/>
      <c r="F178" s="202" t="s">
        <v>206</v>
      </c>
      <c r="G178" s="37"/>
      <c r="H178" s="37"/>
      <c r="I178" s="109"/>
      <c r="J178" s="37"/>
      <c r="K178" s="37"/>
      <c r="L178" s="40"/>
      <c r="M178" s="203"/>
      <c r="N178" s="204"/>
      <c r="O178" s="65"/>
      <c r="P178" s="65"/>
      <c r="Q178" s="65"/>
      <c r="R178" s="65"/>
      <c r="S178" s="65"/>
      <c r="T178" s="66"/>
      <c r="U178" s="35"/>
      <c r="V178" s="35"/>
      <c r="W178" s="35"/>
      <c r="X178" s="35"/>
      <c r="Y178" s="35"/>
      <c r="Z178" s="35"/>
      <c r="AA178" s="35"/>
      <c r="AB178" s="35"/>
      <c r="AC178" s="35"/>
      <c r="AD178" s="35"/>
      <c r="AE178" s="35"/>
      <c r="AT178" s="18" t="s">
        <v>129</v>
      </c>
      <c r="AU178" s="18" t="s">
        <v>83</v>
      </c>
    </row>
    <row r="179" spans="2:51" s="13" customFormat="1" ht="11.25">
      <c r="B179" s="205"/>
      <c r="C179" s="206"/>
      <c r="D179" s="201" t="s">
        <v>131</v>
      </c>
      <c r="E179" s="207" t="s">
        <v>19</v>
      </c>
      <c r="F179" s="208" t="s">
        <v>207</v>
      </c>
      <c r="G179" s="206"/>
      <c r="H179" s="207" t="s">
        <v>19</v>
      </c>
      <c r="I179" s="209"/>
      <c r="J179" s="206"/>
      <c r="K179" s="206"/>
      <c r="L179" s="210"/>
      <c r="M179" s="211"/>
      <c r="N179" s="212"/>
      <c r="O179" s="212"/>
      <c r="P179" s="212"/>
      <c r="Q179" s="212"/>
      <c r="R179" s="212"/>
      <c r="S179" s="212"/>
      <c r="T179" s="213"/>
      <c r="AT179" s="214" t="s">
        <v>131</v>
      </c>
      <c r="AU179" s="214" t="s">
        <v>83</v>
      </c>
      <c r="AV179" s="13" t="s">
        <v>80</v>
      </c>
      <c r="AW179" s="13" t="s">
        <v>33</v>
      </c>
      <c r="AX179" s="13" t="s">
        <v>72</v>
      </c>
      <c r="AY179" s="214" t="s">
        <v>120</v>
      </c>
    </row>
    <row r="180" spans="2:51" s="14" customFormat="1" ht="11.25">
      <c r="B180" s="215"/>
      <c r="C180" s="216"/>
      <c r="D180" s="201" t="s">
        <v>131</v>
      </c>
      <c r="E180" s="217" t="s">
        <v>19</v>
      </c>
      <c r="F180" s="218" t="s">
        <v>208</v>
      </c>
      <c r="G180" s="216"/>
      <c r="H180" s="219">
        <v>2.475</v>
      </c>
      <c r="I180" s="220"/>
      <c r="J180" s="216"/>
      <c r="K180" s="216"/>
      <c r="L180" s="221"/>
      <c r="M180" s="222"/>
      <c r="N180" s="223"/>
      <c r="O180" s="223"/>
      <c r="P180" s="223"/>
      <c r="Q180" s="223"/>
      <c r="R180" s="223"/>
      <c r="S180" s="223"/>
      <c r="T180" s="224"/>
      <c r="AT180" s="225" t="s">
        <v>131</v>
      </c>
      <c r="AU180" s="225" t="s">
        <v>83</v>
      </c>
      <c r="AV180" s="14" t="s">
        <v>83</v>
      </c>
      <c r="AW180" s="14" t="s">
        <v>33</v>
      </c>
      <c r="AX180" s="14" t="s">
        <v>80</v>
      </c>
      <c r="AY180" s="225" t="s">
        <v>120</v>
      </c>
    </row>
    <row r="181" spans="1:65" s="2" customFormat="1" ht="21.75" customHeight="1">
      <c r="A181" s="35"/>
      <c r="B181" s="36"/>
      <c r="C181" s="188" t="s">
        <v>209</v>
      </c>
      <c r="D181" s="188" t="s">
        <v>122</v>
      </c>
      <c r="E181" s="189" t="s">
        <v>210</v>
      </c>
      <c r="F181" s="190" t="s">
        <v>211</v>
      </c>
      <c r="G181" s="191" t="s">
        <v>194</v>
      </c>
      <c r="H181" s="192">
        <v>1.5</v>
      </c>
      <c r="I181" s="193"/>
      <c r="J181" s="194">
        <f>ROUND(I181*H181,2)</f>
        <v>0</v>
      </c>
      <c r="K181" s="190" t="s">
        <v>126</v>
      </c>
      <c r="L181" s="40"/>
      <c r="M181" s="195" t="s">
        <v>19</v>
      </c>
      <c r="N181" s="196" t="s">
        <v>43</v>
      </c>
      <c r="O181" s="65"/>
      <c r="P181" s="197">
        <f>O181*H181</f>
        <v>0</v>
      </c>
      <c r="Q181" s="197">
        <v>0</v>
      </c>
      <c r="R181" s="197">
        <f>Q181*H181</f>
        <v>0</v>
      </c>
      <c r="S181" s="197">
        <v>0</v>
      </c>
      <c r="T181" s="198">
        <f>S181*H181</f>
        <v>0</v>
      </c>
      <c r="U181" s="35"/>
      <c r="V181" s="35"/>
      <c r="W181" s="35"/>
      <c r="X181" s="35"/>
      <c r="Y181" s="35"/>
      <c r="Z181" s="35"/>
      <c r="AA181" s="35"/>
      <c r="AB181" s="35"/>
      <c r="AC181" s="35"/>
      <c r="AD181" s="35"/>
      <c r="AE181" s="35"/>
      <c r="AR181" s="199" t="s">
        <v>127</v>
      </c>
      <c r="AT181" s="199" t="s">
        <v>122</v>
      </c>
      <c r="AU181" s="199" t="s">
        <v>83</v>
      </c>
      <c r="AY181" s="18" t="s">
        <v>120</v>
      </c>
      <c r="BE181" s="200">
        <f>IF(N181="základní",J181,0)</f>
        <v>0</v>
      </c>
      <c r="BF181" s="200">
        <f>IF(N181="snížená",J181,0)</f>
        <v>0</v>
      </c>
      <c r="BG181" s="200">
        <f>IF(N181="zákl. přenesená",J181,0)</f>
        <v>0</v>
      </c>
      <c r="BH181" s="200">
        <f>IF(N181="sníž. přenesená",J181,0)</f>
        <v>0</v>
      </c>
      <c r="BI181" s="200">
        <f>IF(N181="nulová",J181,0)</f>
        <v>0</v>
      </c>
      <c r="BJ181" s="18" t="s">
        <v>80</v>
      </c>
      <c r="BK181" s="200">
        <f>ROUND(I181*H181,2)</f>
        <v>0</v>
      </c>
      <c r="BL181" s="18" t="s">
        <v>127</v>
      </c>
      <c r="BM181" s="199" t="s">
        <v>212</v>
      </c>
    </row>
    <row r="182" spans="1:47" s="2" customFormat="1" ht="39">
      <c r="A182" s="35"/>
      <c r="B182" s="36"/>
      <c r="C182" s="37"/>
      <c r="D182" s="201" t="s">
        <v>129</v>
      </c>
      <c r="E182" s="37"/>
      <c r="F182" s="202" t="s">
        <v>213</v>
      </c>
      <c r="G182" s="37"/>
      <c r="H182" s="37"/>
      <c r="I182" s="109"/>
      <c r="J182" s="37"/>
      <c r="K182" s="37"/>
      <c r="L182" s="40"/>
      <c r="M182" s="203"/>
      <c r="N182" s="204"/>
      <c r="O182" s="65"/>
      <c r="P182" s="65"/>
      <c r="Q182" s="65"/>
      <c r="R182" s="65"/>
      <c r="S182" s="65"/>
      <c r="T182" s="66"/>
      <c r="U182" s="35"/>
      <c r="V182" s="35"/>
      <c r="W182" s="35"/>
      <c r="X182" s="35"/>
      <c r="Y182" s="35"/>
      <c r="Z182" s="35"/>
      <c r="AA182" s="35"/>
      <c r="AB182" s="35"/>
      <c r="AC182" s="35"/>
      <c r="AD182" s="35"/>
      <c r="AE182" s="35"/>
      <c r="AT182" s="18" t="s">
        <v>129</v>
      </c>
      <c r="AU182" s="18" t="s">
        <v>83</v>
      </c>
    </row>
    <row r="183" spans="2:51" s="14" customFormat="1" ht="11.25">
      <c r="B183" s="215"/>
      <c r="C183" s="216"/>
      <c r="D183" s="201" t="s">
        <v>131</v>
      </c>
      <c r="E183" s="217" t="s">
        <v>19</v>
      </c>
      <c r="F183" s="218" t="s">
        <v>214</v>
      </c>
      <c r="G183" s="216"/>
      <c r="H183" s="219">
        <v>1.5</v>
      </c>
      <c r="I183" s="220"/>
      <c r="J183" s="216"/>
      <c r="K183" s="216"/>
      <c r="L183" s="221"/>
      <c r="M183" s="222"/>
      <c r="N183" s="223"/>
      <c r="O183" s="223"/>
      <c r="P183" s="223"/>
      <c r="Q183" s="223"/>
      <c r="R183" s="223"/>
      <c r="S183" s="223"/>
      <c r="T183" s="224"/>
      <c r="AT183" s="225" t="s">
        <v>131</v>
      </c>
      <c r="AU183" s="225" t="s">
        <v>83</v>
      </c>
      <c r="AV183" s="14" t="s">
        <v>83</v>
      </c>
      <c r="AW183" s="14" t="s">
        <v>33</v>
      </c>
      <c r="AX183" s="14" t="s">
        <v>80</v>
      </c>
      <c r="AY183" s="225" t="s">
        <v>120</v>
      </c>
    </row>
    <row r="184" spans="1:65" s="2" customFormat="1" ht="33" customHeight="1">
      <c r="A184" s="35"/>
      <c r="B184" s="36"/>
      <c r="C184" s="188" t="s">
        <v>215</v>
      </c>
      <c r="D184" s="188" t="s">
        <v>122</v>
      </c>
      <c r="E184" s="189" t="s">
        <v>216</v>
      </c>
      <c r="F184" s="190" t="s">
        <v>217</v>
      </c>
      <c r="G184" s="191" t="s">
        <v>194</v>
      </c>
      <c r="H184" s="192">
        <v>11</v>
      </c>
      <c r="I184" s="193"/>
      <c r="J184" s="194">
        <f>ROUND(I184*H184,2)</f>
        <v>0</v>
      </c>
      <c r="K184" s="190" t="s">
        <v>126</v>
      </c>
      <c r="L184" s="40"/>
      <c r="M184" s="195" t="s">
        <v>19</v>
      </c>
      <c r="N184" s="196" t="s">
        <v>43</v>
      </c>
      <c r="O184" s="65"/>
      <c r="P184" s="197">
        <f>O184*H184</f>
        <v>0</v>
      </c>
      <c r="Q184" s="197">
        <v>0</v>
      </c>
      <c r="R184" s="197">
        <f>Q184*H184</f>
        <v>0</v>
      </c>
      <c r="S184" s="197">
        <v>0</v>
      </c>
      <c r="T184" s="198">
        <f>S184*H184</f>
        <v>0</v>
      </c>
      <c r="U184" s="35"/>
      <c r="V184" s="35"/>
      <c r="W184" s="35"/>
      <c r="X184" s="35"/>
      <c r="Y184" s="35"/>
      <c r="Z184" s="35"/>
      <c r="AA184" s="35"/>
      <c r="AB184" s="35"/>
      <c r="AC184" s="35"/>
      <c r="AD184" s="35"/>
      <c r="AE184" s="35"/>
      <c r="AR184" s="199" t="s">
        <v>127</v>
      </c>
      <c r="AT184" s="199" t="s">
        <v>122</v>
      </c>
      <c r="AU184" s="199" t="s">
        <v>83</v>
      </c>
      <c r="AY184" s="18" t="s">
        <v>120</v>
      </c>
      <c r="BE184" s="200">
        <f>IF(N184="základní",J184,0)</f>
        <v>0</v>
      </c>
      <c r="BF184" s="200">
        <f>IF(N184="snížená",J184,0)</f>
        <v>0</v>
      </c>
      <c r="BG184" s="200">
        <f>IF(N184="zákl. přenesená",J184,0)</f>
        <v>0</v>
      </c>
      <c r="BH184" s="200">
        <f>IF(N184="sníž. přenesená",J184,0)</f>
        <v>0</v>
      </c>
      <c r="BI184" s="200">
        <f>IF(N184="nulová",J184,0)</f>
        <v>0</v>
      </c>
      <c r="BJ184" s="18" t="s">
        <v>80</v>
      </c>
      <c r="BK184" s="200">
        <f>ROUND(I184*H184,2)</f>
        <v>0</v>
      </c>
      <c r="BL184" s="18" t="s">
        <v>127</v>
      </c>
      <c r="BM184" s="199" t="s">
        <v>218</v>
      </c>
    </row>
    <row r="185" spans="1:47" s="2" customFormat="1" ht="58.5">
      <c r="A185" s="35"/>
      <c r="B185" s="36"/>
      <c r="C185" s="37"/>
      <c r="D185" s="201" t="s">
        <v>129</v>
      </c>
      <c r="E185" s="37"/>
      <c r="F185" s="202" t="s">
        <v>219</v>
      </c>
      <c r="G185" s="37"/>
      <c r="H185" s="37"/>
      <c r="I185" s="109"/>
      <c r="J185" s="37"/>
      <c r="K185" s="37"/>
      <c r="L185" s="40"/>
      <c r="M185" s="203"/>
      <c r="N185" s="204"/>
      <c r="O185" s="65"/>
      <c r="P185" s="65"/>
      <c r="Q185" s="65"/>
      <c r="R185" s="65"/>
      <c r="S185" s="65"/>
      <c r="T185" s="66"/>
      <c r="U185" s="35"/>
      <c r="V185" s="35"/>
      <c r="W185" s="35"/>
      <c r="X185" s="35"/>
      <c r="Y185" s="35"/>
      <c r="Z185" s="35"/>
      <c r="AA185" s="35"/>
      <c r="AB185" s="35"/>
      <c r="AC185" s="35"/>
      <c r="AD185" s="35"/>
      <c r="AE185" s="35"/>
      <c r="AT185" s="18" t="s">
        <v>129</v>
      </c>
      <c r="AU185" s="18" t="s">
        <v>83</v>
      </c>
    </row>
    <row r="186" spans="2:51" s="14" customFormat="1" ht="11.25">
      <c r="B186" s="215"/>
      <c r="C186" s="216"/>
      <c r="D186" s="201" t="s">
        <v>131</v>
      </c>
      <c r="E186" s="217" t="s">
        <v>19</v>
      </c>
      <c r="F186" s="218" t="s">
        <v>220</v>
      </c>
      <c r="G186" s="216"/>
      <c r="H186" s="219">
        <v>11</v>
      </c>
      <c r="I186" s="220"/>
      <c r="J186" s="216"/>
      <c r="K186" s="216"/>
      <c r="L186" s="221"/>
      <c r="M186" s="222"/>
      <c r="N186" s="223"/>
      <c r="O186" s="223"/>
      <c r="P186" s="223"/>
      <c r="Q186" s="223"/>
      <c r="R186" s="223"/>
      <c r="S186" s="223"/>
      <c r="T186" s="224"/>
      <c r="AT186" s="225" t="s">
        <v>131</v>
      </c>
      <c r="AU186" s="225" t="s">
        <v>83</v>
      </c>
      <c r="AV186" s="14" t="s">
        <v>83</v>
      </c>
      <c r="AW186" s="14" t="s">
        <v>33</v>
      </c>
      <c r="AX186" s="14" t="s">
        <v>80</v>
      </c>
      <c r="AY186" s="225" t="s">
        <v>120</v>
      </c>
    </row>
    <row r="187" spans="2:51" s="13" customFormat="1" ht="11.25">
      <c r="B187" s="205"/>
      <c r="C187" s="206"/>
      <c r="D187" s="201" t="s">
        <v>131</v>
      </c>
      <c r="E187" s="207" t="s">
        <v>19</v>
      </c>
      <c r="F187" s="208" t="s">
        <v>221</v>
      </c>
      <c r="G187" s="206"/>
      <c r="H187" s="207" t="s">
        <v>19</v>
      </c>
      <c r="I187" s="209"/>
      <c r="J187" s="206"/>
      <c r="K187" s="206"/>
      <c r="L187" s="210"/>
      <c r="M187" s="211"/>
      <c r="N187" s="212"/>
      <c r="O187" s="212"/>
      <c r="P187" s="212"/>
      <c r="Q187" s="212"/>
      <c r="R187" s="212"/>
      <c r="S187" s="212"/>
      <c r="T187" s="213"/>
      <c r="AT187" s="214" t="s">
        <v>131</v>
      </c>
      <c r="AU187" s="214" t="s">
        <v>83</v>
      </c>
      <c r="AV187" s="13" t="s">
        <v>80</v>
      </c>
      <c r="AW187" s="13" t="s">
        <v>33</v>
      </c>
      <c r="AX187" s="13" t="s">
        <v>72</v>
      </c>
      <c r="AY187" s="214" t="s">
        <v>120</v>
      </c>
    </row>
    <row r="188" spans="1:65" s="2" customFormat="1" ht="33" customHeight="1">
      <c r="A188" s="35"/>
      <c r="B188" s="36"/>
      <c r="C188" s="188" t="s">
        <v>222</v>
      </c>
      <c r="D188" s="188" t="s">
        <v>122</v>
      </c>
      <c r="E188" s="189" t="s">
        <v>223</v>
      </c>
      <c r="F188" s="190" t="s">
        <v>224</v>
      </c>
      <c r="G188" s="191" t="s">
        <v>194</v>
      </c>
      <c r="H188" s="192">
        <v>33</v>
      </c>
      <c r="I188" s="193"/>
      <c r="J188" s="194">
        <f>ROUND(I188*H188,2)</f>
        <v>0</v>
      </c>
      <c r="K188" s="190" t="s">
        <v>126</v>
      </c>
      <c r="L188" s="40"/>
      <c r="M188" s="195" t="s">
        <v>19</v>
      </c>
      <c r="N188" s="196" t="s">
        <v>43</v>
      </c>
      <c r="O188" s="65"/>
      <c r="P188" s="197">
        <f>O188*H188</f>
        <v>0</v>
      </c>
      <c r="Q188" s="197">
        <v>0</v>
      </c>
      <c r="R188" s="197">
        <f>Q188*H188</f>
        <v>0</v>
      </c>
      <c r="S188" s="197">
        <v>0</v>
      </c>
      <c r="T188" s="198">
        <f>S188*H188</f>
        <v>0</v>
      </c>
      <c r="U188" s="35"/>
      <c r="V188" s="35"/>
      <c r="W188" s="35"/>
      <c r="X188" s="35"/>
      <c r="Y188" s="35"/>
      <c r="Z188" s="35"/>
      <c r="AA188" s="35"/>
      <c r="AB188" s="35"/>
      <c r="AC188" s="35"/>
      <c r="AD188" s="35"/>
      <c r="AE188" s="35"/>
      <c r="AR188" s="199" t="s">
        <v>127</v>
      </c>
      <c r="AT188" s="199" t="s">
        <v>122</v>
      </c>
      <c r="AU188" s="199" t="s">
        <v>83</v>
      </c>
      <c r="AY188" s="18" t="s">
        <v>120</v>
      </c>
      <c r="BE188" s="200">
        <f>IF(N188="základní",J188,0)</f>
        <v>0</v>
      </c>
      <c r="BF188" s="200">
        <f>IF(N188="snížená",J188,0)</f>
        <v>0</v>
      </c>
      <c r="BG188" s="200">
        <f>IF(N188="zákl. přenesená",J188,0)</f>
        <v>0</v>
      </c>
      <c r="BH188" s="200">
        <f>IF(N188="sníž. přenesená",J188,0)</f>
        <v>0</v>
      </c>
      <c r="BI188" s="200">
        <f>IF(N188="nulová",J188,0)</f>
        <v>0</v>
      </c>
      <c r="BJ188" s="18" t="s">
        <v>80</v>
      </c>
      <c r="BK188" s="200">
        <f>ROUND(I188*H188,2)</f>
        <v>0</v>
      </c>
      <c r="BL188" s="18" t="s">
        <v>127</v>
      </c>
      <c r="BM188" s="199" t="s">
        <v>225</v>
      </c>
    </row>
    <row r="189" spans="1:47" s="2" customFormat="1" ht="87.75">
      <c r="A189" s="35"/>
      <c r="B189" s="36"/>
      <c r="C189" s="37"/>
      <c r="D189" s="201" t="s">
        <v>129</v>
      </c>
      <c r="E189" s="37"/>
      <c r="F189" s="202" t="s">
        <v>226</v>
      </c>
      <c r="G189" s="37"/>
      <c r="H189" s="37"/>
      <c r="I189" s="109"/>
      <c r="J189" s="37"/>
      <c r="K189" s="37"/>
      <c r="L189" s="40"/>
      <c r="M189" s="203"/>
      <c r="N189" s="204"/>
      <c r="O189" s="65"/>
      <c r="P189" s="65"/>
      <c r="Q189" s="65"/>
      <c r="R189" s="65"/>
      <c r="S189" s="65"/>
      <c r="T189" s="66"/>
      <c r="U189" s="35"/>
      <c r="V189" s="35"/>
      <c r="W189" s="35"/>
      <c r="X189" s="35"/>
      <c r="Y189" s="35"/>
      <c r="Z189" s="35"/>
      <c r="AA189" s="35"/>
      <c r="AB189" s="35"/>
      <c r="AC189" s="35"/>
      <c r="AD189" s="35"/>
      <c r="AE189" s="35"/>
      <c r="AT189" s="18" t="s">
        <v>129</v>
      </c>
      <c r="AU189" s="18" t="s">
        <v>83</v>
      </c>
    </row>
    <row r="190" spans="2:51" s="13" customFormat="1" ht="11.25">
      <c r="B190" s="205"/>
      <c r="C190" s="206"/>
      <c r="D190" s="201" t="s">
        <v>131</v>
      </c>
      <c r="E190" s="207" t="s">
        <v>19</v>
      </c>
      <c r="F190" s="208" t="s">
        <v>227</v>
      </c>
      <c r="G190" s="206"/>
      <c r="H190" s="207" t="s">
        <v>19</v>
      </c>
      <c r="I190" s="209"/>
      <c r="J190" s="206"/>
      <c r="K190" s="206"/>
      <c r="L190" s="210"/>
      <c r="M190" s="211"/>
      <c r="N190" s="212"/>
      <c r="O190" s="212"/>
      <c r="P190" s="212"/>
      <c r="Q190" s="212"/>
      <c r="R190" s="212"/>
      <c r="S190" s="212"/>
      <c r="T190" s="213"/>
      <c r="AT190" s="214" t="s">
        <v>131</v>
      </c>
      <c r="AU190" s="214" t="s">
        <v>83</v>
      </c>
      <c r="AV190" s="13" t="s">
        <v>80</v>
      </c>
      <c r="AW190" s="13" t="s">
        <v>33</v>
      </c>
      <c r="AX190" s="13" t="s">
        <v>72</v>
      </c>
      <c r="AY190" s="214" t="s">
        <v>120</v>
      </c>
    </row>
    <row r="191" spans="2:51" s="14" customFormat="1" ht="11.25">
      <c r="B191" s="215"/>
      <c r="C191" s="216"/>
      <c r="D191" s="201" t="s">
        <v>131</v>
      </c>
      <c r="E191" s="217" t="s">
        <v>19</v>
      </c>
      <c r="F191" s="218" t="s">
        <v>228</v>
      </c>
      <c r="G191" s="216"/>
      <c r="H191" s="219">
        <v>11</v>
      </c>
      <c r="I191" s="220"/>
      <c r="J191" s="216"/>
      <c r="K191" s="216"/>
      <c r="L191" s="221"/>
      <c r="M191" s="222"/>
      <c r="N191" s="223"/>
      <c r="O191" s="223"/>
      <c r="P191" s="223"/>
      <c r="Q191" s="223"/>
      <c r="R191" s="223"/>
      <c r="S191" s="223"/>
      <c r="T191" s="224"/>
      <c r="AT191" s="225" t="s">
        <v>131</v>
      </c>
      <c r="AU191" s="225" t="s">
        <v>83</v>
      </c>
      <c r="AV191" s="14" t="s">
        <v>83</v>
      </c>
      <c r="AW191" s="14" t="s">
        <v>33</v>
      </c>
      <c r="AX191" s="14" t="s">
        <v>72</v>
      </c>
      <c r="AY191" s="225" t="s">
        <v>120</v>
      </c>
    </row>
    <row r="192" spans="2:51" s="14" customFormat="1" ht="11.25">
      <c r="B192" s="215"/>
      <c r="C192" s="216"/>
      <c r="D192" s="201" t="s">
        <v>131</v>
      </c>
      <c r="E192" s="217" t="s">
        <v>19</v>
      </c>
      <c r="F192" s="218" t="s">
        <v>229</v>
      </c>
      <c r="G192" s="216"/>
      <c r="H192" s="219">
        <v>11</v>
      </c>
      <c r="I192" s="220"/>
      <c r="J192" s="216"/>
      <c r="K192" s="216"/>
      <c r="L192" s="221"/>
      <c r="M192" s="222"/>
      <c r="N192" s="223"/>
      <c r="O192" s="223"/>
      <c r="P192" s="223"/>
      <c r="Q192" s="223"/>
      <c r="R192" s="223"/>
      <c r="S192" s="223"/>
      <c r="T192" s="224"/>
      <c r="AT192" s="225" t="s">
        <v>131</v>
      </c>
      <c r="AU192" s="225" t="s">
        <v>83</v>
      </c>
      <c r="AV192" s="14" t="s">
        <v>83</v>
      </c>
      <c r="AW192" s="14" t="s">
        <v>33</v>
      </c>
      <c r="AX192" s="14" t="s">
        <v>72</v>
      </c>
      <c r="AY192" s="225" t="s">
        <v>120</v>
      </c>
    </row>
    <row r="193" spans="2:51" s="14" customFormat="1" ht="11.25">
      <c r="B193" s="215"/>
      <c r="C193" s="216"/>
      <c r="D193" s="201" t="s">
        <v>131</v>
      </c>
      <c r="E193" s="217" t="s">
        <v>19</v>
      </c>
      <c r="F193" s="218" t="s">
        <v>230</v>
      </c>
      <c r="G193" s="216"/>
      <c r="H193" s="219">
        <v>11</v>
      </c>
      <c r="I193" s="220"/>
      <c r="J193" s="216"/>
      <c r="K193" s="216"/>
      <c r="L193" s="221"/>
      <c r="M193" s="222"/>
      <c r="N193" s="223"/>
      <c r="O193" s="223"/>
      <c r="P193" s="223"/>
      <c r="Q193" s="223"/>
      <c r="R193" s="223"/>
      <c r="S193" s="223"/>
      <c r="T193" s="224"/>
      <c r="AT193" s="225" t="s">
        <v>131</v>
      </c>
      <c r="AU193" s="225" t="s">
        <v>83</v>
      </c>
      <c r="AV193" s="14" t="s">
        <v>83</v>
      </c>
      <c r="AW193" s="14" t="s">
        <v>33</v>
      </c>
      <c r="AX193" s="14" t="s">
        <v>72</v>
      </c>
      <c r="AY193" s="225" t="s">
        <v>120</v>
      </c>
    </row>
    <row r="194" spans="2:51" s="15" customFormat="1" ht="11.25">
      <c r="B194" s="226"/>
      <c r="C194" s="227"/>
      <c r="D194" s="201" t="s">
        <v>131</v>
      </c>
      <c r="E194" s="228" t="s">
        <v>19</v>
      </c>
      <c r="F194" s="229" t="s">
        <v>136</v>
      </c>
      <c r="G194" s="227"/>
      <c r="H194" s="230">
        <v>33</v>
      </c>
      <c r="I194" s="231"/>
      <c r="J194" s="227"/>
      <c r="K194" s="227"/>
      <c r="L194" s="232"/>
      <c r="M194" s="233"/>
      <c r="N194" s="234"/>
      <c r="O194" s="234"/>
      <c r="P194" s="234"/>
      <c r="Q194" s="234"/>
      <c r="R194" s="234"/>
      <c r="S194" s="234"/>
      <c r="T194" s="235"/>
      <c r="AT194" s="236" t="s">
        <v>131</v>
      </c>
      <c r="AU194" s="236" t="s">
        <v>83</v>
      </c>
      <c r="AV194" s="15" t="s">
        <v>127</v>
      </c>
      <c r="AW194" s="15" t="s">
        <v>33</v>
      </c>
      <c r="AX194" s="15" t="s">
        <v>80</v>
      </c>
      <c r="AY194" s="236" t="s">
        <v>120</v>
      </c>
    </row>
    <row r="195" spans="1:65" s="2" customFormat="1" ht="16.5" customHeight="1">
      <c r="A195" s="35"/>
      <c r="B195" s="36"/>
      <c r="C195" s="237" t="s">
        <v>231</v>
      </c>
      <c r="D195" s="237" t="s">
        <v>232</v>
      </c>
      <c r="E195" s="238" t="s">
        <v>233</v>
      </c>
      <c r="F195" s="239" t="s">
        <v>234</v>
      </c>
      <c r="G195" s="240" t="s">
        <v>235</v>
      </c>
      <c r="H195" s="241">
        <v>66</v>
      </c>
      <c r="I195" s="242"/>
      <c r="J195" s="243">
        <f>ROUND(I195*H195,2)</f>
        <v>0</v>
      </c>
      <c r="K195" s="239" t="s">
        <v>19</v>
      </c>
      <c r="L195" s="244"/>
      <c r="M195" s="245" t="s">
        <v>19</v>
      </c>
      <c r="N195" s="246" t="s">
        <v>43</v>
      </c>
      <c r="O195" s="65"/>
      <c r="P195" s="197">
        <f>O195*H195</f>
        <v>0</v>
      </c>
      <c r="Q195" s="197">
        <v>1</v>
      </c>
      <c r="R195" s="197">
        <f>Q195*H195</f>
        <v>66</v>
      </c>
      <c r="S195" s="197">
        <v>0</v>
      </c>
      <c r="T195" s="198">
        <f>S195*H195</f>
        <v>0</v>
      </c>
      <c r="U195" s="35"/>
      <c r="V195" s="35"/>
      <c r="W195" s="35"/>
      <c r="X195" s="35"/>
      <c r="Y195" s="35"/>
      <c r="Z195" s="35"/>
      <c r="AA195" s="35"/>
      <c r="AB195" s="35"/>
      <c r="AC195" s="35"/>
      <c r="AD195" s="35"/>
      <c r="AE195" s="35"/>
      <c r="AR195" s="199" t="s">
        <v>191</v>
      </c>
      <c r="AT195" s="199" t="s">
        <v>232</v>
      </c>
      <c r="AU195" s="199" t="s">
        <v>83</v>
      </c>
      <c r="AY195" s="18" t="s">
        <v>120</v>
      </c>
      <c r="BE195" s="200">
        <f>IF(N195="základní",J195,0)</f>
        <v>0</v>
      </c>
      <c r="BF195" s="200">
        <f>IF(N195="snížená",J195,0)</f>
        <v>0</v>
      </c>
      <c r="BG195" s="200">
        <f>IF(N195="zákl. přenesená",J195,0)</f>
        <v>0</v>
      </c>
      <c r="BH195" s="200">
        <f>IF(N195="sníž. přenesená",J195,0)</f>
        <v>0</v>
      </c>
      <c r="BI195" s="200">
        <f>IF(N195="nulová",J195,0)</f>
        <v>0</v>
      </c>
      <c r="BJ195" s="18" t="s">
        <v>80</v>
      </c>
      <c r="BK195" s="200">
        <f>ROUND(I195*H195,2)</f>
        <v>0</v>
      </c>
      <c r="BL195" s="18" t="s">
        <v>127</v>
      </c>
      <c r="BM195" s="199" t="s">
        <v>236</v>
      </c>
    </row>
    <row r="196" spans="2:51" s="14" customFormat="1" ht="11.25">
      <c r="B196" s="215"/>
      <c r="C196" s="216"/>
      <c r="D196" s="201" t="s">
        <v>131</v>
      </c>
      <c r="E196" s="216"/>
      <c r="F196" s="218" t="s">
        <v>237</v>
      </c>
      <c r="G196" s="216"/>
      <c r="H196" s="219">
        <v>66</v>
      </c>
      <c r="I196" s="220"/>
      <c r="J196" s="216"/>
      <c r="K196" s="216"/>
      <c r="L196" s="221"/>
      <c r="M196" s="222"/>
      <c r="N196" s="223"/>
      <c r="O196" s="223"/>
      <c r="P196" s="223"/>
      <c r="Q196" s="223"/>
      <c r="R196" s="223"/>
      <c r="S196" s="223"/>
      <c r="T196" s="224"/>
      <c r="AT196" s="225" t="s">
        <v>131</v>
      </c>
      <c r="AU196" s="225" t="s">
        <v>83</v>
      </c>
      <c r="AV196" s="14" t="s">
        <v>83</v>
      </c>
      <c r="AW196" s="14" t="s">
        <v>4</v>
      </c>
      <c r="AX196" s="14" t="s">
        <v>80</v>
      </c>
      <c r="AY196" s="225" t="s">
        <v>120</v>
      </c>
    </row>
    <row r="197" spans="1:65" s="2" customFormat="1" ht="16.5" customHeight="1">
      <c r="A197" s="35"/>
      <c r="B197" s="36"/>
      <c r="C197" s="188" t="s">
        <v>238</v>
      </c>
      <c r="D197" s="188" t="s">
        <v>122</v>
      </c>
      <c r="E197" s="189" t="s">
        <v>239</v>
      </c>
      <c r="F197" s="190" t="s">
        <v>240</v>
      </c>
      <c r="G197" s="191" t="s">
        <v>125</v>
      </c>
      <c r="H197" s="192">
        <v>32.5</v>
      </c>
      <c r="I197" s="193"/>
      <c r="J197" s="194">
        <f>ROUND(I197*H197,2)</f>
        <v>0</v>
      </c>
      <c r="K197" s="190" t="s">
        <v>126</v>
      </c>
      <c r="L197" s="40"/>
      <c r="M197" s="195" t="s">
        <v>19</v>
      </c>
      <c r="N197" s="196" t="s">
        <v>43</v>
      </c>
      <c r="O197" s="65"/>
      <c r="P197" s="197">
        <f>O197*H197</f>
        <v>0</v>
      </c>
      <c r="Q197" s="197">
        <v>0</v>
      </c>
      <c r="R197" s="197">
        <f>Q197*H197</f>
        <v>0</v>
      </c>
      <c r="S197" s="197">
        <v>0</v>
      </c>
      <c r="T197" s="198">
        <f>S197*H197</f>
        <v>0</v>
      </c>
      <c r="U197" s="35"/>
      <c r="V197" s="35"/>
      <c r="W197" s="35"/>
      <c r="X197" s="35"/>
      <c r="Y197" s="35"/>
      <c r="Z197" s="35"/>
      <c r="AA197" s="35"/>
      <c r="AB197" s="35"/>
      <c r="AC197" s="35"/>
      <c r="AD197" s="35"/>
      <c r="AE197" s="35"/>
      <c r="AR197" s="199" t="s">
        <v>127</v>
      </c>
      <c r="AT197" s="199" t="s">
        <v>122</v>
      </c>
      <c r="AU197" s="199" t="s">
        <v>83</v>
      </c>
      <c r="AY197" s="18" t="s">
        <v>120</v>
      </c>
      <c r="BE197" s="200">
        <f>IF(N197="základní",J197,0)</f>
        <v>0</v>
      </c>
      <c r="BF197" s="200">
        <f>IF(N197="snížená",J197,0)</f>
        <v>0</v>
      </c>
      <c r="BG197" s="200">
        <f>IF(N197="zákl. přenesená",J197,0)</f>
        <v>0</v>
      </c>
      <c r="BH197" s="200">
        <f>IF(N197="sníž. přenesená",J197,0)</f>
        <v>0</v>
      </c>
      <c r="BI197" s="200">
        <f>IF(N197="nulová",J197,0)</f>
        <v>0</v>
      </c>
      <c r="BJ197" s="18" t="s">
        <v>80</v>
      </c>
      <c r="BK197" s="200">
        <f>ROUND(I197*H197,2)</f>
        <v>0</v>
      </c>
      <c r="BL197" s="18" t="s">
        <v>127</v>
      </c>
      <c r="BM197" s="199" t="s">
        <v>241</v>
      </c>
    </row>
    <row r="198" spans="2:51" s="13" customFormat="1" ht="11.25">
      <c r="B198" s="205"/>
      <c r="C198" s="206"/>
      <c r="D198" s="201" t="s">
        <v>131</v>
      </c>
      <c r="E198" s="207" t="s">
        <v>19</v>
      </c>
      <c r="F198" s="208" t="s">
        <v>242</v>
      </c>
      <c r="G198" s="206"/>
      <c r="H198" s="207" t="s">
        <v>19</v>
      </c>
      <c r="I198" s="209"/>
      <c r="J198" s="206"/>
      <c r="K198" s="206"/>
      <c r="L198" s="210"/>
      <c r="M198" s="211"/>
      <c r="N198" s="212"/>
      <c r="O198" s="212"/>
      <c r="P198" s="212"/>
      <c r="Q198" s="212"/>
      <c r="R198" s="212"/>
      <c r="S198" s="212"/>
      <c r="T198" s="213"/>
      <c r="AT198" s="214" t="s">
        <v>131</v>
      </c>
      <c r="AU198" s="214" t="s">
        <v>83</v>
      </c>
      <c r="AV198" s="13" t="s">
        <v>80</v>
      </c>
      <c r="AW198" s="13" t="s">
        <v>33</v>
      </c>
      <c r="AX198" s="13" t="s">
        <v>72</v>
      </c>
      <c r="AY198" s="214" t="s">
        <v>120</v>
      </c>
    </row>
    <row r="199" spans="2:51" s="14" customFormat="1" ht="11.25">
      <c r="B199" s="215"/>
      <c r="C199" s="216"/>
      <c r="D199" s="201" t="s">
        <v>131</v>
      </c>
      <c r="E199" s="217" t="s">
        <v>19</v>
      </c>
      <c r="F199" s="218" t="s">
        <v>243</v>
      </c>
      <c r="G199" s="216"/>
      <c r="H199" s="219">
        <v>32.5</v>
      </c>
      <c r="I199" s="220"/>
      <c r="J199" s="216"/>
      <c r="K199" s="216"/>
      <c r="L199" s="221"/>
      <c r="M199" s="222"/>
      <c r="N199" s="223"/>
      <c r="O199" s="223"/>
      <c r="P199" s="223"/>
      <c r="Q199" s="223"/>
      <c r="R199" s="223"/>
      <c r="S199" s="223"/>
      <c r="T199" s="224"/>
      <c r="AT199" s="225" t="s">
        <v>131</v>
      </c>
      <c r="AU199" s="225" t="s">
        <v>83</v>
      </c>
      <c r="AV199" s="14" t="s">
        <v>83</v>
      </c>
      <c r="AW199" s="14" t="s">
        <v>33</v>
      </c>
      <c r="AX199" s="14" t="s">
        <v>80</v>
      </c>
      <c r="AY199" s="225" t="s">
        <v>120</v>
      </c>
    </row>
    <row r="200" spans="1:65" s="2" customFormat="1" ht="16.5" customHeight="1">
      <c r="A200" s="35"/>
      <c r="B200" s="36"/>
      <c r="C200" s="188" t="s">
        <v>8</v>
      </c>
      <c r="D200" s="188" t="s">
        <v>122</v>
      </c>
      <c r="E200" s="189" t="s">
        <v>244</v>
      </c>
      <c r="F200" s="190" t="s">
        <v>245</v>
      </c>
      <c r="G200" s="191" t="s">
        <v>125</v>
      </c>
      <c r="H200" s="192">
        <v>27.75</v>
      </c>
      <c r="I200" s="193"/>
      <c r="J200" s="194">
        <f>ROUND(I200*H200,2)</f>
        <v>0</v>
      </c>
      <c r="K200" s="190" t="s">
        <v>126</v>
      </c>
      <c r="L200" s="40"/>
      <c r="M200" s="195" t="s">
        <v>19</v>
      </c>
      <c r="N200" s="196" t="s">
        <v>43</v>
      </c>
      <c r="O200" s="65"/>
      <c r="P200" s="197">
        <f>O200*H200</f>
        <v>0</v>
      </c>
      <c r="Q200" s="197">
        <v>0</v>
      </c>
      <c r="R200" s="197">
        <f>Q200*H200</f>
        <v>0</v>
      </c>
      <c r="S200" s="197">
        <v>0</v>
      </c>
      <c r="T200" s="198">
        <f>S200*H200</f>
        <v>0</v>
      </c>
      <c r="U200" s="35"/>
      <c r="V200" s="35"/>
      <c r="W200" s="35"/>
      <c r="X200" s="35"/>
      <c r="Y200" s="35"/>
      <c r="Z200" s="35"/>
      <c r="AA200" s="35"/>
      <c r="AB200" s="35"/>
      <c r="AC200" s="35"/>
      <c r="AD200" s="35"/>
      <c r="AE200" s="35"/>
      <c r="AR200" s="199" t="s">
        <v>127</v>
      </c>
      <c r="AT200" s="199" t="s">
        <v>122</v>
      </c>
      <c r="AU200" s="199" t="s">
        <v>83</v>
      </c>
      <c r="AY200" s="18" t="s">
        <v>120</v>
      </c>
      <c r="BE200" s="200">
        <f>IF(N200="základní",J200,0)</f>
        <v>0</v>
      </c>
      <c r="BF200" s="200">
        <f>IF(N200="snížená",J200,0)</f>
        <v>0</v>
      </c>
      <c r="BG200" s="200">
        <f>IF(N200="zákl. přenesená",J200,0)</f>
        <v>0</v>
      </c>
      <c r="BH200" s="200">
        <f>IF(N200="sníž. přenesená",J200,0)</f>
        <v>0</v>
      </c>
      <c r="BI200" s="200">
        <f>IF(N200="nulová",J200,0)</f>
        <v>0</v>
      </c>
      <c r="BJ200" s="18" t="s">
        <v>80</v>
      </c>
      <c r="BK200" s="200">
        <f>ROUND(I200*H200,2)</f>
        <v>0</v>
      </c>
      <c r="BL200" s="18" t="s">
        <v>127</v>
      </c>
      <c r="BM200" s="199" t="s">
        <v>246</v>
      </c>
    </row>
    <row r="201" spans="1:47" s="2" customFormat="1" ht="107.25">
      <c r="A201" s="35"/>
      <c r="B201" s="36"/>
      <c r="C201" s="37"/>
      <c r="D201" s="201" t="s">
        <v>129</v>
      </c>
      <c r="E201" s="37"/>
      <c r="F201" s="202" t="s">
        <v>247</v>
      </c>
      <c r="G201" s="37"/>
      <c r="H201" s="37"/>
      <c r="I201" s="109"/>
      <c r="J201" s="37"/>
      <c r="K201" s="37"/>
      <c r="L201" s="40"/>
      <c r="M201" s="203"/>
      <c r="N201" s="204"/>
      <c r="O201" s="65"/>
      <c r="P201" s="65"/>
      <c r="Q201" s="65"/>
      <c r="R201" s="65"/>
      <c r="S201" s="65"/>
      <c r="T201" s="66"/>
      <c r="U201" s="35"/>
      <c r="V201" s="35"/>
      <c r="W201" s="35"/>
      <c r="X201" s="35"/>
      <c r="Y201" s="35"/>
      <c r="Z201" s="35"/>
      <c r="AA201" s="35"/>
      <c r="AB201" s="35"/>
      <c r="AC201" s="35"/>
      <c r="AD201" s="35"/>
      <c r="AE201" s="35"/>
      <c r="AT201" s="18" t="s">
        <v>129</v>
      </c>
      <c r="AU201" s="18" t="s">
        <v>83</v>
      </c>
    </row>
    <row r="202" spans="2:51" s="13" customFormat="1" ht="11.25">
      <c r="B202" s="205"/>
      <c r="C202" s="206"/>
      <c r="D202" s="201" t="s">
        <v>131</v>
      </c>
      <c r="E202" s="207" t="s">
        <v>19</v>
      </c>
      <c r="F202" s="208" t="s">
        <v>132</v>
      </c>
      <c r="G202" s="206"/>
      <c r="H202" s="207" t="s">
        <v>19</v>
      </c>
      <c r="I202" s="209"/>
      <c r="J202" s="206"/>
      <c r="K202" s="206"/>
      <c r="L202" s="210"/>
      <c r="M202" s="211"/>
      <c r="N202" s="212"/>
      <c r="O202" s="212"/>
      <c r="P202" s="212"/>
      <c r="Q202" s="212"/>
      <c r="R202" s="212"/>
      <c r="S202" s="212"/>
      <c r="T202" s="213"/>
      <c r="AT202" s="214" t="s">
        <v>131</v>
      </c>
      <c r="AU202" s="214" t="s">
        <v>83</v>
      </c>
      <c r="AV202" s="13" t="s">
        <v>80</v>
      </c>
      <c r="AW202" s="13" t="s">
        <v>33</v>
      </c>
      <c r="AX202" s="13" t="s">
        <v>72</v>
      </c>
      <c r="AY202" s="214" t="s">
        <v>120</v>
      </c>
    </row>
    <row r="203" spans="2:51" s="14" customFormat="1" ht="11.25">
      <c r="B203" s="215"/>
      <c r="C203" s="216"/>
      <c r="D203" s="201" t="s">
        <v>131</v>
      </c>
      <c r="E203" s="217" t="s">
        <v>19</v>
      </c>
      <c r="F203" s="218" t="s">
        <v>133</v>
      </c>
      <c r="G203" s="216"/>
      <c r="H203" s="219">
        <v>11.25</v>
      </c>
      <c r="I203" s="220"/>
      <c r="J203" s="216"/>
      <c r="K203" s="216"/>
      <c r="L203" s="221"/>
      <c r="M203" s="222"/>
      <c r="N203" s="223"/>
      <c r="O203" s="223"/>
      <c r="P203" s="223"/>
      <c r="Q203" s="223"/>
      <c r="R203" s="223"/>
      <c r="S203" s="223"/>
      <c r="T203" s="224"/>
      <c r="AT203" s="225" t="s">
        <v>131</v>
      </c>
      <c r="AU203" s="225" t="s">
        <v>83</v>
      </c>
      <c r="AV203" s="14" t="s">
        <v>83</v>
      </c>
      <c r="AW203" s="14" t="s">
        <v>33</v>
      </c>
      <c r="AX203" s="14" t="s">
        <v>72</v>
      </c>
      <c r="AY203" s="225" t="s">
        <v>120</v>
      </c>
    </row>
    <row r="204" spans="2:51" s="14" customFormat="1" ht="11.25">
      <c r="B204" s="215"/>
      <c r="C204" s="216"/>
      <c r="D204" s="201" t="s">
        <v>131</v>
      </c>
      <c r="E204" s="217" t="s">
        <v>19</v>
      </c>
      <c r="F204" s="218" t="s">
        <v>134</v>
      </c>
      <c r="G204" s="216"/>
      <c r="H204" s="219">
        <v>8.25</v>
      </c>
      <c r="I204" s="220"/>
      <c r="J204" s="216"/>
      <c r="K204" s="216"/>
      <c r="L204" s="221"/>
      <c r="M204" s="222"/>
      <c r="N204" s="223"/>
      <c r="O204" s="223"/>
      <c r="P204" s="223"/>
      <c r="Q204" s="223"/>
      <c r="R204" s="223"/>
      <c r="S204" s="223"/>
      <c r="T204" s="224"/>
      <c r="AT204" s="225" t="s">
        <v>131</v>
      </c>
      <c r="AU204" s="225" t="s">
        <v>83</v>
      </c>
      <c r="AV204" s="14" t="s">
        <v>83</v>
      </c>
      <c r="AW204" s="14" t="s">
        <v>33</v>
      </c>
      <c r="AX204" s="14" t="s">
        <v>72</v>
      </c>
      <c r="AY204" s="225" t="s">
        <v>120</v>
      </c>
    </row>
    <row r="205" spans="2:51" s="14" customFormat="1" ht="11.25">
      <c r="B205" s="215"/>
      <c r="C205" s="216"/>
      <c r="D205" s="201" t="s">
        <v>131</v>
      </c>
      <c r="E205" s="217" t="s">
        <v>19</v>
      </c>
      <c r="F205" s="218" t="s">
        <v>135</v>
      </c>
      <c r="G205" s="216"/>
      <c r="H205" s="219">
        <v>8.25</v>
      </c>
      <c r="I205" s="220"/>
      <c r="J205" s="216"/>
      <c r="K205" s="216"/>
      <c r="L205" s="221"/>
      <c r="M205" s="222"/>
      <c r="N205" s="223"/>
      <c r="O205" s="223"/>
      <c r="P205" s="223"/>
      <c r="Q205" s="223"/>
      <c r="R205" s="223"/>
      <c r="S205" s="223"/>
      <c r="T205" s="224"/>
      <c r="AT205" s="225" t="s">
        <v>131</v>
      </c>
      <c r="AU205" s="225" t="s">
        <v>83</v>
      </c>
      <c r="AV205" s="14" t="s">
        <v>83</v>
      </c>
      <c r="AW205" s="14" t="s">
        <v>33</v>
      </c>
      <c r="AX205" s="14" t="s">
        <v>72</v>
      </c>
      <c r="AY205" s="225" t="s">
        <v>120</v>
      </c>
    </row>
    <row r="206" spans="2:51" s="15" customFormat="1" ht="11.25">
      <c r="B206" s="226"/>
      <c r="C206" s="227"/>
      <c r="D206" s="201" t="s">
        <v>131</v>
      </c>
      <c r="E206" s="228" t="s">
        <v>19</v>
      </c>
      <c r="F206" s="229" t="s">
        <v>136</v>
      </c>
      <c r="G206" s="227"/>
      <c r="H206" s="230">
        <v>27.75</v>
      </c>
      <c r="I206" s="231"/>
      <c r="J206" s="227"/>
      <c r="K206" s="227"/>
      <c r="L206" s="232"/>
      <c r="M206" s="233"/>
      <c r="N206" s="234"/>
      <c r="O206" s="234"/>
      <c r="P206" s="234"/>
      <c r="Q206" s="234"/>
      <c r="R206" s="234"/>
      <c r="S206" s="234"/>
      <c r="T206" s="235"/>
      <c r="AT206" s="236" t="s">
        <v>131</v>
      </c>
      <c r="AU206" s="236" t="s">
        <v>83</v>
      </c>
      <c r="AV206" s="15" t="s">
        <v>127</v>
      </c>
      <c r="AW206" s="15" t="s">
        <v>33</v>
      </c>
      <c r="AX206" s="15" t="s">
        <v>80</v>
      </c>
      <c r="AY206" s="236" t="s">
        <v>120</v>
      </c>
    </row>
    <row r="207" spans="2:63" s="12" customFormat="1" ht="22.9" customHeight="1">
      <c r="B207" s="172"/>
      <c r="C207" s="173"/>
      <c r="D207" s="174" t="s">
        <v>71</v>
      </c>
      <c r="E207" s="186" t="s">
        <v>83</v>
      </c>
      <c r="F207" s="186" t="s">
        <v>248</v>
      </c>
      <c r="G207" s="173"/>
      <c r="H207" s="173"/>
      <c r="I207" s="176"/>
      <c r="J207" s="187">
        <f>BK207</f>
        <v>0</v>
      </c>
      <c r="K207" s="173"/>
      <c r="L207" s="178"/>
      <c r="M207" s="179"/>
      <c r="N207" s="180"/>
      <c r="O207" s="180"/>
      <c r="P207" s="181">
        <f>SUM(P208:P212)</f>
        <v>0</v>
      </c>
      <c r="Q207" s="180"/>
      <c r="R207" s="181">
        <f>SUM(R208:R212)</f>
        <v>0</v>
      </c>
      <c r="S207" s="180"/>
      <c r="T207" s="182">
        <f>SUM(T208:T212)</f>
        <v>0</v>
      </c>
      <c r="AR207" s="183" t="s">
        <v>80</v>
      </c>
      <c r="AT207" s="184" t="s">
        <v>71</v>
      </c>
      <c r="AU207" s="184" t="s">
        <v>80</v>
      </c>
      <c r="AY207" s="183" t="s">
        <v>120</v>
      </c>
      <c r="BK207" s="185">
        <f>SUM(BK208:BK212)</f>
        <v>0</v>
      </c>
    </row>
    <row r="208" spans="1:65" s="2" customFormat="1" ht="16.5" customHeight="1">
      <c r="A208" s="35"/>
      <c r="B208" s="36"/>
      <c r="C208" s="188" t="s">
        <v>249</v>
      </c>
      <c r="D208" s="188" t="s">
        <v>122</v>
      </c>
      <c r="E208" s="189" t="s">
        <v>250</v>
      </c>
      <c r="F208" s="190" t="s">
        <v>251</v>
      </c>
      <c r="G208" s="191" t="s">
        <v>194</v>
      </c>
      <c r="H208" s="192">
        <v>1.44</v>
      </c>
      <c r="I208" s="193"/>
      <c r="J208" s="194">
        <f>ROUND(I208*H208,2)</f>
        <v>0</v>
      </c>
      <c r="K208" s="190" t="s">
        <v>126</v>
      </c>
      <c r="L208" s="40"/>
      <c r="M208" s="195" t="s">
        <v>19</v>
      </c>
      <c r="N208" s="196" t="s">
        <v>43</v>
      </c>
      <c r="O208" s="65"/>
      <c r="P208" s="197">
        <f>O208*H208</f>
        <v>0</v>
      </c>
      <c r="Q208" s="197">
        <v>0</v>
      </c>
      <c r="R208" s="197">
        <f>Q208*H208</f>
        <v>0</v>
      </c>
      <c r="S208" s="197">
        <v>0</v>
      </c>
      <c r="T208" s="198">
        <f>S208*H208</f>
        <v>0</v>
      </c>
      <c r="U208" s="35"/>
      <c r="V208" s="35"/>
      <c r="W208" s="35"/>
      <c r="X208" s="35"/>
      <c r="Y208" s="35"/>
      <c r="Z208" s="35"/>
      <c r="AA208" s="35"/>
      <c r="AB208" s="35"/>
      <c r="AC208" s="35"/>
      <c r="AD208" s="35"/>
      <c r="AE208" s="35"/>
      <c r="AR208" s="199" t="s">
        <v>127</v>
      </c>
      <c r="AT208" s="199" t="s">
        <v>122</v>
      </c>
      <c r="AU208" s="199" t="s">
        <v>83</v>
      </c>
      <c r="AY208" s="18" t="s">
        <v>120</v>
      </c>
      <c r="BE208" s="200">
        <f>IF(N208="základní",J208,0)</f>
        <v>0</v>
      </c>
      <c r="BF208" s="200">
        <f>IF(N208="snížená",J208,0)</f>
        <v>0</v>
      </c>
      <c r="BG208" s="200">
        <f>IF(N208="zákl. přenesená",J208,0)</f>
        <v>0</v>
      </c>
      <c r="BH208" s="200">
        <f>IF(N208="sníž. přenesená",J208,0)</f>
        <v>0</v>
      </c>
      <c r="BI208" s="200">
        <f>IF(N208="nulová",J208,0)</f>
        <v>0</v>
      </c>
      <c r="BJ208" s="18" t="s">
        <v>80</v>
      </c>
      <c r="BK208" s="200">
        <f>ROUND(I208*H208,2)</f>
        <v>0</v>
      </c>
      <c r="BL208" s="18" t="s">
        <v>127</v>
      </c>
      <c r="BM208" s="199" t="s">
        <v>252</v>
      </c>
    </row>
    <row r="209" spans="1:47" s="2" customFormat="1" ht="87.75">
      <c r="A209" s="35"/>
      <c r="B209" s="36"/>
      <c r="C209" s="37"/>
      <c r="D209" s="201" t="s">
        <v>129</v>
      </c>
      <c r="E209" s="37"/>
      <c r="F209" s="202" t="s">
        <v>253</v>
      </c>
      <c r="G209" s="37"/>
      <c r="H209" s="37"/>
      <c r="I209" s="109"/>
      <c r="J209" s="37"/>
      <c r="K209" s="37"/>
      <c r="L209" s="40"/>
      <c r="M209" s="203"/>
      <c r="N209" s="204"/>
      <c r="O209" s="65"/>
      <c r="P209" s="65"/>
      <c r="Q209" s="65"/>
      <c r="R209" s="65"/>
      <c r="S209" s="65"/>
      <c r="T209" s="66"/>
      <c r="U209" s="35"/>
      <c r="V209" s="35"/>
      <c r="W209" s="35"/>
      <c r="X209" s="35"/>
      <c r="Y209" s="35"/>
      <c r="Z209" s="35"/>
      <c r="AA209" s="35"/>
      <c r="AB209" s="35"/>
      <c r="AC209" s="35"/>
      <c r="AD209" s="35"/>
      <c r="AE209" s="35"/>
      <c r="AT209" s="18" t="s">
        <v>129</v>
      </c>
      <c r="AU209" s="18" t="s">
        <v>83</v>
      </c>
    </row>
    <row r="210" spans="2:51" s="14" customFormat="1" ht="11.25">
      <c r="B210" s="215"/>
      <c r="C210" s="216"/>
      <c r="D210" s="201" t="s">
        <v>131</v>
      </c>
      <c r="E210" s="217" t="s">
        <v>19</v>
      </c>
      <c r="F210" s="218" t="s">
        <v>254</v>
      </c>
      <c r="G210" s="216"/>
      <c r="H210" s="219">
        <v>0.72</v>
      </c>
      <c r="I210" s="220"/>
      <c r="J210" s="216"/>
      <c r="K210" s="216"/>
      <c r="L210" s="221"/>
      <c r="M210" s="222"/>
      <c r="N210" s="223"/>
      <c r="O210" s="223"/>
      <c r="P210" s="223"/>
      <c r="Q210" s="223"/>
      <c r="R210" s="223"/>
      <c r="S210" s="223"/>
      <c r="T210" s="224"/>
      <c r="AT210" s="225" t="s">
        <v>131</v>
      </c>
      <c r="AU210" s="225" t="s">
        <v>83</v>
      </c>
      <c r="AV210" s="14" t="s">
        <v>83</v>
      </c>
      <c r="AW210" s="14" t="s">
        <v>33</v>
      </c>
      <c r="AX210" s="14" t="s">
        <v>72</v>
      </c>
      <c r="AY210" s="225" t="s">
        <v>120</v>
      </c>
    </row>
    <row r="211" spans="2:51" s="14" customFormat="1" ht="11.25">
      <c r="B211" s="215"/>
      <c r="C211" s="216"/>
      <c r="D211" s="201" t="s">
        <v>131</v>
      </c>
      <c r="E211" s="217" t="s">
        <v>19</v>
      </c>
      <c r="F211" s="218" t="s">
        <v>255</v>
      </c>
      <c r="G211" s="216"/>
      <c r="H211" s="219">
        <v>0.72</v>
      </c>
      <c r="I211" s="220"/>
      <c r="J211" s="216"/>
      <c r="K211" s="216"/>
      <c r="L211" s="221"/>
      <c r="M211" s="222"/>
      <c r="N211" s="223"/>
      <c r="O211" s="223"/>
      <c r="P211" s="223"/>
      <c r="Q211" s="223"/>
      <c r="R211" s="223"/>
      <c r="S211" s="223"/>
      <c r="T211" s="224"/>
      <c r="AT211" s="225" t="s">
        <v>131</v>
      </c>
      <c r="AU211" s="225" t="s">
        <v>83</v>
      </c>
      <c r="AV211" s="14" t="s">
        <v>83</v>
      </c>
      <c r="AW211" s="14" t="s">
        <v>33</v>
      </c>
      <c r="AX211" s="14" t="s">
        <v>72</v>
      </c>
      <c r="AY211" s="225" t="s">
        <v>120</v>
      </c>
    </row>
    <row r="212" spans="2:51" s="15" customFormat="1" ht="11.25">
      <c r="B212" s="226"/>
      <c r="C212" s="227"/>
      <c r="D212" s="201" t="s">
        <v>131</v>
      </c>
      <c r="E212" s="228" t="s">
        <v>19</v>
      </c>
      <c r="F212" s="229" t="s">
        <v>136</v>
      </c>
      <c r="G212" s="227"/>
      <c r="H212" s="230">
        <v>1.44</v>
      </c>
      <c r="I212" s="231"/>
      <c r="J212" s="227"/>
      <c r="K212" s="227"/>
      <c r="L212" s="232"/>
      <c r="M212" s="233"/>
      <c r="N212" s="234"/>
      <c r="O212" s="234"/>
      <c r="P212" s="234"/>
      <c r="Q212" s="234"/>
      <c r="R212" s="234"/>
      <c r="S212" s="234"/>
      <c r="T212" s="235"/>
      <c r="AT212" s="236" t="s">
        <v>131</v>
      </c>
      <c r="AU212" s="236" t="s">
        <v>83</v>
      </c>
      <c r="AV212" s="15" t="s">
        <v>127</v>
      </c>
      <c r="AW212" s="15" t="s">
        <v>33</v>
      </c>
      <c r="AX212" s="15" t="s">
        <v>80</v>
      </c>
      <c r="AY212" s="236" t="s">
        <v>120</v>
      </c>
    </row>
    <row r="213" spans="2:63" s="12" customFormat="1" ht="22.9" customHeight="1">
      <c r="B213" s="172"/>
      <c r="C213" s="173"/>
      <c r="D213" s="174" t="s">
        <v>71</v>
      </c>
      <c r="E213" s="186" t="s">
        <v>140</v>
      </c>
      <c r="F213" s="186" t="s">
        <v>256</v>
      </c>
      <c r="G213" s="173"/>
      <c r="H213" s="173"/>
      <c r="I213" s="176"/>
      <c r="J213" s="187">
        <f>BK213</f>
        <v>0</v>
      </c>
      <c r="K213" s="173"/>
      <c r="L213" s="178"/>
      <c r="M213" s="179"/>
      <c r="N213" s="180"/>
      <c r="O213" s="180"/>
      <c r="P213" s="181">
        <f>SUM(P214:P226)</f>
        <v>0</v>
      </c>
      <c r="Q213" s="180"/>
      <c r="R213" s="181">
        <f>SUM(R214:R226)</f>
        <v>0.2563265</v>
      </c>
      <c r="S213" s="180"/>
      <c r="T213" s="182">
        <f>SUM(T214:T226)</f>
        <v>0</v>
      </c>
      <c r="AR213" s="183" t="s">
        <v>80</v>
      </c>
      <c r="AT213" s="184" t="s">
        <v>71</v>
      </c>
      <c r="AU213" s="184" t="s">
        <v>80</v>
      </c>
      <c r="AY213" s="183" t="s">
        <v>120</v>
      </c>
      <c r="BK213" s="185">
        <f>SUM(BK214:BK226)</f>
        <v>0</v>
      </c>
    </row>
    <row r="214" spans="1:65" s="2" customFormat="1" ht="16.5" customHeight="1">
      <c r="A214" s="35"/>
      <c r="B214" s="36"/>
      <c r="C214" s="188" t="s">
        <v>257</v>
      </c>
      <c r="D214" s="188" t="s">
        <v>122</v>
      </c>
      <c r="E214" s="189" t="s">
        <v>258</v>
      </c>
      <c r="F214" s="190" t="s">
        <v>259</v>
      </c>
      <c r="G214" s="191" t="s">
        <v>194</v>
      </c>
      <c r="H214" s="192">
        <v>0.6</v>
      </c>
      <c r="I214" s="193"/>
      <c r="J214" s="194">
        <f>ROUND(I214*H214,2)</f>
        <v>0</v>
      </c>
      <c r="K214" s="190" t="s">
        <v>126</v>
      </c>
      <c r="L214" s="40"/>
      <c r="M214" s="195" t="s">
        <v>19</v>
      </c>
      <c r="N214" s="196" t="s">
        <v>43</v>
      </c>
      <c r="O214" s="65"/>
      <c r="P214" s="197">
        <f>O214*H214</f>
        <v>0</v>
      </c>
      <c r="Q214" s="197">
        <v>0</v>
      </c>
      <c r="R214" s="197">
        <f>Q214*H214</f>
        <v>0</v>
      </c>
      <c r="S214" s="197">
        <v>0</v>
      </c>
      <c r="T214" s="198">
        <f>S214*H214</f>
        <v>0</v>
      </c>
      <c r="U214" s="35"/>
      <c r="V214" s="35"/>
      <c r="W214" s="35"/>
      <c r="X214" s="35"/>
      <c r="Y214" s="35"/>
      <c r="Z214" s="35"/>
      <c r="AA214" s="35"/>
      <c r="AB214" s="35"/>
      <c r="AC214" s="35"/>
      <c r="AD214" s="35"/>
      <c r="AE214" s="35"/>
      <c r="AR214" s="199" t="s">
        <v>127</v>
      </c>
      <c r="AT214" s="199" t="s">
        <v>122</v>
      </c>
      <c r="AU214" s="199" t="s">
        <v>83</v>
      </c>
      <c r="AY214" s="18" t="s">
        <v>120</v>
      </c>
      <c r="BE214" s="200">
        <f>IF(N214="základní",J214,0)</f>
        <v>0</v>
      </c>
      <c r="BF214" s="200">
        <f>IF(N214="snížená",J214,0)</f>
        <v>0</v>
      </c>
      <c r="BG214" s="200">
        <f>IF(N214="zákl. přenesená",J214,0)</f>
        <v>0</v>
      </c>
      <c r="BH214" s="200">
        <f>IF(N214="sníž. přenesená",J214,0)</f>
        <v>0</v>
      </c>
      <c r="BI214" s="200">
        <f>IF(N214="nulová",J214,0)</f>
        <v>0</v>
      </c>
      <c r="BJ214" s="18" t="s">
        <v>80</v>
      </c>
      <c r="BK214" s="200">
        <f>ROUND(I214*H214,2)</f>
        <v>0</v>
      </c>
      <c r="BL214" s="18" t="s">
        <v>127</v>
      </c>
      <c r="BM214" s="199" t="s">
        <v>260</v>
      </c>
    </row>
    <row r="215" spans="1:47" s="2" customFormat="1" ht="48.75">
      <c r="A215" s="35"/>
      <c r="B215" s="36"/>
      <c r="C215" s="37"/>
      <c r="D215" s="201" t="s">
        <v>129</v>
      </c>
      <c r="E215" s="37"/>
      <c r="F215" s="202" t="s">
        <v>261</v>
      </c>
      <c r="G215" s="37"/>
      <c r="H215" s="37"/>
      <c r="I215" s="109"/>
      <c r="J215" s="37"/>
      <c r="K215" s="37"/>
      <c r="L215" s="40"/>
      <c r="M215" s="203"/>
      <c r="N215" s="204"/>
      <c r="O215" s="65"/>
      <c r="P215" s="65"/>
      <c r="Q215" s="65"/>
      <c r="R215" s="65"/>
      <c r="S215" s="65"/>
      <c r="T215" s="66"/>
      <c r="U215" s="35"/>
      <c r="V215" s="35"/>
      <c r="W215" s="35"/>
      <c r="X215" s="35"/>
      <c r="Y215" s="35"/>
      <c r="Z215" s="35"/>
      <c r="AA215" s="35"/>
      <c r="AB215" s="35"/>
      <c r="AC215" s="35"/>
      <c r="AD215" s="35"/>
      <c r="AE215" s="35"/>
      <c r="AT215" s="18" t="s">
        <v>129</v>
      </c>
      <c r="AU215" s="18" t="s">
        <v>83</v>
      </c>
    </row>
    <row r="216" spans="2:51" s="14" customFormat="1" ht="11.25">
      <c r="B216" s="215"/>
      <c r="C216" s="216"/>
      <c r="D216" s="201" t="s">
        <v>131</v>
      </c>
      <c r="E216" s="217" t="s">
        <v>19</v>
      </c>
      <c r="F216" s="218" t="s">
        <v>262</v>
      </c>
      <c r="G216" s="216"/>
      <c r="H216" s="219">
        <v>0.6</v>
      </c>
      <c r="I216" s="220"/>
      <c r="J216" s="216"/>
      <c r="K216" s="216"/>
      <c r="L216" s="221"/>
      <c r="M216" s="222"/>
      <c r="N216" s="223"/>
      <c r="O216" s="223"/>
      <c r="P216" s="223"/>
      <c r="Q216" s="223"/>
      <c r="R216" s="223"/>
      <c r="S216" s="223"/>
      <c r="T216" s="224"/>
      <c r="AT216" s="225" t="s">
        <v>131</v>
      </c>
      <c r="AU216" s="225" t="s">
        <v>83</v>
      </c>
      <c r="AV216" s="14" t="s">
        <v>83</v>
      </c>
      <c r="AW216" s="14" t="s">
        <v>33</v>
      </c>
      <c r="AX216" s="14" t="s">
        <v>80</v>
      </c>
      <c r="AY216" s="225" t="s">
        <v>120</v>
      </c>
    </row>
    <row r="217" spans="1:65" s="2" customFormat="1" ht="16.5" customHeight="1">
      <c r="A217" s="35"/>
      <c r="B217" s="36"/>
      <c r="C217" s="188" t="s">
        <v>263</v>
      </c>
      <c r="D217" s="188" t="s">
        <v>122</v>
      </c>
      <c r="E217" s="189" t="s">
        <v>264</v>
      </c>
      <c r="F217" s="190" t="s">
        <v>265</v>
      </c>
      <c r="G217" s="191" t="s">
        <v>125</v>
      </c>
      <c r="H217" s="192">
        <v>4</v>
      </c>
      <c r="I217" s="193"/>
      <c r="J217" s="194">
        <f>ROUND(I217*H217,2)</f>
        <v>0</v>
      </c>
      <c r="K217" s="190" t="s">
        <v>126</v>
      </c>
      <c r="L217" s="40"/>
      <c r="M217" s="195" t="s">
        <v>19</v>
      </c>
      <c r="N217" s="196" t="s">
        <v>43</v>
      </c>
      <c r="O217" s="65"/>
      <c r="P217" s="197">
        <f>O217*H217</f>
        <v>0</v>
      </c>
      <c r="Q217" s="197">
        <v>0.02519</v>
      </c>
      <c r="R217" s="197">
        <f>Q217*H217</f>
        <v>0.10076</v>
      </c>
      <c r="S217" s="197">
        <v>0</v>
      </c>
      <c r="T217" s="198">
        <f>S217*H217</f>
        <v>0</v>
      </c>
      <c r="U217" s="35"/>
      <c r="V217" s="35"/>
      <c r="W217" s="35"/>
      <c r="X217" s="35"/>
      <c r="Y217" s="35"/>
      <c r="Z217" s="35"/>
      <c r="AA217" s="35"/>
      <c r="AB217" s="35"/>
      <c r="AC217" s="35"/>
      <c r="AD217" s="35"/>
      <c r="AE217" s="35"/>
      <c r="AR217" s="199" t="s">
        <v>127</v>
      </c>
      <c r="AT217" s="199" t="s">
        <v>122</v>
      </c>
      <c r="AU217" s="199" t="s">
        <v>83</v>
      </c>
      <c r="AY217" s="18" t="s">
        <v>120</v>
      </c>
      <c r="BE217" s="200">
        <f>IF(N217="základní",J217,0)</f>
        <v>0</v>
      </c>
      <c r="BF217" s="200">
        <f>IF(N217="snížená",J217,0)</f>
        <v>0</v>
      </c>
      <c r="BG217" s="200">
        <f>IF(N217="zákl. přenesená",J217,0)</f>
        <v>0</v>
      </c>
      <c r="BH217" s="200">
        <f>IF(N217="sníž. přenesená",J217,0)</f>
        <v>0</v>
      </c>
      <c r="BI217" s="200">
        <f>IF(N217="nulová",J217,0)</f>
        <v>0</v>
      </c>
      <c r="BJ217" s="18" t="s">
        <v>80</v>
      </c>
      <c r="BK217" s="200">
        <f>ROUND(I217*H217,2)</f>
        <v>0</v>
      </c>
      <c r="BL217" s="18" t="s">
        <v>127</v>
      </c>
      <c r="BM217" s="199" t="s">
        <v>266</v>
      </c>
    </row>
    <row r="218" spans="1:47" s="2" customFormat="1" ht="39">
      <c r="A218" s="35"/>
      <c r="B218" s="36"/>
      <c r="C218" s="37"/>
      <c r="D218" s="201" t="s">
        <v>129</v>
      </c>
      <c r="E218" s="37"/>
      <c r="F218" s="202" t="s">
        <v>267</v>
      </c>
      <c r="G218" s="37"/>
      <c r="H218" s="37"/>
      <c r="I218" s="109"/>
      <c r="J218" s="37"/>
      <c r="K218" s="37"/>
      <c r="L218" s="40"/>
      <c r="M218" s="203"/>
      <c r="N218" s="204"/>
      <c r="O218" s="65"/>
      <c r="P218" s="65"/>
      <c r="Q218" s="65"/>
      <c r="R218" s="65"/>
      <c r="S218" s="65"/>
      <c r="T218" s="66"/>
      <c r="U218" s="35"/>
      <c r="V218" s="35"/>
      <c r="W218" s="35"/>
      <c r="X218" s="35"/>
      <c r="Y218" s="35"/>
      <c r="Z218" s="35"/>
      <c r="AA218" s="35"/>
      <c r="AB218" s="35"/>
      <c r="AC218" s="35"/>
      <c r="AD218" s="35"/>
      <c r="AE218" s="35"/>
      <c r="AT218" s="18" t="s">
        <v>129</v>
      </c>
      <c r="AU218" s="18" t="s">
        <v>83</v>
      </c>
    </row>
    <row r="219" spans="2:51" s="14" customFormat="1" ht="11.25">
      <c r="B219" s="215"/>
      <c r="C219" s="216"/>
      <c r="D219" s="201" t="s">
        <v>131</v>
      </c>
      <c r="E219" s="217" t="s">
        <v>19</v>
      </c>
      <c r="F219" s="218" t="s">
        <v>268</v>
      </c>
      <c r="G219" s="216"/>
      <c r="H219" s="219">
        <v>4</v>
      </c>
      <c r="I219" s="220"/>
      <c r="J219" s="216"/>
      <c r="K219" s="216"/>
      <c r="L219" s="221"/>
      <c r="M219" s="222"/>
      <c r="N219" s="223"/>
      <c r="O219" s="223"/>
      <c r="P219" s="223"/>
      <c r="Q219" s="223"/>
      <c r="R219" s="223"/>
      <c r="S219" s="223"/>
      <c r="T219" s="224"/>
      <c r="AT219" s="225" t="s">
        <v>131</v>
      </c>
      <c r="AU219" s="225" t="s">
        <v>83</v>
      </c>
      <c r="AV219" s="14" t="s">
        <v>83</v>
      </c>
      <c r="AW219" s="14" t="s">
        <v>33</v>
      </c>
      <c r="AX219" s="14" t="s">
        <v>80</v>
      </c>
      <c r="AY219" s="225" t="s">
        <v>120</v>
      </c>
    </row>
    <row r="220" spans="1:65" s="2" customFormat="1" ht="16.5" customHeight="1">
      <c r="A220" s="35"/>
      <c r="B220" s="36"/>
      <c r="C220" s="188" t="s">
        <v>269</v>
      </c>
      <c r="D220" s="188" t="s">
        <v>122</v>
      </c>
      <c r="E220" s="189" t="s">
        <v>270</v>
      </c>
      <c r="F220" s="190" t="s">
        <v>271</v>
      </c>
      <c r="G220" s="191" t="s">
        <v>125</v>
      </c>
      <c r="H220" s="192">
        <v>4</v>
      </c>
      <c r="I220" s="193"/>
      <c r="J220" s="194">
        <f>ROUND(I220*H220,2)</f>
        <v>0</v>
      </c>
      <c r="K220" s="190" t="s">
        <v>126</v>
      </c>
      <c r="L220" s="40"/>
      <c r="M220" s="195" t="s">
        <v>19</v>
      </c>
      <c r="N220" s="196" t="s">
        <v>43</v>
      </c>
      <c r="O220" s="65"/>
      <c r="P220" s="197">
        <f>O220*H220</f>
        <v>0</v>
      </c>
      <c r="Q220" s="197">
        <v>0</v>
      </c>
      <c r="R220" s="197">
        <f>Q220*H220</f>
        <v>0</v>
      </c>
      <c r="S220" s="197">
        <v>0</v>
      </c>
      <c r="T220" s="198">
        <f>S220*H220</f>
        <v>0</v>
      </c>
      <c r="U220" s="35"/>
      <c r="V220" s="35"/>
      <c r="W220" s="35"/>
      <c r="X220" s="35"/>
      <c r="Y220" s="35"/>
      <c r="Z220" s="35"/>
      <c r="AA220" s="35"/>
      <c r="AB220" s="35"/>
      <c r="AC220" s="35"/>
      <c r="AD220" s="35"/>
      <c r="AE220" s="35"/>
      <c r="AR220" s="199" t="s">
        <v>127</v>
      </c>
      <c r="AT220" s="199" t="s">
        <v>122</v>
      </c>
      <c r="AU220" s="199" t="s">
        <v>83</v>
      </c>
      <c r="AY220" s="18" t="s">
        <v>120</v>
      </c>
      <c r="BE220" s="200">
        <f>IF(N220="základní",J220,0)</f>
        <v>0</v>
      </c>
      <c r="BF220" s="200">
        <f>IF(N220="snížená",J220,0)</f>
        <v>0</v>
      </c>
      <c r="BG220" s="200">
        <f>IF(N220="zákl. přenesená",J220,0)</f>
        <v>0</v>
      </c>
      <c r="BH220" s="200">
        <f>IF(N220="sníž. přenesená",J220,0)</f>
        <v>0</v>
      </c>
      <c r="BI220" s="200">
        <f>IF(N220="nulová",J220,0)</f>
        <v>0</v>
      </c>
      <c r="BJ220" s="18" t="s">
        <v>80</v>
      </c>
      <c r="BK220" s="200">
        <f>ROUND(I220*H220,2)</f>
        <v>0</v>
      </c>
      <c r="BL220" s="18" t="s">
        <v>127</v>
      </c>
      <c r="BM220" s="199" t="s">
        <v>272</v>
      </c>
    </row>
    <row r="221" spans="1:47" s="2" customFormat="1" ht="39">
      <c r="A221" s="35"/>
      <c r="B221" s="36"/>
      <c r="C221" s="37"/>
      <c r="D221" s="201" t="s">
        <v>129</v>
      </c>
      <c r="E221" s="37"/>
      <c r="F221" s="202" t="s">
        <v>267</v>
      </c>
      <c r="G221" s="37"/>
      <c r="H221" s="37"/>
      <c r="I221" s="109"/>
      <c r="J221" s="37"/>
      <c r="K221" s="37"/>
      <c r="L221" s="40"/>
      <c r="M221" s="203"/>
      <c r="N221" s="204"/>
      <c r="O221" s="65"/>
      <c r="P221" s="65"/>
      <c r="Q221" s="65"/>
      <c r="R221" s="65"/>
      <c r="S221" s="65"/>
      <c r="T221" s="66"/>
      <c r="U221" s="35"/>
      <c r="V221" s="35"/>
      <c r="W221" s="35"/>
      <c r="X221" s="35"/>
      <c r="Y221" s="35"/>
      <c r="Z221" s="35"/>
      <c r="AA221" s="35"/>
      <c r="AB221" s="35"/>
      <c r="AC221" s="35"/>
      <c r="AD221" s="35"/>
      <c r="AE221" s="35"/>
      <c r="AT221" s="18" t="s">
        <v>129</v>
      </c>
      <c r="AU221" s="18" t="s">
        <v>83</v>
      </c>
    </row>
    <row r="222" spans="1:65" s="2" customFormat="1" ht="16.5" customHeight="1">
      <c r="A222" s="35"/>
      <c r="B222" s="36"/>
      <c r="C222" s="188" t="s">
        <v>273</v>
      </c>
      <c r="D222" s="188" t="s">
        <v>122</v>
      </c>
      <c r="E222" s="189" t="s">
        <v>274</v>
      </c>
      <c r="F222" s="190" t="s">
        <v>275</v>
      </c>
      <c r="G222" s="191" t="s">
        <v>235</v>
      </c>
      <c r="H222" s="192">
        <v>0.15</v>
      </c>
      <c r="I222" s="193"/>
      <c r="J222" s="194">
        <f>ROUND(I222*H222,2)</f>
        <v>0</v>
      </c>
      <c r="K222" s="190" t="s">
        <v>126</v>
      </c>
      <c r="L222" s="40"/>
      <c r="M222" s="195" t="s">
        <v>19</v>
      </c>
      <c r="N222" s="196" t="s">
        <v>43</v>
      </c>
      <c r="O222" s="65"/>
      <c r="P222" s="197">
        <f>O222*H222</f>
        <v>0</v>
      </c>
      <c r="Q222" s="197">
        <v>1.03711</v>
      </c>
      <c r="R222" s="197">
        <f>Q222*H222</f>
        <v>0.1555665</v>
      </c>
      <c r="S222" s="197">
        <v>0</v>
      </c>
      <c r="T222" s="198">
        <f>S222*H222</f>
        <v>0</v>
      </c>
      <c r="U222" s="35"/>
      <c r="V222" s="35"/>
      <c r="W222" s="35"/>
      <c r="X222" s="35"/>
      <c r="Y222" s="35"/>
      <c r="Z222" s="35"/>
      <c r="AA222" s="35"/>
      <c r="AB222" s="35"/>
      <c r="AC222" s="35"/>
      <c r="AD222" s="35"/>
      <c r="AE222" s="35"/>
      <c r="AR222" s="199" t="s">
        <v>127</v>
      </c>
      <c r="AT222" s="199" t="s">
        <v>122</v>
      </c>
      <c r="AU222" s="199" t="s">
        <v>83</v>
      </c>
      <c r="AY222" s="18" t="s">
        <v>120</v>
      </c>
      <c r="BE222" s="200">
        <f>IF(N222="základní",J222,0)</f>
        <v>0</v>
      </c>
      <c r="BF222" s="200">
        <f>IF(N222="snížená",J222,0)</f>
        <v>0</v>
      </c>
      <c r="BG222" s="200">
        <f>IF(N222="zákl. přenesená",J222,0)</f>
        <v>0</v>
      </c>
      <c r="BH222" s="200">
        <f>IF(N222="sníž. přenesená",J222,0)</f>
        <v>0</v>
      </c>
      <c r="BI222" s="200">
        <f>IF(N222="nulová",J222,0)</f>
        <v>0</v>
      </c>
      <c r="BJ222" s="18" t="s">
        <v>80</v>
      </c>
      <c r="BK222" s="200">
        <f>ROUND(I222*H222,2)</f>
        <v>0</v>
      </c>
      <c r="BL222" s="18" t="s">
        <v>127</v>
      </c>
      <c r="BM222" s="199" t="s">
        <v>276</v>
      </c>
    </row>
    <row r="223" spans="2:51" s="14" customFormat="1" ht="11.25">
      <c r="B223" s="215"/>
      <c r="C223" s="216"/>
      <c r="D223" s="201" t="s">
        <v>131</v>
      </c>
      <c r="E223" s="217" t="s">
        <v>19</v>
      </c>
      <c r="F223" s="218" t="s">
        <v>277</v>
      </c>
      <c r="G223" s="216"/>
      <c r="H223" s="219">
        <v>0.05</v>
      </c>
      <c r="I223" s="220"/>
      <c r="J223" s="216"/>
      <c r="K223" s="216"/>
      <c r="L223" s="221"/>
      <c r="M223" s="222"/>
      <c r="N223" s="223"/>
      <c r="O223" s="223"/>
      <c r="P223" s="223"/>
      <c r="Q223" s="223"/>
      <c r="R223" s="223"/>
      <c r="S223" s="223"/>
      <c r="T223" s="224"/>
      <c r="AT223" s="225" t="s">
        <v>131</v>
      </c>
      <c r="AU223" s="225" t="s">
        <v>83</v>
      </c>
      <c r="AV223" s="14" t="s">
        <v>83</v>
      </c>
      <c r="AW223" s="14" t="s">
        <v>33</v>
      </c>
      <c r="AX223" s="14" t="s">
        <v>72</v>
      </c>
      <c r="AY223" s="225" t="s">
        <v>120</v>
      </c>
    </row>
    <row r="224" spans="2:51" s="14" customFormat="1" ht="11.25">
      <c r="B224" s="215"/>
      <c r="C224" s="216"/>
      <c r="D224" s="201" t="s">
        <v>131</v>
      </c>
      <c r="E224" s="217" t="s">
        <v>19</v>
      </c>
      <c r="F224" s="218" t="s">
        <v>278</v>
      </c>
      <c r="G224" s="216"/>
      <c r="H224" s="219">
        <v>0.05</v>
      </c>
      <c r="I224" s="220"/>
      <c r="J224" s="216"/>
      <c r="K224" s="216"/>
      <c r="L224" s="221"/>
      <c r="M224" s="222"/>
      <c r="N224" s="223"/>
      <c r="O224" s="223"/>
      <c r="P224" s="223"/>
      <c r="Q224" s="223"/>
      <c r="R224" s="223"/>
      <c r="S224" s="223"/>
      <c r="T224" s="224"/>
      <c r="AT224" s="225" t="s">
        <v>131</v>
      </c>
      <c r="AU224" s="225" t="s">
        <v>83</v>
      </c>
      <c r="AV224" s="14" t="s">
        <v>83</v>
      </c>
      <c r="AW224" s="14" t="s">
        <v>33</v>
      </c>
      <c r="AX224" s="14" t="s">
        <v>72</v>
      </c>
      <c r="AY224" s="225" t="s">
        <v>120</v>
      </c>
    </row>
    <row r="225" spans="2:51" s="14" customFormat="1" ht="11.25">
      <c r="B225" s="215"/>
      <c r="C225" s="216"/>
      <c r="D225" s="201" t="s">
        <v>131</v>
      </c>
      <c r="E225" s="217" t="s">
        <v>19</v>
      </c>
      <c r="F225" s="218" t="s">
        <v>279</v>
      </c>
      <c r="G225" s="216"/>
      <c r="H225" s="219">
        <v>0.05</v>
      </c>
      <c r="I225" s="220"/>
      <c r="J225" s="216"/>
      <c r="K225" s="216"/>
      <c r="L225" s="221"/>
      <c r="M225" s="222"/>
      <c r="N225" s="223"/>
      <c r="O225" s="223"/>
      <c r="P225" s="223"/>
      <c r="Q225" s="223"/>
      <c r="R225" s="223"/>
      <c r="S225" s="223"/>
      <c r="T225" s="224"/>
      <c r="AT225" s="225" t="s">
        <v>131</v>
      </c>
      <c r="AU225" s="225" t="s">
        <v>83</v>
      </c>
      <c r="AV225" s="14" t="s">
        <v>83</v>
      </c>
      <c r="AW225" s="14" t="s">
        <v>33</v>
      </c>
      <c r="AX225" s="14" t="s">
        <v>72</v>
      </c>
      <c r="AY225" s="225" t="s">
        <v>120</v>
      </c>
    </row>
    <row r="226" spans="2:51" s="15" customFormat="1" ht="11.25">
      <c r="B226" s="226"/>
      <c r="C226" s="227"/>
      <c r="D226" s="201" t="s">
        <v>131</v>
      </c>
      <c r="E226" s="228" t="s">
        <v>19</v>
      </c>
      <c r="F226" s="229" t="s">
        <v>136</v>
      </c>
      <c r="G226" s="227"/>
      <c r="H226" s="230">
        <v>0.15000000000000002</v>
      </c>
      <c r="I226" s="231"/>
      <c r="J226" s="227"/>
      <c r="K226" s="227"/>
      <c r="L226" s="232"/>
      <c r="M226" s="233"/>
      <c r="N226" s="234"/>
      <c r="O226" s="234"/>
      <c r="P226" s="234"/>
      <c r="Q226" s="234"/>
      <c r="R226" s="234"/>
      <c r="S226" s="234"/>
      <c r="T226" s="235"/>
      <c r="AT226" s="236" t="s">
        <v>131</v>
      </c>
      <c r="AU226" s="236" t="s">
        <v>83</v>
      </c>
      <c r="AV226" s="15" t="s">
        <v>127</v>
      </c>
      <c r="AW226" s="15" t="s">
        <v>33</v>
      </c>
      <c r="AX226" s="15" t="s">
        <v>80</v>
      </c>
      <c r="AY226" s="236" t="s">
        <v>120</v>
      </c>
    </row>
    <row r="227" spans="2:63" s="12" customFormat="1" ht="22.9" customHeight="1">
      <c r="B227" s="172"/>
      <c r="C227" s="173"/>
      <c r="D227" s="174" t="s">
        <v>71</v>
      </c>
      <c r="E227" s="186" t="s">
        <v>127</v>
      </c>
      <c r="F227" s="186" t="s">
        <v>280</v>
      </c>
      <c r="G227" s="173"/>
      <c r="H227" s="173"/>
      <c r="I227" s="176"/>
      <c r="J227" s="187">
        <f>BK227</f>
        <v>0</v>
      </c>
      <c r="K227" s="173"/>
      <c r="L227" s="178"/>
      <c r="M227" s="179"/>
      <c r="N227" s="180"/>
      <c r="O227" s="180"/>
      <c r="P227" s="181">
        <f>SUM(P228:P241)</f>
        <v>0</v>
      </c>
      <c r="Q227" s="180"/>
      <c r="R227" s="181">
        <f>SUM(R228:R241)</f>
        <v>0</v>
      </c>
      <c r="S227" s="180"/>
      <c r="T227" s="182">
        <f>SUM(T228:T241)</f>
        <v>0</v>
      </c>
      <c r="AR227" s="183" t="s">
        <v>80</v>
      </c>
      <c r="AT227" s="184" t="s">
        <v>71</v>
      </c>
      <c r="AU227" s="184" t="s">
        <v>80</v>
      </c>
      <c r="AY227" s="183" t="s">
        <v>120</v>
      </c>
      <c r="BK227" s="185">
        <f>SUM(BK228:BK241)</f>
        <v>0</v>
      </c>
    </row>
    <row r="228" spans="1:65" s="2" customFormat="1" ht="21.75" customHeight="1">
      <c r="A228" s="35"/>
      <c r="B228" s="36"/>
      <c r="C228" s="188" t="s">
        <v>7</v>
      </c>
      <c r="D228" s="188" t="s">
        <v>122</v>
      </c>
      <c r="E228" s="189" t="s">
        <v>281</v>
      </c>
      <c r="F228" s="190" t="s">
        <v>282</v>
      </c>
      <c r="G228" s="191" t="s">
        <v>125</v>
      </c>
      <c r="H228" s="192">
        <v>12</v>
      </c>
      <c r="I228" s="193"/>
      <c r="J228" s="194">
        <f>ROUND(I228*H228,2)</f>
        <v>0</v>
      </c>
      <c r="K228" s="190" t="s">
        <v>126</v>
      </c>
      <c r="L228" s="40"/>
      <c r="M228" s="195" t="s">
        <v>19</v>
      </c>
      <c r="N228" s="196" t="s">
        <v>43</v>
      </c>
      <c r="O228" s="65"/>
      <c r="P228" s="197">
        <f>O228*H228</f>
        <v>0</v>
      </c>
      <c r="Q228" s="197">
        <v>0</v>
      </c>
      <c r="R228" s="197">
        <f>Q228*H228</f>
        <v>0</v>
      </c>
      <c r="S228" s="197">
        <v>0</v>
      </c>
      <c r="T228" s="198">
        <f>S228*H228</f>
        <v>0</v>
      </c>
      <c r="U228" s="35"/>
      <c r="V228" s="35"/>
      <c r="W228" s="35"/>
      <c r="X228" s="35"/>
      <c r="Y228" s="35"/>
      <c r="Z228" s="35"/>
      <c r="AA228" s="35"/>
      <c r="AB228" s="35"/>
      <c r="AC228" s="35"/>
      <c r="AD228" s="35"/>
      <c r="AE228" s="35"/>
      <c r="AR228" s="199" t="s">
        <v>127</v>
      </c>
      <c r="AT228" s="199" t="s">
        <v>122</v>
      </c>
      <c r="AU228" s="199" t="s">
        <v>83</v>
      </c>
      <c r="AY228" s="18" t="s">
        <v>120</v>
      </c>
      <c r="BE228" s="200">
        <f>IF(N228="základní",J228,0)</f>
        <v>0</v>
      </c>
      <c r="BF228" s="200">
        <f>IF(N228="snížená",J228,0)</f>
        <v>0</v>
      </c>
      <c r="BG228" s="200">
        <f>IF(N228="zákl. přenesená",J228,0)</f>
        <v>0</v>
      </c>
      <c r="BH228" s="200">
        <f>IF(N228="sníž. přenesená",J228,0)</f>
        <v>0</v>
      </c>
      <c r="BI228" s="200">
        <f>IF(N228="nulová",J228,0)</f>
        <v>0</v>
      </c>
      <c r="BJ228" s="18" t="s">
        <v>80</v>
      </c>
      <c r="BK228" s="200">
        <f>ROUND(I228*H228,2)</f>
        <v>0</v>
      </c>
      <c r="BL228" s="18" t="s">
        <v>127</v>
      </c>
      <c r="BM228" s="199" t="s">
        <v>283</v>
      </c>
    </row>
    <row r="229" spans="1:47" s="2" customFormat="1" ht="156">
      <c r="A229" s="35"/>
      <c r="B229" s="36"/>
      <c r="C229" s="37"/>
      <c r="D229" s="201" t="s">
        <v>129</v>
      </c>
      <c r="E229" s="37"/>
      <c r="F229" s="202" t="s">
        <v>284</v>
      </c>
      <c r="G229" s="37"/>
      <c r="H229" s="37"/>
      <c r="I229" s="109"/>
      <c r="J229" s="37"/>
      <c r="K229" s="37"/>
      <c r="L229" s="40"/>
      <c r="M229" s="203"/>
      <c r="N229" s="204"/>
      <c r="O229" s="65"/>
      <c r="P229" s="65"/>
      <c r="Q229" s="65"/>
      <c r="R229" s="65"/>
      <c r="S229" s="65"/>
      <c r="T229" s="66"/>
      <c r="U229" s="35"/>
      <c r="V229" s="35"/>
      <c r="W229" s="35"/>
      <c r="X229" s="35"/>
      <c r="Y229" s="35"/>
      <c r="Z229" s="35"/>
      <c r="AA229" s="35"/>
      <c r="AB229" s="35"/>
      <c r="AC229" s="35"/>
      <c r="AD229" s="35"/>
      <c r="AE229" s="35"/>
      <c r="AT229" s="18" t="s">
        <v>129</v>
      </c>
      <c r="AU229" s="18" t="s">
        <v>83</v>
      </c>
    </row>
    <row r="230" spans="2:51" s="13" customFormat="1" ht="11.25">
      <c r="B230" s="205"/>
      <c r="C230" s="206"/>
      <c r="D230" s="201" t="s">
        <v>131</v>
      </c>
      <c r="E230" s="207" t="s">
        <v>19</v>
      </c>
      <c r="F230" s="208" t="s">
        <v>285</v>
      </c>
      <c r="G230" s="206"/>
      <c r="H230" s="207" t="s">
        <v>19</v>
      </c>
      <c r="I230" s="209"/>
      <c r="J230" s="206"/>
      <c r="K230" s="206"/>
      <c r="L230" s="210"/>
      <c r="M230" s="211"/>
      <c r="N230" s="212"/>
      <c r="O230" s="212"/>
      <c r="P230" s="212"/>
      <c r="Q230" s="212"/>
      <c r="R230" s="212"/>
      <c r="S230" s="212"/>
      <c r="T230" s="213"/>
      <c r="AT230" s="214" t="s">
        <v>131</v>
      </c>
      <c r="AU230" s="214" t="s">
        <v>83</v>
      </c>
      <c r="AV230" s="13" t="s">
        <v>80</v>
      </c>
      <c r="AW230" s="13" t="s">
        <v>33</v>
      </c>
      <c r="AX230" s="13" t="s">
        <v>72</v>
      </c>
      <c r="AY230" s="214" t="s">
        <v>120</v>
      </c>
    </row>
    <row r="231" spans="2:51" s="14" customFormat="1" ht="11.25">
      <c r="B231" s="215"/>
      <c r="C231" s="216"/>
      <c r="D231" s="201" t="s">
        <v>131</v>
      </c>
      <c r="E231" s="217" t="s">
        <v>19</v>
      </c>
      <c r="F231" s="218" t="s">
        <v>286</v>
      </c>
      <c r="G231" s="216"/>
      <c r="H231" s="219">
        <v>12</v>
      </c>
      <c r="I231" s="220"/>
      <c r="J231" s="216"/>
      <c r="K231" s="216"/>
      <c r="L231" s="221"/>
      <c r="M231" s="222"/>
      <c r="N231" s="223"/>
      <c r="O231" s="223"/>
      <c r="P231" s="223"/>
      <c r="Q231" s="223"/>
      <c r="R231" s="223"/>
      <c r="S231" s="223"/>
      <c r="T231" s="224"/>
      <c r="AT231" s="225" t="s">
        <v>131</v>
      </c>
      <c r="AU231" s="225" t="s">
        <v>83</v>
      </c>
      <c r="AV231" s="14" t="s">
        <v>83</v>
      </c>
      <c r="AW231" s="14" t="s">
        <v>33</v>
      </c>
      <c r="AX231" s="14" t="s">
        <v>80</v>
      </c>
      <c r="AY231" s="225" t="s">
        <v>120</v>
      </c>
    </row>
    <row r="232" spans="1:65" s="2" customFormat="1" ht="16.5" customHeight="1">
      <c r="A232" s="35"/>
      <c r="B232" s="36"/>
      <c r="C232" s="188" t="s">
        <v>287</v>
      </c>
      <c r="D232" s="188" t="s">
        <v>122</v>
      </c>
      <c r="E232" s="189" t="s">
        <v>288</v>
      </c>
      <c r="F232" s="190" t="s">
        <v>289</v>
      </c>
      <c r="G232" s="191" t="s">
        <v>194</v>
      </c>
      <c r="H232" s="192">
        <v>5.4</v>
      </c>
      <c r="I232" s="193"/>
      <c r="J232" s="194">
        <f>ROUND(I232*H232,2)</f>
        <v>0</v>
      </c>
      <c r="K232" s="190" t="s">
        <v>126</v>
      </c>
      <c r="L232" s="40"/>
      <c r="M232" s="195" t="s">
        <v>19</v>
      </c>
      <c r="N232" s="196" t="s">
        <v>43</v>
      </c>
      <c r="O232" s="65"/>
      <c r="P232" s="197">
        <f>O232*H232</f>
        <v>0</v>
      </c>
      <c r="Q232" s="197">
        <v>0</v>
      </c>
      <c r="R232" s="197">
        <f>Q232*H232</f>
        <v>0</v>
      </c>
      <c r="S232" s="197">
        <v>0</v>
      </c>
      <c r="T232" s="198">
        <f>S232*H232</f>
        <v>0</v>
      </c>
      <c r="U232" s="35"/>
      <c r="V232" s="35"/>
      <c r="W232" s="35"/>
      <c r="X232" s="35"/>
      <c r="Y232" s="35"/>
      <c r="Z232" s="35"/>
      <c r="AA232" s="35"/>
      <c r="AB232" s="35"/>
      <c r="AC232" s="35"/>
      <c r="AD232" s="35"/>
      <c r="AE232" s="35"/>
      <c r="AR232" s="199" t="s">
        <v>127</v>
      </c>
      <c r="AT232" s="199" t="s">
        <v>122</v>
      </c>
      <c r="AU232" s="199" t="s">
        <v>83</v>
      </c>
      <c r="AY232" s="18" t="s">
        <v>120</v>
      </c>
      <c r="BE232" s="200">
        <f>IF(N232="základní",J232,0)</f>
        <v>0</v>
      </c>
      <c r="BF232" s="200">
        <f>IF(N232="snížená",J232,0)</f>
        <v>0</v>
      </c>
      <c r="BG232" s="200">
        <f>IF(N232="zákl. přenesená",J232,0)</f>
        <v>0</v>
      </c>
      <c r="BH232" s="200">
        <f>IF(N232="sníž. přenesená",J232,0)</f>
        <v>0</v>
      </c>
      <c r="BI232" s="200">
        <f>IF(N232="nulová",J232,0)</f>
        <v>0</v>
      </c>
      <c r="BJ232" s="18" t="s">
        <v>80</v>
      </c>
      <c r="BK232" s="200">
        <f>ROUND(I232*H232,2)</f>
        <v>0</v>
      </c>
      <c r="BL232" s="18" t="s">
        <v>127</v>
      </c>
      <c r="BM232" s="199" t="s">
        <v>290</v>
      </c>
    </row>
    <row r="233" spans="1:47" s="2" customFormat="1" ht="39">
      <c r="A233" s="35"/>
      <c r="B233" s="36"/>
      <c r="C233" s="37"/>
      <c r="D233" s="201" t="s">
        <v>129</v>
      </c>
      <c r="E233" s="37"/>
      <c r="F233" s="202" t="s">
        <v>291</v>
      </c>
      <c r="G233" s="37"/>
      <c r="H233" s="37"/>
      <c r="I233" s="109"/>
      <c r="J233" s="37"/>
      <c r="K233" s="37"/>
      <c r="L233" s="40"/>
      <c r="M233" s="203"/>
      <c r="N233" s="204"/>
      <c r="O233" s="65"/>
      <c r="P233" s="65"/>
      <c r="Q233" s="65"/>
      <c r="R233" s="65"/>
      <c r="S233" s="65"/>
      <c r="T233" s="66"/>
      <c r="U233" s="35"/>
      <c r="V233" s="35"/>
      <c r="W233" s="35"/>
      <c r="X233" s="35"/>
      <c r="Y233" s="35"/>
      <c r="Z233" s="35"/>
      <c r="AA233" s="35"/>
      <c r="AB233" s="35"/>
      <c r="AC233" s="35"/>
      <c r="AD233" s="35"/>
      <c r="AE233" s="35"/>
      <c r="AT233" s="18" t="s">
        <v>129</v>
      </c>
      <c r="AU233" s="18" t="s">
        <v>83</v>
      </c>
    </row>
    <row r="234" spans="2:51" s="14" customFormat="1" ht="11.25">
      <c r="B234" s="215"/>
      <c r="C234" s="216"/>
      <c r="D234" s="201" t="s">
        <v>131</v>
      </c>
      <c r="E234" s="217" t="s">
        <v>19</v>
      </c>
      <c r="F234" s="218" t="s">
        <v>292</v>
      </c>
      <c r="G234" s="216"/>
      <c r="H234" s="219">
        <v>1.8</v>
      </c>
      <c r="I234" s="220"/>
      <c r="J234" s="216"/>
      <c r="K234" s="216"/>
      <c r="L234" s="221"/>
      <c r="M234" s="222"/>
      <c r="N234" s="223"/>
      <c r="O234" s="223"/>
      <c r="P234" s="223"/>
      <c r="Q234" s="223"/>
      <c r="R234" s="223"/>
      <c r="S234" s="223"/>
      <c r="T234" s="224"/>
      <c r="AT234" s="225" t="s">
        <v>131</v>
      </c>
      <c r="AU234" s="225" t="s">
        <v>83</v>
      </c>
      <c r="AV234" s="14" t="s">
        <v>83</v>
      </c>
      <c r="AW234" s="14" t="s">
        <v>33</v>
      </c>
      <c r="AX234" s="14" t="s">
        <v>72</v>
      </c>
      <c r="AY234" s="225" t="s">
        <v>120</v>
      </c>
    </row>
    <row r="235" spans="2:51" s="14" customFormat="1" ht="11.25">
      <c r="B235" s="215"/>
      <c r="C235" s="216"/>
      <c r="D235" s="201" t="s">
        <v>131</v>
      </c>
      <c r="E235" s="217" t="s">
        <v>19</v>
      </c>
      <c r="F235" s="218" t="s">
        <v>293</v>
      </c>
      <c r="G235" s="216"/>
      <c r="H235" s="219">
        <v>1.8</v>
      </c>
      <c r="I235" s="220"/>
      <c r="J235" s="216"/>
      <c r="K235" s="216"/>
      <c r="L235" s="221"/>
      <c r="M235" s="222"/>
      <c r="N235" s="223"/>
      <c r="O235" s="223"/>
      <c r="P235" s="223"/>
      <c r="Q235" s="223"/>
      <c r="R235" s="223"/>
      <c r="S235" s="223"/>
      <c r="T235" s="224"/>
      <c r="AT235" s="225" t="s">
        <v>131</v>
      </c>
      <c r="AU235" s="225" t="s">
        <v>83</v>
      </c>
      <c r="AV235" s="14" t="s">
        <v>83</v>
      </c>
      <c r="AW235" s="14" t="s">
        <v>33</v>
      </c>
      <c r="AX235" s="14" t="s">
        <v>72</v>
      </c>
      <c r="AY235" s="225" t="s">
        <v>120</v>
      </c>
    </row>
    <row r="236" spans="2:51" s="14" customFormat="1" ht="11.25">
      <c r="B236" s="215"/>
      <c r="C236" s="216"/>
      <c r="D236" s="201" t="s">
        <v>131</v>
      </c>
      <c r="E236" s="217" t="s">
        <v>19</v>
      </c>
      <c r="F236" s="218" t="s">
        <v>294</v>
      </c>
      <c r="G236" s="216"/>
      <c r="H236" s="219">
        <v>1.8</v>
      </c>
      <c r="I236" s="220"/>
      <c r="J236" s="216"/>
      <c r="K236" s="216"/>
      <c r="L236" s="221"/>
      <c r="M236" s="222"/>
      <c r="N236" s="223"/>
      <c r="O236" s="223"/>
      <c r="P236" s="223"/>
      <c r="Q236" s="223"/>
      <c r="R236" s="223"/>
      <c r="S236" s="223"/>
      <c r="T236" s="224"/>
      <c r="AT236" s="225" t="s">
        <v>131</v>
      </c>
      <c r="AU236" s="225" t="s">
        <v>83</v>
      </c>
      <c r="AV236" s="14" t="s">
        <v>83</v>
      </c>
      <c r="AW236" s="14" t="s">
        <v>33</v>
      </c>
      <c r="AX236" s="14" t="s">
        <v>72</v>
      </c>
      <c r="AY236" s="225" t="s">
        <v>120</v>
      </c>
    </row>
    <row r="237" spans="2:51" s="15" customFormat="1" ht="11.25">
      <c r="B237" s="226"/>
      <c r="C237" s="227"/>
      <c r="D237" s="201" t="s">
        <v>131</v>
      </c>
      <c r="E237" s="228" t="s">
        <v>19</v>
      </c>
      <c r="F237" s="229" t="s">
        <v>136</v>
      </c>
      <c r="G237" s="227"/>
      <c r="H237" s="230">
        <v>5.4</v>
      </c>
      <c r="I237" s="231"/>
      <c r="J237" s="227"/>
      <c r="K237" s="227"/>
      <c r="L237" s="232"/>
      <c r="M237" s="233"/>
      <c r="N237" s="234"/>
      <c r="O237" s="234"/>
      <c r="P237" s="234"/>
      <c r="Q237" s="234"/>
      <c r="R237" s="234"/>
      <c r="S237" s="234"/>
      <c r="T237" s="235"/>
      <c r="AT237" s="236" t="s">
        <v>131</v>
      </c>
      <c r="AU237" s="236" t="s">
        <v>83</v>
      </c>
      <c r="AV237" s="15" t="s">
        <v>127</v>
      </c>
      <c r="AW237" s="15" t="s">
        <v>33</v>
      </c>
      <c r="AX237" s="15" t="s">
        <v>80</v>
      </c>
      <c r="AY237" s="236" t="s">
        <v>120</v>
      </c>
    </row>
    <row r="238" spans="1:65" s="2" customFormat="1" ht="21.75" customHeight="1">
      <c r="A238" s="35"/>
      <c r="B238" s="36"/>
      <c r="C238" s="188" t="s">
        <v>295</v>
      </c>
      <c r="D238" s="188" t="s">
        <v>122</v>
      </c>
      <c r="E238" s="189" t="s">
        <v>296</v>
      </c>
      <c r="F238" s="190" t="s">
        <v>297</v>
      </c>
      <c r="G238" s="191" t="s">
        <v>194</v>
      </c>
      <c r="H238" s="192">
        <v>0.225</v>
      </c>
      <c r="I238" s="193"/>
      <c r="J238" s="194">
        <f>ROUND(I238*H238,2)</f>
        <v>0</v>
      </c>
      <c r="K238" s="190" t="s">
        <v>126</v>
      </c>
      <c r="L238" s="40"/>
      <c r="M238" s="195" t="s">
        <v>19</v>
      </c>
      <c r="N238" s="196" t="s">
        <v>43</v>
      </c>
      <c r="O238" s="65"/>
      <c r="P238" s="197">
        <f>O238*H238</f>
        <v>0</v>
      </c>
      <c r="Q238" s="197">
        <v>0</v>
      </c>
      <c r="R238" s="197">
        <f>Q238*H238</f>
        <v>0</v>
      </c>
      <c r="S238" s="197">
        <v>0</v>
      </c>
      <c r="T238" s="198">
        <f>S238*H238</f>
        <v>0</v>
      </c>
      <c r="U238" s="35"/>
      <c r="V238" s="35"/>
      <c r="W238" s="35"/>
      <c r="X238" s="35"/>
      <c r="Y238" s="35"/>
      <c r="Z238" s="35"/>
      <c r="AA238" s="35"/>
      <c r="AB238" s="35"/>
      <c r="AC238" s="35"/>
      <c r="AD238" s="35"/>
      <c r="AE238" s="35"/>
      <c r="AR238" s="199" t="s">
        <v>127</v>
      </c>
      <c r="AT238" s="199" t="s">
        <v>122</v>
      </c>
      <c r="AU238" s="199" t="s">
        <v>83</v>
      </c>
      <c r="AY238" s="18" t="s">
        <v>120</v>
      </c>
      <c r="BE238" s="200">
        <f>IF(N238="základní",J238,0)</f>
        <v>0</v>
      </c>
      <c r="BF238" s="200">
        <f>IF(N238="snížená",J238,0)</f>
        <v>0</v>
      </c>
      <c r="BG238" s="200">
        <f>IF(N238="zákl. přenesená",J238,0)</f>
        <v>0</v>
      </c>
      <c r="BH238" s="200">
        <f>IF(N238="sníž. přenesená",J238,0)</f>
        <v>0</v>
      </c>
      <c r="BI238" s="200">
        <f>IF(N238="nulová",J238,0)</f>
        <v>0</v>
      </c>
      <c r="BJ238" s="18" t="s">
        <v>80</v>
      </c>
      <c r="BK238" s="200">
        <f>ROUND(I238*H238,2)</f>
        <v>0</v>
      </c>
      <c r="BL238" s="18" t="s">
        <v>127</v>
      </c>
      <c r="BM238" s="199" t="s">
        <v>298</v>
      </c>
    </row>
    <row r="239" spans="1:47" s="2" customFormat="1" ht="39">
      <c r="A239" s="35"/>
      <c r="B239" s="36"/>
      <c r="C239" s="37"/>
      <c r="D239" s="201" t="s">
        <v>129</v>
      </c>
      <c r="E239" s="37"/>
      <c r="F239" s="202" t="s">
        <v>299</v>
      </c>
      <c r="G239" s="37"/>
      <c r="H239" s="37"/>
      <c r="I239" s="109"/>
      <c r="J239" s="37"/>
      <c r="K239" s="37"/>
      <c r="L239" s="40"/>
      <c r="M239" s="203"/>
      <c r="N239" s="204"/>
      <c r="O239" s="65"/>
      <c r="P239" s="65"/>
      <c r="Q239" s="65"/>
      <c r="R239" s="65"/>
      <c r="S239" s="65"/>
      <c r="T239" s="66"/>
      <c r="U239" s="35"/>
      <c r="V239" s="35"/>
      <c r="W239" s="35"/>
      <c r="X239" s="35"/>
      <c r="Y239" s="35"/>
      <c r="Z239" s="35"/>
      <c r="AA239" s="35"/>
      <c r="AB239" s="35"/>
      <c r="AC239" s="35"/>
      <c r="AD239" s="35"/>
      <c r="AE239" s="35"/>
      <c r="AT239" s="18" t="s">
        <v>129</v>
      </c>
      <c r="AU239" s="18" t="s">
        <v>83</v>
      </c>
    </row>
    <row r="240" spans="2:51" s="13" customFormat="1" ht="11.25">
      <c r="B240" s="205"/>
      <c r="C240" s="206"/>
      <c r="D240" s="201" t="s">
        <v>131</v>
      </c>
      <c r="E240" s="207" t="s">
        <v>19</v>
      </c>
      <c r="F240" s="208" t="s">
        <v>300</v>
      </c>
      <c r="G240" s="206"/>
      <c r="H240" s="207" t="s">
        <v>19</v>
      </c>
      <c r="I240" s="209"/>
      <c r="J240" s="206"/>
      <c r="K240" s="206"/>
      <c r="L240" s="210"/>
      <c r="M240" s="211"/>
      <c r="N240" s="212"/>
      <c r="O240" s="212"/>
      <c r="P240" s="212"/>
      <c r="Q240" s="212"/>
      <c r="R240" s="212"/>
      <c r="S240" s="212"/>
      <c r="T240" s="213"/>
      <c r="AT240" s="214" t="s">
        <v>131</v>
      </c>
      <c r="AU240" s="214" t="s">
        <v>83</v>
      </c>
      <c r="AV240" s="13" t="s">
        <v>80</v>
      </c>
      <c r="AW240" s="13" t="s">
        <v>33</v>
      </c>
      <c r="AX240" s="13" t="s">
        <v>72</v>
      </c>
      <c r="AY240" s="214" t="s">
        <v>120</v>
      </c>
    </row>
    <row r="241" spans="2:51" s="14" customFormat="1" ht="11.25">
      <c r="B241" s="215"/>
      <c r="C241" s="216"/>
      <c r="D241" s="201" t="s">
        <v>131</v>
      </c>
      <c r="E241" s="217" t="s">
        <v>19</v>
      </c>
      <c r="F241" s="218" t="s">
        <v>301</v>
      </c>
      <c r="G241" s="216"/>
      <c r="H241" s="219">
        <v>0.225</v>
      </c>
      <c r="I241" s="220"/>
      <c r="J241" s="216"/>
      <c r="K241" s="216"/>
      <c r="L241" s="221"/>
      <c r="M241" s="222"/>
      <c r="N241" s="223"/>
      <c r="O241" s="223"/>
      <c r="P241" s="223"/>
      <c r="Q241" s="223"/>
      <c r="R241" s="223"/>
      <c r="S241" s="223"/>
      <c r="T241" s="224"/>
      <c r="AT241" s="225" t="s">
        <v>131</v>
      </c>
      <c r="AU241" s="225" t="s">
        <v>83</v>
      </c>
      <c r="AV241" s="14" t="s">
        <v>83</v>
      </c>
      <c r="AW241" s="14" t="s">
        <v>33</v>
      </c>
      <c r="AX241" s="14" t="s">
        <v>80</v>
      </c>
      <c r="AY241" s="225" t="s">
        <v>120</v>
      </c>
    </row>
    <row r="242" spans="2:63" s="12" customFormat="1" ht="22.9" customHeight="1">
      <c r="B242" s="172"/>
      <c r="C242" s="173"/>
      <c r="D242" s="174" t="s">
        <v>71</v>
      </c>
      <c r="E242" s="186" t="s">
        <v>157</v>
      </c>
      <c r="F242" s="186" t="s">
        <v>302</v>
      </c>
      <c r="G242" s="173"/>
      <c r="H242" s="173"/>
      <c r="I242" s="176"/>
      <c r="J242" s="187">
        <f>BK242</f>
        <v>0</v>
      </c>
      <c r="K242" s="173"/>
      <c r="L242" s="178"/>
      <c r="M242" s="179"/>
      <c r="N242" s="180"/>
      <c r="O242" s="180"/>
      <c r="P242" s="181">
        <f>SUM(P243:P375)</f>
        <v>0</v>
      </c>
      <c r="Q242" s="180"/>
      <c r="R242" s="181">
        <f>SUM(R243:R375)</f>
        <v>735.2055574999999</v>
      </c>
      <c r="S242" s="180"/>
      <c r="T242" s="182">
        <f>SUM(T243:T375)</f>
        <v>0</v>
      </c>
      <c r="AR242" s="183" t="s">
        <v>80</v>
      </c>
      <c r="AT242" s="184" t="s">
        <v>71</v>
      </c>
      <c r="AU242" s="184" t="s">
        <v>80</v>
      </c>
      <c r="AY242" s="183" t="s">
        <v>120</v>
      </c>
      <c r="BK242" s="185">
        <f>SUM(BK243:BK375)</f>
        <v>0</v>
      </c>
    </row>
    <row r="243" spans="1:65" s="2" customFormat="1" ht="16.5" customHeight="1">
      <c r="A243" s="35"/>
      <c r="B243" s="36"/>
      <c r="C243" s="188" t="s">
        <v>303</v>
      </c>
      <c r="D243" s="188" t="s">
        <v>122</v>
      </c>
      <c r="E243" s="189" t="s">
        <v>304</v>
      </c>
      <c r="F243" s="190" t="s">
        <v>305</v>
      </c>
      <c r="G243" s="191" t="s">
        <v>125</v>
      </c>
      <c r="H243" s="192">
        <v>27.75</v>
      </c>
      <c r="I243" s="193"/>
      <c r="J243" s="194">
        <f>ROUND(I243*H243,2)</f>
        <v>0</v>
      </c>
      <c r="K243" s="190" t="s">
        <v>126</v>
      </c>
      <c r="L243" s="40"/>
      <c r="M243" s="195" t="s">
        <v>19</v>
      </c>
      <c r="N243" s="196" t="s">
        <v>43</v>
      </c>
      <c r="O243" s="65"/>
      <c r="P243" s="197">
        <f>O243*H243</f>
        <v>0</v>
      </c>
      <c r="Q243" s="197">
        <v>0</v>
      </c>
      <c r="R243" s="197">
        <f>Q243*H243</f>
        <v>0</v>
      </c>
      <c r="S243" s="197">
        <v>0</v>
      </c>
      <c r="T243" s="198">
        <f>S243*H243</f>
        <v>0</v>
      </c>
      <c r="U243" s="35"/>
      <c r="V243" s="35"/>
      <c r="W243" s="35"/>
      <c r="X243" s="35"/>
      <c r="Y243" s="35"/>
      <c r="Z243" s="35"/>
      <c r="AA243" s="35"/>
      <c r="AB243" s="35"/>
      <c r="AC243" s="35"/>
      <c r="AD243" s="35"/>
      <c r="AE243" s="35"/>
      <c r="AR243" s="199" t="s">
        <v>127</v>
      </c>
      <c r="AT243" s="199" t="s">
        <v>122</v>
      </c>
      <c r="AU243" s="199" t="s">
        <v>83</v>
      </c>
      <c r="AY243" s="18" t="s">
        <v>120</v>
      </c>
      <c r="BE243" s="200">
        <f>IF(N243="základní",J243,0)</f>
        <v>0</v>
      </c>
      <c r="BF243" s="200">
        <f>IF(N243="snížená",J243,0)</f>
        <v>0</v>
      </c>
      <c r="BG243" s="200">
        <f>IF(N243="zákl. přenesená",J243,0)</f>
        <v>0</v>
      </c>
      <c r="BH243" s="200">
        <f>IF(N243="sníž. přenesená",J243,0)</f>
        <v>0</v>
      </c>
      <c r="BI243" s="200">
        <f>IF(N243="nulová",J243,0)</f>
        <v>0</v>
      </c>
      <c r="BJ243" s="18" t="s">
        <v>80</v>
      </c>
      <c r="BK243" s="200">
        <f>ROUND(I243*H243,2)</f>
        <v>0</v>
      </c>
      <c r="BL243" s="18" t="s">
        <v>127</v>
      </c>
      <c r="BM243" s="199" t="s">
        <v>306</v>
      </c>
    </row>
    <row r="244" spans="2:51" s="13" customFormat="1" ht="11.25">
      <c r="B244" s="205"/>
      <c r="C244" s="206"/>
      <c r="D244" s="201" t="s">
        <v>131</v>
      </c>
      <c r="E244" s="207" t="s">
        <v>19</v>
      </c>
      <c r="F244" s="208" t="s">
        <v>132</v>
      </c>
      <c r="G244" s="206"/>
      <c r="H244" s="207" t="s">
        <v>19</v>
      </c>
      <c r="I244" s="209"/>
      <c r="J244" s="206"/>
      <c r="K244" s="206"/>
      <c r="L244" s="210"/>
      <c r="M244" s="211"/>
      <c r="N244" s="212"/>
      <c r="O244" s="212"/>
      <c r="P244" s="212"/>
      <c r="Q244" s="212"/>
      <c r="R244" s="212"/>
      <c r="S244" s="212"/>
      <c r="T244" s="213"/>
      <c r="AT244" s="214" t="s">
        <v>131</v>
      </c>
      <c r="AU244" s="214" t="s">
        <v>83</v>
      </c>
      <c r="AV244" s="13" t="s">
        <v>80</v>
      </c>
      <c r="AW244" s="13" t="s">
        <v>33</v>
      </c>
      <c r="AX244" s="13" t="s">
        <v>72</v>
      </c>
      <c r="AY244" s="214" t="s">
        <v>120</v>
      </c>
    </row>
    <row r="245" spans="2:51" s="14" customFormat="1" ht="11.25">
      <c r="B245" s="215"/>
      <c r="C245" s="216"/>
      <c r="D245" s="201" t="s">
        <v>131</v>
      </c>
      <c r="E245" s="217" t="s">
        <v>19</v>
      </c>
      <c r="F245" s="218" t="s">
        <v>133</v>
      </c>
      <c r="G245" s="216"/>
      <c r="H245" s="219">
        <v>11.25</v>
      </c>
      <c r="I245" s="220"/>
      <c r="J245" s="216"/>
      <c r="K245" s="216"/>
      <c r="L245" s="221"/>
      <c r="M245" s="222"/>
      <c r="N245" s="223"/>
      <c r="O245" s="223"/>
      <c r="P245" s="223"/>
      <c r="Q245" s="223"/>
      <c r="R245" s="223"/>
      <c r="S245" s="223"/>
      <c r="T245" s="224"/>
      <c r="AT245" s="225" t="s">
        <v>131</v>
      </c>
      <c r="AU245" s="225" t="s">
        <v>83</v>
      </c>
      <c r="AV245" s="14" t="s">
        <v>83</v>
      </c>
      <c r="AW245" s="14" t="s">
        <v>33</v>
      </c>
      <c r="AX245" s="14" t="s">
        <v>72</v>
      </c>
      <c r="AY245" s="225" t="s">
        <v>120</v>
      </c>
    </row>
    <row r="246" spans="2:51" s="14" customFormat="1" ht="11.25">
      <c r="B246" s="215"/>
      <c r="C246" s="216"/>
      <c r="D246" s="201" t="s">
        <v>131</v>
      </c>
      <c r="E246" s="217" t="s">
        <v>19</v>
      </c>
      <c r="F246" s="218" t="s">
        <v>134</v>
      </c>
      <c r="G246" s="216"/>
      <c r="H246" s="219">
        <v>8.25</v>
      </c>
      <c r="I246" s="220"/>
      <c r="J246" s="216"/>
      <c r="K246" s="216"/>
      <c r="L246" s="221"/>
      <c r="M246" s="222"/>
      <c r="N246" s="223"/>
      <c r="O246" s="223"/>
      <c r="P246" s="223"/>
      <c r="Q246" s="223"/>
      <c r="R246" s="223"/>
      <c r="S246" s="223"/>
      <c r="T246" s="224"/>
      <c r="AT246" s="225" t="s">
        <v>131</v>
      </c>
      <c r="AU246" s="225" t="s">
        <v>83</v>
      </c>
      <c r="AV246" s="14" t="s">
        <v>83</v>
      </c>
      <c r="AW246" s="14" t="s">
        <v>33</v>
      </c>
      <c r="AX246" s="14" t="s">
        <v>72</v>
      </c>
      <c r="AY246" s="225" t="s">
        <v>120</v>
      </c>
    </row>
    <row r="247" spans="2:51" s="14" customFormat="1" ht="11.25">
      <c r="B247" s="215"/>
      <c r="C247" s="216"/>
      <c r="D247" s="201" t="s">
        <v>131</v>
      </c>
      <c r="E247" s="217" t="s">
        <v>19</v>
      </c>
      <c r="F247" s="218" t="s">
        <v>135</v>
      </c>
      <c r="G247" s="216"/>
      <c r="H247" s="219">
        <v>8.25</v>
      </c>
      <c r="I247" s="220"/>
      <c r="J247" s="216"/>
      <c r="K247" s="216"/>
      <c r="L247" s="221"/>
      <c r="M247" s="222"/>
      <c r="N247" s="223"/>
      <c r="O247" s="223"/>
      <c r="P247" s="223"/>
      <c r="Q247" s="223"/>
      <c r="R247" s="223"/>
      <c r="S247" s="223"/>
      <c r="T247" s="224"/>
      <c r="AT247" s="225" t="s">
        <v>131</v>
      </c>
      <c r="AU247" s="225" t="s">
        <v>83</v>
      </c>
      <c r="AV247" s="14" t="s">
        <v>83</v>
      </c>
      <c r="AW247" s="14" t="s">
        <v>33</v>
      </c>
      <c r="AX247" s="14" t="s">
        <v>72</v>
      </c>
      <c r="AY247" s="225" t="s">
        <v>120</v>
      </c>
    </row>
    <row r="248" spans="2:51" s="15" customFormat="1" ht="11.25">
      <c r="B248" s="226"/>
      <c r="C248" s="227"/>
      <c r="D248" s="201" t="s">
        <v>131</v>
      </c>
      <c r="E248" s="228" t="s">
        <v>19</v>
      </c>
      <c r="F248" s="229" t="s">
        <v>136</v>
      </c>
      <c r="G248" s="227"/>
      <c r="H248" s="230">
        <v>27.75</v>
      </c>
      <c r="I248" s="231"/>
      <c r="J248" s="227"/>
      <c r="K248" s="227"/>
      <c r="L248" s="232"/>
      <c r="M248" s="233"/>
      <c r="N248" s="234"/>
      <c r="O248" s="234"/>
      <c r="P248" s="234"/>
      <c r="Q248" s="234"/>
      <c r="R248" s="234"/>
      <c r="S248" s="234"/>
      <c r="T248" s="235"/>
      <c r="AT248" s="236" t="s">
        <v>131</v>
      </c>
      <c r="AU248" s="236" t="s">
        <v>83</v>
      </c>
      <c r="AV248" s="15" t="s">
        <v>127</v>
      </c>
      <c r="AW248" s="15" t="s">
        <v>33</v>
      </c>
      <c r="AX248" s="15" t="s">
        <v>80</v>
      </c>
      <c r="AY248" s="236" t="s">
        <v>120</v>
      </c>
    </row>
    <row r="249" spans="1:65" s="2" customFormat="1" ht="16.5" customHeight="1">
      <c r="A249" s="35"/>
      <c r="B249" s="36"/>
      <c r="C249" s="188" t="s">
        <v>307</v>
      </c>
      <c r="D249" s="188" t="s">
        <v>122</v>
      </c>
      <c r="E249" s="189" t="s">
        <v>308</v>
      </c>
      <c r="F249" s="190" t="s">
        <v>309</v>
      </c>
      <c r="G249" s="191" t="s">
        <v>125</v>
      </c>
      <c r="H249" s="192">
        <v>130</v>
      </c>
      <c r="I249" s="193"/>
      <c r="J249" s="194">
        <f>ROUND(I249*H249,2)</f>
        <v>0</v>
      </c>
      <c r="K249" s="190" t="s">
        <v>126</v>
      </c>
      <c r="L249" s="40"/>
      <c r="M249" s="195" t="s">
        <v>19</v>
      </c>
      <c r="N249" s="196" t="s">
        <v>43</v>
      </c>
      <c r="O249" s="65"/>
      <c r="P249" s="197">
        <f>O249*H249</f>
        <v>0</v>
      </c>
      <c r="Q249" s="197">
        <v>0</v>
      </c>
      <c r="R249" s="197">
        <f>Q249*H249</f>
        <v>0</v>
      </c>
      <c r="S249" s="197">
        <v>0</v>
      </c>
      <c r="T249" s="198">
        <f>S249*H249</f>
        <v>0</v>
      </c>
      <c r="U249" s="35"/>
      <c r="V249" s="35"/>
      <c r="W249" s="35"/>
      <c r="X249" s="35"/>
      <c r="Y249" s="35"/>
      <c r="Z249" s="35"/>
      <c r="AA249" s="35"/>
      <c r="AB249" s="35"/>
      <c r="AC249" s="35"/>
      <c r="AD249" s="35"/>
      <c r="AE249" s="35"/>
      <c r="AR249" s="199" t="s">
        <v>127</v>
      </c>
      <c r="AT249" s="199" t="s">
        <v>122</v>
      </c>
      <c r="AU249" s="199" t="s">
        <v>83</v>
      </c>
      <c r="AY249" s="18" t="s">
        <v>120</v>
      </c>
      <c r="BE249" s="200">
        <f>IF(N249="základní",J249,0)</f>
        <v>0</v>
      </c>
      <c r="BF249" s="200">
        <f>IF(N249="snížená",J249,0)</f>
        <v>0</v>
      </c>
      <c r="BG249" s="200">
        <f>IF(N249="zákl. přenesená",J249,0)</f>
        <v>0</v>
      </c>
      <c r="BH249" s="200">
        <f>IF(N249="sníž. přenesená",J249,0)</f>
        <v>0</v>
      </c>
      <c r="BI249" s="200">
        <f>IF(N249="nulová",J249,0)</f>
        <v>0</v>
      </c>
      <c r="BJ249" s="18" t="s">
        <v>80</v>
      </c>
      <c r="BK249" s="200">
        <f>ROUND(I249*H249,2)</f>
        <v>0</v>
      </c>
      <c r="BL249" s="18" t="s">
        <v>127</v>
      </c>
      <c r="BM249" s="199" t="s">
        <v>310</v>
      </c>
    </row>
    <row r="250" spans="2:51" s="13" customFormat="1" ht="11.25">
      <c r="B250" s="205"/>
      <c r="C250" s="206"/>
      <c r="D250" s="201" t="s">
        <v>131</v>
      </c>
      <c r="E250" s="207" t="s">
        <v>19</v>
      </c>
      <c r="F250" s="208" t="s">
        <v>169</v>
      </c>
      <c r="G250" s="206"/>
      <c r="H250" s="207" t="s">
        <v>19</v>
      </c>
      <c r="I250" s="209"/>
      <c r="J250" s="206"/>
      <c r="K250" s="206"/>
      <c r="L250" s="210"/>
      <c r="M250" s="211"/>
      <c r="N250" s="212"/>
      <c r="O250" s="212"/>
      <c r="P250" s="212"/>
      <c r="Q250" s="212"/>
      <c r="R250" s="212"/>
      <c r="S250" s="212"/>
      <c r="T250" s="213"/>
      <c r="AT250" s="214" t="s">
        <v>131</v>
      </c>
      <c r="AU250" s="214" t="s">
        <v>83</v>
      </c>
      <c r="AV250" s="13" t="s">
        <v>80</v>
      </c>
      <c r="AW250" s="13" t="s">
        <v>33</v>
      </c>
      <c r="AX250" s="13" t="s">
        <v>72</v>
      </c>
      <c r="AY250" s="214" t="s">
        <v>120</v>
      </c>
    </row>
    <row r="251" spans="2:51" s="14" customFormat="1" ht="11.25">
      <c r="B251" s="215"/>
      <c r="C251" s="216"/>
      <c r="D251" s="201" t="s">
        <v>131</v>
      </c>
      <c r="E251" s="217" t="s">
        <v>19</v>
      </c>
      <c r="F251" s="218" t="s">
        <v>311</v>
      </c>
      <c r="G251" s="216"/>
      <c r="H251" s="219">
        <v>20</v>
      </c>
      <c r="I251" s="220"/>
      <c r="J251" s="216"/>
      <c r="K251" s="216"/>
      <c r="L251" s="221"/>
      <c r="M251" s="222"/>
      <c r="N251" s="223"/>
      <c r="O251" s="223"/>
      <c r="P251" s="223"/>
      <c r="Q251" s="223"/>
      <c r="R251" s="223"/>
      <c r="S251" s="223"/>
      <c r="T251" s="224"/>
      <c r="AT251" s="225" t="s">
        <v>131</v>
      </c>
      <c r="AU251" s="225" t="s">
        <v>83</v>
      </c>
      <c r="AV251" s="14" t="s">
        <v>83</v>
      </c>
      <c r="AW251" s="14" t="s">
        <v>33</v>
      </c>
      <c r="AX251" s="14" t="s">
        <v>72</v>
      </c>
      <c r="AY251" s="225" t="s">
        <v>120</v>
      </c>
    </row>
    <row r="252" spans="2:51" s="14" customFormat="1" ht="11.25">
      <c r="B252" s="215"/>
      <c r="C252" s="216"/>
      <c r="D252" s="201" t="s">
        <v>131</v>
      </c>
      <c r="E252" s="217" t="s">
        <v>19</v>
      </c>
      <c r="F252" s="218" t="s">
        <v>312</v>
      </c>
      <c r="G252" s="216"/>
      <c r="H252" s="219">
        <v>30</v>
      </c>
      <c r="I252" s="220"/>
      <c r="J252" s="216"/>
      <c r="K252" s="216"/>
      <c r="L252" s="221"/>
      <c r="M252" s="222"/>
      <c r="N252" s="223"/>
      <c r="O252" s="223"/>
      <c r="P252" s="223"/>
      <c r="Q252" s="223"/>
      <c r="R252" s="223"/>
      <c r="S252" s="223"/>
      <c r="T252" s="224"/>
      <c r="AT252" s="225" t="s">
        <v>131</v>
      </c>
      <c r="AU252" s="225" t="s">
        <v>83</v>
      </c>
      <c r="AV252" s="14" t="s">
        <v>83</v>
      </c>
      <c r="AW252" s="14" t="s">
        <v>33</v>
      </c>
      <c r="AX252" s="14" t="s">
        <v>72</v>
      </c>
      <c r="AY252" s="225" t="s">
        <v>120</v>
      </c>
    </row>
    <row r="253" spans="2:51" s="14" customFormat="1" ht="11.25">
      <c r="B253" s="215"/>
      <c r="C253" s="216"/>
      <c r="D253" s="201" t="s">
        <v>131</v>
      </c>
      <c r="E253" s="217" t="s">
        <v>19</v>
      </c>
      <c r="F253" s="218" t="s">
        <v>313</v>
      </c>
      <c r="G253" s="216"/>
      <c r="H253" s="219">
        <v>30</v>
      </c>
      <c r="I253" s="220"/>
      <c r="J253" s="216"/>
      <c r="K253" s="216"/>
      <c r="L253" s="221"/>
      <c r="M253" s="222"/>
      <c r="N253" s="223"/>
      <c r="O253" s="223"/>
      <c r="P253" s="223"/>
      <c r="Q253" s="223"/>
      <c r="R253" s="223"/>
      <c r="S253" s="223"/>
      <c r="T253" s="224"/>
      <c r="AT253" s="225" t="s">
        <v>131</v>
      </c>
      <c r="AU253" s="225" t="s">
        <v>83</v>
      </c>
      <c r="AV253" s="14" t="s">
        <v>83</v>
      </c>
      <c r="AW253" s="14" t="s">
        <v>33</v>
      </c>
      <c r="AX253" s="14" t="s">
        <v>72</v>
      </c>
      <c r="AY253" s="225" t="s">
        <v>120</v>
      </c>
    </row>
    <row r="254" spans="2:51" s="14" customFormat="1" ht="11.25">
      <c r="B254" s="215"/>
      <c r="C254" s="216"/>
      <c r="D254" s="201" t="s">
        <v>131</v>
      </c>
      <c r="E254" s="217" t="s">
        <v>19</v>
      </c>
      <c r="F254" s="218" t="s">
        <v>314</v>
      </c>
      <c r="G254" s="216"/>
      <c r="H254" s="219">
        <v>50</v>
      </c>
      <c r="I254" s="220"/>
      <c r="J254" s="216"/>
      <c r="K254" s="216"/>
      <c r="L254" s="221"/>
      <c r="M254" s="222"/>
      <c r="N254" s="223"/>
      <c r="O254" s="223"/>
      <c r="P254" s="223"/>
      <c r="Q254" s="223"/>
      <c r="R254" s="223"/>
      <c r="S254" s="223"/>
      <c r="T254" s="224"/>
      <c r="AT254" s="225" t="s">
        <v>131</v>
      </c>
      <c r="AU254" s="225" t="s">
        <v>83</v>
      </c>
      <c r="AV254" s="14" t="s">
        <v>83</v>
      </c>
      <c r="AW254" s="14" t="s">
        <v>33</v>
      </c>
      <c r="AX254" s="14" t="s">
        <v>72</v>
      </c>
      <c r="AY254" s="225" t="s">
        <v>120</v>
      </c>
    </row>
    <row r="255" spans="2:51" s="15" customFormat="1" ht="11.25">
      <c r="B255" s="226"/>
      <c r="C255" s="227"/>
      <c r="D255" s="201" t="s">
        <v>131</v>
      </c>
      <c r="E255" s="228" t="s">
        <v>19</v>
      </c>
      <c r="F255" s="229" t="s">
        <v>136</v>
      </c>
      <c r="G255" s="227"/>
      <c r="H255" s="230">
        <v>130</v>
      </c>
      <c r="I255" s="231"/>
      <c r="J255" s="227"/>
      <c r="K255" s="227"/>
      <c r="L255" s="232"/>
      <c r="M255" s="233"/>
      <c r="N255" s="234"/>
      <c r="O255" s="234"/>
      <c r="P255" s="234"/>
      <c r="Q255" s="234"/>
      <c r="R255" s="234"/>
      <c r="S255" s="234"/>
      <c r="T255" s="235"/>
      <c r="AT255" s="236" t="s">
        <v>131</v>
      </c>
      <c r="AU255" s="236" t="s">
        <v>83</v>
      </c>
      <c r="AV255" s="15" t="s">
        <v>127</v>
      </c>
      <c r="AW255" s="15" t="s">
        <v>33</v>
      </c>
      <c r="AX255" s="15" t="s">
        <v>80</v>
      </c>
      <c r="AY255" s="236" t="s">
        <v>120</v>
      </c>
    </row>
    <row r="256" spans="1:65" s="2" customFormat="1" ht="21.75" customHeight="1">
      <c r="A256" s="35"/>
      <c r="B256" s="36"/>
      <c r="C256" s="188" t="s">
        <v>315</v>
      </c>
      <c r="D256" s="188" t="s">
        <v>122</v>
      </c>
      <c r="E256" s="189" t="s">
        <v>316</v>
      </c>
      <c r="F256" s="190" t="s">
        <v>317</v>
      </c>
      <c r="G256" s="191" t="s">
        <v>125</v>
      </c>
      <c r="H256" s="192">
        <v>2315</v>
      </c>
      <c r="I256" s="193"/>
      <c r="J256" s="194">
        <f>ROUND(I256*H256,2)</f>
        <v>0</v>
      </c>
      <c r="K256" s="190" t="s">
        <v>126</v>
      </c>
      <c r="L256" s="40"/>
      <c r="M256" s="195" t="s">
        <v>19</v>
      </c>
      <c r="N256" s="196" t="s">
        <v>43</v>
      </c>
      <c r="O256" s="65"/>
      <c r="P256" s="197">
        <f>O256*H256</f>
        <v>0</v>
      </c>
      <c r="Q256" s="197">
        <v>0</v>
      </c>
      <c r="R256" s="197">
        <f>Q256*H256</f>
        <v>0</v>
      </c>
      <c r="S256" s="197">
        <v>0</v>
      </c>
      <c r="T256" s="198">
        <f>S256*H256</f>
        <v>0</v>
      </c>
      <c r="U256" s="35"/>
      <c r="V256" s="35"/>
      <c r="W256" s="35"/>
      <c r="X256" s="35"/>
      <c r="Y256" s="35"/>
      <c r="Z256" s="35"/>
      <c r="AA256" s="35"/>
      <c r="AB256" s="35"/>
      <c r="AC256" s="35"/>
      <c r="AD256" s="35"/>
      <c r="AE256" s="35"/>
      <c r="AR256" s="199" t="s">
        <v>127</v>
      </c>
      <c r="AT256" s="199" t="s">
        <v>122</v>
      </c>
      <c r="AU256" s="199" t="s">
        <v>83</v>
      </c>
      <c r="AY256" s="18" t="s">
        <v>120</v>
      </c>
      <c r="BE256" s="200">
        <f>IF(N256="základní",J256,0)</f>
        <v>0</v>
      </c>
      <c r="BF256" s="200">
        <f>IF(N256="snížená",J256,0)</f>
        <v>0</v>
      </c>
      <c r="BG256" s="200">
        <f>IF(N256="zákl. přenesená",J256,0)</f>
        <v>0</v>
      </c>
      <c r="BH256" s="200">
        <f>IF(N256="sníž. přenesená",J256,0)</f>
        <v>0</v>
      </c>
      <c r="BI256" s="200">
        <f>IF(N256="nulová",J256,0)</f>
        <v>0</v>
      </c>
      <c r="BJ256" s="18" t="s">
        <v>80</v>
      </c>
      <c r="BK256" s="200">
        <f>ROUND(I256*H256,2)</f>
        <v>0</v>
      </c>
      <c r="BL256" s="18" t="s">
        <v>127</v>
      </c>
      <c r="BM256" s="199" t="s">
        <v>318</v>
      </c>
    </row>
    <row r="257" spans="1:47" s="2" customFormat="1" ht="48.75">
      <c r="A257" s="35"/>
      <c r="B257" s="36"/>
      <c r="C257" s="37"/>
      <c r="D257" s="201" t="s">
        <v>129</v>
      </c>
      <c r="E257" s="37"/>
      <c r="F257" s="202" t="s">
        <v>319</v>
      </c>
      <c r="G257" s="37"/>
      <c r="H257" s="37"/>
      <c r="I257" s="109"/>
      <c r="J257" s="37"/>
      <c r="K257" s="37"/>
      <c r="L257" s="40"/>
      <c r="M257" s="203"/>
      <c r="N257" s="204"/>
      <c r="O257" s="65"/>
      <c r="P257" s="65"/>
      <c r="Q257" s="65"/>
      <c r="R257" s="65"/>
      <c r="S257" s="65"/>
      <c r="T257" s="66"/>
      <c r="U257" s="35"/>
      <c r="V257" s="35"/>
      <c r="W257" s="35"/>
      <c r="X257" s="35"/>
      <c r="Y257" s="35"/>
      <c r="Z257" s="35"/>
      <c r="AA257" s="35"/>
      <c r="AB257" s="35"/>
      <c r="AC257" s="35"/>
      <c r="AD257" s="35"/>
      <c r="AE257" s="35"/>
      <c r="AT257" s="18" t="s">
        <v>129</v>
      </c>
      <c r="AU257" s="18" t="s">
        <v>83</v>
      </c>
    </row>
    <row r="258" spans="2:51" s="13" customFormat="1" ht="11.25">
      <c r="B258" s="205"/>
      <c r="C258" s="206"/>
      <c r="D258" s="201" t="s">
        <v>131</v>
      </c>
      <c r="E258" s="207" t="s">
        <v>19</v>
      </c>
      <c r="F258" s="208" t="s">
        <v>145</v>
      </c>
      <c r="G258" s="206"/>
      <c r="H258" s="207" t="s">
        <v>19</v>
      </c>
      <c r="I258" s="209"/>
      <c r="J258" s="206"/>
      <c r="K258" s="206"/>
      <c r="L258" s="210"/>
      <c r="M258" s="211"/>
      <c r="N258" s="212"/>
      <c r="O258" s="212"/>
      <c r="P258" s="212"/>
      <c r="Q258" s="212"/>
      <c r="R258" s="212"/>
      <c r="S258" s="212"/>
      <c r="T258" s="213"/>
      <c r="AT258" s="214" t="s">
        <v>131</v>
      </c>
      <c r="AU258" s="214" t="s">
        <v>83</v>
      </c>
      <c r="AV258" s="13" t="s">
        <v>80</v>
      </c>
      <c r="AW258" s="13" t="s">
        <v>33</v>
      </c>
      <c r="AX258" s="13" t="s">
        <v>72</v>
      </c>
      <c r="AY258" s="214" t="s">
        <v>120</v>
      </c>
    </row>
    <row r="259" spans="2:51" s="14" customFormat="1" ht="11.25">
      <c r="B259" s="215"/>
      <c r="C259" s="216"/>
      <c r="D259" s="201" t="s">
        <v>131</v>
      </c>
      <c r="E259" s="217" t="s">
        <v>19</v>
      </c>
      <c r="F259" s="218" t="s">
        <v>146</v>
      </c>
      <c r="G259" s="216"/>
      <c r="H259" s="219">
        <v>2315</v>
      </c>
      <c r="I259" s="220"/>
      <c r="J259" s="216"/>
      <c r="K259" s="216"/>
      <c r="L259" s="221"/>
      <c r="M259" s="222"/>
      <c r="N259" s="223"/>
      <c r="O259" s="223"/>
      <c r="P259" s="223"/>
      <c r="Q259" s="223"/>
      <c r="R259" s="223"/>
      <c r="S259" s="223"/>
      <c r="T259" s="224"/>
      <c r="AT259" s="225" t="s">
        <v>131</v>
      </c>
      <c r="AU259" s="225" t="s">
        <v>83</v>
      </c>
      <c r="AV259" s="14" t="s">
        <v>83</v>
      </c>
      <c r="AW259" s="14" t="s">
        <v>33</v>
      </c>
      <c r="AX259" s="14" t="s">
        <v>80</v>
      </c>
      <c r="AY259" s="225" t="s">
        <v>120</v>
      </c>
    </row>
    <row r="260" spans="2:51" s="13" customFormat="1" ht="11.25">
      <c r="B260" s="205"/>
      <c r="C260" s="206"/>
      <c r="D260" s="201" t="s">
        <v>131</v>
      </c>
      <c r="E260" s="207" t="s">
        <v>19</v>
      </c>
      <c r="F260" s="208" t="s">
        <v>147</v>
      </c>
      <c r="G260" s="206"/>
      <c r="H260" s="207" t="s">
        <v>19</v>
      </c>
      <c r="I260" s="209"/>
      <c r="J260" s="206"/>
      <c r="K260" s="206"/>
      <c r="L260" s="210"/>
      <c r="M260" s="211"/>
      <c r="N260" s="212"/>
      <c r="O260" s="212"/>
      <c r="P260" s="212"/>
      <c r="Q260" s="212"/>
      <c r="R260" s="212"/>
      <c r="S260" s="212"/>
      <c r="T260" s="213"/>
      <c r="AT260" s="214" t="s">
        <v>131</v>
      </c>
      <c r="AU260" s="214" t="s">
        <v>83</v>
      </c>
      <c r="AV260" s="13" t="s">
        <v>80</v>
      </c>
      <c r="AW260" s="13" t="s">
        <v>33</v>
      </c>
      <c r="AX260" s="13" t="s">
        <v>72</v>
      </c>
      <c r="AY260" s="214" t="s">
        <v>120</v>
      </c>
    </row>
    <row r="261" spans="1:65" s="2" customFormat="1" ht="33" customHeight="1">
      <c r="A261" s="35"/>
      <c r="B261" s="36"/>
      <c r="C261" s="188" t="s">
        <v>320</v>
      </c>
      <c r="D261" s="188" t="s">
        <v>122</v>
      </c>
      <c r="E261" s="189" t="s">
        <v>321</v>
      </c>
      <c r="F261" s="190" t="s">
        <v>322</v>
      </c>
      <c r="G261" s="191" t="s">
        <v>125</v>
      </c>
      <c r="H261" s="192">
        <v>2315</v>
      </c>
      <c r="I261" s="193"/>
      <c r="J261" s="194">
        <f>ROUND(I261*H261,2)</f>
        <v>0</v>
      </c>
      <c r="K261" s="190" t="s">
        <v>126</v>
      </c>
      <c r="L261" s="40"/>
      <c r="M261" s="195" t="s">
        <v>19</v>
      </c>
      <c r="N261" s="196" t="s">
        <v>43</v>
      </c>
      <c r="O261" s="65"/>
      <c r="P261" s="197">
        <f>O261*H261</f>
        <v>0</v>
      </c>
      <c r="Q261" s="197">
        <v>0.05909</v>
      </c>
      <c r="R261" s="197">
        <f>Q261*H261</f>
        <v>136.79335</v>
      </c>
      <c r="S261" s="197">
        <v>0</v>
      </c>
      <c r="T261" s="198">
        <f>S261*H261</f>
        <v>0</v>
      </c>
      <c r="U261" s="35"/>
      <c r="V261" s="35"/>
      <c r="W261" s="35"/>
      <c r="X261" s="35"/>
      <c r="Y261" s="35"/>
      <c r="Z261" s="35"/>
      <c r="AA261" s="35"/>
      <c r="AB261" s="35"/>
      <c r="AC261" s="35"/>
      <c r="AD261" s="35"/>
      <c r="AE261" s="35"/>
      <c r="AR261" s="199" t="s">
        <v>127</v>
      </c>
      <c r="AT261" s="199" t="s">
        <v>122</v>
      </c>
      <c r="AU261" s="199" t="s">
        <v>83</v>
      </c>
      <c r="AY261" s="18" t="s">
        <v>120</v>
      </c>
      <c r="BE261" s="200">
        <f>IF(N261="základní",J261,0)</f>
        <v>0</v>
      </c>
      <c r="BF261" s="200">
        <f>IF(N261="snížená",J261,0)</f>
        <v>0</v>
      </c>
      <c r="BG261" s="200">
        <f>IF(N261="zákl. přenesená",J261,0)</f>
        <v>0</v>
      </c>
      <c r="BH261" s="200">
        <f>IF(N261="sníž. přenesená",J261,0)</f>
        <v>0</v>
      </c>
      <c r="BI261" s="200">
        <f>IF(N261="nulová",J261,0)</f>
        <v>0</v>
      </c>
      <c r="BJ261" s="18" t="s">
        <v>80</v>
      </c>
      <c r="BK261" s="200">
        <f>ROUND(I261*H261,2)</f>
        <v>0</v>
      </c>
      <c r="BL261" s="18" t="s">
        <v>127</v>
      </c>
      <c r="BM261" s="199" t="s">
        <v>323</v>
      </c>
    </row>
    <row r="262" spans="1:47" s="2" customFormat="1" ht="68.25">
      <c r="A262" s="35"/>
      <c r="B262" s="36"/>
      <c r="C262" s="37"/>
      <c r="D262" s="201" t="s">
        <v>129</v>
      </c>
      <c r="E262" s="37"/>
      <c r="F262" s="202" t="s">
        <v>324</v>
      </c>
      <c r="G262" s="37"/>
      <c r="H262" s="37"/>
      <c r="I262" s="109"/>
      <c r="J262" s="37"/>
      <c r="K262" s="37"/>
      <c r="L262" s="40"/>
      <c r="M262" s="203"/>
      <c r="N262" s="204"/>
      <c r="O262" s="65"/>
      <c r="P262" s="65"/>
      <c r="Q262" s="65"/>
      <c r="R262" s="65"/>
      <c r="S262" s="65"/>
      <c r="T262" s="66"/>
      <c r="U262" s="35"/>
      <c r="V262" s="35"/>
      <c r="W262" s="35"/>
      <c r="X262" s="35"/>
      <c r="Y262" s="35"/>
      <c r="Z262" s="35"/>
      <c r="AA262" s="35"/>
      <c r="AB262" s="35"/>
      <c r="AC262" s="35"/>
      <c r="AD262" s="35"/>
      <c r="AE262" s="35"/>
      <c r="AT262" s="18" t="s">
        <v>129</v>
      </c>
      <c r="AU262" s="18" t="s">
        <v>83</v>
      </c>
    </row>
    <row r="263" spans="2:51" s="13" customFormat="1" ht="11.25">
      <c r="B263" s="205"/>
      <c r="C263" s="206"/>
      <c r="D263" s="201" t="s">
        <v>131</v>
      </c>
      <c r="E263" s="207" t="s">
        <v>19</v>
      </c>
      <c r="F263" s="208" t="s">
        <v>145</v>
      </c>
      <c r="G263" s="206"/>
      <c r="H263" s="207" t="s">
        <v>19</v>
      </c>
      <c r="I263" s="209"/>
      <c r="J263" s="206"/>
      <c r="K263" s="206"/>
      <c r="L263" s="210"/>
      <c r="M263" s="211"/>
      <c r="N263" s="212"/>
      <c r="O263" s="212"/>
      <c r="P263" s="212"/>
      <c r="Q263" s="212"/>
      <c r="R263" s="212"/>
      <c r="S263" s="212"/>
      <c r="T263" s="213"/>
      <c r="AT263" s="214" t="s">
        <v>131</v>
      </c>
      <c r="AU263" s="214" t="s">
        <v>83</v>
      </c>
      <c r="AV263" s="13" t="s">
        <v>80</v>
      </c>
      <c r="AW263" s="13" t="s">
        <v>33</v>
      </c>
      <c r="AX263" s="13" t="s">
        <v>72</v>
      </c>
      <c r="AY263" s="214" t="s">
        <v>120</v>
      </c>
    </row>
    <row r="264" spans="2:51" s="14" customFormat="1" ht="11.25">
      <c r="B264" s="215"/>
      <c r="C264" s="216"/>
      <c r="D264" s="201" t="s">
        <v>131</v>
      </c>
      <c r="E264" s="217" t="s">
        <v>19</v>
      </c>
      <c r="F264" s="218" t="s">
        <v>146</v>
      </c>
      <c r="G264" s="216"/>
      <c r="H264" s="219">
        <v>2315</v>
      </c>
      <c r="I264" s="220"/>
      <c r="J264" s="216"/>
      <c r="K264" s="216"/>
      <c r="L264" s="221"/>
      <c r="M264" s="222"/>
      <c r="N264" s="223"/>
      <c r="O264" s="223"/>
      <c r="P264" s="223"/>
      <c r="Q264" s="223"/>
      <c r="R264" s="223"/>
      <c r="S264" s="223"/>
      <c r="T264" s="224"/>
      <c r="AT264" s="225" t="s">
        <v>131</v>
      </c>
      <c r="AU264" s="225" t="s">
        <v>83</v>
      </c>
      <c r="AV264" s="14" t="s">
        <v>83</v>
      </c>
      <c r="AW264" s="14" t="s">
        <v>33</v>
      </c>
      <c r="AX264" s="14" t="s">
        <v>80</v>
      </c>
      <c r="AY264" s="225" t="s">
        <v>120</v>
      </c>
    </row>
    <row r="265" spans="2:51" s="13" customFormat="1" ht="11.25">
      <c r="B265" s="205"/>
      <c r="C265" s="206"/>
      <c r="D265" s="201" t="s">
        <v>131</v>
      </c>
      <c r="E265" s="207" t="s">
        <v>19</v>
      </c>
      <c r="F265" s="208" t="s">
        <v>147</v>
      </c>
      <c r="G265" s="206"/>
      <c r="H265" s="207" t="s">
        <v>19</v>
      </c>
      <c r="I265" s="209"/>
      <c r="J265" s="206"/>
      <c r="K265" s="206"/>
      <c r="L265" s="210"/>
      <c r="M265" s="211"/>
      <c r="N265" s="212"/>
      <c r="O265" s="212"/>
      <c r="P265" s="212"/>
      <c r="Q265" s="212"/>
      <c r="R265" s="212"/>
      <c r="S265" s="212"/>
      <c r="T265" s="213"/>
      <c r="AT265" s="214" t="s">
        <v>131</v>
      </c>
      <c r="AU265" s="214" t="s">
        <v>83</v>
      </c>
      <c r="AV265" s="13" t="s">
        <v>80</v>
      </c>
      <c r="AW265" s="13" t="s">
        <v>33</v>
      </c>
      <c r="AX265" s="13" t="s">
        <v>72</v>
      </c>
      <c r="AY265" s="214" t="s">
        <v>120</v>
      </c>
    </row>
    <row r="266" spans="1:65" s="2" customFormat="1" ht="21.75" customHeight="1">
      <c r="A266" s="35"/>
      <c r="B266" s="36"/>
      <c r="C266" s="188" t="s">
        <v>325</v>
      </c>
      <c r="D266" s="188" t="s">
        <v>122</v>
      </c>
      <c r="E266" s="189" t="s">
        <v>326</v>
      </c>
      <c r="F266" s="190" t="s">
        <v>327</v>
      </c>
      <c r="G266" s="191" t="s">
        <v>125</v>
      </c>
      <c r="H266" s="192">
        <v>27.75</v>
      </c>
      <c r="I266" s="193"/>
      <c r="J266" s="194">
        <f>ROUND(I266*H266,2)</f>
        <v>0</v>
      </c>
      <c r="K266" s="190" t="s">
        <v>126</v>
      </c>
      <c r="L266" s="40"/>
      <c r="M266" s="195" t="s">
        <v>19</v>
      </c>
      <c r="N266" s="196" t="s">
        <v>43</v>
      </c>
      <c r="O266" s="65"/>
      <c r="P266" s="197">
        <f>O266*H266</f>
        <v>0</v>
      </c>
      <c r="Q266" s="197">
        <v>0.39561</v>
      </c>
      <c r="R266" s="197">
        <f>Q266*H266</f>
        <v>10.978177500000001</v>
      </c>
      <c r="S266" s="197">
        <v>0</v>
      </c>
      <c r="T266" s="198">
        <f>S266*H266</f>
        <v>0</v>
      </c>
      <c r="U266" s="35"/>
      <c r="V266" s="35"/>
      <c r="W266" s="35"/>
      <c r="X266" s="35"/>
      <c r="Y266" s="35"/>
      <c r="Z266" s="35"/>
      <c r="AA266" s="35"/>
      <c r="AB266" s="35"/>
      <c r="AC266" s="35"/>
      <c r="AD266" s="35"/>
      <c r="AE266" s="35"/>
      <c r="AR266" s="199" t="s">
        <v>127</v>
      </c>
      <c r="AT266" s="199" t="s">
        <v>122</v>
      </c>
      <c r="AU266" s="199" t="s">
        <v>83</v>
      </c>
      <c r="AY266" s="18" t="s">
        <v>120</v>
      </c>
      <c r="BE266" s="200">
        <f>IF(N266="základní",J266,0)</f>
        <v>0</v>
      </c>
      <c r="BF266" s="200">
        <f>IF(N266="snížená",J266,0)</f>
        <v>0</v>
      </c>
      <c r="BG266" s="200">
        <f>IF(N266="zákl. přenesená",J266,0)</f>
        <v>0</v>
      </c>
      <c r="BH266" s="200">
        <f>IF(N266="sníž. přenesená",J266,0)</f>
        <v>0</v>
      </c>
      <c r="BI266" s="200">
        <f>IF(N266="nulová",J266,0)</f>
        <v>0</v>
      </c>
      <c r="BJ266" s="18" t="s">
        <v>80</v>
      </c>
      <c r="BK266" s="200">
        <f>ROUND(I266*H266,2)</f>
        <v>0</v>
      </c>
      <c r="BL266" s="18" t="s">
        <v>127</v>
      </c>
      <c r="BM266" s="199" t="s">
        <v>328</v>
      </c>
    </row>
    <row r="267" spans="1:47" s="2" customFormat="1" ht="68.25">
      <c r="A267" s="35"/>
      <c r="B267" s="36"/>
      <c r="C267" s="37"/>
      <c r="D267" s="201" t="s">
        <v>129</v>
      </c>
      <c r="E267" s="37"/>
      <c r="F267" s="202" t="s">
        <v>329</v>
      </c>
      <c r="G267" s="37"/>
      <c r="H267" s="37"/>
      <c r="I267" s="109"/>
      <c r="J267" s="37"/>
      <c r="K267" s="37"/>
      <c r="L267" s="40"/>
      <c r="M267" s="203"/>
      <c r="N267" s="204"/>
      <c r="O267" s="65"/>
      <c r="P267" s="65"/>
      <c r="Q267" s="65"/>
      <c r="R267" s="65"/>
      <c r="S267" s="65"/>
      <c r="T267" s="66"/>
      <c r="U267" s="35"/>
      <c r="V267" s="35"/>
      <c r="W267" s="35"/>
      <c r="X267" s="35"/>
      <c r="Y267" s="35"/>
      <c r="Z267" s="35"/>
      <c r="AA267" s="35"/>
      <c r="AB267" s="35"/>
      <c r="AC267" s="35"/>
      <c r="AD267" s="35"/>
      <c r="AE267" s="35"/>
      <c r="AT267" s="18" t="s">
        <v>129</v>
      </c>
      <c r="AU267" s="18" t="s">
        <v>83</v>
      </c>
    </row>
    <row r="268" spans="2:51" s="13" customFormat="1" ht="11.25">
      <c r="B268" s="205"/>
      <c r="C268" s="206"/>
      <c r="D268" s="201" t="s">
        <v>131</v>
      </c>
      <c r="E268" s="207" t="s">
        <v>19</v>
      </c>
      <c r="F268" s="208" t="s">
        <v>132</v>
      </c>
      <c r="G268" s="206"/>
      <c r="H268" s="207" t="s">
        <v>19</v>
      </c>
      <c r="I268" s="209"/>
      <c r="J268" s="206"/>
      <c r="K268" s="206"/>
      <c r="L268" s="210"/>
      <c r="M268" s="211"/>
      <c r="N268" s="212"/>
      <c r="O268" s="212"/>
      <c r="P268" s="212"/>
      <c r="Q268" s="212"/>
      <c r="R268" s="212"/>
      <c r="S268" s="212"/>
      <c r="T268" s="213"/>
      <c r="AT268" s="214" t="s">
        <v>131</v>
      </c>
      <c r="AU268" s="214" t="s">
        <v>83</v>
      </c>
      <c r="AV268" s="13" t="s">
        <v>80</v>
      </c>
      <c r="AW268" s="13" t="s">
        <v>33</v>
      </c>
      <c r="AX268" s="13" t="s">
        <v>72</v>
      </c>
      <c r="AY268" s="214" t="s">
        <v>120</v>
      </c>
    </row>
    <row r="269" spans="2:51" s="14" customFormat="1" ht="11.25">
      <c r="B269" s="215"/>
      <c r="C269" s="216"/>
      <c r="D269" s="201" t="s">
        <v>131</v>
      </c>
      <c r="E269" s="217" t="s">
        <v>19</v>
      </c>
      <c r="F269" s="218" t="s">
        <v>133</v>
      </c>
      <c r="G269" s="216"/>
      <c r="H269" s="219">
        <v>11.25</v>
      </c>
      <c r="I269" s="220"/>
      <c r="J269" s="216"/>
      <c r="K269" s="216"/>
      <c r="L269" s="221"/>
      <c r="M269" s="222"/>
      <c r="N269" s="223"/>
      <c r="O269" s="223"/>
      <c r="P269" s="223"/>
      <c r="Q269" s="223"/>
      <c r="R269" s="223"/>
      <c r="S269" s="223"/>
      <c r="T269" s="224"/>
      <c r="AT269" s="225" t="s">
        <v>131</v>
      </c>
      <c r="AU269" s="225" t="s">
        <v>83</v>
      </c>
      <c r="AV269" s="14" t="s">
        <v>83</v>
      </c>
      <c r="AW269" s="14" t="s">
        <v>33</v>
      </c>
      <c r="AX269" s="14" t="s">
        <v>72</v>
      </c>
      <c r="AY269" s="225" t="s">
        <v>120</v>
      </c>
    </row>
    <row r="270" spans="2:51" s="14" customFormat="1" ht="11.25">
      <c r="B270" s="215"/>
      <c r="C270" s="216"/>
      <c r="D270" s="201" t="s">
        <v>131</v>
      </c>
      <c r="E270" s="217" t="s">
        <v>19</v>
      </c>
      <c r="F270" s="218" t="s">
        <v>134</v>
      </c>
      <c r="G270" s="216"/>
      <c r="H270" s="219">
        <v>8.25</v>
      </c>
      <c r="I270" s="220"/>
      <c r="J270" s="216"/>
      <c r="K270" s="216"/>
      <c r="L270" s="221"/>
      <c r="M270" s="222"/>
      <c r="N270" s="223"/>
      <c r="O270" s="223"/>
      <c r="P270" s="223"/>
      <c r="Q270" s="223"/>
      <c r="R270" s="223"/>
      <c r="S270" s="223"/>
      <c r="T270" s="224"/>
      <c r="AT270" s="225" t="s">
        <v>131</v>
      </c>
      <c r="AU270" s="225" t="s">
        <v>83</v>
      </c>
      <c r="AV270" s="14" t="s">
        <v>83</v>
      </c>
      <c r="AW270" s="14" t="s">
        <v>33</v>
      </c>
      <c r="AX270" s="14" t="s">
        <v>72</v>
      </c>
      <c r="AY270" s="225" t="s">
        <v>120</v>
      </c>
    </row>
    <row r="271" spans="2:51" s="14" customFormat="1" ht="11.25">
      <c r="B271" s="215"/>
      <c r="C271" s="216"/>
      <c r="D271" s="201" t="s">
        <v>131</v>
      </c>
      <c r="E271" s="217" t="s">
        <v>19</v>
      </c>
      <c r="F271" s="218" t="s">
        <v>135</v>
      </c>
      <c r="G271" s="216"/>
      <c r="H271" s="219">
        <v>8.25</v>
      </c>
      <c r="I271" s="220"/>
      <c r="J271" s="216"/>
      <c r="K271" s="216"/>
      <c r="L271" s="221"/>
      <c r="M271" s="222"/>
      <c r="N271" s="223"/>
      <c r="O271" s="223"/>
      <c r="P271" s="223"/>
      <c r="Q271" s="223"/>
      <c r="R271" s="223"/>
      <c r="S271" s="223"/>
      <c r="T271" s="224"/>
      <c r="AT271" s="225" t="s">
        <v>131</v>
      </c>
      <c r="AU271" s="225" t="s">
        <v>83</v>
      </c>
      <c r="AV271" s="14" t="s">
        <v>83</v>
      </c>
      <c r="AW271" s="14" t="s">
        <v>33</v>
      </c>
      <c r="AX271" s="14" t="s">
        <v>72</v>
      </c>
      <c r="AY271" s="225" t="s">
        <v>120</v>
      </c>
    </row>
    <row r="272" spans="2:51" s="15" customFormat="1" ht="11.25">
      <c r="B272" s="226"/>
      <c r="C272" s="227"/>
      <c r="D272" s="201" t="s">
        <v>131</v>
      </c>
      <c r="E272" s="228" t="s">
        <v>19</v>
      </c>
      <c r="F272" s="229" t="s">
        <v>136</v>
      </c>
      <c r="G272" s="227"/>
      <c r="H272" s="230">
        <v>27.75</v>
      </c>
      <c r="I272" s="231"/>
      <c r="J272" s="227"/>
      <c r="K272" s="227"/>
      <c r="L272" s="232"/>
      <c r="M272" s="233"/>
      <c r="N272" s="234"/>
      <c r="O272" s="234"/>
      <c r="P272" s="234"/>
      <c r="Q272" s="234"/>
      <c r="R272" s="234"/>
      <c r="S272" s="234"/>
      <c r="T272" s="235"/>
      <c r="AT272" s="236" t="s">
        <v>131</v>
      </c>
      <c r="AU272" s="236" t="s">
        <v>83</v>
      </c>
      <c r="AV272" s="15" t="s">
        <v>127</v>
      </c>
      <c r="AW272" s="15" t="s">
        <v>33</v>
      </c>
      <c r="AX272" s="15" t="s">
        <v>80</v>
      </c>
      <c r="AY272" s="236" t="s">
        <v>120</v>
      </c>
    </row>
    <row r="273" spans="1:65" s="2" customFormat="1" ht="21.75" customHeight="1">
      <c r="A273" s="35"/>
      <c r="B273" s="36"/>
      <c r="C273" s="188" t="s">
        <v>330</v>
      </c>
      <c r="D273" s="188" t="s">
        <v>122</v>
      </c>
      <c r="E273" s="189" t="s">
        <v>331</v>
      </c>
      <c r="F273" s="190" t="s">
        <v>332</v>
      </c>
      <c r="G273" s="191" t="s">
        <v>125</v>
      </c>
      <c r="H273" s="192">
        <v>5349</v>
      </c>
      <c r="I273" s="193"/>
      <c r="J273" s="194">
        <f>ROUND(I273*H273,2)</f>
        <v>0</v>
      </c>
      <c r="K273" s="190" t="s">
        <v>126</v>
      </c>
      <c r="L273" s="40"/>
      <c r="M273" s="195" t="s">
        <v>19</v>
      </c>
      <c r="N273" s="196" t="s">
        <v>43</v>
      </c>
      <c r="O273" s="65"/>
      <c r="P273" s="197">
        <f>O273*H273</f>
        <v>0</v>
      </c>
      <c r="Q273" s="197">
        <v>0.108</v>
      </c>
      <c r="R273" s="197">
        <f>Q273*H273</f>
        <v>577.692</v>
      </c>
      <c r="S273" s="197">
        <v>0</v>
      </c>
      <c r="T273" s="198">
        <f>S273*H273</f>
        <v>0</v>
      </c>
      <c r="U273" s="35"/>
      <c r="V273" s="35"/>
      <c r="W273" s="35"/>
      <c r="X273" s="35"/>
      <c r="Y273" s="35"/>
      <c r="Z273" s="35"/>
      <c r="AA273" s="35"/>
      <c r="AB273" s="35"/>
      <c r="AC273" s="35"/>
      <c r="AD273" s="35"/>
      <c r="AE273" s="35"/>
      <c r="AR273" s="199" t="s">
        <v>127</v>
      </c>
      <c r="AT273" s="199" t="s">
        <v>122</v>
      </c>
      <c r="AU273" s="199" t="s">
        <v>83</v>
      </c>
      <c r="AY273" s="18" t="s">
        <v>120</v>
      </c>
      <c r="BE273" s="200">
        <f>IF(N273="základní",J273,0)</f>
        <v>0</v>
      </c>
      <c r="BF273" s="200">
        <f>IF(N273="snížená",J273,0)</f>
        <v>0</v>
      </c>
      <c r="BG273" s="200">
        <f>IF(N273="zákl. přenesená",J273,0)</f>
        <v>0</v>
      </c>
      <c r="BH273" s="200">
        <f>IF(N273="sníž. přenesená",J273,0)</f>
        <v>0</v>
      </c>
      <c r="BI273" s="200">
        <f>IF(N273="nulová",J273,0)</f>
        <v>0</v>
      </c>
      <c r="BJ273" s="18" t="s">
        <v>80</v>
      </c>
      <c r="BK273" s="200">
        <f>ROUND(I273*H273,2)</f>
        <v>0</v>
      </c>
      <c r="BL273" s="18" t="s">
        <v>127</v>
      </c>
      <c r="BM273" s="199" t="s">
        <v>333</v>
      </c>
    </row>
    <row r="274" spans="1:47" s="2" customFormat="1" ht="68.25">
      <c r="A274" s="35"/>
      <c r="B274" s="36"/>
      <c r="C274" s="37"/>
      <c r="D274" s="201" t="s">
        <v>129</v>
      </c>
      <c r="E274" s="37"/>
      <c r="F274" s="202" t="s">
        <v>334</v>
      </c>
      <c r="G274" s="37"/>
      <c r="H274" s="37"/>
      <c r="I274" s="109"/>
      <c r="J274" s="37"/>
      <c r="K274" s="37"/>
      <c r="L274" s="40"/>
      <c r="M274" s="203"/>
      <c r="N274" s="204"/>
      <c r="O274" s="65"/>
      <c r="P274" s="65"/>
      <c r="Q274" s="65"/>
      <c r="R274" s="65"/>
      <c r="S274" s="65"/>
      <c r="T274" s="66"/>
      <c r="U274" s="35"/>
      <c r="V274" s="35"/>
      <c r="W274" s="35"/>
      <c r="X274" s="35"/>
      <c r="Y274" s="35"/>
      <c r="Z274" s="35"/>
      <c r="AA274" s="35"/>
      <c r="AB274" s="35"/>
      <c r="AC274" s="35"/>
      <c r="AD274" s="35"/>
      <c r="AE274" s="35"/>
      <c r="AT274" s="18" t="s">
        <v>129</v>
      </c>
      <c r="AU274" s="18" t="s">
        <v>83</v>
      </c>
    </row>
    <row r="275" spans="2:51" s="13" customFormat="1" ht="11.25">
      <c r="B275" s="205"/>
      <c r="C275" s="206"/>
      <c r="D275" s="201" t="s">
        <v>131</v>
      </c>
      <c r="E275" s="207" t="s">
        <v>19</v>
      </c>
      <c r="F275" s="208" t="s">
        <v>335</v>
      </c>
      <c r="G275" s="206"/>
      <c r="H275" s="207" t="s">
        <v>19</v>
      </c>
      <c r="I275" s="209"/>
      <c r="J275" s="206"/>
      <c r="K275" s="206"/>
      <c r="L275" s="210"/>
      <c r="M275" s="211"/>
      <c r="N275" s="212"/>
      <c r="O275" s="212"/>
      <c r="P275" s="212"/>
      <c r="Q275" s="212"/>
      <c r="R275" s="212"/>
      <c r="S275" s="212"/>
      <c r="T275" s="213"/>
      <c r="AT275" s="214" t="s">
        <v>131</v>
      </c>
      <c r="AU275" s="214" t="s">
        <v>83</v>
      </c>
      <c r="AV275" s="13" t="s">
        <v>80</v>
      </c>
      <c r="AW275" s="13" t="s">
        <v>33</v>
      </c>
      <c r="AX275" s="13" t="s">
        <v>72</v>
      </c>
      <c r="AY275" s="214" t="s">
        <v>120</v>
      </c>
    </row>
    <row r="276" spans="2:51" s="14" customFormat="1" ht="11.25">
      <c r="B276" s="215"/>
      <c r="C276" s="216"/>
      <c r="D276" s="201" t="s">
        <v>131</v>
      </c>
      <c r="E276" s="217" t="s">
        <v>19</v>
      </c>
      <c r="F276" s="218" t="s">
        <v>336</v>
      </c>
      <c r="G276" s="216"/>
      <c r="H276" s="219">
        <v>2649</v>
      </c>
      <c r="I276" s="220"/>
      <c r="J276" s="216"/>
      <c r="K276" s="216"/>
      <c r="L276" s="221"/>
      <c r="M276" s="222"/>
      <c r="N276" s="223"/>
      <c r="O276" s="223"/>
      <c r="P276" s="223"/>
      <c r="Q276" s="223"/>
      <c r="R276" s="223"/>
      <c r="S276" s="223"/>
      <c r="T276" s="224"/>
      <c r="AT276" s="225" t="s">
        <v>131</v>
      </c>
      <c r="AU276" s="225" t="s">
        <v>83</v>
      </c>
      <c r="AV276" s="14" t="s">
        <v>83</v>
      </c>
      <c r="AW276" s="14" t="s">
        <v>33</v>
      </c>
      <c r="AX276" s="14" t="s">
        <v>72</v>
      </c>
      <c r="AY276" s="225" t="s">
        <v>120</v>
      </c>
    </row>
    <row r="277" spans="2:51" s="14" customFormat="1" ht="11.25">
      <c r="B277" s="215"/>
      <c r="C277" s="216"/>
      <c r="D277" s="201" t="s">
        <v>131</v>
      </c>
      <c r="E277" s="217" t="s">
        <v>19</v>
      </c>
      <c r="F277" s="218" t="s">
        <v>337</v>
      </c>
      <c r="G277" s="216"/>
      <c r="H277" s="219">
        <v>2700</v>
      </c>
      <c r="I277" s="220"/>
      <c r="J277" s="216"/>
      <c r="K277" s="216"/>
      <c r="L277" s="221"/>
      <c r="M277" s="222"/>
      <c r="N277" s="223"/>
      <c r="O277" s="223"/>
      <c r="P277" s="223"/>
      <c r="Q277" s="223"/>
      <c r="R277" s="223"/>
      <c r="S277" s="223"/>
      <c r="T277" s="224"/>
      <c r="AT277" s="225" t="s">
        <v>131</v>
      </c>
      <c r="AU277" s="225" t="s">
        <v>83</v>
      </c>
      <c r="AV277" s="14" t="s">
        <v>83</v>
      </c>
      <c r="AW277" s="14" t="s">
        <v>33</v>
      </c>
      <c r="AX277" s="14" t="s">
        <v>72</v>
      </c>
      <c r="AY277" s="225" t="s">
        <v>120</v>
      </c>
    </row>
    <row r="278" spans="2:51" s="15" customFormat="1" ht="11.25">
      <c r="B278" s="226"/>
      <c r="C278" s="227"/>
      <c r="D278" s="201" t="s">
        <v>131</v>
      </c>
      <c r="E278" s="228" t="s">
        <v>19</v>
      </c>
      <c r="F278" s="229" t="s">
        <v>136</v>
      </c>
      <c r="G278" s="227"/>
      <c r="H278" s="230">
        <v>5349</v>
      </c>
      <c r="I278" s="231"/>
      <c r="J278" s="227"/>
      <c r="K278" s="227"/>
      <c r="L278" s="232"/>
      <c r="M278" s="233"/>
      <c r="N278" s="234"/>
      <c r="O278" s="234"/>
      <c r="P278" s="234"/>
      <c r="Q278" s="234"/>
      <c r="R278" s="234"/>
      <c r="S278" s="234"/>
      <c r="T278" s="235"/>
      <c r="AT278" s="236" t="s">
        <v>131</v>
      </c>
      <c r="AU278" s="236" t="s">
        <v>83</v>
      </c>
      <c r="AV278" s="15" t="s">
        <v>127</v>
      </c>
      <c r="AW278" s="15" t="s">
        <v>33</v>
      </c>
      <c r="AX278" s="15" t="s">
        <v>80</v>
      </c>
      <c r="AY278" s="236" t="s">
        <v>120</v>
      </c>
    </row>
    <row r="279" spans="1:65" s="2" customFormat="1" ht="16.5" customHeight="1">
      <c r="A279" s="35"/>
      <c r="B279" s="36"/>
      <c r="C279" s="188" t="s">
        <v>338</v>
      </c>
      <c r="D279" s="188" t="s">
        <v>122</v>
      </c>
      <c r="E279" s="189" t="s">
        <v>339</v>
      </c>
      <c r="F279" s="190" t="s">
        <v>340</v>
      </c>
      <c r="G279" s="191" t="s">
        <v>341</v>
      </c>
      <c r="H279" s="192">
        <v>655</v>
      </c>
      <c r="I279" s="193"/>
      <c r="J279" s="194">
        <f>ROUND(I279*H279,2)</f>
        <v>0</v>
      </c>
      <c r="K279" s="190" t="s">
        <v>126</v>
      </c>
      <c r="L279" s="40"/>
      <c r="M279" s="195" t="s">
        <v>19</v>
      </c>
      <c r="N279" s="196" t="s">
        <v>43</v>
      </c>
      <c r="O279" s="65"/>
      <c r="P279" s="197">
        <f>O279*H279</f>
        <v>0</v>
      </c>
      <c r="Q279" s="197">
        <v>0.00085</v>
      </c>
      <c r="R279" s="197">
        <f>Q279*H279</f>
        <v>0.55675</v>
      </c>
      <c r="S279" s="197">
        <v>0</v>
      </c>
      <c r="T279" s="198">
        <f>S279*H279</f>
        <v>0</v>
      </c>
      <c r="U279" s="35"/>
      <c r="V279" s="35"/>
      <c r="W279" s="35"/>
      <c r="X279" s="35"/>
      <c r="Y279" s="35"/>
      <c r="Z279" s="35"/>
      <c r="AA279" s="35"/>
      <c r="AB279" s="35"/>
      <c r="AC279" s="35"/>
      <c r="AD279" s="35"/>
      <c r="AE279" s="35"/>
      <c r="AR279" s="199" t="s">
        <v>127</v>
      </c>
      <c r="AT279" s="199" t="s">
        <v>122</v>
      </c>
      <c r="AU279" s="199" t="s">
        <v>83</v>
      </c>
      <c r="AY279" s="18" t="s">
        <v>120</v>
      </c>
      <c r="BE279" s="200">
        <f>IF(N279="základní",J279,0)</f>
        <v>0</v>
      </c>
      <c r="BF279" s="200">
        <f>IF(N279="snížená",J279,0)</f>
        <v>0</v>
      </c>
      <c r="BG279" s="200">
        <f>IF(N279="zákl. přenesená",J279,0)</f>
        <v>0</v>
      </c>
      <c r="BH279" s="200">
        <f>IF(N279="sníž. přenesená",J279,0)</f>
        <v>0</v>
      </c>
      <c r="BI279" s="200">
        <f>IF(N279="nulová",J279,0)</f>
        <v>0</v>
      </c>
      <c r="BJ279" s="18" t="s">
        <v>80</v>
      </c>
      <c r="BK279" s="200">
        <f>ROUND(I279*H279,2)</f>
        <v>0</v>
      </c>
      <c r="BL279" s="18" t="s">
        <v>127</v>
      </c>
      <c r="BM279" s="199" t="s">
        <v>342</v>
      </c>
    </row>
    <row r="280" spans="1:47" s="2" customFormat="1" ht="68.25">
      <c r="A280" s="35"/>
      <c r="B280" s="36"/>
      <c r="C280" s="37"/>
      <c r="D280" s="201" t="s">
        <v>129</v>
      </c>
      <c r="E280" s="37"/>
      <c r="F280" s="202" t="s">
        <v>343</v>
      </c>
      <c r="G280" s="37"/>
      <c r="H280" s="37"/>
      <c r="I280" s="109"/>
      <c r="J280" s="37"/>
      <c r="K280" s="37"/>
      <c r="L280" s="40"/>
      <c r="M280" s="203"/>
      <c r="N280" s="204"/>
      <c r="O280" s="65"/>
      <c r="P280" s="65"/>
      <c r="Q280" s="65"/>
      <c r="R280" s="65"/>
      <c r="S280" s="65"/>
      <c r="T280" s="66"/>
      <c r="U280" s="35"/>
      <c r="V280" s="35"/>
      <c r="W280" s="35"/>
      <c r="X280" s="35"/>
      <c r="Y280" s="35"/>
      <c r="Z280" s="35"/>
      <c r="AA280" s="35"/>
      <c r="AB280" s="35"/>
      <c r="AC280" s="35"/>
      <c r="AD280" s="35"/>
      <c r="AE280" s="35"/>
      <c r="AT280" s="18" t="s">
        <v>129</v>
      </c>
      <c r="AU280" s="18" t="s">
        <v>83</v>
      </c>
    </row>
    <row r="281" spans="2:51" s="13" customFormat="1" ht="11.25">
      <c r="B281" s="205"/>
      <c r="C281" s="206"/>
      <c r="D281" s="201" t="s">
        <v>131</v>
      </c>
      <c r="E281" s="207" t="s">
        <v>19</v>
      </c>
      <c r="F281" s="208" t="s">
        <v>344</v>
      </c>
      <c r="G281" s="206"/>
      <c r="H281" s="207" t="s">
        <v>19</v>
      </c>
      <c r="I281" s="209"/>
      <c r="J281" s="206"/>
      <c r="K281" s="206"/>
      <c r="L281" s="210"/>
      <c r="M281" s="211"/>
      <c r="N281" s="212"/>
      <c r="O281" s="212"/>
      <c r="P281" s="212"/>
      <c r="Q281" s="212"/>
      <c r="R281" s="212"/>
      <c r="S281" s="212"/>
      <c r="T281" s="213"/>
      <c r="AT281" s="214" t="s">
        <v>131</v>
      </c>
      <c r="AU281" s="214" t="s">
        <v>83</v>
      </c>
      <c r="AV281" s="13" t="s">
        <v>80</v>
      </c>
      <c r="AW281" s="13" t="s">
        <v>33</v>
      </c>
      <c r="AX281" s="13" t="s">
        <v>72</v>
      </c>
      <c r="AY281" s="214" t="s">
        <v>120</v>
      </c>
    </row>
    <row r="282" spans="2:51" s="14" customFormat="1" ht="11.25">
      <c r="B282" s="215"/>
      <c r="C282" s="216"/>
      <c r="D282" s="201" t="s">
        <v>131</v>
      </c>
      <c r="E282" s="217" t="s">
        <v>19</v>
      </c>
      <c r="F282" s="218" t="s">
        <v>345</v>
      </c>
      <c r="G282" s="216"/>
      <c r="H282" s="219">
        <v>655</v>
      </c>
      <c r="I282" s="220"/>
      <c r="J282" s="216"/>
      <c r="K282" s="216"/>
      <c r="L282" s="221"/>
      <c r="M282" s="222"/>
      <c r="N282" s="223"/>
      <c r="O282" s="223"/>
      <c r="P282" s="223"/>
      <c r="Q282" s="223"/>
      <c r="R282" s="223"/>
      <c r="S282" s="223"/>
      <c r="T282" s="224"/>
      <c r="AT282" s="225" t="s">
        <v>131</v>
      </c>
      <c r="AU282" s="225" t="s">
        <v>83</v>
      </c>
      <c r="AV282" s="14" t="s">
        <v>83</v>
      </c>
      <c r="AW282" s="14" t="s">
        <v>33</v>
      </c>
      <c r="AX282" s="14" t="s">
        <v>80</v>
      </c>
      <c r="AY282" s="225" t="s">
        <v>120</v>
      </c>
    </row>
    <row r="283" spans="2:51" s="13" customFormat="1" ht="11.25">
      <c r="B283" s="205"/>
      <c r="C283" s="206"/>
      <c r="D283" s="201" t="s">
        <v>131</v>
      </c>
      <c r="E283" s="207" t="s">
        <v>19</v>
      </c>
      <c r="F283" s="208" t="s">
        <v>147</v>
      </c>
      <c r="G283" s="206"/>
      <c r="H283" s="207" t="s">
        <v>19</v>
      </c>
      <c r="I283" s="209"/>
      <c r="J283" s="206"/>
      <c r="K283" s="206"/>
      <c r="L283" s="210"/>
      <c r="M283" s="211"/>
      <c r="N283" s="212"/>
      <c r="O283" s="212"/>
      <c r="P283" s="212"/>
      <c r="Q283" s="212"/>
      <c r="R283" s="212"/>
      <c r="S283" s="212"/>
      <c r="T283" s="213"/>
      <c r="AT283" s="214" t="s">
        <v>131</v>
      </c>
      <c r="AU283" s="214" t="s">
        <v>83</v>
      </c>
      <c r="AV283" s="13" t="s">
        <v>80</v>
      </c>
      <c r="AW283" s="13" t="s">
        <v>33</v>
      </c>
      <c r="AX283" s="13" t="s">
        <v>72</v>
      </c>
      <c r="AY283" s="214" t="s">
        <v>120</v>
      </c>
    </row>
    <row r="284" spans="1:65" s="2" customFormat="1" ht="16.5" customHeight="1">
      <c r="A284" s="35"/>
      <c r="B284" s="36"/>
      <c r="C284" s="188" t="s">
        <v>346</v>
      </c>
      <c r="D284" s="188" t="s">
        <v>122</v>
      </c>
      <c r="E284" s="189" t="s">
        <v>347</v>
      </c>
      <c r="F284" s="190" t="s">
        <v>348</v>
      </c>
      <c r="G284" s="191" t="s">
        <v>125</v>
      </c>
      <c r="H284" s="192">
        <v>2110</v>
      </c>
      <c r="I284" s="193"/>
      <c r="J284" s="194">
        <f>ROUND(I284*H284,2)</f>
        <v>0</v>
      </c>
      <c r="K284" s="190" t="s">
        <v>126</v>
      </c>
      <c r="L284" s="40"/>
      <c r="M284" s="195" t="s">
        <v>19</v>
      </c>
      <c r="N284" s="196" t="s">
        <v>43</v>
      </c>
      <c r="O284" s="65"/>
      <c r="P284" s="197">
        <f>O284*H284</f>
        <v>0</v>
      </c>
      <c r="Q284" s="197">
        <v>0</v>
      </c>
      <c r="R284" s="197">
        <f>Q284*H284</f>
        <v>0</v>
      </c>
      <c r="S284" s="197">
        <v>0</v>
      </c>
      <c r="T284" s="198">
        <f>S284*H284</f>
        <v>0</v>
      </c>
      <c r="U284" s="35"/>
      <c r="V284" s="35"/>
      <c r="W284" s="35"/>
      <c r="X284" s="35"/>
      <c r="Y284" s="35"/>
      <c r="Z284" s="35"/>
      <c r="AA284" s="35"/>
      <c r="AB284" s="35"/>
      <c r="AC284" s="35"/>
      <c r="AD284" s="35"/>
      <c r="AE284" s="35"/>
      <c r="AR284" s="199" t="s">
        <v>127</v>
      </c>
      <c r="AT284" s="199" t="s">
        <v>122</v>
      </c>
      <c r="AU284" s="199" t="s">
        <v>83</v>
      </c>
      <c r="AY284" s="18" t="s">
        <v>120</v>
      </c>
      <c r="BE284" s="200">
        <f>IF(N284="základní",J284,0)</f>
        <v>0</v>
      </c>
      <c r="BF284" s="200">
        <f>IF(N284="snížená",J284,0)</f>
        <v>0</v>
      </c>
      <c r="BG284" s="200">
        <f>IF(N284="zákl. přenesená",J284,0)</f>
        <v>0</v>
      </c>
      <c r="BH284" s="200">
        <f>IF(N284="sníž. přenesená",J284,0)</f>
        <v>0</v>
      </c>
      <c r="BI284" s="200">
        <f>IF(N284="nulová",J284,0)</f>
        <v>0</v>
      </c>
      <c r="BJ284" s="18" t="s">
        <v>80</v>
      </c>
      <c r="BK284" s="200">
        <f>ROUND(I284*H284,2)</f>
        <v>0</v>
      </c>
      <c r="BL284" s="18" t="s">
        <v>127</v>
      </c>
      <c r="BM284" s="199" t="s">
        <v>349</v>
      </c>
    </row>
    <row r="285" spans="1:47" s="2" customFormat="1" ht="39">
      <c r="A285" s="35"/>
      <c r="B285" s="36"/>
      <c r="C285" s="37"/>
      <c r="D285" s="201" t="s">
        <v>129</v>
      </c>
      <c r="E285" s="37"/>
      <c r="F285" s="202" t="s">
        <v>350</v>
      </c>
      <c r="G285" s="37"/>
      <c r="H285" s="37"/>
      <c r="I285" s="109"/>
      <c r="J285" s="37"/>
      <c r="K285" s="37"/>
      <c r="L285" s="40"/>
      <c r="M285" s="203"/>
      <c r="N285" s="204"/>
      <c r="O285" s="65"/>
      <c r="P285" s="65"/>
      <c r="Q285" s="65"/>
      <c r="R285" s="65"/>
      <c r="S285" s="65"/>
      <c r="T285" s="66"/>
      <c r="U285" s="35"/>
      <c r="V285" s="35"/>
      <c r="W285" s="35"/>
      <c r="X285" s="35"/>
      <c r="Y285" s="35"/>
      <c r="Z285" s="35"/>
      <c r="AA285" s="35"/>
      <c r="AB285" s="35"/>
      <c r="AC285" s="35"/>
      <c r="AD285" s="35"/>
      <c r="AE285" s="35"/>
      <c r="AT285" s="18" t="s">
        <v>129</v>
      </c>
      <c r="AU285" s="18" t="s">
        <v>83</v>
      </c>
    </row>
    <row r="286" spans="2:51" s="13" customFormat="1" ht="11.25">
      <c r="B286" s="205"/>
      <c r="C286" s="206"/>
      <c r="D286" s="201" t="s">
        <v>131</v>
      </c>
      <c r="E286" s="207" t="s">
        <v>19</v>
      </c>
      <c r="F286" s="208" t="s">
        <v>145</v>
      </c>
      <c r="G286" s="206"/>
      <c r="H286" s="207" t="s">
        <v>19</v>
      </c>
      <c r="I286" s="209"/>
      <c r="J286" s="206"/>
      <c r="K286" s="206"/>
      <c r="L286" s="210"/>
      <c r="M286" s="211"/>
      <c r="N286" s="212"/>
      <c r="O286" s="212"/>
      <c r="P286" s="212"/>
      <c r="Q286" s="212"/>
      <c r="R286" s="212"/>
      <c r="S286" s="212"/>
      <c r="T286" s="213"/>
      <c r="AT286" s="214" t="s">
        <v>131</v>
      </c>
      <c r="AU286" s="214" t="s">
        <v>83</v>
      </c>
      <c r="AV286" s="13" t="s">
        <v>80</v>
      </c>
      <c r="AW286" s="13" t="s">
        <v>33</v>
      </c>
      <c r="AX286" s="13" t="s">
        <v>72</v>
      </c>
      <c r="AY286" s="214" t="s">
        <v>120</v>
      </c>
    </row>
    <row r="287" spans="2:51" s="14" customFormat="1" ht="11.25">
      <c r="B287" s="215"/>
      <c r="C287" s="216"/>
      <c r="D287" s="201" t="s">
        <v>131</v>
      </c>
      <c r="E287" s="217" t="s">
        <v>19</v>
      </c>
      <c r="F287" s="218" t="s">
        <v>351</v>
      </c>
      <c r="G287" s="216"/>
      <c r="H287" s="219">
        <v>1455</v>
      </c>
      <c r="I287" s="220"/>
      <c r="J287" s="216"/>
      <c r="K287" s="216"/>
      <c r="L287" s="221"/>
      <c r="M287" s="222"/>
      <c r="N287" s="223"/>
      <c r="O287" s="223"/>
      <c r="P287" s="223"/>
      <c r="Q287" s="223"/>
      <c r="R287" s="223"/>
      <c r="S287" s="223"/>
      <c r="T287" s="224"/>
      <c r="AT287" s="225" t="s">
        <v>131</v>
      </c>
      <c r="AU287" s="225" t="s">
        <v>83</v>
      </c>
      <c r="AV287" s="14" t="s">
        <v>83</v>
      </c>
      <c r="AW287" s="14" t="s">
        <v>33</v>
      </c>
      <c r="AX287" s="14" t="s">
        <v>72</v>
      </c>
      <c r="AY287" s="225" t="s">
        <v>120</v>
      </c>
    </row>
    <row r="288" spans="2:51" s="13" customFormat="1" ht="11.25">
      <c r="B288" s="205"/>
      <c r="C288" s="206"/>
      <c r="D288" s="201" t="s">
        <v>131</v>
      </c>
      <c r="E288" s="207" t="s">
        <v>19</v>
      </c>
      <c r="F288" s="208" t="s">
        <v>352</v>
      </c>
      <c r="G288" s="206"/>
      <c r="H288" s="207" t="s">
        <v>19</v>
      </c>
      <c r="I288" s="209"/>
      <c r="J288" s="206"/>
      <c r="K288" s="206"/>
      <c r="L288" s="210"/>
      <c r="M288" s="211"/>
      <c r="N288" s="212"/>
      <c r="O288" s="212"/>
      <c r="P288" s="212"/>
      <c r="Q288" s="212"/>
      <c r="R288" s="212"/>
      <c r="S288" s="212"/>
      <c r="T288" s="213"/>
      <c r="AT288" s="214" t="s">
        <v>131</v>
      </c>
      <c r="AU288" s="214" t="s">
        <v>83</v>
      </c>
      <c r="AV288" s="13" t="s">
        <v>80</v>
      </c>
      <c r="AW288" s="13" t="s">
        <v>33</v>
      </c>
      <c r="AX288" s="13" t="s">
        <v>72</v>
      </c>
      <c r="AY288" s="214" t="s">
        <v>120</v>
      </c>
    </row>
    <row r="289" spans="2:51" s="14" customFormat="1" ht="11.25">
      <c r="B289" s="215"/>
      <c r="C289" s="216"/>
      <c r="D289" s="201" t="s">
        <v>131</v>
      </c>
      <c r="E289" s="217" t="s">
        <v>19</v>
      </c>
      <c r="F289" s="218" t="s">
        <v>353</v>
      </c>
      <c r="G289" s="216"/>
      <c r="H289" s="219">
        <v>655</v>
      </c>
      <c r="I289" s="220"/>
      <c r="J289" s="216"/>
      <c r="K289" s="216"/>
      <c r="L289" s="221"/>
      <c r="M289" s="222"/>
      <c r="N289" s="223"/>
      <c r="O289" s="223"/>
      <c r="P289" s="223"/>
      <c r="Q289" s="223"/>
      <c r="R289" s="223"/>
      <c r="S289" s="223"/>
      <c r="T289" s="224"/>
      <c r="AT289" s="225" t="s">
        <v>131</v>
      </c>
      <c r="AU289" s="225" t="s">
        <v>83</v>
      </c>
      <c r="AV289" s="14" t="s">
        <v>83</v>
      </c>
      <c r="AW289" s="14" t="s">
        <v>33</v>
      </c>
      <c r="AX289" s="14" t="s">
        <v>72</v>
      </c>
      <c r="AY289" s="225" t="s">
        <v>120</v>
      </c>
    </row>
    <row r="290" spans="2:51" s="15" customFormat="1" ht="11.25">
      <c r="B290" s="226"/>
      <c r="C290" s="227"/>
      <c r="D290" s="201" t="s">
        <v>131</v>
      </c>
      <c r="E290" s="228" t="s">
        <v>19</v>
      </c>
      <c r="F290" s="229" t="s">
        <v>136</v>
      </c>
      <c r="G290" s="227"/>
      <c r="H290" s="230">
        <v>2110</v>
      </c>
      <c r="I290" s="231"/>
      <c r="J290" s="227"/>
      <c r="K290" s="227"/>
      <c r="L290" s="232"/>
      <c r="M290" s="233"/>
      <c r="N290" s="234"/>
      <c r="O290" s="234"/>
      <c r="P290" s="234"/>
      <c r="Q290" s="234"/>
      <c r="R290" s="234"/>
      <c r="S290" s="234"/>
      <c r="T290" s="235"/>
      <c r="AT290" s="236" t="s">
        <v>131</v>
      </c>
      <c r="AU290" s="236" t="s">
        <v>83</v>
      </c>
      <c r="AV290" s="15" t="s">
        <v>127</v>
      </c>
      <c r="AW290" s="15" t="s">
        <v>33</v>
      </c>
      <c r="AX290" s="15" t="s">
        <v>80</v>
      </c>
      <c r="AY290" s="236" t="s">
        <v>120</v>
      </c>
    </row>
    <row r="291" spans="2:51" s="13" customFormat="1" ht="11.25">
      <c r="B291" s="205"/>
      <c r="C291" s="206"/>
      <c r="D291" s="201" t="s">
        <v>131</v>
      </c>
      <c r="E291" s="207" t="s">
        <v>19</v>
      </c>
      <c r="F291" s="208" t="s">
        <v>147</v>
      </c>
      <c r="G291" s="206"/>
      <c r="H291" s="207" t="s">
        <v>19</v>
      </c>
      <c r="I291" s="209"/>
      <c r="J291" s="206"/>
      <c r="K291" s="206"/>
      <c r="L291" s="210"/>
      <c r="M291" s="211"/>
      <c r="N291" s="212"/>
      <c r="O291" s="212"/>
      <c r="P291" s="212"/>
      <c r="Q291" s="212"/>
      <c r="R291" s="212"/>
      <c r="S291" s="212"/>
      <c r="T291" s="213"/>
      <c r="AT291" s="214" t="s">
        <v>131</v>
      </c>
      <c r="AU291" s="214" t="s">
        <v>83</v>
      </c>
      <c r="AV291" s="13" t="s">
        <v>80</v>
      </c>
      <c r="AW291" s="13" t="s">
        <v>33</v>
      </c>
      <c r="AX291" s="13" t="s">
        <v>72</v>
      </c>
      <c r="AY291" s="214" t="s">
        <v>120</v>
      </c>
    </row>
    <row r="292" spans="1:65" s="2" customFormat="1" ht="16.5" customHeight="1">
      <c r="A292" s="35"/>
      <c r="B292" s="36"/>
      <c r="C292" s="188" t="s">
        <v>354</v>
      </c>
      <c r="D292" s="188" t="s">
        <v>122</v>
      </c>
      <c r="E292" s="189" t="s">
        <v>355</v>
      </c>
      <c r="F292" s="190" t="s">
        <v>356</v>
      </c>
      <c r="G292" s="191" t="s">
        <v>125</v>
      </c>
      <c r="H292" s="192">
        <v>68130</v>
      </c>
      <c r="I292" s="193"/>
      <c r="J292" s="194">
        <f>ROUND(I292*H292,2)</f>
        <v>0</v>
      </c>
      <c r="K292" s="190" t="s">
        <v>126</v>
      </c>
      <c r="L292" s="40"/>
      <c r="M292" s="195" t="s">
        <v>19</v>
      </c>
      <c r="N292" s="196" t="s">
        <v>43</v>
      </c>
      <c r="O292" s="65"/>
      <c r="P292" s="197">
        <f>O292*H292</f>
        <v>0</v>
      </c>
      <c r="Q292" s="197">
        <v>0</v>
      </c>
      <c r="R292" s="197">
        <f>Q292*H292</f>
        <v>0</v>
      </c>
      <c r="S292" s="197">
        <v>0</v>
      </c>
      <c r="T292" s="198">
        <f>S292*H292</f>
        <v>0</v>
      </c>
      <c r="U292" s="35"/>
      <c r="V292" s="35"/>
      <c r="W292" s="35"/>
      <c r="X292" s="35"/>
      <c r="Y292" s="35"/>
      <c r="Z292" s="35"/>
      <c r="AA292" s="35"/>
      <c r="AB292" s="35"/>
      <c r="AC292" s="35"/>
      <c r="AD292" s="35"/>
      <c r="AE292" s="35"/>
      <c r="AR292" s="199" t="s">
        <v>127</v>
      </c>
      <c r="AT292" s="199" t="s">
        <v>122</v>
      </c>
      <c r="AU292" s="199" t="s">
        <v>83</v>
      </c>
      <c r="AY292" s="18" t="s">
        <v>120</v>
      </c>
      <c r="BE292" s="200">
        <f>IF(N292="základní",J292,0)</f>
        <v>0</v>
      </c>
      <c r="BF292" s="200">
        <f>IF(N292="snížená",J292,0)</f>
        <v>0</v>
      </c>
      <c r="BG292" s="200">
        <f>IF(N292="zákl. přenesená",J292,0)</f>
        <v>0</v>
      </c>
      <c r="BH292" s="200">
        <f>IF(N292="sníž. přenesená",J292,0)</f>
        <v>0</v>
      </c>
      <c r="BI292" s="200">
        <f>IF(N292="nulová",J292,0)</f>
        <v>0</v>
      </c>
      <c r="BJ292" s="18" t="s">
        <v>80</v>
      </c>
      <c r="BK292" s="200">
        <f>ROUND(I292*H292,2)</f>
        <v>0</v>
      </c>
      <c r="BL292" s="18" t="s">
        <v>127</v>
      </c>
      <c r="BM292" s="199" t="s">
        <v>357</v>
      </c>
    </row>
    <row r="293" spans="2:51" s="13" customFormat="1" ht="11.25">
      <c r="B293" s="205"/>
      <c r="C293" s="206"/>
      <c r="D293" s="201" t="s">
        <v>131</v>
      </c>
      <c r="E293" s="207" t="s">
        <v>19</v>
      </c>
      <c r="F293" s="208" t="s">
        <v>161</v>
      </c>
      <c r="G293" s="206"/>
      <c r="H293" s="207" t="s">
        <v>19</v>
      </c>
      <c r="I293" s="209"/>
      <c r="J293" s="206"/>
      <c r="K293" s="206"/>
      <c r="L293" s="210"/>
      <c r="M293" s="211"/>
      <c r="N293" s="212"/>
      <c r="O293" s="212"/>
      <c r="P293" s="212"/>
      <c r="Q293" s="212"/>
      <c r="R293" s="212"/>
      <c r="S293" s="212"/>
      <c r="T293" s="213"/>
      <c r="AT293" s="214" t="s">
        <v>131</v>
      </c>
      <c r="AU293" s="214" t="s">
        <v>83</v>
      </c>
      <c r="AV293" s="13" t="s">
        <v>80</v>
      </c>
      <c r="AW293" s="13" t="s">
        <v>33</v>
      </c>
      <c r="AX293" s="13" t="s">
        <v>72</v>
      </c>
      <c r="AY293" s="214" t="s">
        <v>120</v>
      </c>
    </row>
    <row r="294" spans="2:51" s="14" customFormat="1" ht="11.25">
      <c r="B294" s="215"/>
      <c r="C294" s="216"/>
      <c r="D294" s="201" t="s">
        <v>131</v>
      </c>
      <c r="E294" s="217" t="s">
        <v>19</v>
      </c>
      <c r="F294" s="218" t="s">
        <v>358</v>
      </c>
      <c r="G294" s="216"/>
      <c r="H294" s="219">
        <v>66460</v>
      </c>
      <c r="I294" s="220"/>
      <c r="J294" s="216"/>
      <c r="K294" s="216"/>
      <c r="L294" s="221"/>
      <c r="M294" s="222"/>
      <c r="N294" s="223"/>
      <c r="O294" s="223"/>
      <c r="P294" s="223"/>
      <c r="Q294" s="223"/>
      <c r="R294" s="223"/>
      <c r="S294" s="223"/>
      <c r="T294" s="224"/>
      <c r="AT294" s="225" t="s">
        <v>131</v>
      </c>
      <c r="AU294" s="225" t="s">
        <v>83</v>
      </c>
      <c r="AV294" s="14" t="s">
        <v>83</v>
      </c>
      <c r="AW294" s="14" t="s">
        <v>33</v>
      </c>
      <c r="AX294" s="14" t="s">
        <v>72</v>
      </c>
      <c r="AY294" s="225" t="s">
        <v>120</v>
      </c>
    </row>
    <row r="295" spans="2:51" s="13" customFormat="1" ht="11.25">
      <c r="B295" s="205"/>
      <c r="C295" s="206"/>
      <c r="D295" s="201" t="s">
        <v>131</v>
      </c>
      <c r="E295" s="207" t="s">
        <v>19</v>
      </c>
      <c r="F295" s="208" t="s">
        <v>163</v>
      </c>
      <c r="G295" s="206"/>
      <c r="H295" s="207" t="s">
        <v>19</v>
      </c>
      <c r="I295" s="209"/>
      <c r="J295" s="206"/>
      <c r="K295" s="206"/>
      <c r="L295" s="210"/>
      <c r="M295" s="211"/>
      <c r="N295" s="212"/>
      <c r="O295" s="212"/>
      <c r="P295" s="212"/>
      <c r="Q295" s="212"/>
      <c r="R295" s="212"/>
      <c r="S295" s="212"/>
      <c r="T295" s="213"/>
      <c r="AT295" s="214" t="s">
        <v>131</v>
      </c>
      <c r="AU295" s="214" t="s">
        <v>83</v>
      </c>
      <c r="AV295" s="13" t="s">
        <v>80</v>
      </c>
      <c r="AW295" s="13" t="s">
        <v>33</v>
      </c>
      <c r="AX295" s="13" t="s">
        <v>72</v>
      </c>
      <c r="AY295" s="214" t="s">
        <v>120</v>
      </c>
    </row>
    <row r="296" spans="2:51" s="14" customFormat="1" ht="11.25">
      <c r="B296" s="215"/>
      <c r="C296" s="216"/>
      <c r="D296" s="201" t="s">
        <v>131</v>
      </c>
      <c r="E296" s="217" t="s">
        <v>19</v>
      </c>
      <c r="F296" s="218" t="s">
        <v>359</v>
      </c>
      <c r="G296" s="216"/>
      <c r="H296" s="219">
        <v>190</v>
      </c>
      <c r="I296" s="220"/>
      <c r="J296" s="216"/>
      <c r="K296" s="216"/>
      <c r="L296" s="221"/>
      <c r="M296" s="222"/>
      <c r="N296" s="223"/>
      <c r="O296" s="223"/>
      <c r="P296" s="223"/>
      <c r="Q296" s="223"/>
      <c r="R296" s="223"/>
      <c r="S296" s="223"/>
      <c r="T296" s="224"/>
      <c r="AT296" s="225" t="s">
        <v>131</v>
      </c>
      <c r="AU296" s="225" t="s">
        <v>83</v>
      </c>
      <c r="AV296" s="14" t="s">
        <v>83</v>
      </c>
      <c r="AW296" s="14" t="s">
        <v>33</v>
      </c>
      <c r="AX296" s="14" t="s">
        <v>72</v>
      </c>
      <c r="AY296" s="225" t="s">
        <v>120</v>
      </c>
    </row>
    <row r="297" spans="2:51" s="14" customFormat="1" ht="11.25">
      <c r="B297" s="215"/>
      <c r="C297" s="216"/>
      <c r="D297" s="201" t="s">
        <v>131</v>
      </c>
      <c r="E297" s="217" t="s">
        <v>19</v>
      </c>
      <c r="F297" s="218" t="s">
        <v>360</v>
      </c>
      <c r="G297" s="216"/>
      <c r="H297" s="219">
        <v>80</v>
      </c>
      <c r="I297" s="220"/>
      <c r="J297" s="216"/>
      <c r="K297" s="216"/>
      <c r="L297" s="221"/>
      <c r="M297" s="222"/>
      <c r="N297" s="223"/>
      <c r="O297" s="223"/>
      <c r="P297" s="223"/>
      <c r="Q297" s="223"/>
      <c r="R297" s="223"/>
      <c r="S297" s="223"/>
      <c r="T297" s="224"/>
      <c r="AT297" s="225" t="s">
        <v>131</v>
      </c>
      <c r="AU297" s="225" t="s">
        <v>83</v>
      </c>
      <c r="AV297" s="14" t="s">
        <v>83</v>
      </c>
      <c r="AW297" s="14" t="s">
        <v>33</v>
      </c>
      <c r="AX297" s="14" t="s">
        <v>72</v>
      </c>
      <c r="AY297" s="225" t="s">
        <v>120</v>
      </c>
    </row>
    <row r="298" spans="2:51" s="14" customFormat="1" ht="11.25">
      <c r="B298" s="215"/>
      <c r="C298" s="216"/>
      <c r="D298" s="201" t="s">
        <v>131</v>
      </c>
      <c r="E298" s="217" t="s">
        <v>19</v>
      </c>
      <c r="F298" s="218" t="s">
        <v>361</v>
      </c>
      <c r="G298" s="216"/>
      <c r="H298" s="219">
        <v>350</v>
      </c>
      <c r="I298" s="220"/>
      <c r="J298" s="216"/>
      <c r="K298" s="216"/>
      <c r="L298" s="221"/>
      <c r="M298" s="222"/>
      <c r="N298" s="223"/>
      <c r="O298" s="223"/>
      <c r="P298" s="223"/>
      <c r="Q298" s="223"/>
      <c r="R298" s="223"/>
      <c r="S298" s="223"/>
      <c r="T298" s="224"/>
      <c r="AT298" s="225" t="s">
        <v>131</v>
      </c>
      <c r="AU298" s="225" t="s">
        <v>83</v>
      </c>
      <c r="AV298" s="14" t="s">
        <v>83</v>
      </c>
      <c r="AW298" s="14" t="s">
        <v>33</v>
      </c>
      <c r="AX298" s="14" t="s">
        <v>72</v>
      </c>
      <c r="AY298" s="225" t="s">
        <v>120</v>
      </c>
    </row>
    <row r="299" spans="2:51" s="13" customFormat="1" ht="11.25">
      <c r="B299" s="205"/>
      <c r="C299" s="206"/>
      <c r="D299" s="201" t="s">
        <v>131</v>
      </c>
      <c r="E299" s="207" t="s">
        <v>19</v>
      </c>
      <c r="F299" s="208" t="s">
        <v>167</v>
      </c>
      <c r="G299" s="206"/>
      <c r="H299" s="207" t="s">
        <v>19</v>
      </c>
      <c r="I299" s="209"/>
      <c r="J299" s="206"/>
      <c r="K299" s="206"/>
      <c r="L299" s="210"/>
      <c r="M299" s="211"/>
      <c r="N299" s="212"/>
      <c r="O299" s="212"/>
      <c r="P299" s="212"/>
      <c r="Q299" s="212"/>
      <c r="R299" s="212"/>
      <c r="S299" s="212"/>
      <c r="T299" s="213"/>
      <c r="AT299" s="214" t="s">
        <v>131</v>
      </c>
      <c r="AU299" s="214" t="s">
        <v>83</v>
      </c>
      <c r="AV299" s="13" t="s">
        <v>80</v>
      </c>
      <c r="AW299" s="13" t="s">
        <v>33</v>
      </c>
      <c r="AX299" s="13" t="s">
        <v>72</v>
      </c>
      <c r="AY299" s="214" t="s">
        <v>120</v>
      </c>
    </row>
    <row r="300" spans="2:51" s="14" customFormat="1" ht="11.25">
      <c r="B300" s="215"/>
      <c r="C300" s="216"/>
      <c r="D300" s="201" t="s">
        <v>131</v>
      </c>
      <c r="E300" s="217" t="s">
        <v>19</v>
      </c>
      <c r="F300" s="218" t="s">
        <v>362</v>
      </c>
      <c r="G300" s="216"/>
      <c r="H300" s="219">
        <v>370</v>
      </c>
      <c r="I300" s="220"/>
      <c r="J300" s="216"/>
      <c r="K300" s="216"/>
      <c r="L300" s="221"/>
      <c r="M300" s="222"/>
      <c r="N300" s="223"/>
      <c r="O300" s="223"/>
      <c r="P300" s="223"/>
      <c r="Q300" s="223"/>
      <c r="R300" s="223"/>
      <c r="S300" s="223"/>
      <c r="T300" s="224"/>
      <c r="AT300" s="225" t="s">
        <v>131</v>
      </c>
      <c r="AU300" s="225" t="s">
        <v>83</v>
      </c>
      <c r="AV300" s="14" t="s">
        <v>83</v>
      </c>
      <c r="AW300" s="14" t="s">
        <v>33</v>
      </c>
      <c r="AX300" s="14" t="s">
        <v>72</v>
      </c>
      <c r="AY300" s="225" t="s">
        <v>120</v>
      </c>
    </row>
    <row r="301" spans="2:51" s="13" customFormat="1" ht="11.25">
      <c r="B301" s="205"/>
      <c r="C301" s="206"/>
      <c r="D301" s="201" t="s">
        <v>131</v>
      </c>
      <c r="E301" s="207" t="s">
        <v>19</v>
      </c>
      <c r="F301" s="208" t="s">
        <v>169</v>
      </c>
      <c r="G301" s="206"/>
      <c r="H301" s="207" t="s">
        <v>19</v>
      </c>
      <c r="I301" s="209"/>
      <c r="J301" s="206"/>
      <c r="K301" s="206"/>
      <c r="L301" s="210"/>
      <c r="M301" s="211"/>
      <c r="N301" s="212"/>
      <c r="O301" s="212"/>
      <c r="P301" s="212"/>
      <c r="Q301" s="212"/>
      <c r="R301" s="212"/>
      <c r="S301" s="212"/>
      <c r="T301" s="213"/>
      <c r="AT301" s="214" t="s">
        <v>131</v>
      </c>
      <c r="AU301" s="214" t="s">
        <v>83</v>
      </c>
      <c r="AV301" s="13" t="s">
        <v>80</v>
      </c>
      <c r="AW301" s="13" t="s">
        <v>33</v>
      </c>
      <c r="AX301" s="13" t="s">
        <v>72</v>
      </c>
      <c r="AY301" s="214" t="s">
        <v>120</v>
      </c>
    </row>
    <row r="302" spans="2:51" s="14" customFormat="1" ht="11.25">
      <c r="B302" s="215"/>
      <c r="C302" s="216"/>
      <c r="D302" s="201" t="s">
        <v>131</v>
      </c>
      <c r="E302" s="217" t="s">
        <v>19</v>
      </c>
      <c r="F302" s="218" t="s">
        <v>363</v>
      </c>
      <c r="G302" s="216"/>
      <c r="H302" s="219">
        <v>150</v>
      </c>
      <c r="I302" s="220"/>
      <c r="J302" s="216"/>
      <c r="K302" s="216"/>
      <c r="L302" s="221"/>
      <c r="M302" s="222"/>
      <c r="N302" s="223"/>
      <c r="O302" s="223"/>
      <c r="P302" s="223"/>
      <c r="Q302" s="223"/>
      <c r="R302" s="223"/>
      <c r="S302" s="223"/>
      <c r="T302" s="224"/>
      <c r="AT302" s="225" t="s">
        <v>131</v>
      </c>
      <c r="AU302" s="225" t="s">
        <v>83</v>
      </c>
      <c r="AV302" s="14" t="s">
        <v>83</v>
      </c>
      <c r="AW302" s="14" t="s">
        <v>33</v>
      </c>
      <c r="AX302" s="14" t="s">
        <v>72</v>
      </c>
      <c r="AY302" s="225" t="s">
        <v>120</v>
      </c>
    </row>
    <row r="303" spans="2:51" s="14" customFormat="1" ht="11.25">
      <c r="B303" s="215"/>
      <c r="C303" s="216"/>
      <c r="D303" s="201" t="s">
        <v>131</v>
      </c>
      <c r="E303" s="217" t="s">
        <v>19</v>
      </c>
      <c r="F303" s="218" t="s">
        <v>364</v>
      </c>
      <c r="G303" s="216"/>
      <c r="H303" s="219">
        <v>140</v>
      </c>
      <c r="I303" s="220"/>
      <c r="J303" s="216"/>
      <c r="K303" s="216"/>
      <c r="L303" s="221"/>
      <c r="M303" s="222"/>
      <c r="N303" s="223"/>
      <c r="O303" s="223"/>
      <c r="P303" s="223"/>
      <c r="Q303" s="223"/>
      <c r="R303" s="223"/>
      <c r="S303" s="223"/>
      <c r="T303" s="224"/>
      <c r="AT303" s="225" t="s">
        <v>131</v>
      </c>
      <c r="AU303" s="225" t="s">
        <v>83</v>
      </c>
      <c r="AV303" s="14" t="s">
        <v>83</v>
      </c>
      <c r="AW303" s="14" t="s">
        <v>33</v>
      </c>
      <c r="AX303" s="14" t="s">
        <v>72</v>
      </c>
      <c r="AY303" s="225" t="s">
        <v>120</v>
      </c>
    </row>
    <row r="304" spans="2:51" s="14" customFormat="1" ht="11.25">
      <c r="B304" s="215"/>
      <c r="C304" s="216"/>
      <c r="D304" s="201" t="s">
        <v>131</v>
      </c>
      <c r="E304" s="217" t="s">
        <v>19</v>
      </c>
      <c r="F304" s="218" t="s">
        <v>365</v>
      </c>
      <c r="G304" s="216"/>
      <c r="H304" s="219">
        <v>70</v>
      </c>
      <c r="I304" s="220"/>
      <c r="J304" s="216"/>
      <c r="K304" s="216"/>
      <c r="L304" s="221"/>
      <c r="M304" s="222"/>
      <c r="N304" s="223"/>
      <c r="O304" s="223"/>
      <c r="P304" s="223"/>
      <c r="Q304" s="223"/>
      <c r="R304" s="223"/>
      <c r="S304" s="223"/>
      <c r="T304" s="224"/>
      <c r="AT304" s="225" t="s">
        <v>131</v>
      </c>
      <c r="AU304" s="225" t="s">
        <v>83</v>
      </c>
      <c r="AV304" s="14" t="s">
        <v>83</v>
      </c>
      <c r="AW304" s="14" t="s">
        <v>33</v>
      </c>
      <c r="AX304" s="14" t="s">
        <v>72</v>
      </c>
      <c r="AY304" s="225" t="s">
        <v>120</v>
      </c>
    </row>
    <row r="305" spans="2:51" s="14" customFormat="1" ht="11.25">
      <c r="B305" s="215"/>
      <c r="C305" s="216"/>
      <c r="D305" s="201" t="s">
        <v>131</v>
      </c>
      <c r="E305" s="217" t="s">
        <v>19</v>
      </c>
      <c r="F305" s="218" t="s">
        <v>311</v>
      </c>
      <c r="G305" s="216"/>
      <c r="H305" s="219">
        <v>20</v>
      </c>
      <c r="I305" s="220"/>
      <c r="J305" s="216"/>
      <c r="K305" s="216"/>
      <c r="L305" s="221"/>
      <c r="M305" s="222"/>
      <c r="N305" s="223"/>
      <c r="O305" s="223"/>
      <c r="P305" s="223"/>
      <c r="Q305" s="223"/>
      <c r="R305" s="223"/>
      <c r="S305" s="223"/>
      <c r="T305" s="224"/>
      <c r="AT305" s="225" t="s">
        <v>131</v>
      </c>
      <c r="AU305" s="225" t="s">
        <v>83</v>
      </c>
      <c r="AV305" s="14" t="s">
        <v>83</v>
      </c>
      <c r="AW305" s="14" t="s">
        <v>33</v>
      </c>
      <c r="AX305" s="14" t="s">
        <v>72</v>
      </c>
      <c r="AY305" s="225" t="s">
        <v>120</v>
      </c>
    </row>
    <row r="306" spans="2:51" s="14" customFormat="1" ht="11.25">
      <c r="B306" s="215"/>
      <c r="C306" s="216"/>
      <c r="D306" s="201" t="s">
        <v>131</v>
      </c>
      <c r="E306" s="217" t="s">
        <v>19</v>
      </c>
      <c r="F306" s="218" t="s">
        <v>312</v>
      </c>
      <c r="G306" s="216"/>
      <c r="H306" s="219">
        <v>30</v>
      </c>
      <c r="I306" s="220"/>
      <c r="J306" s="216"/>
      <c r="K306" s="216"/>
      <c r="L306" s="221"/>
      <c r="M306" s="222"/>
      <c r="N306" s="223"/>
      <c r="O306" s="223"/>
      <c r="P306" s="223"/>
      <c r="Q306" s="223"/>
      <c r="R306" s="223"/>
      <c r="S306" s="223"/>
      <c r="T306" s="224"/>
      <c r="AT306" s="225" t="s">
        <v>131</v>
      </c>
      <c r="AU306" s="225" t="s">
        <v>83</v>
      </c>
      <c r="AV306" s="14" t="s">
        <v>83</v>
      </c>
      <c r="AW306" s="14" t="s">
        <v>33</v>
      </c>
      <c r="AX306" s="14" t="s">
        <v>72</v>
      </c>
      <c r="AY306" s="225" t="s">
        <v>120</v>
      </c>
    </row>
    <row r="307" spans="2:51" s="14" customFormat="1" ht="11.25">
      <c r="B307" s="215"/>
      <c r="C307" s="216"/>
      <c r="D307" s="201" t="s">
        <v>131</v>
      </c>
      <c r="E307" s="217" t="s">
        <v>19</v>
      </c>
      <c r="F307" s="218" t="s">
        <v>366</v>
      </c>
      <c r="G307" s="216"/>
      <c r="H307" s="219">
        <v>30</v>
      </c>
      <c r="I307" s="220"/>
      <c r="J307" s="216"/>
      <c r="K307" s="216"/>
      <c r="L307" s="221"/>
      <c r="M307" s="222"/>
      <c r="N307" s="223"/>
      <c r="O307" s="223"/>
      <c r="P307" s="223"/>
      <c r="Q307" s="223"/>
      <c r="R307" s="223"/>
      <c r="S307" s="223"/>
      <c r="T307" s="224"/>
      <c r="AT307" s="225" t="s">
        <v>131</v>
      </c>
      <c r="AU307" s="225" t="s">
        <v>83</v>
      </c>
      <c r="AV307" s="14" t="s">
        <v>83</v>
      </c>
      <c r="AW307" s="14" t="s">
        <v>33</v>
      </c>
      <c r="AX307" s="14" t="s">
        <v>72</v>
      </c>
      <c r="AY307" s="225" t="s">
        <v>120</v>
      </c>
    </row>
    <row r="308" spans="2:51" s="14" customFormat="1" ht="11.25">
      <c r="B308" s="215"/>
      <c r="C308" s="216"/>
      <c r="D308" s="201" t="s">
        <v>131</v>
      </c>
      <c r="E308" s="217" t="s">
        <v>19</v>
      </c>
      <c r="F308" s="218" t="s">
        <v>313</v>
      </c>
      <c r="G308" s="216"/>
      <c r="H308" s="219">
        <v>30</v>
      </c>
      <c r="I308" s="220"/>
      <c r="J308" s="216"/>
      <c r="K308" s="216"/>
      <c r="L308" s="221"/>
      <c r="M308" s="222"/>
      <c r="N308" s="223"/>
      <c r="O308" s="223"/>
      <c r="P308" s="223"/>
      <c r="Q308" s="223"/>
      <c r="R308" s="223"/>
      <c r="S308" s="223"/>
      <c r="T308" s="224"/>
      <c r="AT308" s="225" t="s">
        <v>131</v>
      </c>
      <c r="AU308" s="225" t="s">
        <v>83</v>
      </c>
      <c r="AV308" s="14" t="s">
        <v>83</v>
      </c>
      <c r="AW308" s="14" t="s">
        <v>33</v>
      </c>
      <c r="AX308" s="14" t="s">
        <v>72</v>
      </c>
      <c r="AY308" s="225" t="s">
        <v>120</v>
      </c>
    </row>
    <row r="309" spans="2:51" s="14" customFormat="1" ht="11.25">
      <c r="B309" s="215"/>
      <c r="C309" s="216"/>
      <c r="D309" s="201" t="s">
        <v>131</v>
      </c>
      <c r="E309" s="217" t="s">
        <v>19</v>
      </c>
      <c r="F309" s="218" t="s">
        <v>314</v>
      </c>
      <c r="G309" s="216"/>
      <c r="H309" s="219">
        <v>50</v>
      </c>
      <c r="I309" s="220"/>
      <c r="J309" s="216"/>
      <c r="K309" s="216"/>
      <c r="L309" s="221"/>
      <c r="M309" s="222"/>
      <c r="N309" s="223"/>
      <c r="O309" s="223"/>
      <c r="P309" s="223"/>
      <c r="Q309" s="223"/>
      <c r="R309" s="223"/>
      <c r="S309" s="223"/>
      <c r="T309" s="224"/>
      <c r="AT309" s="225" t="s">
        <v>131</v>
      </c>
      <c r="AU309" s="225" t="s">
        <v>83</v>
      </c>
      <c r="AV309" s="14" t="s">
        <v>83</v>
      </c>
      <c r="AW309" s="14" t="s">
        <v>33</v>
      </c>
      <c r="AX309" s="14" t="s">
        <v>72</v>
      </c>
      <c r="AY309" s="225" t="s">
        <v>120</v>
      </c>
    </row>
    <row r="310" spans="2:51" s="14" customFormat="1" ht="11.25">
      <c r="B310" s="215"/>
      <c r="C310" s="216"/>
      <c r="D310" s="201" t="s">
        <v>131</v>
      </c>
      <c r="E310" s="217" t="s">
        <v>19</v>
      </c>
      <c r="F310" s="218" t="s">
        <v>367</v>
      </c>
      <c r="G310" s="216"/>
      <c r="H310" s="219">
        <v>20</v>
      </c>
      <c r="I310" s="220"/>
      <c r="J310" s="216"/>
      <c r="K310" s="216"/>
      <c r="L310" s="221"/>
      <c r="M310" s="222"/>
      <c r="N310" s="223"/>
      <c r="O310" s="223"/>
      <c r="P310" s="223"/>
      <c r="Q310" s="223"/>
      <c r="R310" s="223"/>
      <c r="S310" s="223"/>
      <c r="T310" s="224"/>
      <c r="AT310" s="225" t="s">
        <v>131</v>
      </c>
      <c r="AU310" s="225" t="s">
        <v>83</v>
      </c>
      <c r="AV310" s="14" t="s">
        <v>83</v>
      </c>
      <c r="AW310" s="14" t="s">
        <v>33</v>
      </c>
      <c r="AX310" s="14" t="s">
        <v>72</v>
      </c>
      <c r="AY310" s="225" t="s">
        <v>120</v>
      </c>
    </row>
    <row r="311" spans="2:51" s="14" customFormat="1" ht="11.25">
      <c r="B311" s="215"/>
      <c r="C311" s="216"/>
      <c r="D311" s="201" t="s">
        <v>131</v>
      </c>
      <c r="E311" s="217" t="s">
        <v>19</v>
      </c>
      <c r="F311" s="218" t="s">
        <v>368</v>
      </c>
      <c r="G311" s="216"/>
      <c r="H311" s="219">
        <v>20</v>
      </c>
      <c r="I311" s="220"/>
      <c r="J311" s="216"/>
      <c r="K311" s="216"/>
      <c r="L311" s="221"/>
      <c r="M311" s="222"/>
      <c r="N311" s="223"/>
      <c r="O311" s="223"/>
      <c r="P311" s="223"/>
      <c r="Q311" s="223"/>
      <c r="R311" s="223"/>
      <c r="S311" s="223"/>
      <c r="T311" s="224"/>
      <c r="AT311" s="225" t="s">
        <v>131</v>
      </c>
      <c r="AU311" s="225" t="s">
        <v>83</v>
      </c>
      <c r="AV311" s="14" t="s">
        <v>83</v>
      </c>
      <c r="AW311" s="14" t="s">
        <v>33</v>
      </c>
      <c r="AX311" s="14" t="s">
        <v>72</v>
      </c>
      <c r="AY311" s="225" t="s">
        <v>120</v>
      </c>
    </row>
    <row r="312" spans="2:51" s="14" customFormat="1" ht="11.25">
      <c r="B312" s="215"/>
      <c r="C312" s="216"/>
      <c r="D312" s="201" t="s">
        <v>131</v>
      </c>
      <c r="E312" s="217" t="s">
        <v>19</v>
      </c>
      <c r="F312" s="218" t="s">
        <v>369</v>
      </c>
      <c r="G312" s="216"/>
      <c r="H312" s="219">
        <v>30</v>
      </c>
      <c r="I312" s="220"/>
      <c r="J312" s="216"/>
      <c r="K312" s="216"/>
      <c r="L312" s="221"/>
      <c r="M312" s="222"/>
      <c r="N312" s="223"/>
      <c r="O312" s="223"/>
      <c r="P312" s="223"/>
      <c r="Q312" s="223"/>
      <c r="R312" s="223"/>
      <c r="S312" s="223"/>
      <c r="T312" s="224"/>
      <c r="AT312" s="225" t="s">
        <v>131</v>
      </c>
      <c r="AU312" s="225" t="s">
        <v>83</v>
      </c>
      <c r="AV312" s="14" t="s">
        <v>83</v>
      </c>
      <c r="AW312" s="14" t="s">
        <v>33</v>
      </c>
      <c r="AX312" s="14" t="s">
        <v>72</v>
      </c>
      <c r="AY312" s="225" t="s">
        <v>120</v>
      </c>
    </row>
    <row r="313" spans="2:51" s="14" customFormat="1" ht="11.25">
      <c r="B313" s="215"/>
      <c r="C313" s="216"/>
      <c r="D313" s="201" t="s">
        <v>131</v>
      </c>
      <c r="E313" s="217" t="s">
        <v>19</v>
      </c>
      <c r="F313" s="218" t="s">
        <v>370</v>
      </c>
      <c r="G313" s="216"/>
      <c r="H313" s="219">
        <v>20</v>
      </c>
      <c r="I313" s="220"/>
      <c r="J313" s="216"/>
      <c r="K313" s="216"/>
      <c r="L313" s="221"/>
      <c r="M313" s="222"/>
      <c r="N313" s="223"/>
      <c r="O313" s="223"/>
      <c r="P313" s="223"/>
      <c r="Q313" s="223"/>
      <c r="R313" s="223"/>
      <c r="S313" s="223"/>
      <c r="T313" s="224"/>
      <c r="AT313" s="225" t="s">
        <v>131</v>
      </c>
      <c r="AU313" s="225" t="s">
        <v>83</v>
      </c>
      <c r="AV313" s="14" t="s">
        <v>83</v>
      </c>
      <c r="AW313" s="14" t="s">
        <v>33</v>
      </c>
      <c r="AX313" s="14" t="s">
        <v>72</v>
      </c>
      <c r="AY313" s="225" t="s">
        <v>120</v>
      </c>
    </row>
    <row r="314" spans="2:51" s="14" customFormat="1" ht="11.25">
      <c r="B314" s="215"/>
      <c r="C314" s="216"/>
      <c r="D314" s="201" t="s">
        <v>131</v>
      </c>
      <c r="E314" s="217" t="s">
        <v>19</v>
      </c>
      <c r="F314" s="218" t="s">
        <v>371</v>
      </c>
      <c r="G314" s="216"/>
      <c r="H314" s="219">
        <v>20</v>
      </c>
      <c r="I314" s="220"/>
      <c r="J314" s="216"/>
      <c r="K314" s="216"/>
      <c r="L314" s="221"/>
      <c r="M314" s="222"/>
      <c r="N314" s="223"/>
      <c r="O314" s="223"/>
      <c r="P314" s="223"/>
      <c r="Q314" s="223"/>
      <c r="R314" s="223"/>
      <c r="S314" s="223"/>
      <c r="T314" s="224"/>
      <c r="AT314" s="225" t="s">
        <v>131</v>
      </c>
      <c r="AU314" s="225" t="s">
        <v>83</v>
      </c>
      <c r="AV314" s="14" t="s">
        <v>83</v>
      </c>
      <c r="AW314" s="14" t="s">
        <v>33</v>
      </c>
      <c r="AX314" s="14" t="s">
        <v>72</v>
      </c>
      <c r="AY314" s="225" t="s">
        <v>120</v>
      </c>
    </row>
    <row r="315" spans="2:51" s="14" customFormat="1" ht="11.25">
      <c r="B315" s="215"/>
      <c r="C315" s="216"/>
      <c r="D315" s="201" t="s">
        <v>131</v>
      </c>
      <c r="E315" s="217" t="s">
        <v>19</v>
      </c>
      <c r="F315" s="218" t="s">
        <v>372</v>
      </c>
      <c r="G315" s="216"/>
      <c r="H315" s="219">
        <v>50</v>
      </c>
      <c r="I315" s="220"/>
      <c r="J315" s="216"/>
      <c r="K315" s="216"/>
      <c r="L315" s="221"/>
      <c r="M315" s="222"/>
      <c r="N315" s="223"/>
      <c r="O315" s="223"/>
      <c r="P315" s="223"/>
      <c r="Q315" s="223"/>
      <c r="R315" s="223"/>
      <c r="S315" s="223"/>
      <c r="T315" s="224"/>
      <c r="AT315" s="225" t="s">
        <v>131</v>
      </c>
      <c r="AU315" s="225" t="s">
        <v>83</v>
      </c>
      <c r="AV315" s="14" t="s">
        <v>83</v>
      </c>
      <c r="AW315" s="14" t="s">
        <v>33</v>
      </c>
      <c r="AX315" s="14" t="s">
        <v>72</v>
      </c>
      <c r="AY315" s="225" t="s">
        <v>120</v>
      </c>
    </row>
    <row r="316" spans="2:51" s="15" customFormat="1" ht="11.25">
      <c r="B316" s="226"/>
      <c r="C316" s="227"/>
      <c r="D316" s="201" t="s">
        <v>131</v>
      </c>
      <c r="E316" s="228" t="s">
        <v>19</v>
      </c>
      <c r="F316" s="229" t="s">
        <v>136</v>
      </c>
      <c r="G316" s="227"/>
      <c r="H316" s="230">
        <v>68130</v>
      </c>
      <c r="I316" s="231"/>
      <c r="J316" s="227"/>
      <c r="K316" s="227"/>
      <c r="L316" s="232"/>
      <c r="M316" s="233"/>
      <c r="N316" s="234"/>
      <c r="O316" s="234"/>
      <c r="P316" s="234"/>
      <c r="Q316" s="234"/>
      <c r="R316" s="234"/>
      <c r="S316" s="234"/>
      <c r="T316" s="235"/>
      <c r="AT316" s="236" t="s">
        <v>131</v>
      </c>
      <c r="AU316" s="236" t="s">
        <v>83</v>
      </c>
      <c r="AV316" s="15" t="s">
        <v>127</v>
      </c>
      <c r="AW316" s="15" t="s">
        <v>33</v>
      </c>
      <c r="AX316" s="15" t="s">
        <v>80</v>
      </c>
      <c r="AY316" s="236" t="s">
        <v>120</v>
      </c>
    </row>
    <row r="317" spans="1:65" s="2" customFormat="1" ht="21.75" customHeight="1">
      <c r="A317" s="35"/>
      <c r="B317" s="36"/>
      <c r="C317" s="188" t="s">
        <v>373</v>
      </c>
      <c r="D317" s="188" t="s">
        <v>122</v>
      </c>
      <c r="E317" s="189" t="s">
        <v>374</v>
      </c>
      <c r="F317" s="190" t="s">
        <v>375</v>
      </c>
      <c r="G317" s="191" t="s">
        <v>125</v>
      </c>
      <c r="H317" s="192">
        <v>34065</v>
      </c>
      <c r="I317" s="193"/>
      <c r="J317" s="194">
        <f>ROUND(I317*H317,2)</f>
        <v>0</v>
      </c>
      <c r="K317" s="190" t="s">
        <v>126</v>
      </c>
      <c r="L317" s="40"/>
      <c r="M317" s="195" t="s">
        <v>19</v>
      </c>
      <c r="N317" s="196" t="s">
        <v>43</v>
      </c>
      <c r="O317" s="65"/>
      <c r="P317" s="197">
        <f>O317*H317</f>
        <v>0</v>
      </c>
      <c r="Q317" s="197">
        <v>0</v>
      </c>
      <c r="R317" s="197">
        <f>Q317*H317</f>
        <v>0</v>
      </c>
      <c r="S317" s="197">
        <v>0</v>
      </c>
      <c r="T317" s="198">
        <f>S317*H317</f>
        <v>0</v>
      </c>
      <c r="U317" s="35"/>
      <c r="V317" s="35"/>
      <c r="W317" s="35"/>
      <c r="X317" s="35"/>
      <c r="Y317" s="35"/>
      <c r="Z317" s="35"/>
      <c r="AA317" s="35"/>
      <c r="AB317" s="35"/>
      <c r="AC317" s="35"/>
      <c r="AD317" s="35"/>
      <c r="AE317" s="35"/>
      <c r="AR317" s="199" t="s">
        <v>127</v>
      </c>
      <c r="AT317" s="199" t="s">
        <v>122</v>
      </c>
      <c r="AU317" s="199" t="s">
        <v>83</v>
      </c>
      <c r="AY317" s="18" t="s">
        <v>120</v>
      </c>
      <c r="BE317" s="200">
        <f>IF(N317="základní",J317,0)</f>
        <v>0</v>
      </c>
      <c r="BF317" s="200">
        <f>IF(N317="snížená",J317,0)</f>
        <v>0</v>
      </c>
      <c r="BG317" s="200">
        <f>IF(N317="zákl. přenesená",J317,0)</f>
        <v>0</v>
      </c>
      <c r="BH317" s="200">
        <f>IF(N317="sníž. přenesená",J317,0)</f>
        <v>0</v>
      </c>
      <c r="BI317" s="200">
        <f>IF(N317="nulová",J317,0)</f>
        <v>0</v>
      </c>
      <c r="BJ317" s="18" t="s">
        <v>80</v>
      </c>
      <c r="BK317" s="200">
        <f>ROUND(I317*H317,2)</f>
        <v>0</v>
      </c>
      <c r="BL317" s="18" t="s">
        <v>127</v>
      </c>
      <c r="BM317" s="199" t="s">
        <v>376</v>
      </c>
    </row>
    <row r="318" spans="1:47" s="2" customFormat="1" ht="48.75">
      <c r="A318" s="35"/>
      <c r="B318" s="36"/>
      <c r="C318" s="37"/>
      <c r="D318" s="201" t="s">
        <v>129</v>
      </c>
      <c r="E318" s="37"/>
      <c r="F318" s="202" t="s">
        <v>377</v>
      </c>
      <c r="G318" s="37"/>
      <c r="H318" s="37"/>
      <c r="I318" s="109"/>
      <c r="J318" s="37"/>
      <c r="K318" s="37"/>
      <c r="L318" s="40"/>
      <c r="M318" s="203"/>
      <c r="N318" s="204"/>
      <c r="O318" s="65"/>
      <c r="P318" s="65"/>
      <c r="Q318" s="65"/>
      <c r="R318" s="65"/>
      <c r="S318" s="65"/>
      <c r="T318" s="66"/>
      <c r="U318" s="35"/>
      <c r="V318" s="35"/>
      <c r="W318" s="35"/>
      <c r="X318" s="35"/>
      <c r="Y318" s="35"/>
      <c r="Z318" s="35"/>
      <c r="AA318" s="35"/>
      <c r="AB318" s="35"/>
      <c r="AC318" s="35"/>
      <c r="AD318" s="35"/>
      <c r="AE318" s="35"/>
      <c r="AT318" s="18" t="s">
        <v>129</v>
      </c>
      <c r="AU318" s="18" t="s">
        <v>83</v>
      </c>
    </row>
    <row r="319" spans="2:51" s="13" customFormat="1" ht="11.25">
      <c r="B319" s="205"/>
      <c r="C319" s="206"/>
      <c r="D319" s="201" t="s">
        <v>131</v>
      </c>
      <c r="E319" s="207" t="s">
        <v>19</v>
      </c>
      <c r="F319" s="208" t="s">
        <v>161</v>
      </c>
      <c r="G319" s="206"/>
      <c r="H319" s="207" t="s">
        <v>19</v>
      </c>
      <c r="I319" s="209"/>
      <c r="J319" s="206"/>
      <c r="K319" s="206"/>
      <c r="L319" s="210"/>
      <c r="M319" s="211"/>
      <c r="N319" s="212"/>
      <c r="O319" s="212"/>
      <c r="P319" s="212"/>
      <c r="Q319" s="212"/>
      <c r="R319" s="212"/>
      <c r="S319" s="212"/>
      <c r="T319" s="213"/>
      <c r="AT319" s="214" t="s">
        <v>131</v>
      </c>
      <c r="AU319" s="214" t="s">
        <v>83</v>
      </c>
      <c r="AV319" s="13" t="s">
        <v>80</v>
      </c>
      <c r="AW319" s="13" t="s">
        <v>33</v>
      </c>
      <c r="AX319" s="13" t="s">
        <v>72</v>
      </c>
      <c r="AY319" s="214" t="s">
        <v>120</v>
      </c>
    </row>
    <row r="320" spans="2:51" s="14" customFormat="1" ht="11.25">
      <c r="B320" s="215"/>
      <c r="C320" s="216"/>
      <c r="D320" s="201" t="s">
        <v>131</v>
      </c>
      <c r="E320" s="217" t="s">
        <v>19</v>
      </c>
      <c r="F320" s="218" t="s">
        <v>162</v>
      </c>
      <c r="G320" s="216"/>
      <c r="H320" s="219">
        <v>33230</v>
      </c>
      <c r="I320" s="220"/>
      <c r="J320" s="216"/>
      <c r="K320" s="216"/>
      <c r="L320" s="221"/>
      <c r="M320" s="222"/>
      <c r="N320" s="223"/>
      <c r="O320" s="223"/>
      <c r="P320" s="223"/>
      <c r="Q320" s="223"/>
      <c r="R320" s="223"/>
      <c r="S320" s="223"/>
      <c r="T320" s="224"/>
      <c r="AT320" s="225" t="s">
        <v>131</v>
      </c>
      <c r="AU320" s="225" t="s">
        <v>83</v>
      </c>
      <c r="AV320" s="14" t="s">
        <v>83</v>
      </c>
      <c r="AW320" s="14" t="s">
        <v>33</v>
      </c>
      <c r="AX320" s="14" t="s">
        <v>72</v>
      </c>
      <c r="AY320" s="225" t="s">
        <v>120</v>
      </c>
    </row>
    <row r="321" spans="2:51" s="13" customFormat="1" ht="11.25">
      <c r="B321" s="205"/>
      <c r="C321" s="206"/>
      <c r="D321" s="201" t="s">
        <v>131</v>
      </c>
      <c r="E321" s="207" t="s">
        <v>19</v>
      </c>
      <c r="F321" s="208" t="s">
        <v>163</v>
      </c>
      <c r="G321" s="206"/>
      <c r="H321" s="207" t="s">
        <v>19</v>
      </c>
      <c r="I321" s="209"/>
      <c r="J321" s="206"/>
      <c r="K321" s="206"/>
      <c r="L321" s="210"/>
      <c r="M321" s="211"/>
      <c r="N321" s="212"/>
      <c r="O321" s="212"/>
      <c r="P321" s="212"/>
      <c r="Q321" s="212"/>
      <c r="R321" s="212"/>
      <c r="S321" s="212"/>
      <c r="T321" s="213"/>
      <c r="AT321" s="214" t="s">
        <v>131</v>
      </c>
      <c r="AU321" s="214" t="s">
        <v>83</v>
      </c>
      <c r="AV321" s="13" t="s">
        <v>80</v>
      </c>
      <c r="AW321" s="13" t="s">
        <v>33</v>
      </c>
      <c r="AX321" s="13" t="s">
        <v>72</v>
      </c>
      <c r="AY321" s="214" t="s">
        <v>120</v>
      </c>
    </row>
    <row r="322" spans="2:51" s="14" customFormat="1" ht="11.25">
      <c r="B322" s="215"/>
      <c r="C322" s="216"/>
      <c r="D322" s="201" t="s">
        <v>131</v>
      </c>
      <c r="E322" s="217" t="s">
        <v>19</v>
      </c>
      <c r="F322" s="218" t="s">
        <v>164</v>
      </c>
      <c r="G322" s="216"/>
      <c r="H322" s="219">
        <v>95</v>
      </c>
      <c r="I322" s="220"/>
      <c r="J322" s="216"/>
      <c r="K322" s="216"/>
      <c r="L322" s="221"/>
      <c r="M322" s="222"/>
      <c r="N322" s="223"/>
      <c r="O322" s="223"/>
      <c r="P322" s="223"/>
      <c r="Q322" s="223"/>
      <c r="R322" s="223"/>
      <c r="S322" s="223"/>
      <c r="T322" s="224"/>
      <c r="AT322" s="225" t="s">
        <v>131</v>
      </c>
      <c r="AU322" s="225" t="s">
        <v>83</v>
      </c>
      <c r="AV322" s="14" t="s">
        <v>83</v>
      </c>
      <c r="AW322" s="14" t="s">
        <v>33</v>
      </c>
      <c r="AX322" s="14" t="s">
        <v>72</v>
      </c>
      <c r="AY322" s="225" t="s">
        <v>120</v>
      </c>
    </row>
    <row r="323" spans="2:51" s="14" customFormat="1" ht="11.25">
      <c r="B323" s="215"/>
      <c r="C323" s="216"/>
      <c r="D323" s="201" t="s">
        <v>131</v>
      </c>
      <c r="E323" s="217" t="s">
        <v>19</v>
      </c>
      <c r="F323" s="218" t="s">
        <v>165</v>
      </c>
      <c r="G323" s="216"/>
      <c r="H323" s="219">
        <v>40</v>
      </c>
      <c r="I323" s="220"/>
      <c r="J323" s="216"/>
      <c r="K323" s="216"/>
      <c r="L323" s="221"/>
      <c r="M323" s="222"/>
      <c r="N323" s="223"/>
      <c r="O323" s="223"/>
      <c r="P323" s="223"/>
      <c r="Q323" s="223"/>
      <c r="R323" s="223"/>
      <c r="S323" s="223"/>
      <c r="T323" s="224"/>
      <c r="AT323" s="225" t="s">
        <v>131</v>
      </c>
      <c r="AU323" s="225" t="s">
        <v>83</v>
      </c>
      <c r="AV323" s="14" t="s">
        <v>83</v>
      </c>
      <c r="AW323" s="14" t="s">
        <v>33</v>
      </c>
      <c r="AX323" s="14" t="s">
        <v>72</v>
      </c>
      <c r="AY323" s="225" t="s">
        <v>120</v>
      </c>
    </row>
    <row r="324" spans="2:51" s="14" customFormat="1" ht="11.25">
      <c r="B324" s="215"/>
      <c r="C324" s="216"/>
      <c r="D324" s="201" t="s">
        <v>131</v>
      </c>
      <c r="E324" s="217" t="s">
        <v>19</v>
      </c>
      <c r="F324" s="218" t="s">
        <v>166</v>
      </c>
      <c r="G324" s="216"/>
      <c r="H324" s="219">
        <v>175</v>
      </c>
      <c r="I324" s="220"/>
      <c r="J324" s="216"/>
      <c r="K324" s="216"/>
      <c r="L324" s="221"/>
      <c r="M324" s="222"/>
      <c r="N324" s="223"/>
      <c r="O324" s="223"/>
      <c r="P324" s="223"/>
      <c r="Q324" s="223"/>
      <c r="R324" s="223"/>
      <c r="S324" s="223"/>
      <c r="T324" s="224"/>
      <c r="AT324" s="225" t="s">
        <v>131</v>
      </c>
      <c r="AU324" s="225" t="s">
        <v>83</v>
      </c>
      <c r="AV324" s="14" t="s">
        <v>83</v>
      </c>
      <c r="AW324" s="14" t="s">
        <v>33</v>
      </c>
      <c r="AX324" s="14" t="s">
        <v>72</v>
      </c>
      <c r="AY324" s="225" t="s">
        <v>120</v>
      </c>
    </row>
    <row r="325" spans="2:51" s="13" customFormat="1" ht="11.25">
      <c r="B325" s="205"/>
      <c r="C325" s="206"/>
      <c r="D325" s="201" t="s">
        <v>131</v>
      </c>
      <c r="E325" s="207" t="s">
        <v>19</v>
      </c>
      <c r="F325" s="208" t="s">
        <v>167</v>
      </c>
      <c r="G325" s="206"/>
      <c r="H325" s="207" t="s">
        <v>19</v>
      </c>
      <c r="I325" s="209"/>
      <c r="J325" s="206"/>
      <c r="K325" s="206"/>
      <c r="L325" s="210"/>
      <c r="M325" s="211"/>
      <c r="N325" s="212"/>
      <c r="O325" s="212"/>
      <c r="P325" s="212"/>
      <c r="Q325" s="212"/>
      <c r="R325" s="212"/>
      <c r="S325" s="212"/>
      <c r="T325" s="213"/>
      <c r="AT325" s="214" t="s">
        <v>131</v>
      </c>
      <c r="AU325" s="214" t="s">
        <v>83</v>
      </c>
      <c r="AV325" s="13" t="s">
        <v>80</v>
      </c>
      <c r="AW325" s="13" t="s">
        <v>33</v>
      </c>
      <c r="AX325" s="13" t="s">
        <v>72</v>
      </c>
      <c r="AY325" s="214" t="s">
        <v>120</v>
      </c>
    </row>
    <row r="326" spans="2:51" s="14" customFormat="1" ht="11.25">
      <c r="B326" s="215"/>
      <c r="C326" s="216"/>
      <c r="D326" s="201" t="s">
        <v>131</v>
      </c>
      <c r="E326" s="217" t="s">
        <v>19</v>
      </c>
      <c r="F326" s="218" t="s">
        <v>168</v>
      </c>
      <c r="G326" s="216"/>
      <c r="H326" s="219">
        <v>185</v>
      </c>
      <c r="I326" s="220"/>
      <c r="J326" s="216"/>
      <c r="K326" s="216"/>
      <c r="L326" s="221"/>
      <c r="M326" s="222"/>
      <c r="N326" s="223"/>
      <c r="O326" s="223"/>
      <c r="P326" s="223"/>
      <c r="Q326" s="223"/>
      <c r="R326" s="223"/>
      <c r="S326" s="223"/>
      <c r="T326" s="224"/>
      <c r="AT326" s="225" t="s">
        <v>131</v>
      </c>
      <c r="AU326" s="225" t="s">
        <v>83</v>
      </c>
      <c r="AV326" s="14" t="s">
        <v>83</v>
      </c>
      <c r="AW326" s="14" t="s">
        <v>33</v>
      </c>
      <c r="AX326" s="14" t="s">
        <v>72</v>
      </c>
      <c r="AY326" s="225" t="s">
        <v>120</v>
      </c>
    </row>
    <row r="327" spans="2:51" s="13" customFormat="1" ht="11.25">
      <c r="B327" s="205"/>
      <c r="C327" s="206"/>
      <c r="D327" s="201" t="s">
        <v>131</v>
      </c>
      <c r="E327" s="207" t="s">
        <v>19</v>
      </c>
      <c r="F327" s="208" t="s">
        <v>169</v>
      </c>
      <c r="G327" s="206"/>
      <c r="H327" s="207" t="s">
        <v>19</v>
      </c>
      <c r="I327" s="209"/>
      <c r="J327" s="206"/>
      <c r="K327" s="206"/>
      <c r="L327" s="210"/>
      <c r="M327" s="211"/>
      <c r="N327" s="212"/>
      <c r="O327" s="212"/>
      <c r="P327" s="212"/>
      <c r="Q327" s="212"/>
      <c r="R327" s="212"/>
      <c r="S327" s="212"/>
      <c r="T327" s="213"/>
      <c r="AT327" s="214" t="s">
        <v>131</v>
      </c>
      <c r="AU327" s="214" t="s">
        <v>83</v>
      </c>
      <c r="AV327" s="13" t="s">
        <v>80</v>
      </c>
      <c r="AW327" s="13" t="s">
        <v>33</v>
      </c>
      <c r="AX327" s="13" t="s">
        <v>72</v>
      </c>
      <c r="AY327" s="214" t="s">
        <v>120</v>
      </c>
    </row>
    <row r="328" spans="2:51" s="14" customFormat="1" ht="11.25">
      <c r="B328" s="215"/>
      <c r="C328" s="216"/>
      <c r="D328" s="201" t="s">
        <v>131</v>
      </c>
      <c r="E328" s="217" t="s">
        <v>19</v>
      </c>
      <c r="F328" s="218" t="s">
        <v>170</v>
      </c>
      <c r="G328" s="216"/>
      <c r="H328" s="219">
        <v>75</v>
      </c>
      <c r="I328" s="220"/>
      <c r="J328" s="216"/>
      <c r="K328" s="216"/>
      <c r="L328" s="221"/>
      <c r="M328" s="222"/>
      <c r="N328" s="223"/>
      <c r="O328" s="223"/>
      <c r="P328" s="223"/>
      <c r="Q328" s="223"/>
      <c r="R328" s="223"/>
      <c r="S328" s="223"/>
      <c r="T328" s="224"/>
      <c r="AT328" s="225" t="s">
        <v>131</v>
      </c>
      <c r="AU328" s="225" t="s">
        <v>83</v>
      </c>
      <c r="AV328" s="14" t="s">
        <v>83</v>
      </c>
      <c r="AW328" s="14" t="s">
        <v>33</v>
      </c>
      <c r="AX328" s="14" t="s">
        <v>72</v>
      </c>
      <c r="AY328" s="225" t="s">
        <v>120</v>
      </c>
    </row>
    <row r="329" spans="2:51" s="14" customFormat="1" ht="11.25">
      <c r="B329" s="215"/>
      <c r="C329" s="216"/>
      <c r="D329" s="201" t="s">
        <v>131</v>
      </c>
      <c r="E329" s="217" t="s">
        <v>19</v>
      </c>
      <c r="F329" s="218" t="s">
        <v>171</v>
      </c>
      <c r="G329" s="216"/>
      <c r="H329" s="219">
        <v>70</v>
      </c>
      <c r="I329" s="220"/>
      <c r="J329" s="216"/>
      <c r="K329" s="216"/>
      <c r="L329" s="221"/>
      <c r="M329" s="222"/>
      <c r="N329" s="223"/>
      <c r="O329" s="223"/>
      <c r="P329" s="223"/>
      <c r="Q329" s="223"/>
      <c r="R329" s="223"/>
      <c r="S329" s="223"/>
      <c r="T329" s="224"/>
      <c r="AT329" s="225" t="s">
        <v>131</v>
      </c>
      <c r="AU329" s="225" t="s">
        <v>83</v>
      </c>
      <c r="AV329" s="14" t="s">
        <v>83</v>
      </c>
      <c r="AW329" s="14" t="s">
        <v>33</v>
      </c>
      <c r="AX329" s="14" t="s">
        <v>72</v>
      </c>
      <c r="AY329" s="225" t="s">
        <v>120</v>
      </c>
    </row>
    <row r="330" spans="2:51" s="14" customFormat="1" ht="11.25">
      <c r="B330" s="215"/>
      <c r="C330" s="216"/>
      <c r="D330" s="201" t="s">
        <v>131</v>
      </c>
      <c r="E330" s="217" t="s">
        <v>19</v>
      </c>
      <c r="F330" s="218" t="s">
        <v>172</v>
      </c>
      <c r="G330" s="216"/>
      <c r="H330" s="219">
        <v>35</v>
      </c>
      <c r="I330" s="220"/>
      <c r="J330" s="216"/>
      <c r="K330" s="216"/>
      <c r="L330" s="221"/>
      <c r="M330" s="222"/>
      <c r="N330" s="223"/>
      <c r="O330" s="223"/>
      <c r="P330" s="223"/>
      <c r="Q330" s="223"/>
      <c r="R330" s="223"/>
      <c r="S330" s="223"/>
      <c r="T330" s="224"/>
      <c r="AT330" s="225" t="s">
        <v>131</v>
      </c>
      <c r="AU330" s="225" t="s">
        <v>83</v>
      </c>
      <c r="AV330" s="14" t="s">
        <v>83</v>
      </c>
      <c r="AW330" s="14" t="s">
        <v>33</v>
      </c>
      <c r="AX330" s="14" t="s">
        <v>72</v>
      </c>
      <c r="AY330" s="225" t="s">
        <v>120</v>
      </c>
    </row>
    <row r="331" spans="2:51" s="14" customFormat="1" ht="11.25">
      <c r="B331" s="215"/>
      <c r="C331" s="216"/>
      <c r="D331" s="201" t="s">
        <v>131</v>
      </c>
      <c r="E331" s="217" t="s">
        <v>19</v>
      </c>
      <c r="F331" s="218" t="s">
        <v>378</v>
      </c>
      <c r="G331" s="216"/>
      <c r="H331" s="219">
        <v>10</v>
      </c>
      <c r="I331" s="220"/>
      <c r="J331" s="216"/>
      <c r="K331" s="216"/>
      <c r="L331" s="221"/>
      <c r="M331" s="222"/>
      <c r="N331" s="223"/>
      <c r="O331" s="223"/>
      <c r="P331" s="223"/>
      <c r="Q331" s="223"/>
      <c r="R331" s="223"/>
      <c r="S331" s="223"/>
      <c r="T331" s="224"/>
      <c r="AT331" s="225" t="s">
        <v>131</v>
      </c>
      <c r="AU331" s="225" t="s">
        <v>83</v>
      </c>
      <c r="AV331" s="14" t="s">
        <v>83</v>
      </c>
      <c r="AW331" s="14" t="s">
        <v>33</v>
      </c>
      <c r="AX331" s="14" t="s">
        <v>72</v>
      </c>
      <c r="AY331" s="225" t="s">
        <v>120</v>
      </c>
    </row>
    <row r="332" spans="2:51" s="14" customFormat="1" ht="11.25">
      <c r="B332" s="215"/>
      <c r="C332" s="216"/>
      <c r="D332" s="201" t="s">
        <v>131</v>
      </c>
      <c r="E332" s="217" t="s">
        <v>19</v>
      </c>
      <c r="F332" s="218" t="s">
        <v>379</v>
      </c>
      <c r="G332" s="216"/>
      <c r="H332" s="219">
        <v>15</v>
      </c>
      <c r="I332" s="220"/>
      <c r="J332" s="216"/>
      <c r="K332" s="216"/>
      <c r="L332" s="221"/>
      <c r="M332" s="222"/>
      <c r="N332" s="223"/>
      <c r="O332" s="223"/>
      <c r="P332" s="223"/>
      <c r="Q332" s="223"/>
      <c r="R332" s="223"/>
      <c r="S332" s="223"/>
      <c r="T332" s="224"/>
      <c r="AT332" s="225" t="s">
        <v>131</v>
      </c>
      <c r="AU332" s="225" t="s">
        <v>83</v>
      </c>
      <c r="AV332" s="14" t="s">
        <v>83</v>
      </c>
      <c r="AW332" s="14" t="s">
        <v>33</v>
      </c>
      <c r="AX332" s="14" t="s">
        <v>72</v>
      </c>
      <c r="AY332" s="225" t="s">
        <v>120</v>
      </c>
    </row>
    <row r="333" spans="2:51" s="14" customFormat="1" ht="11.25">
      <c r="B333" s="215"/>
      <c r="C333" s="216"/>
      <c r="D333" s="201" t="s">
        <v>131</v>
      </c>
      <c r="E333" s="217" t="s">
        <v>19</v>
      </c>
      <c r="F333" s="218" t="s">
        <v>173</v>
      </c>
      <c r="G333" s="216"/>
      <c r="H333" s="219">
        <v>15</v>
      </c>
      <c r="I333" s="220"/>
      <c r="J333" s="216"/>
      <c r="K333" s="216"/>
      <c r="L333" s="221"/>
      <c r="M333" s="222"/>
      <c r="N333" s="223"/>
      <c r="O333" s="223"/>
      <c r="P333" s="223"/>
      <c r="Q333" s="223"/>
      <c r="R333" s="223"/>
      <c r="S333" s="223"/>
      <c r="T333" s="224"/>
      <c r="AT333" s="225" t="s">
        <v>131</v>
      </c>
      <c r="AU333" s="225" t="s">
        <v>83</v>
      </c>
      <c r="AV333" s="14" t="s">
        <v>83</v>
      </c>
      <c r="AW333" s="14" t="s">
        <v>33</v>
      </c>
      <c r="AX333" s="14" t="s">
        <v>72</v>
      </c>
      <c r="AY333" s="225" t="s">
        <v>120</v>
      </c>
    </row>
    <row r="334" spans="2:51" s="14" customFormat="1" ht="11.25">
      <c r="B334" s="215"/>
      <c r="C334" s="216"/>
      <c r="D334" s="201" t="s">
        <v>131</v>
      </c>
      <c r="E334" s="217" t="s">
        <v>19</v>
      </c>
      <c r="F334" s="218" t="s">
        <v>380</v>
      </c>
      <c r="G334" s="216"/>
      <c r="H334" s="219">
        <v>15</v>
      </c>
      <c r="I334" s="220"/>
      <c r="J334" s="216"/>
      <c r="K334" s="216"/>
      <c r="L334" s="221"/>
      <c r="M334" s="222"/>
      <c r="N334" s="223"/>
      <c r="O334" s="223"/>
      <c r="P334" s="223"/>
      <c r="Q334" s="223"/>
      <c r="R334" s="223"/>
      <c r="S334" s="223"/>
      <c r="T334" s="224"/>
      <c r="AT334" s="225" t="s">
        <v>131</v>
      </c>
      <c r="AU334" s="225" t="s">
        <v>83</v>
      </c>
      <c r="AV334" s="14" t="s">
        <v>83</v>
      </c>
      <c r="AW334" s="14" t="s">
        <v>33</v>
      </c>
      <c r="AX334" s="14" t="s">
        <v>72</v>
      </c>
      <c r="AY334" s="225" t="s">
        <v>120</v>
      </c>
    </row>
    <row r="335" spans="2:51" s="14" customFormat="1" ht="11.25">
      <c r="B335" s="215"/>
      <c r="C335" s="216"/>
      <c r="D335" s="201" t="s">
        <v>131</v>
      </c>
      <c r="E335" s="217" t="s">
        <v>19</v>
      </c>
      <c r="F335" s="218" t="s">
        <v>381</v>
      </c>
      <c r="G335" s="216"/>
      <c r="H335" s="219">
        <v>25</v>
      </c>
      <c r="I335" s="220"/>
      <c r="J335" s="216"/>
      <c r="K335" s="216"/>
      <c r="L335" s="221"/>
      <c r="M335" s="222"/>
      <c r="N335" s="223"/>
      <c r="O335" s="223"/>
      <c r="P335" s="223"/>
      <c r="Q335" s="223"/>
      <c r="R335" s="223"/>
      <c r="S335" s="223"/>
      <c r="T335" s="224"/>
      <c r="AT335" s="225" t="s">
        <v>131</v>
      </c>
      <c r="AU335" s="225" t="s">
        <v>83</v>
      </c>
      <c r="AV335" s="14" t="s">
        <v>83</v>
      </c>
      <c r="AW335" s="14" t="s">
        <v>33</v>
      </c>
      <c r="AX335" s="14" t="s">
        <v>72</v>
      </c>
      <c r="AY335" s="225" t="s">
        <v>120</v>
      </c>
    </row>
    <row r="336" spans="2:51" s="14" customFormat="1" ht="11.25">
      <c r="B336" s="215"/>
      <c r="C336" s="216"/>
      <c r="D336" s="201" t="s">
        <v>131</v>
      </c>
      <c r="E336" s="217" t="s">
        <v>19</v>
      </c>
      <c r="F336" s="218" t="s">
        <v>174</v>
      </c>
      <c r="G336" s="216"/>
      <c r="H336" s="219">
        <v>10</v>
      </c>
      <c r="I336" s="220"/>
      <c r="J336" s="216"/>
      <c r="K336" s="216"/>
      <c r="L336" s="221"/>
      <c r="M336" s="222"/>
      <c r="N336" s="223"/>
      <c r="O336" s="223"/>
      <c r="P336" s="223"/>
      <c r="Q336" s="223"/>
      <c r="R336" s="223"/>
      <c r="S336" s="223"/>
      <c r="T336" s="224"/>
      <c r="AT336" s="225" t="s">
        <v>131</v>
      </c>
      <c r="AU336" s="225" t="s">
        <v>83</v>
      </c>
      <c r="AV336" s="14" t="s">
        <v>83</v>
      </c>
      <c r="AW336" s="14" t="s">
        <v>33</v>
      </c>
      <c r="AX336" s="14" t="s">
        <v>72</v>
      </c>
      <c r="AY336" s="225" t="s">
        <v>120</v>
      </c>
    </row>
    <row r="337" spans="2:51" s="14" customFormat="1" ht="11.25">
      <c r="B337" s="215"/>
      <c r="C337" s="216"/>
      <c r="D337" s="201" t="s">
        <v>131</v>
      </c>
      <c r="E337" s="217" t="s">
        <v>19</v>
      </c>
      <c r="F337" s="218" t="s">
        <v>175</v>
      </c>
      <c r="G337" s="216"/>
      <c r="H337" s="219">
        <v>10</v>
      </c>
      <c r="I337" s="220"/>
      <c r="J337" s="216"/>
      <c r="K337" s="216"/>
      <c r="L337" s="221"/>
      <c r="M337" s="222"/>
      <c r="N337" s="223"/>
      <c r="O337" s="223"/>
      <c r="P337" s="223"/>
      <c r="Q337" s="223"/>
      <c r="R337" s="223"/>
      <c r="S337" s="223"/>
      <c r="T337" s="224"/>
      <c r="AT337" s="225" t="s">
        <v>131</v>
      </c>
      <c r="AU337" s="225" t="s">
        <v>83</v>
      </c>
      <c r="AV337" s="14" t="s">
        <v>83</v>
      </c>
      <c r="AW337" s="14" t="s">
        <v>33</v>
      </c>
      <c r="AX337" s="14" t="s">
        <v>72</v>
      </c>
      <c r="AY337" s="225" t="s">
        <v>120</v>
      </c>
    </row>
    <row r="338" spans="2:51" s="14" customFormat="1" ht="11.25">
      <c r="B338" s="215"/>
      <c r="C338" s="216"/>
      <c r="D338" s="201" t="s">
        <v>131</v>
      </c>
      <c r="E338" s="217" t="s">
        <v>19</v>
      </c>
      <c r="F338" s="218" t="s">
        <v>176</v>
      </c>
      <c r="G338" s="216"/>
      <c r="H338" s="219">
        <v>15</v>
      </c>
      <c r="I338" s="220"/>
      <c r="J338" s="216"/>
      <c r="K338" s="216"/>
      <c r="L338" s="221"/>
      <c r="M338" s="222"/>
      <c r="N338" s="223"/>
      <c r="O338" s="223"/>
      <c r="P338" s="223"/>
      <c r="Q338" s="223"/>
      <c r="R338" s="223"/>
      <c r="S338" s="223"/>
      <c r="T338" s="224"/>
      <c r="AT338" s="225" t="s">
        <v>131</v>
      </c>
      <c r="AU338" s="225" t="s">
        <v>83</v>
      </c>
      <c r="AV338" s="14" t="s">
        <v>83</v>
      </c>
      <c r="AW338" s="14" t="s">
        <v>33</v>
      </c>
      <c r="AX338" s="14" t="s">
        <v>72</v>
      </c>
      <c r="AY338" s="225" t="s">
        <v>120</v>
      </c>
    </row>
    <row r="339" spans="2:51" s="14" customFormat="1" ht="11.25">
      <c r="B339" s="215"/>
      <c r="C339" s="216"/>
      <c r="D339" s="201" t="s">
        <v>131</v>
      </c>
      <c r="E339" s="217" t="s">
        <v>19</v>
      </c>
      <c r="F339" s="218" t="s">
        <v>177</v>
      </c>
      <c r="G339" s="216"/>
      <c r="H339" s="219">
        <v>10</v>
      </c>
      <c r="I339" s="220"/>
      <c r="J339" s="216"/>
      <c r="K339" s="216"/>
      <c r="L339" s="221"/>
      <c r="M339" s="222"/>
      <c r="N339" s="223"/>
      <c r="O339" s="223"/>
      <c r="P339" s="223"/>
      <c r="Q339" s="223"/>
      <c r="R339" s="223"/>
      <c r="S339" s="223"/>
      <c r="T339" s="224"/>
      <c r="AT339" s="225" t="s">
        <v>131</v>
      </c>
      <c r="AU339" s="225" t="s">
        <v>83</v>
      </c>
      <c r="AV339" s="14" t="s">
        <v>83</v>
      </c>
      <c r="AW339" s="14" t="s">
        <v>33</v>
      </c>
      <c r="AX339" s="14" t="s">
        <v>72</v>
      </c>
      <c r="AY339" s="225" t="s">
        <v>120</v>
      </c>
    </row>
    <row r="340" spans="2:51" s="14" customFormat="1" ht="11.25">
      <c r="B340" s="215"/>
      <c r="C340" s="216"/>
      <c r="D340" s="201" t="s">
        <v>131</v>
      </c>
      <c r="E340" s="217" t="s">
        <v>19</v>
      </c>
      <c r="F340" s="218" t="s">
        <v>178</v>
      </c>
      <c r="G340" s="216"/>
      <c r="H340" s="219">
        <v>10</v>
      </c>
      <c r="I340" s="220"/>
      <c r="J340" s="216"/>
      <c r="K340" s="216"/>
      <c r="L340" s="221"/>
      <c r="M340" s="222"/>
      <c r="N340" s="223"/>
      <c r="O340" s="223"/>
      <c r="P340" s="223"/>
      <c r="Q340" s="223"/>
      <c r="R340" s="223"/>
      <c r="S340" s="223"/>
      <c r="T340" s="224"/>
      <c r="AT340" s="225" t="s">
        <v>131</v>
      </c>
      <c r="AU340" s="225" t="s">
        <v>83</v>
      </c>
      <c r="AV340" s="14" t="s">
        <v>83</v>
      </c>
      <c r="AW340" s="14" t="s">
        <v>33</v>
      </c>
      <c r="AX340" s="14" t="s">
        <v>72</v>
      </c>
      <c r="AY340" s="225" t="s">
        <v>120</v>
      </c>
    </row>
    <row r="341" spans="2:51" s="14" customFormat="1" ht="11.25">
      <c r="B341" s="215"/>
      <c r="C341" s="216"/>
      <c r="D341" s="201" t="s">
        <v>131</v>
      </c>
      <c r="E341" s="217" t="s">
        <v>19</v>
      </c>
      <c r="F341" s="218" t="s">
        <v>179</v>
      </c>
      <c r="G341" s="216"/>
      <c r="H341" s="219">
        <v>25</v>
      </c>
      <c r="I341" s="220"/>
      <c r="J341" s="216"/>
      <c r="K341" s="216"/>
      <c r="L341" s="221"/>
      <c r="M341" s="222"/>
      <c r="N341" s="223"/>
      <c r="O341" s="223"/>
      <c r="P341" s="223"/>
      <c r="Q341" s="223"/>
      <c r="R341" s="223"/>
      <c r="S341" s="223"/>
      <c r="T341" s="224"/>
      <c r="AT341" s="225" t="s">
        <v>131</v>
      </c>
      <c r="AU341" s="225" t="s">
        <v>83</v>
      </c>
      <c r="AV341" s="14" t="s">
        <v>83</v>
      </c>
      <c r="AW341" s="14" t="s">
        <v>33</v>
      </c>
      <c r="AX341" s="14" t="s">
        <v>72</v>
      </c>
      <c r="AY341" s="225" t="s">
        <v>120</v>
      </c>
    </row>
    <row r="342" spans="2:51" s="15" customFormat="1" ht="11.25">
      <c r="B342" s="226"/>
      <c r="C342" s="227"/>
      <c r="D342" s="201" t="s">
        <v>131</v>
      </c>
      <c r="E342" s="228" t="s">
        <v>19</v>
      </c>
      <c r="F342" s="229" t="s">
        <v>136</v>
      </c>
      <c r="G342" s="227"/>
      <c r="H342" s="230">
        <v>34065</v>
      </c>
      <c r="I342" s="231"/>
      <c r="J342" s="227"/>
      <c r="K342" s="227"/>
      <c r="L342" s="232"/>
      <c r="M342" s="233"/>
      <c r="N342" s="234"/>
      <c r="O342" s="234"/>
      <c r="P342" s="234"/>
      <c r="Q342" s="234"/>
      <c r="R342" s="234"/>
      <c r="S342" s="234"/>
      <c r="T342" s="235"/>
      <c r="AT342" s="236" t="s">
        <v>131</v>
      </c>
      <c r="AU342" s="236" t="s">
        <v>83</v>
      </c>
      <c r="AV342" s="15" t="s">
        <v>127</v>
      </c>
      <c r="AW342" s="15" t="s">
        <v>33</v>
      </c>
      <c r="AX342" s="15" t="s">
        <v>80</v>
      </c>
      <c r="AY342" s="236" t="s">
        <v>120</v>
      </c>
    </row>
    <row r="343" spans="1:65" s="2" customFormat="1" ht="21.75" customHeight="1">
      <c r="A343" s="35"/>
      <c r="B343" s="36"/>
      <c r="C343" s="188" t="s">
        <v>382</v>
      </c>
      <c r="D343" s="188" t="s">
        <v>122</v>
      </c>
      <c r="E343" s="189" t="s">
        <v>383</v>
      </c>
      <c r="F343" s="190" t="s">
        <v>384</v>
      </c>
      <c r="G343" s="191" t="s">
        <v>125</v>
      </c>
      <c r="H343" s="192">
        <v>34065</v>
      </c>
      <c r="I343" s="193"/>
      <c r="J343" s="194">
        <f>ROUND(I343*H343,2)</f>
        <v>0</v>
      </c>
      <c r="K343" s="190" t="s">
        <v>126</v>
      </c>
      <c r="L343" s="40"/>
      <c r="M343" s="195" t="s">
        <v>19</v>
      </c>
      <c r="N343" s="196" t="s">
        <v>43</v>
      </c>
      <c r="O343" s="65"/>
      <c r="P343" s="197">
        <f>O343*H343</f>
        <v>0</v>
      </c>
      <c r="Q343" s="197">
        <v>0</v>
      </c>
      <c r="R343" s="197">
        <f>Q343*H343</f>
        <v>0</v>
      </c>
      <c r="S343" s="197">
        <v>0</v>
      </c>
      <c r="T343" s="198">
        <f>S343*H343</f>
        <v>0</v>
      </c>
      <c r="U343" s="35"/>
      <c r="V343" s="35"/>
      <c r="W343" s="35"/>
      <c r="X343" s="35"/>
      <c r="Y343" s="35"/>
      <c r="Z343" s="35"/>
      <c r="AA343" s="35"/>
      <c r="AB343" s="35"/>
      <c r="AC343" s="35"/>
      <c r="AD343" s="35"/>
      <c r="AE343" s="35"/>
      <c r="AR343" s="199" t="s">
        <v>127</v>
      </c>
      <c r="AT343" s="199" t="s">
        <v>122</v>
      </c>
      <c r="AU343" s="199" t="s">
        <v>83</v>
      </c>
      <c r="AY343" s="18" t="s">
        <v>120</v>
      </c>
      <c r="BE343" s="200">
        <f>IF(N343="základní",J343,0)</f>
        <v>0</v>
      </c>
      <c r="BF343" s="200">
        <f>IF(N343="snížená",J343,0)</f>
        <v>0</v>
      </c>
      <c r="BG343" s="200">
        <f>IF(N343="zákl. přenesená",J343,0)</f>
        <v>0</v>
      </c>
      <c r="BH343" s="200">
        <f>IF(N343="sníž. přenesená",J343,0)</f>
        <v>0</v>
      </c>
      <c r="BI343" s="200">
        <f>IF(N343="nulová",J343,0)</f>
        <v>0</v>
      </c>
      <c r="BJ343" s="18" t="s">
        <v>80</v>
      </c>
      <c r="BK343" s="200">
        <f>ROUND(I343*H343,2)</f>
        <v>0</v>
      </c>
      <c r="BL343" s="18" t="s">
        <v>127</v>
      </c>
      <c r="BM343" s="199" t="s">
        <v>385</v>
      </c>
    </row>
    <row r="344" spans="1:47" s="2" customFormat="1" ht="48.75">
      <c r="A344" s="35"/>
      <c r="B344" s="36"/>
      <c r="C344" s="37"/>
      <c r="D344" s="201" t="s">
        <v>129</v>
      </c>
      <c r="E344" s="37"/>
      <c r="F344" s="202" t="s">
        <v>386</v>
      </c>
      <c r="G344" s="37"/>
      <c r="H344" s="37"/>
      <c r="I344" s="109"/>
      <c r="J344" s="37"/>
      <c r="K344" s="37"/>
      <c r="L344" s="40"/>
      <c r="M344" s="203"/>
      <c r="N344" s="204"/>
      <c r="O344" s="65"/>
      <c r="P344" s="65"/>
      <c r="Q344" s="65"/>
      <c r="R344" s="65"/>
      <c r="S344" s="65"/>
      <c r="T344" s="66"/>
      <c r="U344" s="35"/>
      <c r="V344" s="35"/>
      <c r="W344" s="35"/>
      <c r="X344" s="35"/>
      <c r="Y344" s="35"/>
      <c r="Z344" s="35"/>
      <c r="AA344" s="35"/>
      <c r="AB344" s="35"/>
      <c r="AC344" s="35"/>
      <c r="AD344" s="35"/>
      <c r="AE344" s="35"/>
      <c r="AT344" s="18" t="s">
        <v>129</v>
      </c>
      <c r="AU344" s="18" t="s">
        <v>83</v>
      </c>
    </row>
    <row r="345" spans="2:51" s="13" customFormat="1" ht="11.25">
      <c r="B345" s="205"/>
      <c r="C345" s="206"/>
      <c r="D345" s="201" t="s">
        <v>131</v>
      </c>
      <c r="E345" s="207" t="s">
        <v>19</v>
      </c>
      <c r="F345" s="208" t="s">
        <v>161</v>
      </c>
      <c r="G345" s="206"/>
      <c r="H345" s="207" t="s">
        <v>19</v>
      </c>
      <c r="I345" s="209"/>
      <c r="J345" s="206"/>
      <c r="K345" s="206"/>
      <c r="L345" s="210"/>
      <c r="M345" s="211"/>
      <c r="N345" s="212"/>
      <c r="O345" s="212"/>
      <c r="P345" s="212"/>
      <c r="Q345" s="212"/>
      <c r="R345" s="212"/>
      <c r="S345" s="212"/>
      <c r="T345" s="213"/>
      <c r="AT345" s="214" t="s">
        <v>131</v>
      </c>
      <c r="AU345" s="214" t="s">
        <v>83</v>
      </c>
      <c r="AV345" s="13" t="s">
        <v>80</v>
      </c>
      <c r="AW345" s="13" t="s">
        <v>33</v>
      </c>
      <c r="AX345" s="13" t="s">
        <v>72</v>
      </c>
      <c r="AY345" s="214" t="s">
        <v>120</v>
      </c>
    </row>
    <row r="346" spans="2:51" s="14" customFormat="1" ht="11.25">
      <c r="B346" s="215"/>
      <c r="C346" s="216"/>
      <c r="D346" s="201" t="s">
        <v>131</v>
      </c>
      <c r="E346" s="217" t="s">
        <v>19</v>
      </c>
      <c r="F346" s="218" t="s">
        <v>162</v>
      </c>
      <c r="G346" s="216"/>
      <c r="H346" s="219">
        <v>33230</v>
      </c>
      <c r="I346" s="220"/>
      <c r="J346" s="216"/>
      <c r="K346" s="216"/>
      <c r="L346" s="221"/>
      <c r="M346" s="222"/>
      <c r="N346" s="223"/>
      <c r="O346" s="223"/>
      <c r="P346" s="223"/>
      <c r="Q346" s="223"/>
      <c r="R346" s="223"/>
      <c r="S346" s="223"/>
      <c r="T346" s="224"/>
      <c r="AT346" s="225" t="s">
        <v>131</v>
      </c>
      <c r="AU346" s="225" t="s">
        <v>83</v>
      </c>
      <c r="AV346" s="14" t="s">
        <v>83</v>
      </c>
      <c r="AW346" s="14" t="s">
        <v>33</v>
      </c>
      <c r="AX346" s="14" t="s">
        <v>72</v>
      </c>
      <c r="AY346" s="225" t="s">
        <v>120</v>
      </c>
    </row>
    <row r="347" spans="2:51" s="13" customFormat="1" ht="11.25">
      <c r="B347" s="205"/>
      <c r="C347" s="206"/>
      <c r="D347" s="201" t="s">
        <v>131</v>
      </c>
      <c r="E347" s="207" t="s">
        <v>19</v>
      </c>
      <c r="F347" s="208" t="s">
        <v>163</v>
      </c>
      <c r="G347" s="206"/>
      <c r="H347" s="207" t="s">
        <v>19</v>
      </c>
      <c r="I347" s="209"/>
      <c r="J347" s="206"/>
      <c r="K347" s="206"/>
      <c r="L347" s="210"/>
      <c r="M347" s="211"/>
      <c r="N347" s="212"/>
      <c r="O347" s="212"/>
      <c r="P347" s="212"/>
      <c r="Q347" s="212"/>
      <c r="R347" s="212"/>
      <c r="S347" s="212"/>
      <c r="T347" s="213"/>
      <c r="AT347" s="214" t="s">
        <v>131</v>
      </c>
      <c r="AU347" s="214" t="s">
        <v>83</v>
      </c>
      <c r="AV347" s="13" t="s">
        <v>80</v>
      </c>
      <c r="AW347" s="13" t="s">
        <v>33</v>
      </c>
      <c r="AX347" s="13" t="s">
        <v>72</v>
      </c>
      <c r="AY347" s="214" t="s">
        <v>120</v>
      </c>
    </row>
    <row r="348" spans="2:51" s="14" customFormat="1" ht="11.25">
      <c r="B348" s="215"/>
      <c r="C348" s="216"/>
      <c r="D348" s="201" t="s">
        <v>131</v>
      </c>
      <c r="E348" s="217" t="s">
        <v>19</v>
      </c>
      <c r="F348" s="218" t="s">
        <v>164</v>
      </c>
      <c r="G348" s="216"/>
      <c r="H348" s="219">
        <v>95</v>
      </c>
      <c r="I348" s="220"/>
      <c r="J348" s="216"/>
      <c r="K348" s="216"/>
      <c r="L348" s="221"/>
      <c r="M348" s="222"/>
      <c r="N348" s="223"/>
      <c r="O348" s="223"/>
      <c r="P348" s="223"/>
      <c r="Q348" s="223"/>
      <c r="R348" s="223"/>
      <c r="S348" s="223"/>
      <c r="T348" s="224"/>
      <c r="AT348" s="225" t="s">
        <v>131</v>
      </c>
      <c r="AU348" s="225" t="s">
        <v>83</v>
      </c>
      <c r="AV348" s="14" t="s">
        <v>83</v>
      </c>
      <c r="AW348" s="14" t="s">
        <v>33</v>
      </c>
      <c r="AX348" s="14" t="s">
        <v>72</v>
      </c>
      <c r="AY348" s="225" t="s">
        <v>120</v>
      </c>
    </row>
    <row r="349" spans="2:51" s="14" customFormat="1" ht="11.25">
      <c r="B349" s="215"/>
      <c r="C349" s="216"/>
      <c r="D349" s="201" t="s">
        <v>131</v>
      </c>
      <c r="E349" s="217" t="s">
        <v>19</v>
      </c>
      <c r="F349" s="218" t="s">
        <v>165</v>
      </c>
      <c r="G349" s="216"/>
      <c r="H349" s="219">
        <v>40</v>
      </c>
      <c r="I349" s="220"/>
      <c r="J349" s="216"/>
      <c r="K349" s="216"/>
      <c r="L349" s="221"/>
      <c r="M349" s="222"/>
      <c r="N349" s="223"/>
      <c r="O349" s="223"/>
      <c r="P349" s="223"/>
      <c r="Q349" s="223"/>
      <c r="R349" s="223"/>
      <c r="S349" s="223"/>
      <c r="T349" s="224"/>
      <c r="AT349" s="225" t="s">
        <v>131</v>
      </c>
      <c r="AU349" s="225" t="s">
        <v>83</v>
      </c>
      <c r="AV349" s="14" t="s">
        <v>83</v>
      </c>
      <c r="AW349" s="14" t="s">
        <v>33</v>
      </c>
      <c r="AX349" s="14" t="s">
        <v>72</v>
      </c>
      <c r="AY349" s="225" t="s">
        <v>120</v>
      </c>
    </row>
    <row r="350" spans="2:51" s="14" customFormat="1" ht="11.25">
      <c r="B350" s="215"/>
      <c r="C350" s="216"/>
      <c r="D350" s="201" t="s">
        <v>131</v>
      </c>
      <c r="E350" s="217" t="s">
        <v>19</v>
      </c>
      <c r="F350" s="218" t="s">
        <v>166</v>
      </c>
      <c r="G350" s="216"/>
      <c r="H350" s="219">
        <v>175</v>
      </c>
      <c r="I350" s="220"/>
      <c r="J350" s="216"/>
      <c r="K350" s="216"/>
      <c r="L350" s="221"/>
      <c r="M350" s="222"/>
      <c r="N350" s="223"/>
      <c r="O350" s="223"/>
      <c r="P350" s="223"/>
      <c r="Q350" s="223"/>
      <c r="R350" s="223"/>
      <c r="S350" s="223"/>
      <c r="T350" s="224"/>
      <c r="AT350" s="225" t="s">
        <v>131</v>
      </c>
      <c r="AU350" s="225" t="s">
        <v>83</v>
      </c>
      <c r="AV350" s="14" t="s">
        <v>83</v>
      </c>
      <c r="AW350" s="14" t="s">
        <v>33</v>
      </c>
      <c r="AX350" s="14" t="s">
        <v>72</v>
      </c>
      <c r="AY350" s="225" t="s">
        <v>120</v>
      </c>
    </row>
    <row r="351" spans="2:51" s="13" customFormat="1" ht="11.25">
      <c r="B351" s="205"/>
      <c r="C351" s="206"/>
      <c r="D351" s="201" t="s">
        <v>131</v>
      </c>
      <c r="E351" s="207" t="s">
        <v>19</v>
      </c>
      <c r="F351" s="208" t="s">
        <v>167</v>
      </c>
      <c r="G351" s="206"/>
      <c r="H351" s="207" t="s">
        <v>19</v>
      </c>
      <c r="I351" s="209"/>
      <c r="J351" s="206"/>
      <c r="K351" s="206"/>
      <c r="L351" s="210"/>
      <c r="M351" s="211"/>
      <c r="N351" s="212"/>
      <c r="O351" s="212"/>
      <c r="P351" s="212"/>
      <c r="Q351" s="212"/>
      <c r="R351" s="212"/>
      <c r="S351" s="212"/>
      <c r="T351" s="213"/>
      <c r="AT351" s="214" t="s">
        <v>131</v>
      </c>
      <c r="AU351" s="214" t="s">
        <v>83</v>
      </c>
      <c r="AV351" s="13" t="s">
        <v>80</v>
      </c>
      <c r="AW351" s="13" t="s">
        <v>33</v>
      </c>
      <c r="AX351" s="13" t="s">
        <v>72</v>
      </c>
      <c r="AY351" s="214" t="s">
        <v>120</v>
      </c>
    </row>
    <row r="352" spans="2:51" s="14" customFormat="1" ht="11.25">
      <c r="B352" s="215"/>
      <c r="C352" s="216"/>
      <c r="D352" s="201" t="s">
        <v>131</v>
      </c>
      <c r="E352" s="217" t="s">
        <v>19</v>
      </c>
      <c r="F352" s="218" t="s">
        <v>168</v>
      </c>
      <c r="G352" s="216"/>
      <c r="H352" s="219">
        <v>185</v>
      </c>
      <c r="I352" s="220"/>
      <c r="J352" s="216"/>
      <c r="K352" s="216"/>
      <c r="L352" s="221"/>
      <c r="M352" s="222"/>
      <c r="N352" s="223"/>
      <c r="O352" s="223"/>
      <c r="P352" s="223"/>
      <c r="Q352" s="223"/>
      <c r="R352" s="223"/>
      <c r="S352" s="223"/>
      <c r="T352" s="224"/>
      <c r="AT352" s="225" t="s">
        <v>131</v>
      </c>
      <c r="AU352" s="225" t="s">
        <v>83</v>
      </c>
      <c r="AV352" s="14" t="s">
        <v>83</v>
      </c>
      <c r="AW352" s="14" t="s">
        <v>33</v>
      </c>
      <c r="AX352" s="14" t="s">
        <v>72</v>
      </c>
      <c r="AY352" s="225" t="s">
        <v>120</v>
      </c>
    </row>
    <row r="353" spans="2:51" s="13" customFormat="1" ht="11.25">
      <c r="B353" s="205"/>
      <c r="C353" s="206"/>
      <c r="D353" s="201" t="s">
        <v>131</v>
      </c>
      <c r="E353" s="207" t="s">
        <v>19</v>
      </c>
      <c r="F353" s="208" t="s">
        <v>169</v>
      </c>
      <c r="G353" s="206"/>
      <c r="H353" s="207" t="s">
        <v>19</v>
      </c>
      <c r="I353" s="209"/>
      <c r="J353" s="206"/>
      <c r="K353" s="206"/>
      <c r="L353" s="210"/>
      <c r="M353" s="211"/>
      <c r="N353" s="212"/>
      <c r="O353" s="212"/>
      <c r="P353" s="212"/>
      <c r="Q353" s="212"/>
      <c r="R353" s="212"/>
      <c r="S353" s="212"/>
      <c r="T353" s="213"/>
      <c r="AT353" s="214" t="s">
        <v>131</v>
      </c>
      <c r="AU353" s="214" t="s">
        <v>83</v>
      </c>
      <c r="AV353" s="13" t="s">
        <v>80</v>
      </c>
      <c r="AW353" s="13" t="s">
        <v>33</v>
      </c>
      <c r="AX353" s="13" t="s">
        <v>72</v>
      </c>
      <c r="AY353" s="214" t="s">
        <v>120</v>
      </c>
    </row>
    <row r="354" spans="2:51" s="14" customFormat="1" ht="11.25">
      <c r="B354" s="215"/>
      <c r="C354" s="216"/>
      <c r="D354" s="201" t="s">
        <v>131</v>
      </c>
      <c r="E354" s="217" t="s">
        <v>19</v>
      </c>
      <c r="F354" s="218" t="s">
        <v>170</v>
      </c>
      <c r="G354" s="216"/>
      <c r="H354" s="219">
        <v>75</v>
      </c>
      <c r="I354" s="220"/>
      <c r="J354" s="216"/>
      <c r="K354" s="216"/>
      <c r="L354" s="221"/>
      <c r="M354" s="222"/>
      <c r="N354" s="223"/>
      <c r="O354" s="223"/>
      <c r="P354" s="223"/>
      <c r="Q354" s="223"/>
      <c r="R354" s="223"/>
      <c r="S354" s="223"/>
      <c r="T354" s="224"/>
      <c r="AT354" s="225" t="s">
        <v>131</v>
      </c>
      <c r="AU354" s="225" t="s">
        <v>83</v>
      </c>
      <c r="AV354" s="14" t="s">
        <v>83</v>
      </c>
      <c r="AW354" s="14" t="s">
        <v>33</v>
      </c>
      <c r="AX354" s="14" t="s">
        <v>72</v>
      </c>
      <c r="AY354" s="225" t="s">
        <v>120</v>
      </c>
    </row>
    <row r="355" spans="2:51" s="14" customFormat="1" ht="11.25">
      <c r="B355" s="215"/>
      <c r="C355" s="216"/>
      <c r="D355" s="201" t="s">
        <v>131</v>
      </c>
      <c r="E355" s="217" t="s">
        <v>19</v>
      </c>
      <c r="F355" s="218" t="s">
        <v>171</v>
      </c>
      <c r="G355" s="216"/>
      <c r="H355" s="219">
        <v>70</v>
      </c>
      <c r="I355" s="220"/>
      <c r="J355" s="216"/>
      <c r="K355" s="216"/>
      <c r="L355" s="221"/>
      <c r="M355" s="222"/>
      <c r="N355" s="223"/>
      <c r="O355" s="223"/>
      <c r="P355" s="223"/>
      <c r="Q355" s="223"/>
      <c r="R355" s="223"/>
      <c r="S355" s="223"/>
      <c r="T355" s="224"/>
      <c r="AT355" s="225" t="s">
        <v>131</v>
      </c>
      <c r="AU355" s="225" t="s">
        <v>83</v>
      </c>
      <c r="AV355" s="14" t="s">
        <v>83</v>
      </c>
      <c r="AW355" s="14" t="s">
        <v>33</v>
      </c>
      <c r="AX355" s="14" t="s">
        <v>72</v>
      </c>
      <c r="AY355" s="225" t="s">
        <v>120</v>
      </c>
    </row>
    <row r="356" spans="2:51" s="14" customFormat="1" ht="11.25">
      <c r="B356" s="215"/>
      <c r="C356" s="216"/>
      <c r="D356" s="201" t="s">
        <v>131</v>
      </c>
      <c r="E356" s="217" t="s">
        <v>19</v>
      </c>
      <c r="F356" s="218" t="s">
        <v>172</v>
      </c>
      <c r="G356" s="216"/>
      <c r="H356" s="219">
        <v>35</v>
      </c>
      <c r="I356" s="220"/>
      <c r="J356" s="216"/>
      <c r="K356" s="216"/>
      <c r="L356" s="221"/>
      <c r="M356" s="222"/>
      <c r="N356" s="223"/>
      <c r="O356" s="223"/>
      <c r="P356" s="223"/>
      <c r="Q356" s="223"/>
      <c r="R356" s="223"/>
      <c r="S356" s="223"/>
      <c r="T356" s="224"/>
      <c r="AT356" s="225" t="s">
        <v>131</v>
      </c>
      <c r="AU356" s="225" t="s">
        <v>83</v>
      </c>
      <c r="AV356" s="14" t="s">
        <v>83</v>
      </c>
      <c r="AW356" s="14" t="s">
        <v>33</v>
      </c>
      <c r="AX356" s="14" t="s">
        <v>72</v>
      </c>
      <c r="AY356" s="225" t="s">
        <v>120</v>
      </c>
    </row>
    <row r="357" spans="2:51" s="14" customFormat="1" ht="11.25">
      <c r="B357" s="215"/>
      <c r="C357" s="216"/>
      <c r="D357" s="201" t="s">
        <v>131</v>
      </c>
      <c r="E357" s="217" t="s">
        <v>19</v>
      </c>
      <c r="F357" s="218" t="s">
        <v>378</v>
      </c>
      <c r="G357" s="216"/>
      <c r="H357" s="219">
        <v>10</v>
      </c>
      <c r="I357" s="220"/>
      <c r="J357" s="216"/>
      <c r="K357" s="216"/>
      <c r="L357" s="221"/>
      <c r="M357" s="222"/>
      <c r="N357" s="223"/>
      <c r="O357" s="223"/>
      <c r="P357" s="223"/>
      <c r="Q357" s="223"/>
      <c r="R357" s="223"/>
      <c r="S357" s="223"/>
      <c r="T357" s="224"/>
      <c r="AT357" s="225" t="s">
        <v>131</v>
      </c>
      <c r="AU357" s="225" t="s">
        <v>83</v>
      </c>
      <c r="AV357" s="14" t="s">
        <v>83</v>
      </c>
      <c r="AW357" s="14" t="s">
        <v>33</v>
      </c>
      <c r="AX357" s="14" t="s">
        <v>72</v>
      </c>
      <c r="AY357" s="225" t="s">
        <v>120</v>
      </c>
    </row>
    <row r="358" spans="2:51" s="14" customFormat="1" ht="11.25">
      <c r="B358" s="215"/>
      <c r="C358" s="216"/>
      <c r="D358" s="201" t="s">
        <v>131</v>
      </c>
      <c r="E358" s="217" t="s">
        <v>19</v>
      </c>
      <c r="F358" s="218" t="s">
        <v>379</v>
      </c>
      <c r="G358" s="216"/>
      <c r="H358" s="219">
        <v>15</v>
      </c>
      <c r="I358" s="220"/>
      <c r="J358" s="216"/>
      <c r="K358" s="216"/>
      <c r="L358" s="221"/>
      <c r="M358" s="222"/>
      <c r="N358" s="223"/>
      <c r="O358" s="223"/>
      <c r="P358" s="223"/>
      <c r="Q358" s="223"/>
      <c r="R358" s="223"/>
      <c r="S358" s="223"/>
      <c r="T358" s="224"/>
      <c r="AT358" s="225" t="s">
        <v>131</v>
      </c>
      <c r="AU358" s="225" t="s">
        <v>83</v>
      </c>
      <c r="AV358" s="14" t="s">
        <v>83</v>
      </c>
      <c r="AW358" s="14" t="s">
        <v>33</v>
      </c>
      <c r="AX358" s="14" t="s">
        <v>72</v>
      </c>
      <c r="AY358" s="225" t="s">
        <v>120</v>
      </c>
    </row>
    <row r="359" spans="2:51" s="14" customFormat="1" ht="11.25">
      <c r="B359" s="215"/>
      <c r="C359" s="216"/>
      <c r="D359" s="201" t="s">
        <v>131</v>
      </c>
      <c r="E359" s="217" t="s">
        <v>19</v>
      </c>
      <c r="F359" s="218" t="s">
        <v>173</v>
      </c>
      <c r="G359" s="216"/>
      <c r="H359" s="219">
        <v>15</v>
      </c>
      <c r="I359" s="220"/>
      <c r="J359" s="216"/>
      <c r="K359" s="216"/>
      <c r="L359" s="221"/>
      <c r="M359" s="222"/>
      <c r="N359" s="223"/>
      <c r="O359" s="223"/>
      <c r="P359" s="223"/>
      <c r="Q359" s="223"/>
      <c r="R359" s="223"/>
      <c r="S359" s="223"/>
      <c r="T359" s="224"/>
      <c r="AT359" s="225" t="s">
        <v>131</v>
      </c>
      <c r="AU359" s="225" t="s">
        <v>83</v>
      </c>
      <c r="AV359" s="14" t="s">
        <v>83</v>
      </c>
      <c r="AW359" s="14" t="s">
        <v>33</v>
      </c>
      <c r="AX359" s="14" t="s">
        <v>72</v>
      </c>
      <c r="AY359" s="225" t="s">
        <v>120</v>
      </c>
    </row>
    <row r="360" spans="2:51" s="14" customFormat="1" ht="11.25">
      <c r="B360" s="215"/>
      <c r="C360" s="216"/>
      <c r="D360" s="201" t="s">
        <v>131</v>
      </c>
      <c r="E360" s="217" t="s">
        <v>19</v>
      </c>
      <c r="F360" s="218" t="s">
        <v>380</v>
      </c>
      <c r="G360" s="216"/>
      <c r="H360" s="219">
        <v>15</v>
      </c>
      <c r="I360" s="220"/>
      <c r="J360" s="216"/>
      <c r="K360" s="216"/>
      <c r="L360" s="221"/>
      <c r="M360" s="222"/>
      <c r="N360" s="223"/>
      <c r="O360" s="223"/>
      <c r="P360" s="223"/>
      <c r="Q360" s="223"/>
      <c r="R360" s="223"/>
      <c r="S360" s="223"/>
      <c r="T360" s="224"/>
      <c r="AT360" s="225" t="s">
        <v>131</v>
      </c>
      <c r="AU360" s="225" t="s">
        <v>83</v>
      </c>
      <c r="AV360" s="14" t="s">
        <v>83</v>
      </c>
      <c r="AW360" s="14" t="s">
        <v>33</v>
      </c>
      <c r="AX360" s="14" t="s">
        <v>72</v>
      </c>
      <c r="AY360" s="225" t="s">
        <v>120</v>
      </c>
    </row>
    <row r="361" spans="2:51" s="14" customFormat="1" ht="11.25">
      <c r="B361" s="215"/>
      <c r="C361" s="216"/>
      <c r="D361" s="201" t="s">
        <v>131</v>
      </c>
      <c r="E361" s="217" t="s">
        <v>19</v>
      </c>
      <c r="F361" s="218" t="s">
        <v>381</v>
      </c>
      <c r="G361" s="216"/>
      <c r="H361" s="219">
        <v>25</v>
      </c>
      <c r="I361" s="220"/>
      <c r="J361" s="216"/>
      <c r="K361" s="216"/>
      <c r="L361" s="221"/>
      <c r="M361" s="222"/>
      <c r="N361" s="223"/>
      <c r="O361" s="223"/>
      <c r="P361" s="223"/>
      <c r="Q361" s="223"/>
      <c r="R361" s="223"/>
      <c r="S361" s="223"/>
      <c r="T361" s="224"/>
      <c r="AT361" s="225" t="s">
        <v>131</v>
      </c>
      <c r="AU361" s="225" t="s">
        <v>83</v>
      </c>
      <c r="AV361" s="14" t="s">
        <v>83</v>
      </c>
      <c r="AW361" s="14" t="s">
        <v>33</v>
      </c>
      <c r="AX361" s="14" t="s">
        <v>72</v>
      </c>
      <c r="AY361" s="225" t="s">
        <v>120</v>
      </c>
    </row>
    <row r="362" spans="2:51" s="14" customFormat="1" ht="11.25">
      <c r="B362" s="215"/>
      <c r="C362" s="216"/>
      <c r="D362" s="201" t="s">
        <v>131</v>
      </c>
      <c r="E362" s="217" t="s">
        <v>19</v>
      </c>
      <c r="F362" s="218" t="s">
        <v>174</v>
      </c>
      <c r="G362" s="216"/>
      <c r="H362" s="219">
        <v>10</v>
      </c>
      <c r="I362" s="220"/>
      <c r="J362" s="216"/>
      <c r="K362" s="216"/>
      <c r="L362" s="221"/>
      <c r="M362" s="222"/>
      <c r="N362" s="223"/>
      <c r="O362" s="223"/>
      <c r="P362" s="223"/>
      <c r="Q362" s="223"/>
      <c r="R362" s="223"/>
      <c r="S362" s="223"/>
      <c r="T362" s="224"/>
      <c r="AT362" s="225" t="s">
        <v>131</v>
      </c>
      <c r="AU362" s="225" t="s">
        <v>83</v>
      </c>
      <c r="AV362" s="14" t="s">
        <v>83</v>
      </c>
      <c r="AW362" s="14" t="s">
        <v>33</v>
      </c>
      <c r="AX362" s="14" t="s">
        <v>72</v>
      </c>
      <c r="AY362" s="225" t="s">
        <v>120</v>
      </c>
    </row>
    <row r="363" spans="2:51" s="14" customFormat="1" ht="11.25">
      <c r="B363" s="215"/>
      <c r="C363" s="216"/>
      <c r="D363" s="201" t="s">
        <v>131</v>
      </c>
      <c r="E363" s="217" t="s">
        <v>19</v>
      </c>
      <c r="F363" s="218" t="s">
        <v>175</v>
      </c>
      <c r="G363" s="216"/>
      <c r="H363" s="219">
        <v>10</v>
      </c>
      <c r="I363" s="220"/>
      <c r="J363" s="216"/>
      <c r="K363" s="216"/>
      <c r="L363" s="221"/>
      <c r="M363" s="222"/>
      <c r="N363" s="223"/>
      <c r="O363" s="223"/>
      <c r="P363" s="223"/>
      <c r="Q363" s="223"/>
      <c r="R363" s="223"/>
      <c r="S363" s="223"/>
      <c r="T363" s="224"/>
      <c r="AT363" s="225" t="s">
        <v>131</v>
      </c>
      <c r="AU363" s="225" t="s">
        <v>83</v>
      </c>
      <c r="AV363" s="14" t="s">
        <v>83</v>
      </c>
      <c r="AW363" s="14" t="s">
        <v>33</v>
      </c>
      <c r="AX363" s="14" t="s">
        <v>72</v>
      </c>
      <c r="AY363" s="225" t="s">
        <v>120</v>
      </c>
    </row>
    <row r="364" spans="2:51" s="14" customFormat="1" ht="11.25">
      <c r="B364" s="215"/>
      <c r="C364" s="216"/>
      <c r="D364" s="201" t="s">
        <v>131</v>
      </c>
      <c r="E364" s="217" t="s">
        <v>19</v>
      </c>
      <c r="F364" s="218" t="s">
        <v>176</v>
      </c>
      <c r="G364" s="216"/>
      <c r="H364" s="219">
        <v>15</v>
      </c>
      <c r="I364" s="220"/>
      <c r="J364" s="216"/>
      <c r="K364" s="216"/>
      <c r="L364" s="221"/>
      <c r="M364" s="222"/>
      <c r="N364" s="223"/>
      <c r="O364" s="223"/>
      <c r="P364" s="223"/>
      <c r="Q364" s="223"/>
      <c r="R364" s="223"/>
      <c r="S364" s="223"/>
      <c r="T364" s="224"/>
      <c r="AT364" s="225" t="s">
        <v>131</v>
      </c>
      <c r="AU364" s="225" t="s">
        <v>83</v>
      </c>
      <c r="AV364" s="14" t="s">
        <v>83</v>
      </c>
      <c r="AW364" s="14" t="s">
        <v>33</v>
      </c>
      <c r="AX364" s="14" t="s">
        <v>72</v>
      </c>
      <c r="AY364" s="225" t="s">
        <v>120</v>
      </c>
    </row>
    <row r="365" spans="2:51" s="14" customFormat="1" ht="11.25">
      <c r="B365" s="215"/>
      <c r="C365" s="216"/>
      <c r="D365" s="201" t="s">
        <v>131</v>
      </c>
      <c r="E365" s="217" t="s">
        <v>19</v>
      </c>
      <c r="F365" s="218" t="s">
        <v>177</v>
      </c>
      <c r="G365" s="216"/>
      <c r="H365" s="219">
        <v>10</v>
      </c>
      <c r="I365" s="220"/>
      <c r="J365" s="216"/>
      <c r="K365" s="216"/>
      <c r="L365" s="221"/>
      <c r="M365" s="222"/>
      <c r="N365" s="223"/>
      <c r="O365" s="223"/>
      <c r="P365" s="223"/>
      <c r="Q365" s="223"/>
      <c r="R365" s="223"/>
      <c r="S365" s="223"/>
      <c r="T365" s="224"/>
      <c r="AT365" s="225" t="s">
        <v>131</v>
      </c>
      <c r="AU365" s="225" t="s">
        <v>83</v>
      </c>
      <c r="AV365" s="14" t="s">
        <v>83</v>
      </c>
      <c r="AW365" s="14" t="s">
        <v>33</v>
      </c>
      <c r="AX365" s="14" t="s">
        <v>72</v>
      </c>
      <c r="AY365" s="225" t="s">
        <v>120</v>
      </c>
    </row>
    <row r="366" spans="2:51" s="14" customFormat="1" ht="11.25">
      <c r="B366" s="215"/>
      <c r="C366" s="216"/>
      <c r="D366" s="201" t="s">
        <v>131</v>
      </c>
      <c r="E366" s="217" t="s">
        <v>19</v>
      </c>
      <c r="F366" s="218" t="s">
        <v>178</v>
      </c>
      <c r="G366" s="216"/>
      <c r="H366" s="219">
        <v>10</v>
      </c>
      <c r="I366" s="220"/>
      <c r="J366" s="216"/>
      <c r="K366" s="216"/>
      <c r="L366" s="221"/>
      <c r="M366" s="222"/>
      <c r="N366" s="223"/>
      <c r="O366" s="223"/>
      <c r="P366" s="223"/>
      <c r="Q366" s="223"/>
      <c r="R366" s="223"/>
      <c r="S366" s="223"/>
      <c r="T366" s="224"/>
      <c r="AT366" s="225" t="s">
        <v>131</v>
      </c>
      <c r="AU366" s="225" t="s">
        <v>83</v>
      </c>
      <c r="AV366" s="14" t="s">
        <v>83</v>
      </c>
      <c r="AW366" s="14" t="s">
        <v>33</v>
      </c>
      <c r="AX366" s="14" t="s">
        <v>72</v>
      </c>
      <c r="AY366" s="225" t="s">
        <v>120</v>
      </c>
    </row>
    <row r="367" spans="2:51" s="14" customFormat="1" ht="11.25">
      <c r="B367" s="215"/>
      <c r="C367" s="216"/>
      <c r="D367" s="201" t="s">
        <v>131</v>
      </c>
      <c r="E367" s="217" t="s">
        <v>19</v>
      </c>
      <c r="F367" s="218" t="s">
        <v>179</v>
      </c>
      <c r="G367" s="216"/>
      <c r="H367" s="219">
        <v>25</v>
      </c>
      <c r="I367" s="220"/>
      <c r="J367" s="216"/>
      <c r="K367" s="216"/>
      <c r="L367" s="221"/>
      <c r="M367" s="222"/>
      <c r="N367" s="223"/>
      <c r="O367" s="223"/>
      <c r="P367" s="223"/>
      <c r="Q367" s="223"/>
      <c r="R367" s="223"/>
      <c r="S367" s="223"/>
      <c r="T367" s="224"/>
      <c r="AT367" s="225" t="s">
        <v>131</v>
      </c>
      <c r="AU367" s="225" t="s">
        <v>83</v>
      </c>
      <c r="AV367" s="14" t="s">
        <v>83</v>
      </c>
      <c r="AW367" s="14" t="s">
        <v>33</v>
      </c>
      <c r="AX367" s="14" t="s">
        <v>72</v>
      </c>
      <c r="AY367" s="225" t="s">
        <v>120</v>
      </c>
    </row>
    <row r="368" spans="2:51" s="15" customFormat="1" ht="11.25">
      <c r="B368" s="226"/>
      <c r="C368" s="227"/>
      <c r="D368" s="201" t="s">
        <v>131</v>
      </c>
      <c r="E368" s="228" t="s">
        <v>19</v>
      </c>
      <c r="F368" s="229" t="s">
        <v>136</v>
      </c>
      <c r="G368" s="227"/>
      <c r="H368" s="230">
        <v>34065</v>
      </c>
      <c r="I368" s="231"/>
      <c r="J368" s="227"/>
      <c r="K368" s="227"/>
      <c r="L368" s="232"/>
      <c r="M368" s="233"/>
      <c r="N368" s="234"/>
      <c r="O368" s="234"/>
      <c r="P368" s="234"/>
      <c r="Q368" s="234"/>
      <c r="R368" s="234"/>
      <c r="S368" s="234"/>
      <c r="T368" s="235"/>
      <c r="AT368" s="236" t="s">
        <v>131</v>
      </c>
      <c r="AU368" s="236" t="s">
        <v>83</v>
      </c>
      <c r="AV368" s="15" t="s">
        <v>127</v>
      </c>
      <c r="AW368" s="15" t="s">
        <v>33</v>
      </c>
      <c r="AX368" s="15" t="s">
        <v>80</v>
      </c>
      <c r="AY368" s="236" t="s">
        <v>120</v>
      </c>
    </row>
    <row r="369" spans="1:65" s="2" customFormat="1" ht="21.75" customHeight="1">
      <c r="A369" s="35"/>
      <c r="B369" s="36"/>
      <c r="C369" s="188" t="s">
        <v>387</v>
      </c>
      <c r="D369" s="188" t="s">
        <v>122</v>
      </c>
      <c r="E369" s="189" t="s">
        <v>388</v>
      </c>
      <c r="F369" s="190" t="s">
        <v>389</v>
      </c>
      <c r="G369" s="191" t="s">
        <v>125</v>
      </c>
      <c r="H369" s="192">
        <v>12</v>
      </c>
      <c r="I369" s="193"/>
      <c r="J369" s="194">
        <f>ROUND(I369*H369,2)</f>
        <v>0</v>
      </c>
      <c r="K369" s="190" t="s">
        <v>126</v>
      </c>
      <c r="L369" s="40"/>
      <c r="M369" s="195" t="s">
        <v>19</v>
      </c>
      <c r="N369" s="196" t="s">
        <v>43</v>
      </c>
      <c r="O369" s="65"/>
      <c r="P369" s="197">
        <f>O369*H369</f>
        <v>0</v>
      </c>
      <c r="Q369" s="197">
        <v>0.61404</v>
      </c>
      <c r="R369" s="197">
        <f>Q369*H369</f>
        <v>7.36848</v>
      </c>
      <c r="S369" s="197">
        <v>0</v>
      </c>
      <c r="T369" s="198">
        <f>S369*H369</f>
        <v>0</v>
      </c>
      <c r="U369" s="35"/>
      <c r="V369" s="35"/>
      <c r="W369" s="35"/>
      <c r="X369" s="35"/>
      <c r="Y369" s="35"/>
      <c r="Z369" s="35"/>
      <c r="AA369" s="35"/>
      <c r="AB369" s="35"/>
      <c r="AC369" s="35"/>
      <c r="AD369" s="35"/>
      <c r="AE369" s="35"/>
      <c r="AR369" s="199" t="s">
        <v>127</v>
      </c>
      <c r="AT369" s="199" t="s">
        <v>122</v>
      </c>
      <c r="AU369" s="199" t="s">
        <v>83</v>
      </c>
      <c r="AY369" s="18" t="s">
        <v>120</v>
      </c>
      <c r="BE369" s="200">
        <f>IF(N369="základní",J369,0)</f>
        <v>0</v>
      </c>
      <c r="BF369" s="200">
        <f>IF(N369="snížená",J369,0)</f>
        <v>0</v>
      </c>
      <c r="BG369" s="200">
        <f>IF(N369="zákl. přenesená",J369,0)</f>
        <v>0</v>
      </c>
      <c r="BH369" s="200">
        <f>IF(N369="sníž. přenesená",J369,0)</f>
        <v>0</v>
      </c>
      <c r="BI369" s="200">
        <f>IF(N369="nulová",J369,0)</f>
        <v>0</v>
      </c>
      <c r="BJ369" s="18" t="s">
        <v>80</v>
      </c>
      <c r="BK369" s="200">
        <f>ROUND(I369*H369,2)</f>
        <v>0</v>
      </c>
      <c r="BL369" s="18" t="s">
        <v>127</v>
      </c>
      <c r="BM369" s="199" t="s">
        <v>390</v>
      </c>
    </row>
    <row r="370" spans="1:47" s="2" customFormat="1" ht="195">
      <c r="A370" s="35"/>
      <c r="B370" s="36"/>
      <c r="C370" s="37"/>
      <c r="D370" s="201" t="s">
        <v>129</v>
      </c>
      <c r="E370" s="37"/>
      <c r="F370" s="202" t="s">
        <v>391</v>
      </c>
      <c r="G370" s="37"/>
      <c r="H370" s="37"/>
      <c r="I370" s="109"/>
      <c r="J370" s="37"/>
      <c r="K370" s="37"/>
      <c r="L370" s="40"/>
      <c r="M370" s="203"/>
      <c r="N370" s="204"/>
      <c r="O370" s="65"/>
      <c r="P370" s="65"/>
      <c r="Q370" s="65"/>
      <c r="R370" s="65"/>
      <c r="S370" s="65"/>
      <c r="T370" s="66"/>
      <c r="U370" s="35"/>
      <c r="V370" s="35"/>
      <c r="W370" s="35"/>
      <c r="X370" s="35"/>
      <c r="Y370" s="35"/>
      <c r="Z370" s="35"/>
      <c r="AA370" s="35"/>
      <c r="AB370" s="35"/>
      <c r="AC370" s="35"/>
      <c r="AD370" s="35"/>
      <c r="AE370" s="35"/>
      <c r="AT370" s="18" t="s">
        <v>129</v>
      </c>
      <c r="AU370" s="18" t="s">
        <v>83</v>
      </c>
    </row>
    <row r="371" spans="2:51" s="14" customFormat="1" ht="11.25">
      <c r="B371" s="215"/>
      <c r="C371" s="216"/>
      <c r="D371" s="201" t="s">
        <v>131</v>
      </c>
      <c r="E371" s="217" t="s">
        <v>19</v>
      </c>
      <c r="F371" s="218" t="s">
        <v>392</v>
      </c>
      <c r="G371" s="216"/>
      <c r="H371" s="219">
        <v>6</v>
      </c>
      <c r="I371" s="220"/>
      <c r="J371" s="216"/>
      <c r="K371" s="216"/>
      <c r="L371" s="221"/>
      <c r="M371" s="222"/>
      <c r="N371" s="223"/>
      <c r="O371" s="223"/>
      <c r="P371" s="223"/>
      <c r="Q371" s="223"/>
      <c r="R371" s="223"/>
      <c r="S371" s="223"/>
      <c r="T371" s="224"/>
      <c r="AT371" s="225" t="s">
        <v>131</v>
      </c>
      <c r="AU371" s="225" t="s">
        <v>83</v>
      </c>
      <c r="AV371" s="14" t="s">
        <v>83</v>
      </c>
      <c r="AW371" s="14" t="s">
        <v>33</v>
      </c>
      <c r="AX371" s="14" t="s">
        <v>72</v>
      </c>
      <c r="AY371" s="225" t="s">
        <v>120</v>
      </c>
    </row>
    <row r="372" spans="2:51" s="14" customFormat="1" ht="11.25">
      <c r="B372" s="215"/>
      <c r="C372" s="216"/>
      <c r="D372" s="201" t="s">
        <v>131</v>
      </c>
      <c r="E372" s="217" t="s">
        <v>19</v>
      </c>
      <c r="F372" s="218" t="s">
        <v>393</v>
      </c>
      <c r="G372" s="216"/>
      <c r="H372" s="219">
        <v>6</v>
      </c>
      <c r="I372" s="220"/>
      <c r="J372" s="216"/>
      <c r="K372" s="216"/>
      <c r="L372" s="221"/>
      <c r="M372" s="222"/>
      <c r="N372" s="223"/>
      <c r="O372" s="223"/>
      <c r="P372" s="223"/>
      <c r="Q372" s="223"/>
      <c r="R372" s="223"/>
      <c r="S372" s="223"/>
      <c r="T372" s="224"/>
      <c r="AT372" s="225" t="s">
        <v>131</v>
      </c>
      <c r="AU372" s="225" t="s">
        <v>83</v>
      </c>
      <c r="AV372" s="14" t="s">
        <v>83</v>
      </c>
      <c r="AW372" s="14" t="s">
        <v>33</v>
      </c>
      <c r="AX372" s="14" t="s">
        <v>72</v>
      </c>
      <c r="AY372" s="225" t="s">
        <v>120</v>
      </c>
    </row>
    <row r="373" spans="2:51" s="15" customFormat="1" ht="11.25">
      <c r="B373" s="226"/>
      <c r="C373" s="227"/>
      <c r="D373" s="201" t="s">
        <v>131</v>
      </c>
      <c r="E373" s="228" t="s">
        <v>19</v>
      </c>
      <c r="F373" s="229" t="s">
        <v>136</v>
      </c>
      <c r="G373" s="227"/>
      <c r="H373" s="230">
        <v>12</v>
      </c>
      <c r="I373" s="231"/>
      <c r="J373" s="227"/>
      <c r="K373" s="227"/>
      <c r="L373" s="232"/>
      <c r="M373" s="233"/>
      <c r="N373" s="234"/>
      <c r="O373" s="234"/>
      <c r="P373" s="234"/>
      <c r="Q373" s="234"/>
      <c r="R373" s="234"/>
      <c r="S373" s="234"/>
      <c r="T373" s="235"/>
      <c r="AT373" s="236" t="s">
        <v>131</v>
      </c>
      <c r="AU373" s="236" t="s">
        <v>83</v>
      </c>
      <c r="AV373" s="15" t="s">
        <v>127</v>
      </c>
      <c r="AW373" s="15" t="s">
        <v>33</v>
      </c>
      <c r="AX373" s="15" t="s">
        <v>80</v>
      </c>
      <c r="AY373" s="236" t="s">
        <v>120</v>
      </c>
    </row>
    <row r="374" spans="1:65" s="2" customFormat="1" ht="21.75" customHeight="1">
      <c r="A374" s="35"/>
      <c r="B374" s="36"/>
      <c r="C374" s="188" t="s">
        <v>394</v>
      </c>
      <c r="D374" s="188" t="s">
        <v>122</v>
      </c>
      <c r="E374" s="189" t="s">
        <v>395</v>
      </c>
      <c r="F374" s="190" t="s">
        <v>396</v>
      </c>
      <c r="G374" s="191" t="s">
        <v>125</v>
      </c>
      <c r="H374" s="192">
        <v>12</v>
      </c>
      <c r="I374" s="193"/>
      <c r="J374" s="194">
        <f>ROUND(I374*H374,2)</f>
        <v>0</v>
      </c>
      <c r="K374" s="190" t="s">
        <v>126</v>
      </c>
      <c r="L374" s="40"/>
      <c r="M374" s="195" t="s">
        <v>19</v>
      </c>
      <c r="N374" s="196" t="s">
        <v>43</v>
      </c>
      <c r="O374" s="65"/>
      <c r="P374" s="197">
        <f>O374*H374</f>
        <v>0</v>
      </c>
      <c r="Q374" s="197">
        <v>0.1514</v>
      </c>
      <c r="R374" s="197">
        <f>Q374*H374</f>
        <v>1.8168000000000002</v>
      </c>
      <c r="S374" s="197">
        <v>0</v>
      </c>
      <c r="T374" s="198">
        <f>S374*H374</f>
        <v>0</v>
      </c>
      <c r="U374" s="35"/>
      <c r="V374" s="35"/>
      <c r="W374" s="35"/>
      <c r="X374" s="35"/>
      <c r="Y374" s="35"/>
      <c r="Z374" s="35"/>
      <c r="AA374" s="35"/>
      <c r="AB374" s="35"/>
      <c r="AC374" s="35"/>
      <c r="AD374" s="35"/>
      <c r="AE374" s="35"/>
      <c r="AR374" s="199" t="s">
        <v>127</v>
      </c>
      <c r="AT374" s="199" t="s">
        <v>122</v>
      </c>
      <c r="AU374" s="199" t="s">
        <v>83</v>
      </c>
      <c r="AY374" s="18" t="s">
        <v>120</v>
      </c>
      <c r="BE374" s="200">
        <f>IF(N374="základní",J374,0)</f>
        <v>0</v>
      </c>
      <c r="BF374" s="200">
        <f>IF(N374="snížená",J374,0)</f>
        <v>0</v>
      </c>
      <c r="BG374" s="200">
        <f>IF(N374="zákl. přenesená",J374,0)</f>
        <v>0</v>
      </c>
      <c r="BH374" s="200">
        <f>IF(N374="sníž. přenesená",J374,0)</f>
        <v>0</v>
      </c>
      <c r="BI374" s="200">
        <f>IF(N374="nulová",J374,0)</f>
        <v>0</v>
      </c>
      <c r="BJ374" s="18" t="s">
        <v>80</v>
      </c>
      <c r="BK374" s="200">
        <f>ROUND(I374*H374,2)</f>
        <v>0</v>
      </c>
      <c r="BL374" s="18" t="s">
        <v>127</v>
      </c>
      <c r="BM374" s="199" t="s">
        <v>397</v>
      </c>
    </row>
    <row r="375" spans="1:47" s="2" customFormat="1" ht="29.25">
      <c r="A375" s="35"/>
      <c r="B375" s="36"/>
      <c r="C375" s="37"/>
      <c r="D375" s="201" t="s">
        <v>129</v>
      </c>
      <c r="E375" s="37"/>
      <c r="F375" s="202" t="s">
        <v>398</v>
      </c>
      <c r="G375" s="37"/>
      <c r="H375" s="37"/>
      <c r="I375" s="109"/>
      <c r="J375" s="37"/>
      <c r="K375" s="37"/>
      <c r="L375" s="40"/>
      <c r="M375" s="203"/>
      <c r="N375" s="204"/>
      <c r="O375" s="65"/>
      <c r="P375" s="65"/>
      <c r="Q375" s="65"/>
      <c r="R375" s="65"/>
      <c r="S375" s="65"/>
      <c r="T375" s="66"/>
      <c r="U375" s="35"/>
      <c r="V375" s="35"/>
      <c r="W375" s="35"/>
      <c r="X375" s="35"/>
      <c r="Y375" s="35"/>
      <c r="Z375" s="35"/>
      <c r="AA375" s="35"/>
      <c r="AB375" s="35"/>
      <c r="AC375" s="35"/>
      <c r="AD375" s="35"/>
      <c r="AE375" s="35"/>
      <c r="AT375" s="18" t="s">
        <v>129</v>
      </c>
      <c r="AU375" s="18" t="s">
        <v>83</v>
      </c>
    </row>
    <row r="376" spans="2:63" s="12" customFormat="1" ht="22.9" customHeight="1">
      <c r="B376" s="172"/>
      <c r="C376" s="173"/>
      <c r="D376" s="174" t="s">
        <v>71</v>
      </c>
      <c r="E376" s="186" t="s">
        <v>180</v>
      </c>
      <c r="F376" s="186" t="s">
        <v>399</v>
      </c>
      <c r="G376" s="173"/>
      <c r="H376" s="173"/>
      <c r="I376" s="176"/>
      <c r="J376" s="187">
        <f>BK376</f>
        <v>0</v>
      </c>
      <c r="K376" s="173"/>
      <c r="L376" s="178"/>
      <c r="M376" s="179"/>
      <c r="N376" s="180"/>
      <c r="O376" s="180"/>
      <c r="P376" s="181">
        <f>SUM(P377:P386)</f>
        <v>0</v>
      </c>
      <c r="Q376" s="180"/>
      <c r="R376" s="181">
        <f>SUM(R377:R386)</f>
        <v>0.382</v>
      </c>
      <c r="S376" s="180"/>
      <c r="T376" s="182">
        <f>SUM(T377:T386)</f>
        <v>0</v>
      </c>
      <c r="AR376" s="183" t="s">
        <v>80</v>
      </c>
      <c r="AT376" s="184" t="s">
        <v>71</v>
      </c>
      <c r="AU376" s="184" t="s">
        <v>80</v>
      </c>
      <c r="AY376" s="183" t="s">
        <v>120</v>
      </c>
      <c r="BK376" s="185">
        <f>SUM(BK377:BK386)</f>
        <v>0</v>
      </c>
    </row>
    <row r="377" spans="1:65" s="2" customFormat="1" ht="21.75" customHeight="1">
      <c r="A377" s="35"/>
      <c r="B377" s="36"/>
      <c r="C377" s="188" t="s">
        <v>400</v>
      </c>
      <c r="D377" s="188" t="s">
        <v>122</v>
      </c>
      <c r="E377" s="189" t="s">
        <v>401</v>
      </c>
      <c r="F377" s="190" t="s">
        <v>402</v>
      </c>
      <c r="G377" s="191" t="s">
        <v>125</v>
      </c>
      <c r="H377" s="192">
        <v>5</v>
      </c>
      <c r="I377" s="193"/>
      <c r="J377" s="194">
        <f>ROUND(I377*H377,2)</f>
        <v>0</v>
      </c>
      <c r="K377" s="190" t="s">
        <v>126</v>
      </c>
      <c r="L377" s="40"/>
      <c r="M377" s="195" t="s">
        <v>19</v>
      </c>
      <c r="N377" s="196" t="s">
        <v>43</v>
      </c>
      <c r="O377" s="65"/>
      <c r="P377" s="197">
        <f>O377*H377</f>
        <v>0</v>
      </c>
      <c r="Q377" s="197">
        <v>0.008</v>
      </c>
      <c r="R377" s="197">
        <f>Q377*H377</f>
        <v>0.04</v>
      </c>
      <c r="S377" s="197">
        <v>0</v>
      </c>
      <c r="T377" s="198">
        <f>S377*H377</f>
        <v>0</v>
      </c>
      <c r="U377" s="35"/>
      <c r="V377" s="35"/>
      <c r="W377" s="35"/>
      <c r="X377" s="35"/>
      <c r="Y377" s="35"/>
      <c r="Z377" s="35"/>
      <c r="AA377" s="35"/>
      <c r="AB377" s="35"/>
      <c r="AC377" s="35"/>
      <c r="AD377" s="35"/>
      <c r="AE377" s="35"/>
      <c r="AR377" s="199" t="s">
        <v>127</v>
      </c>
      <c r="AT377" s="199" t="s">
        <v>122</v>
      </c>
      <c r="AU377" s="199" t="s">
        <v>83</v>
      </c>
      <c r="AY377" s="18" t="s">
        <v>120</v>
      </c>
      <c r="BE377" s="200">
        <f>IF(N377="základní",J377,0)</f>
        <v>0</v>
      </c>
      <c r="BF377" s="200">
        <f>IF(N377="snížená",J377,0)</f>
        <v>0</v>
      </c>
      <c r="BG377" s="200">
        <f>IF(N377="zákl. přenesená",J377,0)</f>
        <v>0</v>
      </c>
      <c r="BH377" s="200">
        <f>IF(N377="sníž. přenesená",J377,0)</f>
        <v>0</v>
      </c>
      <c r="BI377" s="200">
        <f>IF(N377="nulová",J377,0)</f>
        <v>0</v>
      </c>
      <c r="BJ377" s="18" t="s">
        <v>80</v>
      </c>
      <c r="BK377" s="200">
        <f>ROUND(I377*H377,2)</f>
        <v>0</v>
      </c>
      <c r="BL377" s="18" t="s">
        <v>127</v>
      </c>
      <c r="BM377" s="199" t="s">
        <v>403</v>
      </c>
    </row>
    <row r="378" spans="1:47" s="2" customFormat="1" ht="39">
      <c r="A378" s="35"/>
      <c r="B378" s="36"/>
      <c r="C378" s="37"/>
      <c r="D378" s="201" t="s">
        <v>129</v>
      </c>
      <c r="E378" s="37"/>
      <c r="F378" s="202" t="s">
        <v>404</v>
      </c>
      <c r="G378" s="37"/>
      <c r="H378" s="37"/>
      <c r="I378" s="109"/>
      <c r="J378" s="37"/>
      <c r="K378" s="37"/>
      <c r="L378" s="40"/>
      <c r="M378" s="203"/>
      <c r="N378" s="204"/>
      <c r="O378" s="65"/>
      <c r="P378" s="65"/>
      <c r="Q378" s="65"/>
      <c r="R378" s="65"/>
      <c r="S378" s="65"/>
      <c r="T378" s="66"/>
      <c r="U378" s="35"/>
      <c r="V378" s="35"/>
      <c r="W378" s="35"/>
      <c r="X378" s="35"/>
      <c r="Y378" s="35"/>
      <c r="Z378" s="35"/>
      <c r="AA378" s="35"/>
      <c r="AB378" s="35"/>
      <c r="AC378" s="35"/>
      <c r="AD378" s="35"/>
      <c r="AE378" s="35"/>
      <c r="AT378" s="18" t="s">
        <v>129</v>
      </c>
      <c r="AU378" s="18" t="s">
        <v>83</v>
      </c>
    </row>
    <row r="379" spans="2:51" s="13" customFormat="1" ht="11.25">
      <c r="B379" s="205"/>
      <c r="C379" s="206"/>
      <c r="D379" s="201" t="s">
        <v>131</v>
      </c>
      <c r="E379" s="207" t="s">
        <v>19</v>
      </c>
      <c r="F379" s="208" t="s">
        <v>300</v>
      </c>
      <c r="G379" s="206"/>
      <c r="H379" s="207" t="s">
        <v>19</v>
      </c>
      <c r="I379" s="209"/>
      <c r="J379" s="206"/>
      <c r="K379" s="206"/>
      <c r="L379" s="210"/>
      <c r="M379" s="211"/>
      <c r="N379" s="212"/>
      <c r="O379" s="212"/>
      <c r="P379" s="212"/>
      <c r="Q379" s="212"/>
      <c r="R379" s="212"/>
      <c r="S379" s="212"/>
      <c r="T379" s="213"/>
      <c r="AT379" s="214" t="s">
        <v>131</v>
      </c>
      <c r="AU379" s="214" t="s">
        <v>83</v>
      </c>
      <c r="AV379" s="13" t="s">
        <v>80</v>
      </c>
      <c r="AW379" s="13" t="s">
        <v>33</v>
      </c>
      <c r="AX379" s="13" t="s">
        <v>72</v>
      </c>
      <c r="AY379" s="214" t="s">
        <v>120</v>
      </c>
    </row>
    <row r="380" spans="2:51" s="14" customFormat="1" ht="11.25">
      <c r="B380" s="215"/>
      <c r="C380" s="216"/>
      <c r="D380" s="201" t="s">
        <v>131</v>
      </c>
      <c r="E380" s="217" t="s">
        <v>19</v>
      </c>
      <c r="F380" s="218" t="s">
        <v>405</v>
      </c>
      <c r="G380" s="216"/>
      <c r="H380" s="219">
        <v>5</v>
      </c>
      <c r="I380" s="220"/>
      <c r="J380" s="216"/>
      <c r="K380" s="216"/>
      <c r="L380" s="221"/>
      <c r="M380" s="222"/>
      <c r="N380" s="223"/>
      <c r="O380" s="223"/>
      <c r="P380" s="223"/>
      <c r="Q380" s="223"/>
      <c r="R380" s="223"/>
      <c r="S380" s="223"/>
      <c r="T380" s="224"/>
      <c r="AT380" s="225" t="s">
        <v>131</v>
      </c>
      <c r="AU380" s="225" t="s">
        <v>83</v>
      </c>
      <c r="AV380" s="14" t="s">
        <v>83</v>
      </c>
      <c r="AW380" s="14" t="s">
        <v>33</v>
      </c>
      <c r="AX380" s="14" t="s">
        <v>80</v>
      </c>
      <c r="AY380" s="225" t="s">
        <v>120</v>
      </c>
    </row>
    <row r="381" spans="1:65" s="2" customFormat="1" ht="16.5" customHeight="1">
      <c r="A381" s="35"/>
      <c r="B381" s="36"/>
      <c r="C381" s="188" t="s">
        <v>406</v>
      </c>
      <c r="D381" s="188" t="s">
        <v>122</v>
      </c>
      <c r="E381" s="189" t="s">
        <v>407</v>
      </c>
      <c r="F381" s="190" t="s">
        <v>408</v>
      </c>
      <c r="G381" s="191" t="s">
        <v>125</v>
      </c>
      <c r="H381" s="192">
        <v>20</v>
      </c>
      <c r="I381" s="193"/>
      <c r="J381" s="194">
        <f>ROUND(I381*H381,2)</f>
        <v>0</v>
      </c>
      <c r="K381" s="190" t="s">
        <v>126</v>
      </c>
      <c r="L381" s="40"/>
      <c r="M381" s="195" t="s">
        <v>19</v>
      </c>
      <c r="N381" s="196" t="s">
        <v>43</v>
      </c>
      <c r="O381" s="65"/>
      <c r="P381" s="197">
        <f>O381*H381</f>
        <v>0</v>
      </c>
      <c r="Q381" s="197">
        <v>0</v>
      </c>
      <c r="R381" s="197">
        <f>Q381*H381</f>
        <v>0</v>
      </c>
      <c r="S381" s="197">
        <v>0</v>
      </c>
      <c r="T381" s="198">
        <f>S381*H381</f>
        <v>0</v>
      </c>
      <c r="U381" s="35"/>
      <c r="V381" s="35"/>
      <c r="W381" s="35"/>
      <c r="X381" s="35"/>
      <c r="Y381" s="35"/>
      <c r="Z381" s="35"/>
      <c r="AA381" s="35"/>
      <c r="AB381" s="35"/>
      <c r="AC381" s="35"/>
      <c r="AD381" s="35"/>
      <c r="AE381" s="35"/>
      <c r="AR381" s="199" t="s">
        <v>127</v>
      </c>
      <c r="AT381" s="199" t="s">
        <v>122</v>
      </c>
      <c r="AU381" s="199" t="s">
        <v>83</v>
      </c>
      <c r="AY381" s="18" t="s">
        <v>120</v>
      </c>
      <c r="BE381" s="200">
        <f>IF(N381="základní",J381,0)</f>
        <v>0</v>
      </c>
      <c r="BF381" s="200">
        <f>IF(N381="snížená",J381,0)</f>
        <v>0</v>
      </c>
      <c r="BG381" s="200">
        <f>IF(N381="zákl. přenesená",J381,0)</f>
        <v>0</v>
      </c>
      <c r="BH381" s="200">
        <f>IF(N381="sníž. přenesená",J381,0)</f>
        <v>0</v>
      </c>
      <c r="BI381" s="200">
        <f>IF(N381="nulová",J381,0)</f>
        <v>0</v>
      </c>
      <c r="BJ381" s="18" t="s">
        <v>80</v>
      </c>
      <c r="BK381" s="200">
        <f>ROUND(I381*H381,2)</f>
        <v>0</v>
      </c>
      <c r="BL381" s="18" t="s">
        <v>127</v>
      </c>
      <c r="BM381" s="199" t="s">
        <v>409</v>
      </c>
    </row>
    <row r="382" spans="1:47" s="2" customFormat="1" ht="39">
      <c r="A382" s="35"/>
      <c r="B382" s="36"/>
      <c r="C382" s="37"/>
      <c r="D382" s="201" t="s">
        <v>129</v>
      </c>
      <c r="E382" s="37"/>
      <c r="F382" s="202" t="s">
        <v>410</v>
      </c>
      <c r="G382" s="37"/>
      <c r="H382" s="37"/>
      <c r="I382" s="109"/>
      <c r="J382" s="37"/>
      <c r="K382" s="37"/>
      <c r="L382" s="40"/>
      <c r="M382" s="203"/>
      <c r="N382" s="204"/>
      <c r="O382" s="65"/>
      <c r="P382" s="65"/>
      <c r="Q382" s="65"/>
      <c r="R382" s="65"/>
      <c r="S382" s="65"/>
      <c r="T382" s="66"/>
      <c r="U382" s="35"/>
      <c r="V382" s="35"/>
      <c r="W382" s="35"/>
      <c r="X382" s="35"/>
      <c r="Y382" s="35"/>
      <c r="Z382" s="35"/>
      <c r="AA382" s="35"/>
      <c r="AB382" s="35"/>
      <c r="AC382" s="35"/>
      <c r="AD382" s="35"/>
      <c r="AE382" s="35"/>
      <c r="AT382" s="18" t="s">
        <v>129</v>
      </c>
      <c r="AU382" s="18" t="s">
        <v>83</v>
      </c>
    </row>
    <row r="383" spans="2:51" s="14" customFormat="1" ht="11.25">
      <c r="B383" s="215"/>
      <c r="C383" s="216"/>
      <c r="D383" s="201" t="s">
        <v>131</v>
      </c>
      <c r="E383" s="217" t="s">
        <v>19</v>
      </c>
      <c r="F383" s="218" t="s">
        <v>411</v>
      </c>
      <c r="G383" s="216"/>
      <c r="H383" s="219">
        <v>20</v>
      </c>
      <c r="I383" s="220"/>
      <c r="J383" s="216"/>
      <c r="K383" s="216"/>
      <c r="L383" s="221"/>
      <c r="M383" s="222"/>
      <c r="N383" s="223"/>
      <c r="O383" s="223"/>
      <c r="P383" s="223"/>
      <c r="Q383" s="223"/>
      <c r="R383" s="223"/>
      <c r="S383" s="223"/>
      <c r="T383" s="224"/>
      <c r="AT383" s="225" t="s">
        <v>131</v>
      </c>
      <c r="AU383" s="225" t="s">
        <v>83</v>
      </c>
      <c r="AV383" s="14" t="s">
        <v>83</v>
      </c>
      <c r="AW383" s="14" t="s">
        <v>33</v>
      </c>
      <c r="AX383" s="14" t="s">
        <v>80</v>
      </c>
      <c r="AY383" s="225" t="s">
        <v>120</v>
      </c>
    </row>
    <row r="384" spans="1:65" s="2" customFormat="1" ht="21.75" customHeight="1">
      <c r="A384" s="35"/>
      <c r="B384" s="36"/>
      <c r="C384" s="188" t="s">
        <v>412</v>
      </c>
      <c r="D384" s="188" t="s">
        <v>122</v>
      </c>
      <c r="E384" s="189" t="s">
        <v>413</v>
      </c>
      <c r="F384" s="190" t="s">
        <v>414</v>
      </c>
      <c r="G384" s="191" t="s">
        <v>125</v>
      </c>
      <c r="H384" s="192">
        <v>20</v>
      </c>
      <c r="I384" s="193"/>
      <c r="J384" s="194">
        <f>ROUND(I384*H384,2)</f>
        <v>0</v>
      </c>
      <c r="K384" s="190" t="s">
        <v>126</v>
      </c>
      <c r="L384" s="40"/>
      <c r="M384" s="195" t="s">
        <v>19</v>
      </c>
      <c r="N384" s="196" t="s">
        <v>43</v>
      </c>
      <c r="O384" s="65"/>
      <c r="P384" s="197">
        <f>O384*H384</f>
        <v>0</v>
      </c>
      <c r="Q384" s="197">
        <v>0.0171</v>
      </c>
      <c r="R384" s="197">
        <f>Q384*H384</f>
        <v>0.342</v>
      </c>
      <c r="S384" s="197">
        <v>0</v>
      </c>
      <c r="T384" s="198">
        <f>S384*H384</f>
        <v>0</v>
      </c>
      <c r="U384" s="35"/>
      <c r="V384" s="35"/>
      <c r="W384" s="35"/>
      <c r="X384" s="35"/>
      <c r="Y384" s="35"/>
      <c r="Z384" s="35"/>
      <c r="AA384" s="35"/>
      <c r="AB384" s="35"/>
      <c r="AC384" s="35"/>
      <c r="AD384" s="35"/>
      <c r="AE384" s="35"/>
      <c r="AR384" s="199" t="s">
        <v>127</v>
      </c>
      <c r="AT384" s="199" t="s">
        <v>122</v>
      </c>
      <c r="AU384" s="199" t="s">
        <v>83</v>
      </c>
      <c r="AY384" s="18" t="s">
        <v>120</v>
      </c>
      <c r="BE384" s="200">
        <f>IF(N384="základní",J384,0)</f>
        <v>0</v>
      </c>
      <c r="BF384" s="200">
        <f>IF(N384="snížená",J384,0)</f>
        <v>0</v>
      </c>
      <c r="BG384" s="200">
        <f>IF(N384="zákl. přenesená",J384,0)</f>
        <v>0</v>
      </c>
      <c r="BH384" s="200">
        <f>IF(N384="sníž. přenesená",J384,0)</f>
        <v>0</v>
      </c>
      <c r="BI384" s="200">
        <f>IF(N384="nulová",J384,0)</f>
        <v>0</v>
      </c>
      <c r="BJ384" s="18" t="s">
        <v>80</v>
      </c>
      <c r="BK384" s="200">
        <f>ROUND(I384*H384,2)</f>
        <v>0</v>
      </c>
      <c r="BL384" s="18" t="s">
        <v>127</v>
      </c>
      <c r="BM384" s="199" t="s">
        <v>415</v>
      </c>
    </row>
    <row r="385" spans="1:47" s="2" customFormat="1" ht="58.5">
      <c r="A385" s="35"/>
      <c r="B385" s="36"/>
      <c r="C385" s="37"/>
      <c r="D385" s="201" t="s">
        <v>129</v>
      </c>
      <c r="E385" s="37"/>
      <c r="F385" s="202" t="s">
        <v>416</v>
      </c>
      <c r="G385" s="37"/>
      <c r="H385" s="37"/>
      <c r="I385" s="109"/>
      <c r="J385" s="37"/>
      <c r="K385" s="37"/>
      <c r="L385" s="40"/>
      <c r="M385" s="203"/>
      <c r="N385" s="204"/>
      <c r="O385" s="65"/>
      <c r="P385" s="65"/>
      <c r="Q385" s="65"/>
      <c r="R385" s="65"/>
      <c r="S385" s="65"/>
      <c r="T385" s="66"/>
      <c r="U385" s="35"/>
      <c r="V385" s="35"/>
      <c r="W385" s="35"/>
      <c r="X385" s="35"/>
      <c r="Y385" s="35"/>
      <c r="Z385" s="35"/>
      <c r="AA385" s="35"/>
      <c r="AB385" s="35"/>
      <c r="AC385" s="35"/>
      <c r="AD385" s="35"/>
      <c r="AE385" s="35"/>
      <c r="AT385" s="18" t="s">
        <v>129</v>
      </c>
      <c r="AU385" s="18" t="s">
        <v>83</v>
      </c>
    </row>
    <row r="386" spans="2:51" s="14" customFormat="1" ht="11.25">
      <c r="B386" s="215"/>
      <c r="C386" s="216"/>
      <c r="D386" s="201" t="s">
        <v>131</v>
      </c>
      <c r="E386" s="217" t="s">
        <v>19</v>
      </c>
      <c r="F386" s="218" t="s">
        <v>411</v>
      </c>
      <c r="G386" s="216"/>
      <c r="H386" s="219">
        <v>20</v>
      </c>
      <c r="I386" s="220"/>
      <c r="J386" s="216"/>
      <c r="K386" s="216"/>
      <c r="L386" s="221"/>
      <c r="M386" s="222"/>
      <c r="N386" s="223"/>
      <c r="O386" s="223"/>
      <c r="P386" s="223"/>
      <c r="Q386" s="223"/>
      <c r="R386" s="223"/>
      <c r="S386" s="223"/>
      <c r="T386" s="224"/>
      <c r="AT386" s="225" t="s">
        <v>131</v>
      </c>
      <c r="AU386" s="225" t="s">
        <v>83</v>
      </c>
      <c r="AV386" s="14" t="s">
        <v>83</v>
      </c>
      <c r="AW386" s="14" t="s">
        <v>33</v>
      </c>
      <c r="AX386" s="14" t="s">
        <v>80</v>
      </c>
      <c r="AY386" s="225" t="s">
        <v>120</v>
      </c>
    </row>
    <row r="387" spans="2:63" s="12" customFormat="1" ht="22.9" customHeight="1">
      <c r="B387" s="172"/>
      <c r="C387" s="173"/>
      <c r="D387" s="174" t="s">
        <v>71</v>
      </c>
      <c r="E387" s="186" t="s">
        <v>191</v>
      </c>
      <c r="F387" s="186" t="s">
        <v>417</v>
      </c>
      <c r="G387" s="173"/>
      <c r="H387" s="173"/>
      <c r="I387" s="176"/>
      <c r="J387" s="187">
        <f>BK387</f>
        <v>0</v>
      </c>
      <c r="K387" s="173"/>
      <c r="L387" s="178"/>
      <c r="M387" s="179"/>
      <c r="N387" s="180"/>
      <c r="O387" s="180"/>
      <c r="P387" s="181">
        <f>SUM(P388:P392)</f>
        <v>0</v>
      </c>
      <c r="Q387" s="180"/>
      <c r="R387" s="181">
        <f>SUM(R388:R392)</f>
        <v>0.23234</v>
      </c>
      <c r="S387" s="180"/>
      <c r="T387" s="182">
        <f>SUM(T388:T392)</f>
        <v>0</v>
      </c>
      <c r="AR387" s="183" t="s">
        <v>80</v>
      </c>
      <c r="AT387" s="184" t="s">
        <v>71</v>
      </c>
      <c r="AU387" s="184" t="s">
        <v>80</v>
      </c>
      <c r="AY387" s="183" t="s">
        <v>120</v>
      </c>
      <c r="BK387" s="185">
        <f>SUM(BK388:BK392)</f>
        <v>0</v>
      </c>
    </row>
    <row r="388" spans="1:65" s="2" customFormat="1" ht="16.5" customHeight="1">
      <c r="A388" s="35"/>
      <c r="B388" s="36"/>
      <c r="C388" s="188" t="s">
        <v>418</v>
      </c>
      <c r="D388" s="188" t="s">
        <v>122</v>
      </c>
      <c r="E388" s="189" t="s">
        <v>419</v>
      </c>
      <c r="F388" s="190" t="s">
        <v>420</v>
      </c>
      <c r="G388" s="191" t="s">
        <v>421</v>
      </c>
      <c r="H388" s="192">
        <v>1</v>
      </c>
      <c r="I388" s="193"/>
      <c r="J388" s="194">
        <f>ROUND(I388*H388,2)</f>
        <v>0</v>
      </c>
      <c r="K388" s="190" t="s">
        <v>126</v>
      </c>
      <c r="L388" s="40"/>
      <c r="M388" s="195" t="s">
        <v>19</v>
      </c>
      <c r="N388" s="196" t="s">
        <v>43</v>
      </c>
      <c r="O388" s="65"/>
      <c r="P388" s="197">
        <f>O388*H388</f>
        <v>0</v>
      </c>
      <c r="Q388" s="197">
        <v>0.21734</v>
      </c>
      <c r="R388" s="197">
        <f>Q388*H388</f>
        <v>0.21734</v>
      </c>
      <c r="S388" s="197">
        <v>0</v>
      </c>
      <c r="T388" s="198">
        <f>S388*H388</f>
        <v>0</v>
      </c>
      <c r="U388" s="35"/>
      <c r="V388" s="35"/>
      <c r="W388" s="35"/>
      <c r="X388" s="35"/>
      <c r="Y388" s="35"/>
      <c r="Z388" s="35"/>
      <c r="AA388" s="35"/>
      <c r="AB388" s="35"/>
      <c r="AC388" s="35"/>
      <c r="AD388" s="35"/>
      <c r="AE388" s="35"/>
      <c r="AR388" s="199" t="s">
        <v>127</v>
      </c>
      <c r="AT388" s="199" t="s">
        <v>122</v>
      </c>
      <c r="AU388" s="199" t="s">
        <v>83</v>
      </c>
      <c r="AY388" s="18" t="s">
        <v>120</v>
      </c>
      <c r="BE388" s="200">
        <f>IF(N388="základní",J388,0)</f>
        <v>0</v>
      </c>
      <c r="BF388" s="200">
        <f>IF(N388="snížená",J388,0)</f>
        <v>0</v>
      </c>
      <c r="BG388" s="200">
        <f>IF(N388="zákl. přenesená",J388,0)</f>
        <v>0</v>
      </c>
      <c r="BH388" s="200">
        <f>IF(N388="sníž. přenesená",J388,0)</f>
        <v>0</v>
      </c>
      <c r="BI388" s="200">
        <f>IF(N388="nulová",J388,0)</f>
        <v>0</v>
      </c>
      <c r="BJ388" s="18" t="s">
        <v>80</v>
      </c>
      <c r="BK388" s="200">
        <f>ROUND(I388*H388,2)</f>
        <v>0</v>
      </c>
      <c r="BL388" s="18" t="s">
        <v>127</v>
      </c>
      <c r="BM388" s="199" t="s">
        <v>422</v>
      </c>
    </row>
    <row r="389" spans="1:47" s="2" customFormat="1" ht="29.25">
      <c r="A389" s="35"/>
      <c r="B389" s="36"/>
      <c r="C389" s="37"/>
      <c r="D389" s="201" t="s">
        <v>129</v>
      </c>
      <c r="E389" s="37"/>
      <c r="F389" s="202" t="s">
        <v>423</v>
      </c>
      <c r="G389" s="37"/>
      <c r="H389" s="37"/>
      <c r="I389" s="109"/>
      <c r="J389" s="37"/>
      <c r="K389" s="37"/>
      <c r="L389" s="40"/>
      <c r="M389" s="203"/>
      <c r="N389" s="204"/>
      <c r="O389" s="65"/>
      <c r="P389" s="65"/>
      <c r="Q389" s="65"/>
      <c r="R389" s="65"/>
      <c r="S389" s="65"/>
      <c r="T389" s="66"/>
      <c r="U389" s="35"/>
      <c r="V389" s="35"/>
      <c r="W389" s="35"/>
      <c r="X389" s="35"/>
      <c r="Y389" s="35"/>
      <c r="Z389" s="35"/>
      <c r="AA389" s="35"/>
      <c r="AB389" s="35"/>
      <c r="AC389" s="35"/>
      <c r="AD389" s="35"/>
      <c r="AE389" s="35"/>
      <c r="AT389" s="18" t="s">
        <v>129</v>
      </c>
      <c r="AU389" s="18" t="s">
        <v>83</v>
      </c>
    </row>
    <row r="390" spans="2:51" s="13" customFormat="1" ht="11.25">
      <c r="B390" s="205"/>
      <c r="C390" s="206"/>
      <c r="D390" s="201" t="s">
        <v>131</v>
      </c>
      <c r="E390" s="207" t="s">
        <v>19</v>
      </c>
      <c r="F390" s="208" t="s">
        <v>300</v>
      </c>
      <c r="G390" s="206"/>
      <c r="H390" s="207" t="s">
        <v>19</v>
      </c>
      <c r="I390" s="209"/>
      <c r="J390" s="206"/>
      <c r="K390" s="206"/>
      <c r="L390" s="210"/>
      <c r="M390" s="211"/>
      <c r="N390" s="212"/>
      <c r="O390" s="212"/>
      <c r="P390" s="212"/>
      <c r="Q390" s="212"/>
      <c r="R390" s="212"/>
      <c r="S390" s="212"/>
      <c r="T390" s="213"/>
      <c r="AT390" s="214" t="s">
        <v>131</v>
      </c>
      <c r="AU390" s="214" t="s">
        <v>83</v>
      </c>
      <c r="AV390" s="13" t="s">
        <v>80</v>
      </c>
      <c r="AW390" s="13" t="s">
        <v>33</v>
      </c>
      <c r="AX390" s="13" t="s">
        <v>72</v>
      </c>
      <c r="AY390" s="214" t="s">
        <v>120</v>
      </c>
    </row>
    <row r="391" spans="2:51" s="14" customFormat="1" ht="11.25">
      <c r="B391" s="215"/>
      <c r="C391" s="216"/>
      <c r="D391" s="201" t="s">
        <v>131</v>
      </c>
      <c r="E391" s="217" t="s">
        <v>19</v>
      </c>
      <c r="F391" s="218" t="s">
        <v>424</v>
      </c>
      <c r="G391" s="216"/>
      <c r="H391" s="219">
        <v>1</v>
      </c>
      <c r="I391" s="220"/>
      <c r="J391" s="216"/>
      <c r="K391" s="216"/>
      <c r="L391" s="221"/>
      <c r="M391" s="222"/>
      <c r="N391" s="223"/>
      <c r="O391" s="223"/>
      <c r="P391" s="223"/>
      <c r="Q391" s="223"/>
      <c r="R391" s="223"/>
      <c r="S391" s="223"/>
      <c r="T391" s="224"/>
      <c r="AT391" s="225" t="s">
        <v>131</v>
      </c>
      <c r="AU391" s="225" t="s">
        <v>83</v>
      </c>
      <c r="AV391" s="14" t="s">
        <v>83</v>
      </c>
      <c r="AW391" s="14" t="s">
        <v>33</v>
      </c>
      <c r="AX391" s="14" t="s">
        <v>80</v>
      </c>
      <c r="AY391" s="225" t="s">
        <v>120</v>
      </c>
    </row>
    <row r="392" spans="1:65" s="2" customFormat="1" ht="16.5" customHeight="1">
      <c r="A392" s="35"/>
      <c r="B392" s="36"/>
      <c r="C392" s="237" t="s">
        <v>425</v>
      </c>
      <c r="D392" s="237" t="s">
        <v>232</v>
      </c>
      <c r="E392" s="238" t="s">
        <v>426</v>
      </c>
      <c r="F392" s="239" t="s">
        <v>427</v>
      </c>
      <c r="G392" s="240" t="s">
        <v>421</v>
      </c>
      <c r="H392" s="241">
        <v>1</v>
      </c>
      <c r="I392" s="242"/>
      <c r="J392" s="243">
        <f>ROUND(I392*H392,2)</f>
        <v>0</v>
      </c>
      <c r="K392" s="239" t="s">
        <v>19</v>
      </c>
      <c r="L392" s="244"/>
      <c r="M392" s="245" t="s">
        <v>19</v>
      </c>
      <c r="N392" s="246" t="s">
        <v>43</v>
      </c>
      <c r="O392" s="65"/>
      <c r="P392" s="197">
        <f>O392*H392</f>
        <v>0</v>
      </c>
      <c r="Q392" s="197">
        <v>0.015</v>
      </c>
      <c r="R392" s="197">
        <f>Q392*H392</f>
        <v>0.015</v>
      </c>
      <c r="S392" s="197">
        <v>0</v>
      </c>
      <c r="T392" s="198">
        <f>S392*H392</f>
        <v>0</v>
      </c>
      <c r="U392" s="35"/>
      <c r="V392" s="35"/>
      <c r="W392" s="35"/>
      <c r="X392" s="35"/>
      <c r="Y392" s="35"/>
      <c r="Z392" s="35"/>
      <c r="AA392" s="35"/>
      <c r="AB392" s="35"/>
      <c r="AC392" s="35"/>
      <c r="AD392" s="35"/>
      <c r="AE392" s="35"/>
      <c r="AR392" s="199" t="s">
        <v>191</v>
      </c>
      <c r="AT392" s="199" t="s">
        <v>232</v>
      </c>
      <c r="AU392" s="199" t="s">
        <v>83</v>
      </c>
      <c r="AY392" s="18" t="s">
        <v>120</v>
      </c>
      <c r="BE392" s="200">
        <f>IF(N392="základní",J392,0)</f>
        <v>0</v>
      </c>
      <c r="BF392" s="200">
        <f>IF(N392="snížená",J392,0)</f>
        <v>0</v>
      </c>
      <c r="BG392" s="200">
        <f>IF(N392="zákl. přenesená",J392,0)</f>
        <v>0</v>
      </c>
      <c r="BH392" s="200">
        <f>IF(N392="sníž. přenesená",J392,0)</f>
        <v>0</v>
      </c>
      <c r="BI392" s="200">
        <f>IF(N392="nulová",J392,0)</f>
        <v>0</v>
      </c>
      <c r="BJ392" s="18" t="s">
        <v>80</v>
      </c>
      <c r="BK392" s="200">
        <f>ROUND(I392*H392,2)</f>
        <v>0</v>
      </c>
      <c r="BL392" s="18" t="s">
        <v>127</v>
      </c>
      <c r="BM392" s="199" t="s">
        <v>428</v>
      </c>
    </row>
    <row r="393" spans="2:63" s="12" customFormat="1" ht="22.9" customHeight="1">
      <c r="B393" s="172"/>
      <c r="C393" s="173"/>
      <c r="D393" s="174" t="s">
        <v>71</v>
      </c>
      <c r="E393" s="186" t="s">
        <v>202</v>
      </c>
      <c r="F393" s="186" t="s">
        <v>429</v>
      </c>
      <c r="G393" s="173"/>
      <c r="H393" s="173"/>
      <c r="I393" s="176"/>
      <c r="J393" s="187">
        <f>BK393</f>
        <v>0</v>
      </c>
      <c r="K393" s="173"/>
      <c r="L393" s="178"/>
      <c r="M393" s="179"/>
      <c r="N393" s="180"/>
      <c r="O393" s="180"/>
      <c r="P393" s="181">
        <f>SUM(P394:P623)</f>
        <v>0</v>
      </c>
      <c r="Q393" s="180"/>
      <c r="R393" s="181">
        <f>SUM(R394:R623)</f>
        <v>162.91891579999995</v>
      </c>
      <c r="S393" s="180"/>
      <c r="T393" s="182">
        <f>SUM(T394:T623)</f>
        <v>3002.181</v>
      </c>
      <c r="AR393" s="183" t="s">
        <v>80</v>
      </c>
      <c r="AT393" s="184" t="s">
        <v>71</v>
      </c>
      <c r="AU393" s="184" t="s">
        <v>80</v>
      </c>
      <c r="AY393" s="183" t="s">
        <v>120</v>
      </c>
      <c r="BK393" s="185">
        <f>SUM(BK394:BK623)</f>
        <v>0</v>
      </c>
    </row>
    <row r="394" spans="1:65" s="2" customFormat="1" ht="21.75" customHeight="1">
      <c r="A394" s="35"/>
      <c r="B394" s="36"/>
      <c r="C394" s="188" t="s">
        <v>430</v>
      </c>
      <c r="D394" s="188" t="s">
        <v>122</v>
      </c>
      <c r="E394" s="189" t="s">
        <v>431</v>
      </c>
      <c r="F394" s="190" t="s">
        <v>432</v>
      </c>
      <c r="G394" s="191" t="s">
        <v>341</v>
      </c>
      <c r="H394" s="192">
        <v>972</v>
      </c>
      <c r="I394" s="193"/>
      <c r="J394" s="194">
        <f>ROUND(I394*H394,2)</f>
        <v>0</v>
      </c>
      <c r="K394" s="190" t="s">
        <v>126</v>
      </c>
      <c r="L394" s="40"/>
      <c r="M394" s="195" t="s">
        <v>19</v>
      </c>
      <c r="N394" s="196" t="s">
        <v>43</v>
      </c>
      <c r="O394" s="65"/>
      <c r="P394" s="197">
        <f>O394*H394</f>
        <v>0</v>
      </c>
      <c r="Q394" s="197">
        <v>0.01517</v>
      </c>
      <c r="R394" s="197">
        <f>Q394*H394</f>
        <v>14.745239999999999</v>
      </c>
      <c r="S394" s="197">
        <v>0</v>
      </c>
      <c r="T394" s="198">
        <f>S394*H394</f>
        <v>0</v>
      </c>
      <c r="U394" s="35"/>
      <c r="V394" s="35"/>
      <c r="W394" s="35"/>
      <c r="X394" s="35"/>
      <c r="Y394" s="35"/>
      <c r="Z394" s="35"/>
      <c r="AA394" s="35"/>
      <c r="AB394" s="35"/>
      <c r="AC394" s="35"/>
      <c r="AD394" s="35"/>
      <c r="AE394" s="35"/>
      <c r="AR394" s="199" t="s">
        <v>127</v>
      </c>
      <c r="AT394" s="199" t="s">
        <v>122</v>
      </c>
      <c r="AU394" s="199" t="s">
        <v>83</v>
      </c>
      <c r="AY394" s="18" t="s">
        <v>120</v>
      </c>
      <c r="BE394" s="200">
        <f>IF(N394="základní",J394,0)</f>
        <v>0</v>
      </c>
      <c r="BF394" s="200">
        <f>IF(N394="snížená",J394,0)</f>
        <v>0</v>
      </c>
      <c r="BG394" s="200">
        <f>IF(N394="zákl. přenesená",J394,0)</f>
        <v>0</v>
      </c>
      <c r="BH394" s="200">
        <f>IF(N394="sníž. přenesená",J394,0)</f>
        <v>0</v>
      </c>
      <c r="BI394" s="200">
        <f>IF(N394="nulová",J394,0)</f>
        <v>0</v>
      </c>
      <c r="BJ394" s="18" t="s">
        <v>80</v>
      </c>
      <c r="BK394" s="200">
        <f>ROUND(I394*H394,2)</f>
        <v>0</v>
      </c>
      <c r="BL394" s="18" t="s">
        <v>127</v>
      </c>
      <c r="BM394" s="199" t="s">
        <v>433</v>
      </c>
    </row>
    <row r="395" spans="1:47" s="2" customFormat="1" ht="107.25">
      <c r="A395" s="35"/>
      <c r="B395" s="36"/>
      <c r="C395" s="37"/>
      <c r="D395" s="201" t="s">
        <v>129</v>
      </c>
      <c r="E395" s="37"/>
      <c r="F395" s="202" t="s">
        <v>434</v>
      </c>
      <c r="G395" s="37"/>
      <c r="H395" s="37"/>
      <c r="I395" s="109"/>
      <c r="J395" s="37"/>
      <c r="K395" s="37"/>
      <c r="L395" s="40"/>
      <c r="M395" s="203"/>
      <c r="N395" s="204"/>
      <c r="O395" s="65"/>
      <c r="P395" s="65"/>
      <c r="Q395" s="65"/>
      <c r="R395" s="65"/>
      <c r="S395" s="65"/>
      <c r="T395" s="66"/>
      <c r="U395" s="35"/>
      <c r="V395" s="35"/>
      <c r="W395" s="35"/>
      <c r="X395" s="35"/>
      <c r="Y395" s="35"/>
      <c r="Z395" s="35"/>
      <c r="AA395" s="35"/>
      <c r="AB395" s="35"/>
      <c r="AC395" s="35"/>
      <c r="AD395" s="35"/>
      <c r="AE395" s="35"/>
      <c r="AT395" s="18" t="s">
        <v>129</v>
      </c>
      <c r="AU395" s="18" t="s">
        <v>83</v>
      </c>
    </row>
    <row r="396" spans="2:51" s="14" customFormat="1" ht="11.25">
      <c r="B396" s="215"/>
      <c r="C396" s="216"/>
      <c r="D396" s="201" t="s">
        <v>131</v>
      </c>
      <c r="E396" s="217" t="s">
        <v>19</v>
      </c>
      <c r="F396" s="218" t="s">
        <v>435</v>
      </c>
      <c r="G396" s="216"/>
      <c r="H396" s="219">
        <v>972</v>
      </c>
      <c r="I396" s="220"/>
      <c r="J396" s="216"/>
      <c r="K396" s="216"/>
      <c r="L396" s="221"/>
      <c r="M396" s="222"/>
      <c r="N396" s="223"/>
      <c r="O396" s="223"/>
      <c r="P396" s="223"/>
      <c r="Q396" s="223"/>
      <c r="R396" s="223"/>
      <c r="S396" s="223"/>
      <c r="T396" s="224"/>
      <c r="AT396" s="225" t="s">
        <v>131</v>
      </c>
      <c r="AU396" s="225" t="s">
        <v>83</v>
      </c>
      <c r="AV396" s="14" t="s">
        <v>83</v>
      </c>
      <c r="AW396" s="14" t="s">
        <v>33</v>
      </c>
      <c r="AX396" s="14" t="s">
        <v>80</v>
      </c>
      <c r="AY396" s="225" t="s">
        <v>120</v>
      </c>
    </row>
    <row r="397" spans="1:65" s="2" customFormat="1" ht="16.5" customHeight="1">
      <c r="A397" s="35"/>
      <c r="B397" s="36"/>
      <c r="C397" s="188" t="s">
        <v>436</v>
      </c>
      <c r="D397" s="188" t="s">
        <v>122</v>
      </c>
      <c r="E397" s="189" t="s">
        <v>437</v>
      </c>
      <c r="F397" s="190" t="s">
        <v>438</v>
      </c>
      <c r="G397" s="191" t="s">
        <v>341</v>
      </c>
      <c r="H397" s="192">
        <v>8</v>
      </c>
      <c r="I397" s="193"/>
      <c r="J397" s="194">
        <f>ROUND(I397*H397,2)</f>
        <v>0</v>
      </c>
      <c r="K397" s="190" t="s">
        <v>126</v>
      </c>
      <c r="L397" s="40"/>
      <c r="M397" s="195" t="s">
        <v>19</v>
      </c>
      <c r="N397" s="196" t="s">
        <v>43</v>
      </c>
      <c r="O397" s="65"/>
      <c r="P397" s="197">
        <f>O397*H397</f>
        <v>0</v>
      </c>
      <c r="Q397" s="197">
        <v>0.0396</v>
      </c>
      <c r="R397" s="197">
        <f>Q397*H397</f>
        <v>0.3168</v>
      </c>
      <c r="S397" s="197">
        <v>0</v>
      </c>
      <c r="T397" s="198">
        <f>S397*H397</f>
        <v>0</v>
      </c>
      <c r="U397" s="35"/>
      <c r="V397" s="35"/>
      <c r="W397" s="35"/>
      <c r="X397" s="35"/>
      <c r="Y397" s="35"/>
      <c r="Z397" s="35"/>
      <c r="AA397" s="35"/>
      <c r="AB397" s="35"/>
      <c r="AC397" s="35"/>
      <c r="AD397" s="35"/>
      <c r="AE397" s="35"/>
      <c r="AR397" s="199" t="s">
        <v>127</v>
      </c>
      <c r="AT397" s="199" t="s">
        <v>122</v>
      </c>
      <c r="AU397" s="199" t="s">
        <v>83</v>
      </c>
      <c r="AY397" s="18" t="s">
        <v>120</v>
      </c>
      <c r="BE397" s="200">
        <f>IF(N397="základní",J397,0)</f>
        <v>0</v>
      </c>
      <c r="BF397" s="200">
        <f>IF(N397="snížená",J397,0)</f>
        <v>0</v>
      </c>
      <c r="BG397" s="200">
        <f>IF(N397="zákl. přenesená",J397,0)</f>
        <v>0</v>
      </c>
      <c r="BH397" s="200">
        <f>IF(N397="sníž. přenesená",J397,0)</f>
        <v>0</v>
      </c>
      <c r="BI397" s="200">
        <f>IF(N397="nulová",J397,0)</f>
        <v>0</v>
      </c>
      <c r="BJ397" s="18" t="s">
        <v>80</v>
      </c>
      <c r="BK397" s="200">
        <f>ROUND(I397*H397,2)</f>
        <v>0</v>
      </c>
      <c r="BL397" s="18" t="s">
        <v>127</v>
      </c>
      <c r="BM397" s="199" t="s">
        <v>439</v>
      </c>
    </row>
    <row r="398" spans="1:47" s="2" customFormat="1" ht="107.25">
      <c r="A398" s="35"/>
      <c r="B398" s="36"/>
      <c r="C398" s="37"/>
      <c r="D398" s="201" t="s">
        <v>129</v>
      </c>
      <c r="E398" s="37"/>
      <c r="F398" s="202" t="s">
        <v>434</v>
      </c>
      <c r="G398" s="37"/>
      <c r="H398" s="37"/>
      <c r="I398" s="109"/>
      <c r="J398" s="37"/>
      <c r="K398" s="37"/>
      <c r="L398" s="40"/>
      <c r="M398" s="203"/>
      <c r="N398" s="204"/>
      <c r="O398" s="65"/>
      <c r="P398" s="65"/>
      <c r="Q398" s="65"/>
      <c r="R398" s="65"/>
      <c r="S398" s="65"/>
      <c r="T398" s="66"/>
      <c r="U398" s="35"/>
      <c r="V398" s="35"/>
      <c r="W398" s="35"/>
      <c r="X398" s="35"/>
      <c r="Y398" s="35"/>
      <c r="Z398" s="35"/>
      <c r="AA398" s="35"/>
      <c r="AB398" s="35"/>
      <c r="AC398" s="35"/>
      <c r="AD398" s="35"/>
      <c r="AE398" s="35"/>
      <c r="AT398" s="18" t="s">
        <v>129</v>
      </c>
      <c r="AU398" s="18" t="s">
        <v>83</v>
      </c>
    </row>
    <row r="399" spans="2:51" s="14" customFormat="1" ht="11.25">
      <c r="B399" s="215"/>
      <c r="C399" s="216"/>
      <c r="D399" s="201" t="s">
        <v>131</v>
      </c>
      <c r="E399" s="217" t="s">
        <v>19</v>
      </c>
      <c r="F399" s="218" t="s">
        <v>440</v>
      </c>
      <c r="G399" s="216"/>
      <c r="H399" s="219">
        <v>8</v>
      </c>
      <c r="I399" s="220"/>
      <c r="J399" s="216"/>
      <c r="K399" s="216"/>
      <c r="L399" s="221"/>
      <c r="M399" s="222"/>
      <c r="N399" s="223"/>
      <c r="O399" s="223"/>
      <c r="P399" s="223"/>
      <c r="Q399" s="223"/>
      <c r="R399" s="223"/>
      <c r="S399" s="223"/>
      <c r="T399" s="224"/>
      <c r="AT399" s="225" t="s">
        <v>131</v>
      </c>
      <c r="AU399" s="225" t="s">
        <v>83</v>
      </c>
      <c r="AV399" s="14" t="s">
        <v>83</v>
      </c>
      <c r="AW399" s="14" t="s">
        <v>33</v>
      </c>
      <c r="AX399" s="14" t="s">
        <v>80</v>
      </c>
      <c r="AY399" s="225" t="s">
        <v>120</v>
      </c>
    </row>
    <row r="400" spans="1:65" s="2" customFormat="1" ht="16.5" customHeight="1">
      <c r="A400" s="35"/>
      <c r="B400" s="36"/>
      <c r="C400" s="188" t="s">
        <v>441</v>
      </c>
      <c r="D400" s="188" t="s">
        <v>122</v>
      </c>
      <c r="E400" s="189" t="s">
        <v>442</v>
      </c>
      <c r="F400" s="190" t="s">
        <v>443</v>
      </c>
      <c r="G400" s="191" t="s">
        <v>421</v>
      </c>
      <c r="H400" s="192">
        <v>28</v>
      </c>
      <c r="I400" s="193"/>
      <c r="J400" s="194">
        <f>ROUND(I400*H400,2)</f>
        <v>0</v>
      </c>
      <c r="K400" s="190" t="s">
        <v>126</v>
      </c>
      <c r="L400" s="40"/>
      <c r="M400" s="195" t="s">
        <v>19</v>
      </c>
      <c r="N400" s="196" t="s">
        <v>43</v>
      </c>
      <c r="O400" s="65"/>
      <c r="P400" s="197">
        <f>O400*H400</f>
        <v>0</v>
      </c>
      <c r="Q400" s="197">
        <v>0</v>
      </c>
      <c r="R400" s="197">
        <f>Q400*H400</f>
        <v>0</v>
      </c>
      <c r="S400" s="197">
        <v>0</v>
      </c>
      <c r="T400" s="198">
        <f>S400*H400</f>
        <v>0</v>
      </c>
      <c r="U400" s="35"/>
      <c r="V400" s="35"/>
      <c r="W400" s="35"/>
      <c r="X400" s="35"/>
      <c r="Y400" s="35"/>
      <c r="Z400" s="35"/>
      <c r="AA400" s="35"/>
      <c r="AB400" s="35"/>
      <c r="AC400" s="35"/>
      <c r="AD400" s="35"/>
      <c r="AE400" s="35"/>
      <c r="AR400" s="199" t="s">
        <v>127</v>
      </c>
      <c r="AT400" s="199" t="s">
        <v>122</v>
      </c>
      <c r="AU400" s="199" t="s">
        <v>83</v>
      </c>
      <c r="AY400" s="18" t="s">
        <v>120</v>
      </c>
      <c r="BE400" s="200">
        <f>IF(N400="základní",J400,0)</f>
        <v>0</v>
      </c>
      <c r="BF400" s="200">
        <f>IF(N400="snížená",J400,0)</f>
        <v>0</v>
      </c>
      <c r="BG400" s="200">
        <f>IF(N400="zákl. přenesená",J400,0)</f>
        <v>0</v>
      </c>
      <c r="BH400" s="200">
        <f>IF(N400="sníž. přenesená",J400,0)</f>
        <v>0</v>
      </c>
      <c r="BI400" s="200">
        <f>IF(N400="nulová",J400,0)</f>
        <v>0</v>
      </c>
      <c r="BJ400" s="18" t="s">
        <v>80</v>
      </c>
      <c r="BK400" s="200">
        <f>ROUND(I400*H400,2)</f>
        <v>0</v>
      </c>
      <c r="BL400" s="18" t="s">
        <v>127</v>
      </c>
      <c r="BM400" s="199" t="s">
        <v>444</v>
      </c>
    </row>
    <row r="401" spans="1:47" s="2" customFormat="1" ht="97.5">
      <c r="A401" s="35"/>
      <c r="B401" s="36"/>
      <c r="C401" s="37"/>
      <c r="D401" s="201" t="s">
        <v>129</v>
      </c>
      <c r="E401" s="37"/>
      <c r="F401" s="202" t="s">
        <v>445</v>
      </c>
      <c r="G401" s="37"/>
      <c r="H401" s="37"/>
      <c r="I401" s="109"/>
      <c r="J401" s="37"/>
      <c r="K401" s="37"/>
      <c r="L401" s="40"/>
      <c r="M401" s="203"/>
      <c r="N401" s="204"/>
      <c r="O401" s="65"/>
      <c r="P401" s="65"/>
      <c r="Q401" s="65"/>
      <c r="R401" s="65"/>
      <c r="S401" s="65"/>
      <c r="T401" s="66"/>
      <c r="U401" s="35"/>
      <c r="V401" s="35"/>
      <c r="W401" s="35"/>
      <c r="X401" s="35"/>
      <c r="Y401" s="35"/>
      <c r="Z401" s="35"/>
      <c r="AA401" s="35"/>
      <c r="AB401" s="35"/>
      <c r="AC401" s="35"/>
      <c r="AD401" s="35"/>
      <c r="AE401" s="35"/>
      <c r="AT401" s="18" t="s">
        <v>129</v>
      </c>
      <c r="AU401" s="18" t="s">
        <v>83</v>
      </c>
    </row>
    <row r="402" spans="2:51" s="13" customFormat="1" ht="11.25">
      <c r="B402" s="205"/>
      <c r="C402" s="206"/>
      <c r="D402" s="201" t="s">
        <v>131</v>
      </c>
      <c r="E402" s="207" t="s">
        <v>19</v>
      </c>
      <c r="F402" s="208" t="s">
        <v>446</v>
      </c>
      <c r="G402" s="206"/>
      <c r="H402" s="207" t="s">
        <v>19</v>
      </c>
      <c r="I402" s="209"/>
      <c r="J402" s="206"/>
      <c r="K402" s="206"/>
      <c r="L402" s="210"/>
      <c r="M402" s="211"/>
      <c r="N402" s="212"/>
      <c r="O402" s="212"/>
      <c r="P402" s="212"/>
      <c r="Q402" s="212"/>
      <c r="R402" s="212"/>
      <c r="S402" s="212"/>
      <c r="T402" s="213"/>
      <c r="AT402" s="214" t="s">
        <v>131</v>
      </c>
      <c r="AU402" s="214" t="s">
        <v>83</v>
      </c>
      <c r="AV402" s="13" t="s">
        <v>80</v>
      </c>
      <c r="AW402" s="13" t="s">
        <v>33</v>
      </c>
      <c r="AX402" s="13" t="s">
        <v>72</v>
      </c>
      <c r="AY402" s="214" t="s">
        <v>120</v>
      </c>
    </row>
    <row r="403" spans="2:51" s="14" customFormat="1" ht="11.25">
      <c r="B403" s="215"/>
      <c r="C403" s="216"/>
      <c r="D403" s="201" t="s">
        <v>131</v>
      </c>
      <c r="E403" s="217" t="s">
        <v>19</v>
      </c>
      <c r="F403" s="218" t="s">
        <v>447</v>
      </c>
      <c r="G403" s="216"/>
      <c r="H403" s="219">
        <v>28</v>
      </c>
      <c r="I403" s="220"/>
      <c r="J403" s="216"/>
      <c r="K403" s="216"/>
      <c r="L403" s="221"/>
      <c r="M403" s="222"/>
      <c r="N403" s="223"/>
      <c r="O403" s="223"/>
      <c r="P403" s="223"/>
      <c r="Q403" s="223"/>
      <c r="R403" s="223"/>
      <c r="S403" s="223"/>
      <c r="T403" s="224"/>
      <c r="AT403" s="225" t="s">
        <v>131</v>
      </c>
      <c r="AU403" s="225" t="s">
        <v>83</v>
      </c>
      <c r="AV403" s="14" t="s">
        <v>83</v>
      </c>
      <c r="AW403" s="14" t="s">
        <v>33</v>
      </c>
      <c r="AX403" s="14" t="s">
        <v>80</v>
      </c>
      <c r="AY403" s="225" t="s">
        <v>120</v>
      </c>
    </row>
    <row r="404" spans="1:65" s="2" customFormat="1" ht="16.5" customHeight="1">
      <c r="A404" s="35"/>
      <c r="B404" s="36"/>
      <c r="C404" s="237" t="s">
        <v>448</v>
      </c>
      <c r="D404" s="237" t="s">
        <v>232</v>
      </c>
      <c r="E404" s="238" t="s">
        <v>449</v>
      </c>
      <c r="F404" s="239" t="s">
        <v>450</v>
      </c>
      <c r="G404" s="240" t="s">
        <v>421</v>
      </c>
      <c r="H404" s="241">
        <v>28</v>
      </c>
      <c r="I404" s="242"/>
      <c r="J404" s="243">
        <f>ROUND(I404*H404,2)</f>
        <v>0</v>
      </c>
      <c r="K404" s="239" t="s">
        <v>19</v>
      </c>
      <c r="L404" s="244"/>
      <c r="M404" s="245" t="s">
        <v>19</v>
      </c>
      <c r="N404" s="246" t="s">
        <v>43</v>
      </c>
      <c r="O404" s="65"/>
      <c r="P404" s="197">
        <f>O404*H404</f>
        <v>0</v>
      </c>
      <c r="Q404" s="197">
        <v>0.0021</v>
      </c>
      <c r="R404" s="197">
        <f>Q404*H404</f>
        <v>0.0588</v>
      </c>
      <c r="S404" s="197">
        <v>0</v>
      </c>
      <c r="T404" s="198">
        <f>S404*H404</f>
        <v>0</v>
      </c>
      <c r="U404" s="35"/>
      <c r="V404" s="35"/>
      <c r="W404" s="35"/>
      <c r="X404" s="35"/>
      <c r="Y404" s="35"/>
      <c r="Z404" s="35"/>
      <c r="AA404" s="35"/>
      <c r="AB404" s="35"/>
      <c r="AC404" s="35"/>
      <c r="AD404" s="35"/>
      <c r="AE404" s="35"/>
      <c r="AR404" s="199" t="s">
        <v>191</v>
      </c>
      <c r="AT404" s="199" t="s">
        <v>232</v>
      </c>
      <c r="AU404" s="199" t="s">
        <v>83</v>
      </c>
      <c r="AY404" s="18" t="s">
        <v>120</v>
      </c>
      <c r="BE404" s="200">
        <f>IF(N404="základní",J404,0)</f>
        <v>0</v>
      </c>
      <c r="BF404" s="200">
        <f>IF(N404="snížená",J404,0)</f>
        <v>0</v>
      </c>
      <c r="BG404" s="200">
        <f>IF(N404="zákl. přenesená",J404,0)</f>
        <v>0</v>
      </c>
      <c r="BH404" s="200">
        <f>IF(N404="sníž. přenesená",J404,0)</f>
        <v>0</v>
      </c>
      <c r="BI404" s="200">
        <f>IF(N404="nulová",J404,0)</f>
        <v>0</v>
      </c>
      <c r="BJ404" s="18" t="s">
        <v>80</v>
      </c>
      <c r="BK404" s="200">
        <f>ROUND(I404*H404,2)</f>
        <v>0</v>
      </c>
      <c r="BL404" s="18" t="s">
        <v>127</v>
      </c>
      <c r="BM404" s="199" t="s">
        <v>451</v>
      </c>
    </row>
    <row r="405" spans="1:65" s="2" customFormat="1" ht="16.5" customHeight="1">
      <c r="A405" s="35"/>
      <c r="B405" s="36"/>
      <c r="C405" s="188" t="s">
        <v>452</v>
      </c>
      <c r="D405" s="188" t="s">
        <v>122</v>
      </c>
      <c r="E405" s="189" t="s">
        <v>453</v>
      </c>
      <c r="F405" s="190" t="s">
        <v>454</v>
      </c>
      <c r="G405" s="191" t="s">
        <v>421</v>
      </c>
      <c r="H405" s="192">
        <v>196</v>
      </c>
      <c r="I405" s="193"/>
      <c r="J405" s="194">
        <f>ROUND(I405*H405,2)</f>
        <v>0</v>
      </c>
      <c r="K405" s="190" t="s">
        <v>126</v>
      </c>
      <c r="L405" s="40"/>
      <c r="M405" s="195" t="s">
        <v>19</v>
      </c>
      <c r="N405" s="196" t="s">
        <v>43</v>
      </c>
      <c r="O405" s="65"/>
      <c r="P405" s="197">
        <f>O405*H405</f>
        <v>0</v>
      </c>
      <c r="Q405" s="197">
        <v>0.00036</v>
      </c>
      <c r="R405" s="197">
        <f>Q405*H405</f>
        <v>0.07056</v>
      </c>
      <c r="S405" s="197">
        <v>0</v>
      </c>
      <c r="T405" s="198">
        <f>S405*H405</f>
        <v>0</v>
      </c>
      <c r="U405" s="35"/>
      <c r="V405" s="35"/>
      <c r="W405" s="35"/>
      <c r="X405" s="35"/>
      <c r="Y405" s="35"/>
      <c r="Z405" s="35"/>
      <c r="AA405" s="35"/>
      <c r="AB405" s="35"/>
      <c r="AC405" s="35"/>
      <c r="AD405" s="35"/>
      <c r="AE405" s="35"/>
      <c r="AR405" s="199" t="s">
        <v>127</v>
      </c>
      <c r="AT405" s="199" t="s">
        <v>122</v>
      </c>
      <c r="AU405" s="199" t="s">
        <v>83</v>
      </c>
      <c r="AY405" s="18" t="s">
        <v>120</v>
      </c>
      <c r="BE405" s="200">
        <f>IF(N405="základní",J405,0)</f>
        <v>0</v>
      </c>
      <c r="BF405" s="200">
        <f>IF(N405="snížená",J405,0)</f>
        <v>0</v>
      </c>
      <c r="BG405" s="200">
        <f>IF(N405="zákl. přenesená",J405,0)</f>
        <v>0</v>
      </c>
      <c r="BH405" s="200">
        <f>IF(N405="sníž. přenesená",J405,0)</f>
        <v>0</v>
      </c>
      <c r="BI405" s="200">
        <f>IF(N405="nulová",J405,0)</f>
        <v>0</v>
      </c>
      <c r="BJ405" s="18" t="s">
        <v>80</v>
      </c>
      <c r="BK405" s="200">
        <f>ROUND(I405*H405,2)</f>
        <v>0</v>
      </c>
      <c r="BL405" s="18" t="s">
        <v>127</v>
      </c>
      <c r="BM405" s="199" t="s">
        <v>455</v>
      </c>
    </row>
    <row r="406" spans="1:47" s="2" customFormat="1" ht="97.5">
      <c r="A406" s="35"/>
      <c r="B406" s="36"/>
      <c r="C406" s="37"/>
      <c r="D406" s="201" t="s">
        <v>129</v>
      </c>
      <c r="E406" s="37"/>
      <c r="F406" s="202" t="s">
        <v>445</v>
      </c>
      <c r="G406" s="37"/>
      <c r="H406" s="37"/>
      <c r="I406" s="109"/>
      <c r="J406" s="37"/>
      <c r="K406" s="37"/>
      <c r="L406" s="40"/>
      <c r="M406" s="203"/>
      <c r="N406" s="204"/>
      <c r="O406" s="65"/>
      <c r="P406" s="65"/>
      <c r="Q406" s="65"/>
      <c r="R406" s="65"/>
      <c r="S406" s="65"/>
      <c r="T406" s="66"/>
      <c r="U406" s="35"/>
      <c r="V406" s="35"/>
      <c r="W406" s="35"/>
      <c r="X406" s="35"/>
      <c r="Y406" s="35"/>
      <c r="Z406" s="35"/>
      <c r="AA406" s="35"/>
      <c r="AB406" s="35"/>
      <c r="AC406" s="35"/>
      <c r="AD406" s="35"/>
      <c r="AE406" s="35"/>
      <c r="AT406" s="18" t="s">
        <v>129</v>
      </c>
      <c r="AU406" s="18" t="s">
        <v>83</v>
      </c>
    </row>
    <row r="407" spans="2:51" s="13" customFormat="1" ht="11.25">
      <c r="B407" s="205"/>
      <c r="C407" s="206"/>
      <c r="D407" s="201" t="s">
        <v>131</v>
      </c>
      <c r="E407" s="207" t="s">
        <v>19</v>
      </c>
      <c r="F407" s="208" t="s">
        <v>456</v>
      </c>
      <c r="G407" s="206"/>
      <c r="H407" s="207" t="s">
        <v>19</v>
      </c>
      <c r="I407" s="209"/>
      <c r="J407" s="206"/>
      <c r="K407" s="206"/>
      <c r="L407" s="210"/>
      <c r="M407" s="211"/>
      <c r="N407" s="212"/>
      <c r="O407" s="212"/>
      <c r="P407" s="212"/>
      <c r="Q407" s="212"/>
      <c r="R407" s="212"/>
      <c r="S407" s="212"/>
      <c r="T407" s="213"/>
      <c r="AT407" s="214" t="s">
        <v>131</v>
      </c>
      <c r="AU407" s="214" t="s">
        <v>83</v>
      </c>
      <c r="AV407" s="13" t="s">
        <v>80</v>
      </c>
      <c r="AW407" s="13" t="s">
        <v>33</v>
      </c>
      <c r="AX407" s="13" t="s">
        <v>72</v>
      </c>
      <c r="AY407" s="214" t="s">
        <v>120</v>
      </c>
    </row>
    <row r="408" spans="2:51" s="14" customFormat="1" ht="11.25">
      <c r="B408" s="215"/>
      <c r="C408" s="216"/>
      <c r="D408" s="201" t="s">
        <v>131</v>
      </c>
      <c r="E408" s="217" t="s">
        <v>19</v>
      </c>
      <c r="F408" s="218" t="s">
        <v>457</v>
      </c>
      <c r="G408" s="216"/>
      <c r="H408" s="219">
        <v>196</v>
      </c>
      <c r="I408" s="220"/>
      <c r="J408" s="216"/>
      <c r="K408" s="216"/>
      <c r="L408" s="221"/>
      <c r="M408" s="222"/>
      <c r="N408" s="223"/>
      <c r="O408" s="223"/>
      <c r="P408" s="223"/>
      <c r="Q408" s="223"/>
      <c r="R408" s="223"/>
      <c r="S408" s="223"/>
      <c r="T408" s="224"/>
      <c r="AT408" s="225" t="s">
        <v>131</v>
      </c>
      <c r="AU408" s="225" t="s">
        <v>83</v>
      </c>
      <c r="AV408" s="14" t="s">
        <v>83</v>
      </c>
      <c r="AW408" s="14" t="s">
        <v>33</v>
      </c>
      <c r="AX408" s="14" t="s">
        <v>80</v>
      </c>
      <c r="AY408" s="225" t="s">
        <v>120</v>
      </c>
    </row>
    <row r="409" spans="1:65" s="2" customFormat="1" ht="16.5" customHeight="1">
      <c r="A409" s="35"/>
      <c r="B409" s="36"/>
      <c r="C409" s="237" t="s">
        <v>458</v>
      </c>
      <c r="D409" s="237" t="s">
        <v>232</v>
      </c>
      <c r="E409" s="238" t="s">
        <v>459</v>
      </c>
      <c r="F409" s="239" t="s">
        <v>460</v>
      </c>
      <c r="G409" s="240" t="s">
        <v>421</v>
      </c>
      <c r="H409" s="241">
        <v>196</v>
      </c>
      <c r="I409" s="242"/>
      <c r="J409" s="243">
        <f>ROUND(I409*H409,2)</f>
        <v>0</v>
      </c>
      <c r="K409" s="239" t="s">
        <v>126</v>
      </c>
      <c r="L409" s="244"/>
      <c r="M409" s="245" t="s">
        <v>19</v>
      </c>
      <c r="N409" s="246" t="s">
        <v>43</v>
      </c>
      <c r="O409" s="65"/>
      <c r="P409" s="197">
        <f>O409*H409</f>
        <v>0</v>
      </c>
      <c r="Q409" s="197">
        <v>0.0025</v>
      </c>
      <c r="R409" s="197">
        <f>Q409*H409</f>
        <v>0.49</v>
      </c>
      <c r="S409" s="197">
        <v>0</v>
      </c>
      <c r="T409" s="198">
        <f>S409*H409</f>
        <v>0</v>
      </c>
      <c r="U409" s="35"/>
      <c r="V409" s="35"/>
      <c r="W409" s="35"/>
      <c r="X409" s="35"/>
      <c r="Y409" s="35"/>
      <c r="Z409" s="35"/>
      <c r="AA409" s="35"/>
      <c r="AB409" s="35"/>
      <c r="AC409" s="35"/>
      <c r="AD409" s="35"/>
      <c r="AE409" s="35"/>
      <c r="AR409" s="199" t="s">
        <v>191</v>
      </c>
      <c r="AT409" s="199" t="s">
        <v>232</v>
      </c>
      <c r="AU409" s="199" t="s">
        <v>83</v>
      </c>
      <c r="AY409" s="18" t="s">
        <v>120</v>
      </c>
      <c r="BE409" s="200">
        <f>IF(N409="základní",J409,0)</f>
        <v>0</v>
      </c>
      <c r="BF409" s="200">
        <f>IF(N409="snížená",J409,0)</f>
        <v>0</v>
      </c>
      <c r="BG409" s="200">
        <f>IF(N409="zákl. přenesená",J409,0)</f>
        <v>0</v>
      </c>
      <c r="BH409" s="200">
        <f>IF(N409="sníž. přenesená",J409,0)</f>
        <v>0</v>
      </c>
      <c r="BI409" s="200">
        <f>IF(N409="nulová",J409,0)</f>
        <v>0</v>
      </c>
      <c r="BJ409" s="18" t="s">
        <v>80</v>
      </c>
      <c r="BK409" s="200">
        <f>ROUND(I409*H409,2)</f>
        <v>0</v>
      </c>
      <c r="BL409" s="18" t="s">
        <v>127</v>
      </c>
      <c r="BM409" s="199" t="s">
        <v>461</v>
      </c>
    </row>
    <row r="410" spans="1:65" s="2" customFormat="1" ht="16.5" customHeight="1">
      <c r="A410" s="35"/>
      <c r="B410" s="36"/>
      <c r="C410" s="188" t="s">
        <v>462</v>
      </c>
      <c r="D410" s="188" t="s">
        <v>122</v>
      </c>
      <c r="E410" s="189" t="s">
        <v>463</v>
      </c>
      <c r="F410" s="190" t="s">
        <v>464</v>
      </c>
      <c r="G410" s="191" t="s">
        <v>421</v>
      </c>
      <c r="H410" s="192">
        <v>340</v>
      </c>
      <c r="I410" s="193"/>
      <c r="J410" s="194">
        <f>ROUND(I410*H410,2)</f>
        <v>0</v>
      </c>
      <c r="K410" s="190" t="s">
        <v>126</v>
      </c>
      <c r="L410" s="40"/>
      <c r="M410" s="195" t="s">
        <v>19</v>
      </c>
      <c r="N410" s="196" t="s">
        <v>43</v>
      </c>
      <c r="O410" s="65"/>
      <c r="P410" s="197">
        <f>O410*H410</f>
        <v>0</v>
      </c>
      <c r="Q410" s="197">
        <v>0</v>
      </c>
      <c r="R410" s="197">
        <f>Q410*H410</f>
        <v>0</v>
      </c>
      <c r="S410" s="197">
        <v>0</v>
      </c>
      <c r="T410" s="198">
        <f>S410*H410</f>
        <v>0</v>
      </c>
      <c r="U410" s="35"/>
      <c r="V410" s="35"/>
      <c r="W410" s="35"/>
      <c r="X410" s="35"/>
      <c r="Y410" s="35"/>
      <c r="Z410" s="35"/>
      <c r="AA410" s="35"/>
      <c r="AB410" s="35"/>
      <c r="AC410" s="35"/>
      <c r="AD410" s="35"/>
      <c r="AE410" s="35"/>
      <c r="AR410" s="199" t="s">
        <v>127</v>
      </c>
      <c r="AT410" s="199" t="s">
        <v>122</v>
      </c>
      <c r="AU410" s="199" t="s">
        <v>83</v>
      </c>
      <c r="AY410" s="18" t="s">
        <v>120</v>
      </c>
      <c r="BE410" s="200">
        <f>IF(N410="základní",J410,0)</f>
        <v>0</v>
      </c>
      <c r="BF410" s="200">
        <f>IF(N410="snížená",J410,0)</f>
        <v>0</v>
      </c>
      <c r="BG410" s="200">
        <f>IF(N410="zákl. přenesená",J410,0)</f>
        <v>0</v>
      </c>
      <c r="BH410" s="200">
        <f>IF(N410="sníž. přenesená",J410,0)</f>
        <v>0</v>
      </c>
      <c r="BI410" s="200">
        <f>IF(N410="nulová",J410,0)</f>
        <v>0</v>
      </c>
      <c r="BJ410" s="18" t="s">
        <v>80</v>
      </c>
      <c r="BK410" s="200">
        <f>ROUND(I410*H410,2)</f>
        <v>0</v>
      </c>
      <c r="BL410" s="18" t="s">
        <v>127</v>
      </c>
      <c r="BM410" s="199" t="s">
        <v>465</v>
      </c>
    </row>
    <row r="411" spans="1:47" s="2" customFormat="1" ht="97.5">
      <c r="A411" s="35"/>
      <c r="B411" s="36"/>
      <c r="C411" s="37"/>
      <c r="D411" s="201" t="s">
        <v>129</v>
      </c>
      <c r="E411" s="37"/>
      <c r="F411" s="202" t="s">
        <v>445</v>
      </c>
      <c r="G411" s="37"/>
      <c r="H411" s="37"/>
      <c r="I411" s="109"/>
      <c r="J411" s="37"/>
      <c r="K411" s="37"/>
      <c r="L411" s="40"/>
      <c r="M411" s="203"/>
      <c r="N411" s="204"/>
      <c r="O411" s="65"/>
      <c r="P411" s="65"/>
      <c r="Q411" s="65"/>
      <c r="R411" s="65"/>
      <c r="S411" s="65"/>
      <c r="T411" s="66"/>
      <c r="U411" s="35"/>
      <c r="V411" s="35"/>
      <c r="W411" s="35"/>
      <c r="X411" s="35"/>
      <c r="Y411" s="35"/>
      <c r="Z411" s="35"/>
      <c r="AA411" s="35"/>
      <c r="AB411" s="35"/>
      <c r="AC411" s="35"/>
      <c r="AD411" s="35"/>
      <c r="AE411" s="35"/>
      <c r="AT411" s="18" t="s">
        <v>129</v>
      </c>
      <c r="AU411" s="18" t="s">
        <v>83</v>
      </c>
    </row>
    <row r="412" spans="2:51" s="13" customFormat="1" ht="11.25">
      <c r="B412" s="205"/>
      <c r="C412" s="206"/>
      <c r="D412" s="201" t="s">
        <v>131</v>
      </c>
      <c r="E412" s="207" t="s">
        <v>19</v>
      </c>
      <c r="F412" s="208" t="s">
        <v>456</v>
      </c>
      <c r="G412" s="206"/>
      <c r="H412" s="207" t="s">
        <v>19</v>
      </c>
      <c r="I412" s="209"/>
      <c r="J412" s="206"/>
      <c r="K412" s="206"/>
      <c r="L412" s="210"/>
      <c r="M412" s="211"/>
      <c r="N412" s="212"/>
      <c r="O412" s="212"/>
      <c r="P412" s="212"/>
      <c r="Q412" s="212"/>
      <c r="R412" s="212"/>
      <c r="S412" s="212"/>
      <c r="T412" s="213"/>
      <c r="AT412" s="214" t="s">
        <v>131</v>
      </c>
      <c r="AU412" s="214" t="s">
        <v>83</v>
      </c>
      <c r="AV412" s="13" t="s">
        <v>80</v>
      </c>
      <c r="AW412" s="13" t="s">
        <v>33</v>
      </c>
      <c r="AX412" s="13" t="s">
        <v>72</v>
      </c>
      <c r="AY412" s="214" t="s">
        <v>120</v>
      </c>
    </row>
    <row r="413" spans="2:51" s="14" customFormat="1" ht="11.25">
      <c r="B413" s="215"/>
      <c r="C413" s="216"/>
      <c r="D413" s="201" t="s">
        <v>131</v>
      </c>
      <c r="E413" s="217" t="s">
        <v>19</v>
      </c>
      <c r="F413" s="218" t="s">
        <v>466</v>
      </c>
      <c r="G413" s="216"/>
      <c r="H413" s="219">
        <v>340</v>
      </c>
      <c r="I413" s="220"/>
      <c r="J413" s="216"/>
      <c r="K413" s="216"/>
      <c r="L413" s="221"/>
      <c r="M413" s="222"/>
      <c r="N413" s="223"/>
      <c r="O413" s="223"/>
      <c r="P413" s="223"/>
      <c r="Q413" s="223"/>
      <c r="R413" s="223"/>
      <c r="S413" s="223"/>
      <c r="T413" s="224"/>
      <c r="AT413" s="225" t="s">
        <v>131</v>
      </c>
      <c r="AU413" s="225" t="s">
        <v>83</v>
      </c>
      <c r="AV413" s="14" t="s">
        <v>83</v>
      </c>
      <c r="AW413" s="14" t="s">
        <v>33</v>
      </c>
      <c r="AX413" s="14" t="s">
        <v>80</v>
      </c>
      <c r="AY413" s="225" t="s">
        <v>120</v>
      </c>
    </row>
    <row r="414" spans="1:65" s="2" customFormat="1" ht="16.5" customHeight="1">
      <c r="A414" s="35"/>
      <c r="B414" s="36"/>
      <c r="C414" s="237" t="s">
        <v>467</v>
      </c>
      <c r="D414" s="237" t="s">
        <v>232</v>
      </c>
      <c r="E414" s="238" t="s">
        <v>468</v>
      </c>
      <c r="F414" s="239" t="s">
        <v>469</v>
      </c>
      <c r="G414" s="240" t="s">
        <v>421</v>
      </c>
      <c r="H414" s="241">
        <v>340</v>
      </c>
      <c r="I414" s="242"/>
      <c r="J414" s="243">
        <f>ROUND(I414*H414,2)</f>
        <v>0</v>
      </c>
      <c r="K414" s="239" t="s">
        <v>126</v>
      </c>
      <c r="L414" s="244"/>
      <c r="M414" s="245" t="s">
        <v>19</v>
      </c>
      <c r="N414" s="246" t="s">
        <v>43</v>
      </c>
      <c r="O414" s="65"/>
      <c r="P414" s="197">
        <f>O414*H414</f>
        <v>0</v>
      </c>
      <c r="Q414" s="197">
        <v>0.00145</v>
      </c>
      <c r="R414" s="197">
        <f>Q414*H414</f>
        <v>0.493</v>
      </c>
      <c r="S414" s="197">
        <v>0</v>
      </c>
      <c r="T414" s="198">
        <f>S414*H414</f>
        <v>0</v>
      </c>
      <c r="U414" s="35"/>
      <c r="V414" s="35"/>
      <c r="W414" s="35"/>
      <c r="X414" s="35"/>
      <c r="Y414" s="35"/>
      <c r="Z414" s="35"/>
      <c r="AA414" s="35"/>
      <c r="AB414" s="35"/>
      <c r="AC414" s="35"/>
      <c r="AD414" s="35"/>
      <c r="AE414" s="35"/>
      <c r="AR414" s="199" t="s">
        <v>191</v>
      </c>
      <c r="AT414" s="199" t="s">
        <v>232</v>
      </c>
      <c r="AU414" s="199" t="s">
        <v>83</v>
      </c>
      <c r="AY414" s="18" t="s">
        <v>120</v>
      </c>
      <c r="BE414" s="200">
        <f>IF(N414="základní",J414,0)</f>
        <v>0</v>
      </c>
      <c r="BF414" s="200">
        <f>IF(N414="snížená",J414,0)</f>
        <v>0</v>
      </c>
      <c r="BG414" s="200">
        <f>IF(N414="zákl. přenesená",J414,0)</f>
        <v>0</v>
      </c>
      <c r="BH414" s="200">
        <f>IF(N414="sníž. přenesená",J414,0)</f>
        <v>0</v>
      </c>
      <c r="BI414" s="200">
        <f>IF(N414="nulová",J414,0)</f>
        <v>0</v>
      </c>
      <c r="BJ414" s="18" t="s">
        <v>80</v>
      </c>
      <c r="BK414" s="200">
        <f>ROUND(I414*H414,2)</f>
        <v>0</v>
      </c>
      <c r="BL414" s="18" t="s">
        <v>127</v>
      </c>
      <c r="BM414" s="199" t="s">
        <v>470</v>
      </c>
    </row>
    <row r="415" spans="1:65" s="2" customFormat="1" ht="16.5" customHeight="1">
      <c r="A415" s="35"/>
      <c r="B415" s="36"/>
      <c r="C415" s="188" t="s">
        <v>471</v>
      </c>
      <c r="D415" s="188" t="s">
        <v>122</v>
      </c>
      <c r="E415" s="189" t="s">
        <v>472</v>
      </c>
      <c r="F415" s="190" t="s">
        <v>473</v>
      </c>
      <c r="G415" s="191" t="s">
        <v>421</v>
      </c>
      <c r="H415" s="192">
        <v>24</v>
      </c>
      <c r="I415" s="193"/>
      <c r="J415" s="194">
        <f>ROUND(I415*H415,2)</f>
        <v>0</v>
      </c>
      <c r="K415" s="190" t="s">
        <v>126</v>
      </c>
      <c r="L415" s="40"/>
      <c r="M415" s="195" t="s">
        <v>19</v>
      </c>
      <c r="N415" s="196" t="s">
        <v>43</v>
      </c>
      <c r="O415" s="65"/>
      <c r="P415" s="197">
        <f>O415*H415</f>
        <v>0</v>
      </c>
      <c r="Q415" s="197">
        <v>0</v>
      </c>
      <c r="R415" s="197">
        <f>Q415*H415</f>
        <v>0</v>
      </c>
      <c r="S415" s="197">
        <v>0</v>
      </c>
      <c r="T415" s="198">
        <f>S415*H415</f>
        <v>0</v>
      </c>
      <c r="U415" s="35"/>
      <c r="V415" s="35"/>
      <c r="W415" s="35"/>
      <c r="X415" s="35"/>
      <c r="Y415" s="35"/>
      <c r="Z415" s="35"/>
      <c r="AA415" s="35"/>
      <c r="AB415" s="35"/>
      <c r="AC415" s="35"/>
      <c r="AD415" s="35"/>
      <c r="AE415" s="35"/>
      <c r="AR415" s="199" t="s">
        <v>127</v>
      </c>
      <c r="AT415" s="199" t="s">
        <v>122</v>
      </c>
      <c r="AU415" s="199" t="s">
        <v>83</v>
      </c>
      <c r="AY415" s="18" t="s">
        <v>120</v>
      </c>
      <c r="BE415" s="200">
        <f>IF(N415="základní",J415,0)</f>
        <v>0</v>
      </c>
      <c r="BF415" s="200">
        <f>IF(N415="snížená",J415,0)</f>
        <v>0</v>
      </c>
      <c r="BG415" s="200">
        <f>IF(N415="zákl. přenesená",J415,0)</f>
        <v>0</v>
      </c>
      <c r="BH415" s="200">
        <f>IF(N415="sníž. přenesená",J415,0)</f>
        <v>0</v>
      </c>
      <c r="BI415" s="200">
        <f>IF(N415="nulová",J415,0)</f>
        <v>0</v>
      </c>
      <c r="BJ415" s="18" t="s">
        <v>80</v>
      </c>
      <c r="BK415" s="200">
        <f>ROUND(I415*H415,2)</f>
        <v>0</v>
      </c>
      <c r="BL415" s="18" t="s">
        <v>127</v>
      </c>
      <c r="BM415" s="199" t="s">
        <v>474</v>
      </c>
    </row>
    <row r="416" spans="1:47" s="2" customFormat="1" ht="29.25">
      <c r="A416" s="35"/>
      <c r="B416" s="36"/>
      <c r="C416" s="37"/>
      <c r="D416" s="201" t="s">
        <v>129</v>
      </c>
      <c r="E416" s="37"/>
      <c r="F416" s="202" t="s">
        <v>475</v>
      </c>
      <c r="G416" s="37"/>
      <c r="H416" s="37"/>
      <c r="I416" s="109"/>
      <c r="J416" s="37"/>
      <c r="K416" s="37"/>
      <c r="L416" s="40"/>
      <c r="M416" s="203"/>
      <c r="N416" s="204"/>
      <c r="O416" s="65"/>
      <c r="P416" s="65"/>
      <c r="Q416" s="65"/>
      <c r="R416" s="65"/>
      <c r="S416" s="65"/>
      <c r="T416" s="66"/>
      <c r="U416" s="35"/>
      <c r="V416" s="35"/>
      <c r="W416" s="35"/>
      <c r="X416" s="35"/>
      <c r="Y416" s="35"/>
      <c r="Z416" s="35"/>
      <c r="AA416" s="35"/>
      <c r="AB416" s="35"/>
      <c r="AC416" s="35"/>
      <c r="AD416" s="35"/>
      <c r="AE416" s="35"/>
      <c r="AT416" s="18" t="s">
        <v>129</v>
      </c>
      <c r="AU416" s="18" t="s">
        <v>83</v>
      </c>
    </row>
    <row r="417" spans="2:51" s="13" customFormat="1" ht="11.25">
      <c r="B417" s="205"/>
      <c r="C417" s="206"/>
      <c r="D417" s="201" t="s">
        <v>131</v>
      </c>
      <c r="E417" s="207" t="s">
        <v>19</v>
      </c>
      <c r="F417" s="208" t="s">
        <v>476</v>
      </c>
      <c r="G417" s="206"/>
      <c r="H417" s="207" t="s">
        <v>19</v>
      </c>
      <c r="I417" s="209"/>
      <c r="J417" s="206"/>
      <c r="K417" s="206"/>
      <c r="L417" s="210"/>
      <c r="M417" s="211"/>
      <c r="N417" s="212"/>
      <c r="O417" s="212"/>
      <c r="P417" s="212"/>
      <c r="Q417" s="212"/>
      <c r="R417" s="212"/>
      <c r="S417" s="212"/>
      <c r="T417" s="213"/>
      <c r="AT417" s="214" t="s">
        <v>131</v>
      </c>
      <c r="AU417" s="214" t="s">
        <v>83</v>
      </c>
      <c r="AV417" s="13" t="s">
        <v>80</v>
      </c>
      <c r="AW417" s="13" t="s">
        <v>33</v>
      </c>
      <c r="AX417" s="13" t="s">
        <v>72</v>
      </c>
      <c r="AY417" s="214" t="s">
        <v>120</v>
      </c>
    </row>
    <row r="418" spans="2:51" s="14" customFormat="1" ht="11.25">
      <c r="B418" s="215"/>
      <c r="C418" s="216"/>
      <c r="D418" s="201" t="s">
        <v>131</v>
      </c>
      <c r="E418" s="217" t="s">
        <v>19</v>
      </c>
      <c r="F418" s="218" t="s">
        <v>477</v>
      </c>
      <c r="G418" s="216"/>
      <c r="H418" s="219">
        <v>5</v>
      </c>
      <c r="I418" s="220"/>
      <c r="J418" s="216"/>
      <c r="K418" s="216"/>
      <c r="L418" s="221"/>
      <c r="M418" s="222"/>
      <c r="N418" s="223"/>
      <c r="O418" s="223"/>
      <c r="P418" s="223"/>
      <c r="Q418" s="223"/>
      <c r="R418" s="223"/>
      <c r="S418" s="223"/>
      <c r="T418" s="224"/>
      <c r="AT418" s="225" t="s">
        <v>131</v>
      </c>
      <c r="AU418" s="225" t="s">
        <v>83</v>
      </c>
      <c r="AV418" s="14" t="s">
        <v>83</v>
      </c>
      <c r="AW418" s="14" t="s">
        <v>33</v>
      </c>
      <c r="AX418" s="14" t="s">
        <v>72</v>
      </c>
      <c r="AY418" s="225" t="s">
        <v>120</v>
      </c>
    </row>
    <row r="419" spans="2:51" s="14" customFormat="1" ht="11.25">
      <c r="B419" s="215"/>
      <c r="C419" s="216"/>
      <c r="D419" s="201" t="s">
        <v>131</v>
      </c>
      <c r="E419" s="217" t="s">
        <v>19</v>
      </c>
      <c r="F419" s="218" t="s">
        <v>478</v>
      </c>
      <c r="G419" s="216"/>
      <c r="H419" s="219">
        <v>2</v>
      </c>
      <c r="I419" s="220"/>
      <c r="J419" s="216"/>
      <c r="K419" s="216"/>
      <c r="L419" s="221"/>
      <c r="M419" s="222"/>
      <c r="N419" s="223"/>
      <c r="O419" s="223"/>
      <c r="P419" s="223"/>
      <c r="Q419" s="223"/>
      <c r="R419" s="223"/>
      <c r="S419" s="223"/>
      <c r="T419" s="224"/>
      <c r="AT419" s="225" t="s">
        <v>131</v>
      </c>
      <c r="AU419" s="225" t="s">
        <v>83</v>
      </c>
      <c r="AV419" s="14" t="s">
        <v>83</v>
      </c>
      <c r="AW419" s="14" t="s">
        <v>33</v>
      </c>
      <c r="AX419" s="14" t="s">
        <v>72</v>
      </c>
      <c r="AY419" s="225" t="s">
        <v>120</v>
      </c>
    </row>
    <row r="420" spans="2:51" s="14" customFormat="1" ht="11.25">
      <c r="B420" s="215"/>
      <c r="C420" s="216"/>
      <c r="D420" s="201" t="s">
        <v>131</v>
      </c>
      <c r="E420" s="217" t="s">
        <v>19</v>
      </c>
      <c r="F420" s="218" t="s">
        <v>479</v>
      </c>
      <c r="G420" s="216"/>
      <c r="H420" s="219">
        <v>2</v>
      </c>
      <c r="I420" s="220"/>
      <c r="J420" s="216"/>
      <c r="K420" s="216"/>
      <c r="L420" s="221"/>
      <c r="M420" s="222"/>
      <c r="N420" s="223"/>
      <c r="O420" s="223"/>
      <c r="P420" s="223"/>
      <c r="Q420" s="223"/>
      <c r="R420" s="223"/>
      <c r="S420" s="223"/>
      <c r="T420" s="224"/>
      <c r="AT420" s="225" t="s">
        <v>131</v>
      </c>
      <c r="AU420" s="225" t="s">
        <v>83</v>
      </c>
      <c r="AV420" s="14" t="s">
        <v>83</v>
      </c>
      <c r="AW420" s="14" t="s">
        <v>33</v>
      </c>
      <c r="AX420" s="14" t="s">
        <v>72</v>
      </c>
      <c r="AY420" s="225" t="s">
        <v>120</v>
      </c>
    </row>
    <row r="421" spans="2:51" s="14" customFormat="1" ht="11.25">
      <c r="B421" s="215"/>
      <c r="C421" s="216"/>
      <c r="D421" s="201" t="s">
        <v>131</v>
      </c>
      <c r="E421" s="217" t="s">
        <v>19</v>
      </c>
      <c r="F421" s="218" t="s">
        <v>480</v>
      </c>
      <c r="G421" s="216"/>
      <c r="H421" s="219">
        <v>6</v>
      </c>
      <c r="I421" s="220"/>
      <c r="J421" s="216"/>
      <c r="K421" s="216"/>
      <c r="L421" s="221"/>
      <c r="M421" s="222"/>
      <c r="N421" s="223"/>
      <c r="O421" s="223"/>
      <c r="P421" s="223"/>
      <c r="Q421" s="223"/>
      <c r="R421" s="223"/>
      <c r="S421" s="223"/>
      <c r="T421" s="224"/>
      <c r="AT421" s="225" t="s">
        <v>131</v>
      </c>
      <c r="AU421" s="225" t="s">
        <v>83</v>
      </c>
      <c r="AV421" s="14" t="s">
        <v>83</v>
      </c>
      <c r="AW421" s="14" t="s">
        <v>33</v>
      </c>
      <c r="AX421" s="14" t="s">
        <v>72</v>
      </c>
      <c r="AY421" s="225" t="s">
        <v>120</v>
      </c>
    </row>
    <row r="422" spans="2:51" s="14" customFormat="1" ht="11.25">
      <c r="B422" s="215"/>
      <c r="C422" s="216"/>
      <c r="D422" s="201" t="s">
        <v>131</v>
      </c>
      <c r="E422" s="217" t="s">
        <v>19</v>
      </c>
      <c r="F422" s="218" t="s">
        <v>481</v>
      </c>
      <c r="G422" s="216"/>
      <c r="H422" s="219">
        <v>2</v>
      </c>
      <c r="I422" s="220"/>
      <c r="J422" s="216"/>
      <c r="K422" s="216"/>
      <c r="L422" s="221"/>
      <c r="M422" s="222"/>
      <c r="N422" s="223"/>
      <c r="O422" s="223"/>
      <c r="P422" s="223"/>
      <c r="Q422" s="223"/>
      <c r="R422" s="223"/>
      <c r="S422" s="223"/>
      <c r="T422" s="224"/>
      <c r="AT422" s="225" t="s">
        <v>131</v>
      </c>
      <c r="AU422" s="225" t="s">
        <v>83</v>
      </c>
      <c r="AV422" s="14" t="s">
        <v>83</v>
      </c>
      <c r="AW422" s="14" t="s">
        <v>33</v>
      </c>
      <c r="AX422" s="14" t="s">
        <v>72</v>
      </c>
      <c r="AY422" s="225" t="s">
        <v>120</v>
      </c>
    </row>
    <row r="423" spans="2:51" s="14" customFormat="1" ht="11.25">
      <c r="B423" s="215"/>
      <c r="C423" s="216"/>
      <c r="D423" s="201" t="s">
        <v>131</v>
      </c>
      <c r="E423" s="217" t="s">
        <v>19</v>
      </c>
      <c r="F423" s="218" t="s">
        <v>482</v>
      </c>
      <c r="G423" s="216"/>
      <c r="H423" s="219">
        <v>1</v>
      </c>
      <c r="I423" s="220"/>
      <c r="J423" s="216"/>
      <c r="K423" s="216"/>
      <c r="L423" s="221"/>
      <c r="M423" s="222"/>
      <c r="N423" s="223"/>
      <c r="O423" s="223"/>
      <c r="P423" s="223"/>
      <c r="Q423" s="223"/>
      <c r="R423" s="223"/>
      <c r="S423" s="223"/>
      <c r="T423" s="224"/>
      <c r="AT423" s="225" t="s">
        <v>131</v>
      </c>
      <c r="AU423" s="225" t="s">
        <v>83</v>
      </c>
      <c r="AV423" s="14" t="s">
        <v>83</v>
      </c>
      <c r="AW423" s="14" t="s">
        <v>33</v>
      </c>
      <c r="AX423" s="14" t="s">
        <v>72</v>
      </c>
      <c r="AY423" s="225" t="s">
        <v>120</v>
      </c>
    </row>
    <row r="424" spans="2:51" s="14" customFormat="1" ht="11.25">
      <c r="B424" s="215"/>
      <c r="C424" s="216"/>
      <c r="D424" s="201" t="s">
        <v>131</v>
      </c>
      <c r="E424" s="217" t="s">
        <v>19</v>
      </c>
      <c r="F424" s="218" t="s">
        <v>483</v>
      </c>
      <c r="G424" s="216"/>
      <c r="H424" s="219">
        <v>4</v>
      </c>
      <c r="I424" s="220"/>
      <c r="J424" s="216"/>
      <c r="K424" s="216"/>
      <c r="L424" s="221"/>
      <c r="M424" s="222"/>
      <c r="N424" s="223"/>
      <c r="O424" s="223"/>
      <c r="P424" s="223"/>
      <c r="Q424" s="223"/>
      <c r="R424" s="223"/>
      <c r="S424" s="223"/>
      <c r="T424" s="224"/>
      <c r="AT424" s="225" t="s">
        <v>131</v>
      </c>
      <c r="AU424" s="225" t="s">
        <v>83</v>
      </c>
      <c r="AV424" s="14" t="s">
        <v>83</v>
      </c>
      <c r="AW424" s="14" t="s">
        <v>33</v>
      </c>
      <c r="AX424" s="14" t="s">
        <v>72</v>
      </c>
      <c r="AY424" s="225" t="s">
        <v>120</v>
      </c>
    </row>
    <row r="425" spans="2:51" s="14" customFormat="1" ht="11.25">
      <c r="B425" s="215"/>
      <c r="C425" s="216"/>
      <c r="D425" s="201" t="s">
        <v>131</v>
      </c>
      <c r="E425" s="217" t="s">
        <v>19</v>
      </c>
      <c r="F425" s="218" t="s">
        <v>484</v>
      </c>
      <c r="G425" s="216"/>
      <c r="H425" s="219">
        <v>2</v>
      </c>
      <c r="I425" s="220"/>
      <c r="J425" s="216"/>
      <c r="K425" s="216"/>
      <c r="L425" s="221"/>
      <c r="M425" s="222"/>
      <c r="N425" s="223"/>
      <c r="O425" s="223"/>
      <c r="P425" s="223"/>
      <c r="Q425" s="223"/>
      <c r="R425" s="223"/>
      <c r="S425" s="223"/>
      <c r="T425" s="224"/>
      <c r="AT425" s="225" t="s">
        <v>131</v>
      </c>
      <c r="AU425" s="225" t="s">
        <v>83</v>
      </c>
      <c r="AV425" s="14" t="s">
        <v>83</v>
      </c>
      <c r="AW425" s="14" t="s">
        <v>33</v>
      </c>
      <c r="AX425" s="14" t="s">
        <v>72</v>
      </c>
      <c r="AY425" s="225" t="s">
        <v>120</v>
      </c>
    </row>
    <row r="426" spans="2:51" s="15" customFormat="1" ht="11.25">
      <c r="B426" s="226"/>
      <c r="C426" s="227"/>
      <c r="D426" s="201" t="s">
        <v>131</v>
      </c>
      <c r="E426" s="228" t="s">
        <v>19</v>
      </c>
      <c r="F426" s="229" t="s">
        <v>136</v>
      </c>
      <c r="G426" s="227"/>
      <c r="H426" s="230">
        <v>24</v>
      </c>
      <c r="I426" s="231"/>
      <c r="J426" s="227"/>
      <c r="K426" s="227"/>
      <c r="L426" s="232"/>
      <c r="M426" s="233"/>
      <c r="N426" s="234"/>
      <c r="O426" s="234"/>
      <c r="P426" s="234"/>
      <c r="Q426" s="234"/>
      <c r="R426" s="234"/>
      <c r="S426" s="234"/>
      <c r="T426" s="235"/>
      <c r="AT426" s="236" t="s">
        <v>131</v>
      </c>
      <c r="AU426" s="236" t="s">
        <v>83</v>
      </c>
      <c r="AV426" s="15" t="s">
        <v>127</v>
      </c>
      <c r="AW426" s="15" t="s">
        <v>33</v>
      </c>
      <c r="AX426" s="15" t="s">
        <v>80</v>
      </c>
      <c r="AY426" s="236" t="s">
        <v>120</v>
      </c>
    </row>
    <row r="427" spans="1:65" s="2" customFormat="1" ht="21.75" customHeight="1">
      <c r="A427" s="35"/>
      <c r="B427" s="36"/>
      <c r="C427" s="188" t="s">
        <v>485</v>
      </c>
      <c r="D427" s="188" t="s">
        <v>122</v>
      </c>
      <c r="E427" s="189" t="s">
        <v>486</v>
      </c>
      <c r="F427" s="190" t="s">
        <v>487</v>
      </c>
      <c r="G427" s="191" t="s">
        <v>421</v>
      </c>
      <c r="H427" s="192">
        <v>2160</v>
      </c>
      <c r="I427" s="193"/>
      <c r="J427" s="194">
        <f>ROUND(I427*H427,2)</f>
        <v>0</v>
      </c>
      <c r="K427" s="190" t="s">
        <v>126</v>
      </c>
      <c r="L427" s="40"/>
      <c r="M427" s="195" t="s">
        <v>19</v>
      </c>
      <c r="N427" s="196" t="s">
        <v>43</v>
      </c>
      <c r="O427" s="65"/>
      <c r="P427" s="197">
        <f>O427*H427</f>
        <v>0</v>
      </c>
      <c r="Q427" s="197">
        <v>0</v>
      </c>
      <c r="R427" s="197">
        <f>Q427*H427</f>
        <v>0</v>
      </c>
      <c r="S427" s="197">
        <v>0</v>
      </c>
      <c r="T427" s="198">
        <f>S427*H427</f>
        <v>0</v>
      </c>
      <c r="U427" s="35"/>
      <c r="V427" s="35"/>
      <c r="W427" s="35"/>
      <c r="X427" s="35"/>
      <c r="Y427" s="35"/>
      <c r="Z427" s="35"/>
      <c r="AA427" s="35"/>
      <c r="AB427" s="35"/>
      <c r="AC427" s="35"/>
      <c r="AD427" s="35"/>
      <c r="AE427" s="35"/>
      <c r="AR427" s="199" t="s">
        <v>127</v>
      </c>
      <c r="AT427" s="199" t="s">
        <v>122</v>
      </c>
      <c r="AU427" s="199" t="s">
        <v>83</v>
      </c>
      <c r="AY427" s="18" t="s">
        <v>120</v>
      </c>
      <c r="BE427" s="200">
        <f>IF(N427="základní",J427,0)</f>
        <v>0</v>
      </c>
      <c r="BF427" s="200">
        <f>IF(N427="snížená",J427,0)</f>
        <v>0</v>
      </c>
      <c r="BG427" s="200">
        <f>IF(N427="zákl. přenesená",J427,0)</f>
        <v>0</v>
      </c>
      <c r="BH427" s="200">
        <f>IF(N427="sníž. přenesená",J427,0)</f>
        <v>0</v>
      </c>
      <c r="BI427" s="200">
        <f>IF(N427="nulová",J427,0)</f>
        <v>0</v>
      </c>
      <c r="BJ427" s="18" t="s">
        <v>80</v>
      </c>
      <c r="BK427" s="200">
        <f>ROUND(I427*H427,2)</f>
        <v>0</v>
      </c>
      <c r="BL427" s="18" t="s">
        <v>127</v>
      </c>
      <c r="BM427" s="199" t="s">
        <v>488</v>
      </c>
    </row>
    <row r="428" spans="1:47" s="2" customFormat="1" ht="29.25">
      <c r="A428" s="35"/>
      <c r="B428" s="36"/>
      <c r="C428" s="37"/>
      <c r="D428" s="201" t="s">
        <v>129</v>
      </c>
      <c r="E428" s="37"/>
      <c r="F428" s="202" t="s">
        <v>475</v>
      </c>
      <c r="G428" s="37"/>
      <c r="H428" s="37"/>
      <c r="I428" s="109"/>
      <c r="J428" s="37"/>
      <c r="K428" s="37"/>
      <c r="L428" s="40"/>
      <c r="M428" s="203"/>
      <c r="N428" s="204"/>
      <c r="O428" s="65"/>
      <c r="P428" s="65"/>
      <c r="Q428" s="65"/>
      <c r="R428" s="65"/>
      <c r="S428" s="65"/>
      <c r="T428" s="66"/>
      <c r="U428" s="35"/>
      <c r="V428" s="35"/>
      <c r="W428" s="35"/>
      <c r="X428" s="35"/>
      <c r="Y428" s="35"/>
      <c r="Z428" s="35"/>
      <c r="AA428" s="35"/>
      <c r="AB428" s="35"/>
      <c r="AC428" s="35"/>
      <c r="AD428" s="35"/>
      <c r="AE428" s="35"/>
      <c r="AT428" s="18" t="s">
        <v>129</v>
      </c>
      <c r="AU428" s="18" t="s">
        <v>83</v>
      </c>
    </row>
    <row r="429" spans="2:51" s="13" customFormat="1" ht="11.25">
      <c r="B429" s="205"/>
      <c r="C429" s="206"/>
      <c r="D429" s="201" t="s">
        <v>131</v>
      </c>
      <c r="E429" s="207" t="s">
        <v>19</v>
      </c>
      <c r="F429" s="208" t="s">
        <v>489</v>
      </c>
      <c r="G429" s="206"/>
      <c r="H429" s="207" t="s">
        <v>19</v>
      </c>
      <c r="I429" s="209"/>
      <c r="J429" s="206"/>
      <c r="K429" s="206"/>
      <c r="L429" s="210"/>
      <c r="M429" s="211"/>
      <c r="N429" s="212"/>
      <c r="O429" s="212"/>
      <c r="P429" s="212"/>
      <c r="Q429" s="212"/>
      <c r="R429" s="212"/>
      <c r="S429" s="212"/>
      <c r="T429" s="213"/>
      <c r="AT429" s="214" t="s">
        <v>131</v>
      </c>
      <c r="AU429" s="214" t="s">
        <v>83</v>
      </c>
      <c r="AV429" s="13" t="s">
        <v>80</v>
      </c>
      <c r="AW429" s="13" t="s">
        <v>33</v>
      </c>
      <c r="AX429" s="13" t="s">
        <v>72</v>
      </c>
      <c r="AY429" s="214" t="s">
        <v>120</v>
      </c>
    </row>
    <row r="430" spans="2:51" s="14" customFormat="1" ht="11.25">
      <c r="B430" s="215"/>
      <c r="C430" s="216"/>
      <c r="D430" s="201" t="s">
        <v>131</v>
      </c>
      <c r="E430" s="217" t="s">
        <v>19</v>
      </c>
      <c r="F430" s="218" t="s">
        <v>490</v>
      </c>
      <c r="G430" s="216"/>
      <c r="H430" s="219">
        <v>2160</v>
      </c>
      <c r="I430" s="220"/>
      <c r="J430" s="216"/>
      <c r="K430" s="216"/>
      <c r="L430" s="221"/>
      <c r="M430" s="222"/>
      <c r="N430" s="223"/>
      <c r="O430" s="223"/>
      <c r="P430" s="223"/>
      <c r="Q430" s="223"/>
      <c r="R430" s="223"/>
      <c r="S430" s="223"/>
      <c r="T430" s="224"/>
      <c r="AT430" s="225" t="s">
        <v>131</v>
      </c>
      <c r="AU430" s="225" t="s">
        <v>83</v>
      </c>
      <c r="AV430" s="14" t="s">
        <v>83</v>
      </c>
      <c r="AW430" s="14" t="s">
        <v>33</v>
      </c>
      <c r="AX430" s="14" t="s">
        <v>80</v>
      </c>
      <c r="AY430" s="225" t="s">
        <v>120</v>
      </c>
    </row>
    <row r="431" spans="1:65" s="2" customFormat="1" ht="16.5" customHeight="1">
      <c r="A431" s="35"/>
      <c r="B431" s="36"/>
      <c r="C431" s="188" t="s">
        <v>491</v>
      </c>
      <c r="D431" s="188" t="s">
        <v>122</v>
      </c>
      <c r="E431" s="189" t="s">
        <v>492</v>
      </c>
      <c r="F431" s="190" t="s">
        <v>493</v>
      </c>
      <c r="G431" s="191" t="s">
        <v>421</v>
      </c>
      <c r="H431" s="192">
        <v>40</v>
      </c>
      <c r="I431" s="193"/>
      <c r="J431" s="194">
        <f>ROUND(I431*H431,2)</f>
        <v>0</v>
      </c>
      <c r="K431" s="190" t="s">
        <v>126</v>
      </c>
      <c r="L431" s="40"/>
      <c r="M431" s="195" t="s">
        <v>19</v>
      </c>
      <c r="N431" s="196" t="s">
        <v>43</v>
      </c>
      <c r="O431" s="65"/>
      <c r="P431" s="197">
        <f>O431*H431</f>
        <v>0</v>
      </c>
      <c r="Q431" s="197">
        <v>0</v>
      </c>
      <c r="R431" s="197">
        <f>Q431*H431</f>
        <v>0</v>
      </c>
      <c r="S431" s="197">
        <v>0</v>
      </c>
      <c r="T431" s="198">
        <f>S431*H431</f>
        <v>0</v>
      </c>
      <c r="U431" s="35"/>
      <c r="V431" s="35"/>
      <c r="W431" s="35"/>
      <c r="X431" s="35"/>
      <c r="Y431" s="35"/>
      <c r="Z431" s="35"/>
      <c r="AA431" s="35"/>
      <c r="AB431" s="35"/>
      <c r="AC431" s="35"/>
      <c r="AD431" s="35"/>
      <c r="AE431" s="35"/>
      <c r="AR431" s="199" t="s">
        <v>127</v>
      </c>
      <c r="AT431" s="199" t="s">
        <v>122</v>
      </c>
      <c r="AU431" s="199" t="s">
        <v>83</v>
      </c>
      <c r="AY431" s="18" t="s">
        <v>120</v>
      </c>
      <c r="BE431" s="200">
        <f>IF(N431="základní",J431,0)</f>
        <v>0</v>
      </c>
      <c r="BF431" s="200">
        <f>IF(N431="snížená",J431,0)</f>
        <v>0</v>
      </c>
      <c r="BG431" s="200">
        <f>IF(N431="zákl. přenesená",J431,0)</f>
        <v>0</v>
      </c>
      <c r="BH431" s="200">
        <f>IF(N431="sníž. přenesená",J431,0)</f>
        <v>0</v>
      </c>
      <c r="BI431" s="200">
        <f>IF(N431="nulová",J431,0)</f>
        <v>0</v>
      </c>
      <c r="BJ431" s="18" t="s">
        <v>80</v>
      </c>
      <c r="BK431" s="200">
        <f>ROUND(I431*H431,2)</f>
        <v>0</v>
      </c>
      <c r="BL431" s="18" t="s">
        <v>127</v>
      </c>
      <c r="BM431" s="199" t="s">
        <v>494</v>
      </c>
    </row>
    <row r="432" spans="1:47" s="2" customFormat="1" ht="29.25">
      <c r="A432" s="35"/>
      <c r="B432" s="36"/>
      <c r="C432" s="37"/>
      <c r="D432" s="201" t="s">
        <v>129</v>
      </c>
      <c r="E432" s="37"/>
      <c r="F432" s="202" t="s">
        <v>495</v>
      </c>
      <c r="G432" s="37"/>
      <c r="H432" s="37"/>
      <c r="I432" s="109"/>
      <c r="J432" s="37"/>
      <c r="K432" s="37"/>
      <c r="L432" s="40"/>
      <c r="M432" s="203"/>
      <c r="N432" s="204"/>
      <c r="O432" s="65"/>
      <c r="P432" s="65"/>
      <c r="Q432" s="65"/>
      <c r="R432" s="65"/>
      <c r="S432" s="65"/>
      <c r="T432" s="66"/>
      <c r="U432" s="35"/>
      <c r="V432" s="35"/>
      <c r="W432" s="35"/>
      <c r="X432" s="35"/>
      <c r="Y432" s="35"/>
      <c r="Z432" s="35"/>
      <c r="AA432" s="35"/>
      <c r="AB432" s="35"/>
      <c r="AC432" s="35"/>
      <c r="AD432" s="35"/>
      <c r="AE432" s="35"/>
      <c r="AT432" s="18" t="s">
        <v>129</v>
      </c>
      <c r="AU432" s="18" t="s">
        <v>83</v>
      </c>
    </row>
    <row r="433" spans="2:51" s="13" customFormat="1" ht="11.25">
      <c r="B433" s="205"/>
      <c r="C433" s="206"/>
      <c r="D433" s="201" t="s">
        <v>131</v>
      </c>
      <c r="E433" s="207" t="s">
        <v>19</v>
      </c>
      <c r="F433" s="208" t="s">
        <v>476</v>
      </c>
      <c r="G433" s="206"/>
      <c r="H433" s="207" t="s">
        <v>19</v>
      </c>
      <c r="I433" s="209"/>
      <c r="J433" s="206"/>
      <c r="K433" s="206"/>
      <c r="L433" s="210"/>
      <c r="M433" s="211"/>
      <c r="N433" s="212"/>
      <c r="O433" s="212"/>
      <c r="P433" s="212"/>
      <c r="Q433" s="212"/>
      <c r="R433" s="212"/>
      <c r="S433" s="212"/>
      <c r="T433" s="213"/>
      <c r="AT433" s="214" t="s">
        <v>131</v>
      </c>
      <c r="AU433" s="214" t="s">
        <v>83</v>
      </c>
      <c r="AV433" s="13" t="s">
        <v>80</v>
      </c>
      <c r="AW433" s="13" t="s">
        <v>33</v>
      </c>
      <c r="AX433" s="13" t="s">
        <v>72</v>
      </c>
      <c r="AY433" s="214" t="s">
        <v>120</v>
      </c>
    </row>
    <row r="434" spans="2:51" s="14" customFormat="1" ht="11.25">
      <c r="B434" s="215"/>
      <c r="C434" s="216"/>
      <c r="D434" s="201" t="s">
        <v>131</v>
      </c>
      <c r="E434" s="217" t="s">
        <v>19</v>
      </c>
      <c r="F434" s="218" t="s">
        <v>496</v>
      </c>
      <c r="G434" s="216"/>
      <c r="H434" s="219">
        <v>40</v>
      </c>
      <c r="I434" s="220"/>
      <c r="J434" s="216"/>
      <c r="K434" s="216"/>
      <c r="L434" s="221"/>
      <c r="M434" s="222"/>
      <c r="N434" s="223"/>
      <c r="O434" s="223"/>
      <c r="P434" s="223"/>
      <c r="Q434" s="223"/>
      <c r="R434" s="223"/>
      <c r="S434" s="223"/>
      <c r="T434" s="224"/>
      <c r="AT434" s="225" t="s">
        <v>131</v>
      </c>
      <c r="AU434" s="225" t="s">
        <v>83</v>
      </c>
      <c r="AV434" s="14" t="s">
        <v>83</v>
      </c>
      <c r="AW434" s="14" t="s">
        <v>33</v>
      </c>
      <c r="AX434" s="14" t="s">
        <v>80</v>
      </c>
      <c r="AY434" s="225" t="s">
        <v>120</v>
      </c>
    </row>
    <row r="435" spans="1:65" s="2" customFormat="1" ht="21.75" customHeight="1">
      <c r="A435" s="35"/>
      <c r="B435" s="36"/>
      <c r="C435" s="188" t="s">
        <v>497</v>
      </c>
      <c r="D435" s="188" t="s">
        <v>122</v>
      </c>
      <c r="E435" s="189" t="s">
        <v>498</v>
      </c>
      <c r="F435" s="190" t="s">
        <v>499</v>
      </c>
      <c r="G435" s="191" t="s">
        <v>421</v>
      </c>
      <c r="H435" s="192">
        <v>600</v>
      </c>
      <c r="I435" s="193"/>
      <c r="J435" s="194">
        <f>ROUND(I435*H435,2)</f>
        <v>0</v>
      </c>
      <c r="K435" s="190" t="s">
        <v>126</v>
      </c>
      <c r="L435" s="40"/>
      <c r="M435" s="195" t="s">
        <v>19</v>
      </c>
      <c r="N435" s="196" t="s">
        <v>43</v>
      </c>
      <c r="O435" s="65"/>
      <c r="P435" s="197">
        <f>O435*H435</f>
        <v>0</v>
      </c>
      <c r="Q435" s="197">
        <v>0</v>
      </c>
      <c r="R435" s="197">
        <f>Q435*H435</f>
        <v>0</v>
      </c>
      <c r="S435" s="197">
        <v>0</v>
      </c>
      <c r="T435" s="198">
        <f>S435*H435</f>
        <v>0</v>
      </c>
      <c r="U435" s="35"/>
      <c r="V435" s="35"/>
      <c r="W435" s="35"/>
      <c r="X435" s="35"/>
      <c r="Y435" s="35"/>
      <c r="Z435" s="35"/>
      <c r="AA435" s="35"/>
      <c r="AB435" s="35"/>
      <c r="AC435" s="35"/>
      <c r="AD435" s="35"/>
      <c r="AE435" s="35"/>
      <c r="AR435" s="199" t="s">
        <v>127</v>
      </c>
      <c r="AT435" s="199" t="s">
        <v>122</v>
      </c>
      <c r="AU435" s="199" t="s">
        <v>83</v>
      </c>
      <c r="AY435" s="18" t="s">
        <v>120</v>
      </c>
      <c r="BE435" s="200">
        <f>IF(N435="základní",J435,0)</f>
        <v>0</v>
      </c>
      <c r="BF435" s="200">
        <f>IF(N435="snížená",J435,0)</f>
        <v>0</v>
      </c>
      <c r="BG435" s="200">
        <f>IF(N435="zákl. přenesená",J435,0)</f>
        <v>0</v>
      </c>
      <c r="BH435" s="200">
        <f>IF(N435="sníž. přenesená",J435,0)</f>
        <v>0</v>
      </c>
      <c r="BI435" s="200">
        <f>IF(N435="nulová",J435,0)</f>
        <v>0</v>
      </c>
      <c r="BJ435" s="18" t="s">
        <v>80</v>
      </c>
      <c r="BK435" s="200">
        <f>ROUND(I435*H435,2)</f>
        <v>0</v>
      </c>
      <c r="BL435" s="18" t="s">
        <v>127</v>
      </c>
      <c r="BM435" s="199" t="s">
        <v>500</v>
      </c>
    </row>
    <row r="436" spans="1:47" s="2" customFormat="1" ht="29.25">
      <c r="A436" s="35"/>
      <c r="B436" s="36"/>
      <c r="C436" s="37"/>
      <c r="D436" s="201" t="s">
        <v>129</v>
      </c>
      <c r="E436" s="37"/>
      <c r="F436" s="202" t="s">
        <v>495</v>
      </c>
      <c r="G436" s="37"/>
      <c r="H436" s="37"/>
      <c r="I436" s="109"/>
      <c r="J436" s="37"/>
      <c r="K436" s="37"/>
      <c r="L436" s="40"/>
      <c r="M436" s="203"/>
      <c r="N436" s="204"/>
      <c r="O436" s="65"/>
      <c r="P436" s="65"/>
      <c r="Q436" s="65"/>
      <c r="R436" s="65"/>
      <c r="S436" s="65"/>
      <c r="T436" s="66"/>
      <c r="U436" s="35"/>
      <c r="V436" s="35"/>
      <c r="W436" s="35"/>
      <c r="X436" s="35"/>
      <c r="Y436" s="35"/>
      <c r="Z436" s="35"/>
      <c r="AA436" s="35"/>
      <c r="AB436" s="35"/>
      <c r="AC436" s="35"/>
      <c r="AD436" s="35"/>
      <c r="AE436" s="35"/>
      <c r="AT436" s="18" t="s">
        <v>129</v>
      </c>
      <c r="AU436" s="18" t="s">
        <v>83</v>
      </c>
    </row>
    <row r="437" spans="2:51" s="13" customFormat="1" ht="11.25">
      <c r="B437" s="205"/>
      <c r="C437" s="206"/>
      <c r="D437" s="201" t="s">
        <v>131</v>
      </c>
      <c r="E437" s="207" t="s">
        <v>19</v>
      </c>
      <c r="F437" s="208" t="s">
        <v>501</v>
      </c>
      <c r="G437" s="206"/>
      <c r="H437" s="207" t="s">
        <v>19</v>
      </c>
      <c r="I437" s="209"/>
      <c r="J437" s="206"/>
      <c r="K437" s="206"/>
      <c r="L437" s="210"/>
      <c r="M437" s="211"/>
      <c r="N437" s="212"/>
      <c r="O437" s="212"/>
      <c r="P437" s="212"/>
      <c r="Q437" s="212"/>
      <c r="R437" s="212"/>
      <c r="S437" s="212"/>
      <c r="T437" s="213"/>
      <c r="AT437" s="214" t="s">
        <v>131</v>
      </c>
      <c r="AU437" s="214" t="s">
        <v>83</v>
      </c>
      <c r="AV437" s="13" t="s">
        <v>80</v>
      </c>
      <c r="AW437" s="13" t="s">
        <v>33</v>
      </c>
      <c r="AX437" s="13" t="s">
        <v>72</v>
      </c>
      <c r="AY437" s="214" t="s">
        <v>120</v>
      </c>
    </row>
    <row r="438" spans="2:51" s="14" customFormat="1" ht="11.25">
      <c r="B438" s="215"/>
      <c r="C438" s="216"/>
      <c r="D438" s="201" t="s">
        <v>131</v>
      </c>
      <c r="E438" s="217" t="s">
        <v>19</v>
      </c>
      <c r="F438" s="218" t="s">
        <v>502</v>
      </c>
      <c r="G438" s="216"/>
      <c r="H438" s="219">
        <v>600</v>
      </c>
      <c r="I438" s="220"/>
      <c r="J438" s="216"/>
      <c r="K438" s="216"/>
      <c r="L438" s="221"/>
      <c r="M438" s="222"/>
      <c r="N438" s="223"/>
      <c r="O438" s="223"/>
      <c r="P438" s="223"/>
      <c r="Q438" s="223"/>
      <c r="R438" s="223"/>
      <c r="S438" s="223"/>
      <c r="T438" s="224"/>
      <c r="AT438" s="225" t="s">
        <v>131</v>
      </c>
      <c r="AU438" s="225" t="s">
        <v>83</v>
      </c>
      <c r="AV438" s="14" t="s">
        <v>83</v>
      </c>
      <c r="AW438" s="14" t="s">
        <v>33</v>
      </c>
      <c r="AX438" s="14" t="s">
        <v>80</v>
      </c>
      <c r="AY438" s="225" t="s">
        <v>120</v>
      </c>
    </row>
    <row r="439" spans="1:65" s="2" customFormat="1" ht="16.5" customHeight="1">
      <c r="A439" s="35"/>
      <c r="B439" s="36"/>
      <c r="C439" s="188" t="s">
        <v>503</v>
      </c>
      <c r="D439" s="188" t="s">
        <v>122</v>
      </c>
      <c r="E439" s="189" t="s">
        <v>504</v>
      </c>
      <c r="F439" s="190" t="s">
        <v>505</v>
      </c>
      <c r="G439" s="191" t="s">
        <v>341</v>
      </c>
      <c r="H439" s="192">
        <v>10882</v>
      </c>
      <c r="I439" s="193"/>
      <c r="J439" s="194">
        <f>ROUND(I439*H439,2)</f>
        <v>0</v>
      </c>
      <c r="K439" s="190" t="s">
        <v>19</v>
      </c>
      <c r="L439" s="40"/>
      <c r="M439" s="195" t="s">
        <v>19</v>
      </c>
      <c r="N439" s="196" t="s">
        <v>43</v>
      </c>
      <c r="O439" s="65"/>
      <c r="P439" s="197">
        <f>O439*H439</f>
        <v>0</v>
      </c>
      <c r="Q439" s="197">
        <v>0.00033</v>
      </c>
      <c r="R439" s="197">
        <f>Q439*H439</f>
        <v>3.59106</v>
      </c>
      <c r="S439" s="197">
        <v>0</v>
      </c>
      <c r="T439" s="198">
        <f>S439*H439</f>
        <v>0</v>
      </c>
      <c r="U439" s="35"/>
      <c r="V439" s="35"/>
      <c r="W439" s="35"/>
      <c r="X439" s="35"/>
      <c r="Y439" s="35"/>
      <c r="Z439" s="35"/>
      <c r="AA439" s="35"/>
      <c r="AB439" s="35"/>
      <c r="AC439" s="35"/>
      <c r="AD439" s="35"/>
      <c r="AE439" s="35"/>
      <c r="AR439" s="199" t="s">
        <v>127</v>
      </c>
      <c r="AT439" s="199" t="s">
        <v>122</v>
      </c>
      <c r="AU439" s="199" t="s">
        <v>83</v>
      </c>
      <c r="AY439" s="18" t="s">
        <v>120</v>
      </c>
      <c r="BE439" s="200">
        <f>IF(N439="základní",J439,0)</f>
        <v>0</v>
      </c>
      <c r="BF439" s="200">
        <f>IF(N439="snížená",J439,0)</f>
        <v>0</v>
      </c>
      <c r="BG439" s="200">
        <f>IF(N439="zákl. přenesená",J439,0)</f>
        <v>0</v>
      </c>
      <c r="BH439" s="200">
        <f>IF(N439="sníž. přenesená",J439,0)</f>
        <v>0</v>
      </c>
      <c r="BI439" s="200">
        <f>IF(N439="nulová",J439,0)</f>
        <v>0</v>
      </c>
      <c r="BJ439" s="18" t="s">
        <v>80</v>
      </c>
      <c r="BK439" s="200">
        <f>ROUND(I439*H439,2)</f>
        <v>0</v>
      </c>
      <c r="BL439" s="18" t="s">
        <v>127</v>
      </c>
      <c r="BM439" s="199" t="s">
        <v>506</v>
      </c>
    </row>
    <row r="440" spans="1:47" s="2" customFormat="1" ht="107.25">
      <c r="A440" s="35"/>
      <c r="B440" s="36"/>
      <c r="C440" s="37"/>
      <c r="D440" s="201" t="s">
        <v>129</v>
      </c>
      <c r="E440" s="37"/>
      <c r="F440" s="202" t="s">
        <v>507</v>
      </c>
      <c r="G440" s="37"/>
      <c r="H440" s="37"/>
      <c r="I440" s="109"/>
      <c r="J440" s="37"/>
      <c r="K440" s="37"/>
      <c r="L440" s="40"/>
      <c r="M440" s="203"/>
      <c r="N440" s="204"/>
      <c r="O440" s="65"/>
      <c r="P440" s="65"/>
      <c r="Q440" s="65"/>
      <c r="R440" s="65"/>
      <c r="S440" s="65"/>
      <c r="T440" s="66"/>
      <c r="U440" s="35"/>
      <c r="V440" s="35"/>
      <c r="W440" s="35"/>
      <c r="X440" s="35"/>
      <c r="Y440" s="35"/>
      <c r="Z440" s="35"/>
      <c r="AA440" s="35"/>
      <c r="AB440" s="35"/>
      <c r="AC440" s="35"/>
      <c r="AD440" s="35"/>
      <c r="AE440" s="35"/>
      <c r="AT440" s="18" t="s">
        <v>129</v>
      </c>
      <c r="AU440" s="18" t="s">
        <v>83</v>
      </c>
    </row>
    <row r="441" spans="2:51" s="13" customFormat="1" ht="11.25">
      <c r="B441" s="205"/>
      <c r="C441" s="206"/>
      <c r="D441" s="201" t="s">
        <v>131</v>
      </c>
      <c r="E441" s="207" t="s">
        <v>19</v>
      </c>
      <c r="F441" s="208" t="s">
        <v>508</v>
      </c>
      <c r="G441" s="206"/>
      <c r="H441" s="207" t="s">
        <v>19</v>
      </c>
      <c r="I441" s="209"/>
      <c r="J441" s="206"/>
      <c r="K441" s="206"/>
      <c r="L441" s="210"/>
      <c r="M441" s="211"/>
      <c r="N441" s="212"/>
      <c r="O441" s="212"/>
      <c r="P441" s="212"/>
      <c r="Q441" s="212"/>
      <c r="R441" s="212"/>
      <c r="S441" s="212"/>
      <c r="T441" s="213"/>
      <c r="AT441" s="214" t="s">
        <v>131</v>
      </c>
      <c r="AU441" s="214" t="s">
        <v>83</v>
      </c>
      <c r="AV441" s="13" t="s">
        <v>80</v>
      </c>
      <c r="AW441" s="13" t="s">
        <v>33</v>
      </c>
      <c r="AX441" s="13" t="s">
        <v>72</v>
      </c>
      <c r="AY441" s="214" t="s">
        <v>120</v>
      </c>
    </row>
    <row r="442" spans="2:51" s="13" customFormat="1" ht="11.25">
      <c r="B442" s="205"/>
      <c r="C442" s="206"/>
      <c r="D442" s="201" t="s">
        <v>131</v>
      </c>
      <c r="E442" s="207" t="s">
        <v>19</v>
      </c>
      <c r="F442" s="208" t="s">
        <v>509</v>
      </c>
      <c r="G442" s="206"/>
      <c r="H442" s="207" t="s">
        <v>19</v>
      </c>
      <c r="I442" s="209"/>
      <c r="J442" s="206"/>
      <c r="K442" s="206"/>
      <c r="L442" s="210"/>
      <c r="M442" s="211"/>
      <c r="N442" s="212"/>
      <c r="O442" s="212"/>
      <c r="P442" s="212"/>
      <c r="Q442" s="212"/>
      <c r="R442" s="212"/>
      <c r="S442" s="212"/>
      <c r="T442" s="213"/>
      <c r="AT442" s="214" t="s">
        <v>131</v>
      </c>
      <c r="AU442" s="214" t="s">
        <v>83</v>
      </c>
      <c r="AV442" s="13" t="s">
        <v>80</v>
      </c>
      <c r="AW442" s="13" t="s">
        <v>33</v>
      </c>
      <c r="AX442" s="13" t="s">
        <v>72</v>
      </c>
      <c r="AY442" s="214" t="s">
        <v>120</v>
      </c>
    </row>
    <row r="443" spans="2:51" s="14" customFormat="1" ht="11.25">
      <c r="B443" s="215"/>
      <c r="C443" s="216"/>
      <c r="D443" s="201" t="s">
        <v>131</v>
      </c>
      <c r="E443" s="217" t="s">
        <v>19</v>
      </c>
      <c r="F443" s="218" t="s">
        <v>510</v>
      </c>
      <c r="G443" s="216"/>
      <c r="H443" s="219">
        <v>5365</v>
      </c>
      <c r="I443" s="220"/>
      <c r="J443" s="216"/>
      <c r="K443" s="216"/>
      <c r="L443" s="221"/>
      <c r="M443" s="222"/>
      <c r="N443" s="223"/>
      <c r="O443" s="223"/>
      <c r="P443" s="223"/>
      <c r="Q443" s="223"/>
      <c r="R443" s="223"/>
      <c r="S443" s="223"/>
      <c r="T443" s="224"/>
      <c r="AT443" s="225" t="s">
        <v>131</v>
      </c>
      <c r="AU443" s="225" t="s">
        <v>83</v>
      </c>
      <c r="AV443" s="14" t="s">
        <v>83</v>
      </c>
      <c r="AW443" s="14" t="s">
        <v>33</v>
      </c>
      <c r="AX443" s="14" t="s">
        <v>72</v>
      </c>
      <c r="AY443" s="225" t="s">
        <v>120</v>
      </c>
    </row>
    <row r="444" spans="2:51" s="14" customFormat="1" ht="11.25">
      <c r="B444" s="215"/>
      <c r="C444" s="216"/>
      <c r="D444" s="201" t="s">
        <v>131</v>
      </c>
      <c r="E444" s="217" t="s">
        <v>19</v>
      </c>
      <c r="F444" s="218" t="s">
        <v>511</v>
      </c>
      <c r="G444" s="216"/>
      <c r="H444" s="219">
        <v>5480</v>
      </c>
      <c r="I444" s="220"/>
      <c r="J444" s="216"/>
      <c r="K444" s="216"/>
      <c r="L444" s="221"/>
      <c r="M444" s="222"/>
      <c r="N444" s="223"/>
      <c r="O444" s="223"/>
      <c r="P444" s="223"/>
      <c r="Q444" s="223"/>
      <c r="R444" s="223"/>
      <c r="S444" s="223"/>
      <c r="T444" s="224"/>
      <c r="AT444" s="225" t="s">
        <v>131</v>
      </c>
      <c r="AU444" s="225" t="s">
        <v>83</v>
      </c>
      <c r="AV444" s="14" t="s">
        <v>83</v>
      </c>
      <c r="AW444" s="14" t="s">
        <v>33</v>
      </c>
      <c r="AX444" s="14" t="s">
        <v>72</v>
      </c>
      <c r="AY444" s="225" t="s">
        <v>120</v>
      </c>
    </row>
    <row r="445" spans="2:51" s="13" customFormat="1" ht="11.25">
      <c r="B445" s="205"/>
      <c r="C445" s="206"/>
      <c r="D445" s="201" t="s">
        <v>131</v>
      </c>
      <c r="E445" s="207" t="s">
        <v>19</v>
      </c>
      <c r="F445" s="208" t="s">
        <v>512</v>
      </c>
      <c r="G445" s="206"/>
      <c r="H445" s="207" t="s">
        <v>19</v>
      </c>
      <c r="I445" s="209"/>
      <c r="J445" s="206"/>
      <c r="K445" s="206"/>
      <c r="L445" s="210"/>
      <c r="M445" s="211"/>
      <c r="N445" s="212"/>
      <c r="O445" s="212"/>
      <c r="P445" s="212"/>
      <c r="Q445" s="212"/>
      <c r="R445" s="212"/>
      <c r="S445" s="212"/>
      <c r="T445" s="213"/>
      <c r="AT445" s="214" t="s">
        <v>131</v>
      </c>
      <c r="AU445" s="214" t="s">
        <v>83</v>
      </c>
      <c r="AV445" s="13" t="s">
        <v>80</v>
      </c>
      <c r="AW445" s="13" t="s">
        <v>33</v>
      </c>
      <c r="AX445" s="13" t="s">
        <v>72</v>
      </c>
      <c r="AY445" s="214" t="s">
        <v>120</v>
      </c>
    </row>
    <row r="446" spans="2:51" s="14" customFormat="1" ht="11.25">
      <c r="B446" s="215"/>
      <c r="C446" s="216"/>
      <c r="D446" s="201" t="s">
        <v>131</v>
      </c>
      <c r="E446" s="217" t="s">
        <v>19</v>
      </c>
      <c r="F446" s="218" t="s">
        <v>513</v>
      </c>
      <c r="G446" s="216"/>
      <c r="H446" s="219">
        <v>37</v>
      </c>
      <c r="I446" s="220"/>
      <c r="J446" s="216"/>
      <c r="K446" s="216"/>
      <c r="L446" s="221"/>
      <c r="M446" s="222"/>
      <c r="N446" s="223"/>
      <c r="O446" s="223"/>
      <c r="P446" s="223"/>
      <c r="Q446" s="223"/>
      <c r="R446" s="223"/>
      <c r="S446" s="223"/>
      <c r="T446" s="224"/>
      <c r="AT446" s="225" t="s">
        <v>131</v>
      </c>
      <c r="AU446" s="225" t="s">
        <v>83</v>
      </c>
      <c r="AV446" s="14" t="s">
        <v>83</v>
      </c>
      <c r="AW446" s="14" t="s">
        <v>33</v>
      </c>
      <c r="AX446" s="14" t="s">
        <v>72</v>
      </c>
      <c r="AY446" s="225" t="s">
        <v>120</v>
      </c>
    </row>
    <row r="447" spans="2:51" s="15" customFormat="1" ht="11.25">
      <c r="B447" s="226"/>
      <c r="C447" s="227"/>
      <c r="D447" s="201" t="s">
        <v>131</v>
      </c>
      <c r="E447" s="228" t="s">
        <v>19</v>
      </c>
      <c r="F447" s="229" t="s">
        <v>136</v>
      </c>
      <c r="G447" s="227"/>
      <c r="H447" s="230">
        <v>10882</v>
      </c>
      <c r="I447" s="231"/>
      <c r="J447" s="227"/>
      <c r="K447" s="227"/>
      <c r="L447" s="232"/>
      <c r="M447" s="233"/>
      <c r="N447" s="234"/>
      <c r="O447" s="234"/>
      <c r="P447" s="234"/>
      <c r="Q447" s="234"/>
      <c r="R447" s="234"/>
      <c r="S447" s="234"/>
      <c r="T447" s="235"/>
      <c r="AT447" s="236" t="s">
        <v>131</v>
      </c>
      <c r="AU447" s="236" t="s">
        <v>83</v>
      </c>
      <c r="AV447" s="15" t="s">
        <v>127</v>
      </c>
      <c r="AW447" s="15" t="s">
        <v>33</v>
      </c>
      <c r="AX447" s="15" t="s">
        <v>80</v>
      </c>
      <c r="AY447" s="236" t="s">
        <v>120</v>
      </c>
    </row>
    <row r="448" spans="1:65" s="2" customFormat="1" ht="16.5" customHeight="1">
      <c r="A448" s="35"/>
      <c r="B448" s="36"/>
      <c r="C448" s="188" t="s">
        <v>514</v>
      </c>
      <c r="D448" s="188" t="s">
        <v>122</v>
      </c>
      <c r="E448" s="189" t="s">
        <v>515</v>
      </c>
      <c r="F448" s="190" t="s">
        <v>516</v>
      </c>
      <c r="G448" s="191" t="s">
        <v>341</v>
      </c>
      <c r="H448" s="192">
        <v>12</v>
      </c>
      <c r="I448" s="193"/>
      <c r="J448" s="194">
        <f>ROUND(I448*H448,2)</f>
        <v>0</v>
      </c>
      <c r="K448" s="190" t="s">
        <v>19</v>
      </c>
      <c r="L448" s="40"/>
      <c r="M448" s="195" t="s">
        <v>19</v>
      </c>
      <c r="N448" s="196" t="s">
        <v>43</v>
      </c>
      <c r="O448" s="65"/>
      <c r="P448" s="197">
        <f>O448*H448</f>
        <v>0</v>
      </c>
      <c r="Q448" s="197">
        <v>0.00065</v>
      </c>
      <c r="R448" s="197">
        <f>Q448*H448</f>
        <v>0.0078</v>
      </c>
      <c r="S448" s="197">
        <v>0</v>
      </c>
      <c r="T448" s="198">
        <f>S448*H448</f>
        <v>0</v>
      </c>
      <c r="U448" s="35"/>
      <c r="V448" s="35"/>
      <c r="W448" s="35"/>
      <c r="X448" s="35"/>
      <c r="Y448" s="35"/>
      <c r="Z448" s="35"/>
      <c r="AA448" s="35"/>
      <c r="AB448" s="35"/>
      <c r="AC448" s="35"/>
      <c r="AD448" s="35"/>
      <c r="AE448" s="35"/>
      <c r="AR448" s="199" t="s">
        <v>127</v>
      </c>
      <c r="AT448" s="199" t="s">
        <v>122</v>
      </c>
      <c r="AU448" s="199" t="s">
        <v>83</v>
      </c>
      <c r="AY448" s="18" t="s">
        <v>120</v>
      </c>
      <c r="BE448" s="200">
        <f>IF(N448="základní",J448,0)</f>
        <v>0</v>
      </c>
      <c r="BF448" s="200">
        <f>IF(N448="snížená",J448,0)</f>
        <v>0</v>
      </c>
      <c r="BG448" s="200">
        <f>IF(N448="zákl. přenesená",J448,0)</f>
        <v>0</v>
      </c>
      <c r="BH448" s="200">
        <f>IF(N448="sníž. přenesená",J448,0)</f>
        <v>0</v>
      </c>
      <c r="BI448" s="200">
        <f>IF(N448="nulová",J448,0)</f>
        <v>0</v>
      </c>
      <c r="BJ448" s="18" t="s">
        <v>80</v>
      </c>
      <c r="BK448" s="200">
        <f>ROUND(I448*H448,2)</f>
        <v>0</v>
      </c>
      <c r="BL448" s="18" t="s">
        <v>127</v>
      </c>
      <c r="BM448" s="199" t="s">
        <v>517</v>
      </c>
    </row>
    <row r="449" spans="1:47" s="2" customFormat="1" ht="107.25">
      <c r="A449" s="35"/>
      <c r="B449" s="36"/>
      <c r="C449" s="37"/>
      <c r="D449" s="201" t="s">
        <v>129</v>
      </c>
      <c r="E449" s="37"/>
      <c r="F449" s="202" t="s">
        <v>507</v>
      </c>
      <c r="G449" s="37"/>
      <c r="H449" s="37"/>
      <c r="I449" s="109"/>
      <c r="J449" s="37"/>
      <c r="K449" s="37"/>
      <c r="L449" s="40"/>
      <c r="M449" s="203"/>
      <c r="N449" s="204"/>
      <c r="O449" s="65"/>
      <c r="P449" s="65"/>
      <c r="Q449" s="65"/>
      <c r="R449" s="65"/>
      <c r="S449" s="65"/>
      <c r="T449" s="66"/>
      <c r="U449" s="35"/>
      <c r="V449" s="35"/>
      <c r="W449" s="35"/>
      <c r="X449" s="35"/>
      <c r="Y449" s="35"/>
      <c r="Z449" s="35"/>
      <c r="AA449" s="35"/>
      <c r="AB449" s="35"/>
      <c r="AC449" s="35"/>
      <c r="AD449" s="35"/>
      <c r="AE449" s="35"/>
      <c r="AT449" s="18" t="s">
        <v>129</v>
      </c>
      <c r="AU449" s="18" t="s">
        <v>83</v>
      </c>
    </row>
    <row r="450" spans="2:51" s="13" customFormat="1" ht="11.25">
      <c r="B450" s="205"/>
      <c r="C450" s="206"/>
      <c r="D450" s="201" t="s">
        <v>131</v>
      </c>
      <c r="E450" s="207" t="s">
        <v>19</v>
      </c>
      <c r="F450" s="208" t="s">
        <v>508</v>
      </c>
      <c r="G450" s="206"/>
      <c r="H450" s="207" t="s">
        <v>19</v>
      </c>
      <c r="I450" s="209"/>
      <c r="J450" s="206"/>
      <c r="K450" s="206"/>
      <c r="L450" s="210"/>
      <c r="M450" s="211"/>
      <c r="N450" s="212"/>
      <c r="O450" s="212"/>
      <c r="P450" s="212"/>
      <c r="Q450" s="212"/>
      <c r="R450" s="212"/>
      <c r="S450" s="212"/>
      <c r="T450" s="213"/>
      <c r="AT450" s="214" t="s">
        <v>131</v>
      </c>
      <c r="AU450" s="214" t="s">
        <v>83</v>
      </c>
      <c r="AV450" s="13" t="s">
        <v>80</v>
      </c>
      <c r="AW450" s="13" t="s">
        <v>33</v>
      </c>
      <c r="AX450" s="13" t="s">
        <v>72</v>
      </c>
      <c r="AY450" s="214" t="s">
        <v>120</v>
      </c>
    </row>
    <row r="451" spans="2:51" s="13" customFormat="1" ht="11.25">
      <c r="B451" s="205"/>
      <c r="C451" s="206"/>
      <c r="D451" s="201" t="s">
        <v>131</v>
      </c>
      <c r="E451" s="207" t="s">
        <v>19</v>
      </c>
      <c r="F451" s="208" t="s">
        <v>509</v>
      </c>
      <c r="G451" s="206"/>
      <c r="H451" s="207" t="s">
        <v>19</v>
      </c>
      <c r="I451" s="209"/>
      <c r="J451" s="206"/>
      <c r="K451" s="206"/>
      <c r="L451" s="210"/>
      <c r="M451" s="211"/>
      <c r="N451" s="212"/>
      <c r="O451" s="212"/>
      <c r="P451" s="212"/>
      <c r="Q451" s="212"/>
      <c r="R451" s="212"/>
      <c r="S451" s="212"/>
      <c r="T451" s="213"/>
      <c r="AT451" s="214" t="s">
        <v>131</v>
      </c>
      <c r="AU451" s="214" t="s">
        <v>83</v>
      </c>
      <c r="AV451" s="13" t="s">
        <v>80</v>
      </c>
      <c r="AW451" s="13" t="s">
        <v>33</v>
      </c>
      <c r="AX451" s="13" t="s">
        <v>72</v>
      </c>
      <c r="AY451" s="214" t="s">
        <v>120</v>
      </c>
    </row>
    <row r="452" spans="2:51" s="14" customFormat="1" ht="11.25">
      <c r="B452" s="215"/>
      <c r="C452" s="216"/>
      <c r="D452" s="201" t="s">
        <v>131</v>
      </c>
      <c r="E452" s="217" t="s">
        <v>19</v>
      </c>
      <c r="F452" s="218" t="s">
        <v>518</v>
      </c>
      <c r="G452" s="216"/>
      <c r="H452" s="219">
        <v>12</v>
      </c>
      <c r="I452" s="220"/>
      <c r="J452" s="216"/>
      <c r="K452" s="216"/>
      <c r="L452" s="221"/>
      <c r="M452" s="222"/>
      <c r="N452" s="223"/>
      <c r="O452" s="223"/>
      <c r="P452" s="223"/>
      <c r="Q452" s="223"/>
      <c r="R452" s="223"/>
      <c r="S452" s="223"/>
      <c r="T452" s="224"/>
      <c r="AT452" s="225" t="s">
        <v>131</v>
      </c>
      <c r="AU452" s="225" t="s">
        <v>83</v>
      </c>
      <c r="AV452" s="14" t="s">
        <v>83</v>
      </c>
      <c r="AW452" s="14" t="s">
        <v>33</v>
      </c>
      <c r="AX452" s="14" t="s">
        <v>80</v>
      </c>
      <c r="AY452" s="225" t="s">
        <v>120</v>
      </c>
    </row>
    <row r="453" spans="1:65" s="2" customFormat="1" ht="16.5" customHeight="1">
      <c r="A453" s="35"/>
      <c r="B453" s="36"/>
      <c r="C453" s="188" t="s">
        <v>519</v>
      </c>
      <c r="D453" s="188" t="s">
        <v>122</v>
      </c>
      <c r="E453" s="189" t="s">
        <v>520</v>
      </c>
      <c r="F453" s="190" t="s">
        <v>521</v>
      </c>
      <c r="G453" s="191" t="s">
        <v>341</v>
      </c>
      <c r="H453" s="192">
        <v>147.5</v>
      </c>
      <c r="I453" s="193"/>
      <c r="J453" s="194">
        <f>ROUND(I453*H453,2)</f>
        <v>0</v>
      </c>
      <c r="K453" s="190" t="s">
        <v>19</v>
      </c>
      <c r="L453" s="40"/>
      <c r="M453" s="195" t="s">
        <v>19</v>
      </c>
      <c r="N453" s="196" t="s">
        <v>43</v>
      </c>
      <c r="O453" s="65"/>
      <c r="P453" s="197">
        <f>O453*H453</f>
        <v>0</v>
      </c>
      <c r="Q453" s="197">
        <v>0.00038</v>
      </c>
      <c r="R453" s="197">
        <f>Q453*H453</f>
        <v>0.05605</v>
      </c>
      <c r="S453" s="197">
        <v>0</v>
      </c>
      <c r="T453" s="198">
        <f>S453*H453</f>
        <v>0</v>
      </c>
      <c r="U453" s="35"/>
      <c r="V453" s="35"/>
      <c r="W453" s="35"/>
      <c r="X453" s="35"/>
      <c r="Y453" s="35"/>
      <c r="Z453" s="35"/>
      <c r="AA453" s="35"/>
      <c r="AB453" s="35"/>
      <c r="AC453" s="35"/>
      <c r="AD453" s="35"/>
      <c r="AE453" s="35"/>
      <c r="AR453" s="199" t="s">
        <v>127</v>
      </c>
      <c r="AT453" s="199" t="s">
        <v>122</v>
      </c>
      <c r="AU453" s="199" t="s">
        <v>83</v>
      </c>
      <c r="AY453" s="18" t="s">
        <v>120</v>
      </c>
      <c r="BE453" s="200">
        <f>IF(N453="základní",J453,0)</f>
        <v>0</v>
      </c>
      <c r="BF453" s="200">
        <f>IF(N453="snížená",J453,0)</f>
        <v>0</v>
      </c>
      <c r="BG453" s="200">
        <f>IF(N453="zákl. přenesená",J453,0)</f>
        <v>0</v>
      </c>
      <c r="BH453" s="200">
        <f>IF(N453="sníž. přenesená",J453,0)</f>
        <v>0</v>
      </c>
      <c r="BI453" s="200">
        <f>IF(N453="nulová",J453,0)</f>
        <v>0</v>
      </c>
      <c r="BJ453" s="18" t="s">
        <v>80</v>
      </c>
      <c r="BK453" s="200">
        <f>ROUND(I453*H453,2)</f>
        <v>0</v>
      </c>
      <c r="BL453" s="18" t="s">
        <v>127</v>
      </c>
      <c r="BM453" s="199" t="s">
        <v>522</v>
      </c>
    </row>
    <row r="454" spans="1:47" s="2" customFormat="1" ht="107.25">
      <c r="A454" s="35"/>
      <c r="B454" s="36"/>
      <c r="C454" s="37"/>
      <c r="D454" s="201" t="s">
        <v>129</v>
      </c>
      <c r="E454" s="37"/>
      <c r="F454" s="202" t="s">
        <v>507</v>
      </c>
      <c r="G454" s="37"/>
      <c r="H454" s="37"/>
      <c r="I454" s="109"/>
      <c r="J454" s="37"/>
      <c r="K454" s="37"/>
      <c r="L454" s="40"/>
      <c r="M454" s="203"/>
      <c r="N454" s="204"/>
      <c r="O454" s="65"/>
      <c r="P454" s="65"/>
      <c r="Q454" s="65"/>
      <c r="R454" s="65"/>
      <c r="S454" s="65"/>
      <c r="T454" s="66"/>
      <c r="U454" s="35"/>
      <c r="V454" s="35"/>
      <c r="W454" s="35"/>
      <c r="X454" s="35"/>
      <c r="Y454" s="35"/>
      <c r="Z454" s="35"/>
      <c r="AA454" s="35"/>
      <c r="AB454" s="35"/>
      <c r="AC454" s="35"/>
      <c r="AD454" s="35"/>
      <c r="AE454" s="35"/>
      <c r="AT454" s="18" t="s">
        <v>129</v>
      </c>
      <c r="AU454" s="18" t="s">
        <v>83</v>
      </c>
    </row>
    <row r="455" spans="2:51" s="13" customFormat="1" ht="11.25">
      <c r="B455" s="205"/>
      <c r="C455" s="206"/>
      <c r="D455" s="201" t="s">
        <v>131</v>
      </c>
      <c r="E455" s="207" t="s">
        <v>19</v>
      </c>
      <c r="F455" s="208" t="s">
        <v>508</v>
      </c>
      <c r="G455" s="206"/>
      <c r="H455" s="207" t="s">
        <v>19</v>
      </c>
      <c r="I455" s="209"/>
      <c r="J455" s="206"/>
      <c r="K455" s="206"/>
      <c r="L455" s="210"/>
      <c r="M455" s="211"/>
      <c r="N455" s="212"/>
      <c r="O455" s="212"/>
      <c r="P455" s="212"/>
      <c r="Q455" s="212"/>
      <c r="R455" s="212"/>
      <c r="S455" s="212"/>
      <c r="T455" s="213"/>
      <c r="AT455" s="214" t="s">
        <v>131</v>
      </c>
      <c r="AU455" s="214" t="s">
        <v>83</v>
      </c>
      <c r="AV455" s="13" t="s">
        <v>80</v>
      </c>
      <c r="AW455" s="13" t="s">
        <v>33</v>
      </c>
      <c r="AX455" s="13" t="s">
        <v>72</v>
      </c>
      <c r="AY455" s="214" t="s">
        <v>120</v>
      </c>
    </row>
    <row r="456" spans="2:51" s="13" customFormat="1" ht="11.25">
      <c r="B456" s="205"/>
      <c r="C456" s="206"/>
      <c r="D456" s="201" t="s">
        <v>131</v>
      </c>
      <c r="E456" s="207" t="s">
        <v>19</v>
      </c>
      <c r="F456" s="208" t="s">
        <v>523</v>
      </c>
      <c r="G456" s="206"/>
      <c r="H456" s="207" t="s">
        <v>19</v>
      </c>
      <c r="I456" s="209"/>
      <c r="J456" s="206"/>
      <c r="K456" s="206"/>
      <c r="L456" s="210"/>
      <c r="M456" s="211"/>
      <c r="N456" s="212"/>
      <c r="O456" s="212"/>
      <c r="P456" s="212"/>
      <c r="Q456" s="212"/>
      <c r="R456" s="212"/>
      <c r="S456" s="212"/>
      <c r="T456" s="213"/>
      <c r="AT456" s="214" t="s">
        <v>131</v>
      </c>
      <c r="AU456" s="214" t="s">
        <v>83</v>
      </c>
      <c r="AV456" s="13" t="s">
        <v>80</v>
      </c>
      <c r="AW456" s="13" t="s">
        <v>33</v>
      </c>
      <c r="AX456" s="13" t="s">
        <v>72</v>
      </c>
      <c r="AY456" s="214" t="s">
        <v>120</v>
      </c>
    </row>
    <row r="457" spans="2:51" s="14" customFormat="1" ht="11.25">
      <c r="B457" s="215"/>
      <c r="C457" s="216"/>
      <c r="D457" s="201" t="s">
        <v>131</v>
      </c>
      <c r="E457" s="217" t="s">
        <v>19</v>
      </c>
      <c r="F457" s="218" t="s">
        <v>524</v>
      </c>
      <c r="G457" s="216"/>
      <c r="H457" s="219">
        <v>37.5</v>
      </c>
      <c r="I457" s="220"/>
      <c r="J457" s="216"/>
      <c r="K457" s="216"/>
      <c r="L457" s="221"/>
      <c r="M457" s="222"/>
      <c r="N457" s="223"/>
      <c r="O457" s="223"/>
      <c r="P457" s="223"/>
      <c r="Q457" s="223"/>
      <c r="R457" s="223"/>
      <c r="S457" s="223"/>
      <c r="T457" s="224"/>
      <c r="AT457" s="225" t="s">
        <v>131</v>
      </c>
      <c r="AU457" s="225" t="s">
        <v>83</v>
      </c>
      <c r="AV457" s="14" t="s">
        <v>83</v>
      </c>
      <c r="AW457" s="14" t="s">
        <v>33</v>
      </c>
      <c r="AX457" s="14" t="s">
        <v>72</v>
      </c>
      <c r="AY457" s="225" t="s">
        <v>120</v>
      </c>
    </row>
    <row r="458" spans="2:51" s="14" customFormat="1" ht="11.25">
      <c r="B458" s="215"/>
      <c r="C458" s="216"/>
      <c r="D458" s="201" t="s">
        <v>131</v>
      </c>
      <c r="E458" s="217" t="s">
        <v>19</v>
      </c>
      <c r="F458" s="218" t="s">
        <v>525</v>
      </c>
      <c r="G458" s="216"/>
      <c r="H458" s="219">
        <v>13.5</v>
      </c>
      <c r="I458" s="220"/>
      <c r="J458" s="216"/>
      <c r="K458" s="216"/>
      <c r="L458" s="221"/>
      <c r="M458" s="222"/>
      <c r="N458" s="223"/>
      <c r="O458" s="223"/>
      <c r="P458" s="223"/>
      <c r="Q458" s="223"/>
      <c r="R458" s="223"/>
      <c r="S458" s="223"/>
      <c r="T458" s="224"/>
      <c r="AT458" s="225" t="s">
        <v>131</v>
      </c>
      <c r="AU458" s="225" t="s">
        <v>83</v>
      </c>
      <c r="AV458" s="14" t="s">
        <v>83</v>
      </c>
      <c r="AW458" s="14" t="s">
        <v>33</v>
      </c>
      <c r="AX458" s="14" t="s">
        <v>72</v>
      </c>
      <c r="AY458" s="225" t="s">
        <v>120</v>
      </c>
    </row>
    <row r="459" spans="2:51" s="14" customFormat="1" ht="11.25">
      <c r="B459" s="215"/>
      <c r="C459" s="216"/>
      <c r="D459" s="201" t="s">
        <v>131</v>
      </c>
      <c r="E459" s="217" t="s">
        <v>19</v>
      </c>
      <c r="F459" s="218" t="s">
        <v>526</v>
      </c>
      <c r="G459" s="216"/>
      <c r="H459" s="219">
        <v>22.5</v>
      </c>
      <c r="I459" s="220"/>
      <c r="J459" s="216"/>
      <c r="K459" s="216"/>
      <c r="L459" s="221"/>
      <c r="M459" s="222"/>
      <c r="N459" s="223"/>
      <c r="O459" s="223"/>
      <c r="P459" s="223"/>
      <c r="Q459" s="223"/>
      <c r="R459" s="223"/>
      <c r="S459" s="223"/>
      <c r="T459" s="224"/>
      <c r="AT459" s="225" t="s">
        <v>131</v>
      </c>
      <c r="AU459" s="225" t="s">
        <v>83</v>
      </c>
      <c r="AV459" s="14" t="s">
        <v>83</v>
      </c>
      <c r="AW459" s="14" t="s">
        <v>33</v>
      </c>
      <c r="AX459" s="14" t="s">
        <v>72</v>
      </c>
      <c r="AY459" s="225" t="s">
        <v>120</v>
      </c>
    </row>
    <row r="460" spans="2:51" s="13" customFormat="1" ht="11.25">
      <c r="B460" s="205"/>
      <c r="C460" s="206"/>
      <c r="D460" s="201" t="s">
        <v>131</v>
      </c>
      <c r="E460" s="207" t="s">
        <v>19</v>
      </c>
      <c r="F460" s="208" t="s">
        <v>527</v>
      </c>
      <c r="G460" s="206"/>
      <c r="H460" s="207" t="s">
        <v>19</v>
      </c>
      <c r="I460" s="209"/>
      <c r="J460" s="206"/>
      <c r="K460" s="206"/>
      <c r="L460" s="210"/>
      <c r="M460" s="211"/>
      <c r="N460" s="212"/>
      <c r="O460" s="212"/>
      <c r="P460" s="212"/>
      <c r="Q460" s="212"/>
      <c r="R460" s="212"/>
      <c r="S460" s="212"/>
      <c r="T460" s="213"/>
      <c r="AT460" s="214" t="s">
        <v>131</v>
      </c>
      <c r="AU460" s="214" t="s">
        <v>83</v>
      </c>
      <c r="AV460" s="13" t="s">
        <v>80</v>
      </c>
      <c r="AW460" s="13" t="s">
        <v>33</v>
      </c>
      <c r="AX460" s="13" t="s">
        <v>72</v>
      </c>
      <c r="AY460" s="214" t="s">
        <v>120</v>
      </c>
    </row>
    <row r="461" spans="2:51" s="14" customFormat="1" ht="11.25">
      <c r="B461" s="215"/>
      <c r="C461" s="216"/>
      <c r="D461" s="201" t="s">
        <v>131</v>
      </c>
      <c r="E461" s="217" t="s">
        <v>19</v>
      </c>
      <c r="F461" s="218" t="s">
        <v>528</v>
      </c>
      <c r="G461" s="216"/>
      <c r="H461" s="219">
        <v>74</v>
      </c>
      <c r="I461" s="220"/>
      <c r="J461" s="216"/>
      <c r="K461" s="216"/>
      <c r="L461" s="221"/>
      <c r="M461" s="222"/>
      <c r="N461" s="223"/>
      <c r="O461" s="223"/>
      <c r="P461" s="223"/>
      <c r="Q461" s="223"/>
      <c r="R461" s="223"/>
      <c r="S461" s="223"/>
      <c r="T461" s="224"/>
      <c r="AT461" s="225" t="s">
        <v>131</v>
      </c>
      <c r="AU461" s="225" t="s">
        <v>83</v>
      </c>
      <c r="AV461" s="14" t="s">
        <v>83</v>
      </c>
      <c r="AW461" s="14" t="s">
        <v>33</v>
      </c>
      <c r="AX461" s="14" t="s">
        <v>72</v>
      </c>
      <c r="AY461" s="225" t="s">
        <v>120</v>
      </c>
    </row>
    <row r="462" spans="2:51" s="15" customFormat="1" ht="11.25">
      <c r="B462" s="226"/>
      <c r="C462" s="227"/>
      <c r="D462" s="201" t="s">
        <v>131</v>
      </c>
      <c r="E462" s="228" t="s">
        <v>19</v>
      </c>
      <c r="F462" s="229" t="s">
        <v>136</v>
      </c>
      <c r="G462" s="227"/>
      <c r="H462" s="230">
        <v>147.5</v>
      </c>
      <c r="I462" s="231"/>
      <c r="J462" s="227"/>
      <c r="K462" s="227"/>
      <c r="L462" s="232"/>
      <c r="M462" s="233"/>
      <c r="N462" s="234"/>
      <c r="O462" s="234"/>
      <c r="P462" s="234"/>
      <c r="Q462" s="234"/>
      <c r="R462" s="234"/>
      <c r="S462" s="234"/>
      <c r="T462" s="235"/>
      <c r="AT462" s="236" t="s">
        <v>131</v>
      </c>
      <c r="AU462" s="236" t="s">
        <v>83</v>
      </c>
      <c r="AV462" s="15" t="s">
        <v>127</v>
      </c>
      <c r="AW462" s="15" t="s">
        <v>33</v>
      </c>
      <c r="AX462" s="15" t="s">
        <v>80</v>
      </c>
      <c r="AY462" s="236" t="s">
        <v>120</v>
      </c>
    </row>
    <row r="463" spans="1:65" s="2" customFormat="1" ht="16.5" customHeight="1">
      <c r="A463" s="35"/>
      <c r="B463" s="36"/>
      <c r="C463" s="188" t="s">
        <v>529</v>
      </c>
      <c r="D463" s="188" t="s">
        <v>122</v>
      </c>
      <c r="E463" s="189" t="s">
        <v>530</v>
      </c>
      <c r="F463" s="190" t="s">
        <v>531</v>
      </c>
      <c r="G463" s="191" t="s">
        <v>125</v>
      </c>
      <c r="H463" s="192">
        <v>2</v>
      </c>
      <c r="I463" s="193"/>
      <c r="J463" s="194">
        <f>ROUND(I463*H463,2)</f>
        <v>0</v>
      </c>
      <c r="K463" s="190" t="s">
        <v>19</v>
      </c>
      <c r="L463" s="40"/>
      <c r="M463" s="195" t="s">
        <v>19</v>
      </c>
      <c r="N463" s="196" t="s">
        <v>43</v>
      </c>
      <c r="O463" s="65"/>
      <c r="P463" s="197">
        <f>O463*H463</f>
        <v>0</v>
      </c>
      <c r="Q463" s="197">
        <v>0.0026</v>
      </c>
      <c r="R463" s="197">
        <f>Q463*H463</f>
        <v>0.0052</v>
      </c>
      <c r="S463" s="197">
        <v>0</v>
      </c>
      <c r="T463" s="198">
        <f>S463*H463</f>
        <v>0</v>
      </c>
      <c r="U463" s="35"/>
      <c r="V463" s="35"/>
      <c r="W463" s="35"/>
      <c r="X463" s="35"/>
      <c r="Y463" s="35"/>
      <c r="Z463" s="35"/>
      <c r="AA463" s="35"/>
      <c r="AB463" s="35"/>
      <c r="AC463" s="35"/>
      <c r="AD463" s="35"/>
      <c r="AE463" s="35"/>
      <c r="AR463" s="199" t="s">
        <v>127</v>
      </c>
      <c r="AT463" s="199" t="s">
        <v>122</v>
      </c>
      <c r="AU463" s="199" t="s">
        <v>83</v>
      </c>
      <c r="AY463" s="18" t="s">
        <v>120</v>
      </c>
      <c r="BE463" s="200">
        <f>IF(N463="základní",J463,0)</f>
        <v>0</v>
      </c>
      <c r="BF463" s="200">
        <f>IF(N463="snížená",J463,0)</f>
        <v>0</v>
      </c>
      <c r="BG463" s="200">
        <f>IF(N463="zákl. přenesená",J463,0)</f>
        <v>0</v>
      </c>
      <c r="BH463" s="200">
        <f>IF(N463="sníž. přenesená",J463,0)</f>
        <v>0</v>
      </c>
      <c r="BI463" s="200">
        <f>IF(N463="nulová",J463,0)</f>
        <v>0</v>
      </c>
      <c r="BJ463" s="18" t="s">
        <v>80</v>
      </c>
      <c r="BK463" s="200">
        <f>ROUND(I463*H463,2)</f>
        <v>0</v>
      </c>
      <c r="BL463" s="18" t="s">
        <v>127</v>
      </c>
      <c r="BM463" s="199" t="s">
        <v>532</v>
      </c>
    </row>
    <row r="464" spans="1:47" s="2" customFormat="1" ht="107.25">
      <c r="A464" s="35"/>
      <c r="B464" s="36"/>
      <c r="C464" s="37"/>
      <c r="D464" s="201" t="s">
        <v>129</v>
      </c>
      <c r="E464" s="37"/>
      <c r="F464" s="202" t="s">
        <v>507</v>
      </c>
      <c r="G464" s="37"/>
      <c r="H464" s="37"/>
      <c r="I464" s="109"/>
      <c r="J464" s="37"/>
      <c r="K464" s="37"/>
      <c r="L464" s="40"/>
      <c r="M464" s="203"/>
      <c r="N464" s="204"/>
      <c r="O464" s="65"/>
      <c r="P464" s="65"/>
      <c r="Q464" s="65"/>
      <c r="R464" s="65"/>
      <c r="S464" s="65"/>
      <c r="T464" s="66"/>
      <c r="U464" s="35"/>
      <c r="V464" s="35"/>
      <c r="W464" s="35"/>
      <c r="X464" s="35"/>
      <c r="Y464" s="35"/>
      <c r="Z464" s="35"/>
      <c r="AA464" s="35"/>
      <c r="AB464" s="35"/>
      <c r="AC464" s="35"/>
      <c r="AD464" s="35"/>
      <c r="AE464" s="35"/>
      <c r="AT464" s="18" t="s">
        <v>129</v>
      </c>
      <c r="AU464" s="18" t="s">
        <v>83</v>
      </c>
    </row>
    <row r="465" spans="2:51" s="13" customFormat="1" ht="11.25">
      <c r="B465" s="205"/>
      <c r="C465" s="206"/>
      <c r="D465" s="201" t="s">
        <v>131</v>
      </c>
      <c r="E465" s="207" t="s">
        <v>19</v>
      </c>
      <c r="F465" s="208" t="s">
        <v>508</v>
      </c>
      <c r="G465" s="206"/>
      <c r="H465" s="207" t="s">
        <v>19</v>
      </c>
      <c r="I465" s="209"/>
      <c r="J465" s="206"/>
      <c r="K465" s="206"/>
      <c r="L465" s="210"/>
      <c r="M465" s="211"/>
      <c r="N465" s="212"/>
      <c r="O465" s="212"/>
      <c r="P465" s="212"/>
      <c r="Q465" s="212"/>
      <c r="R465" s="212"/>
      <c r="S465" s="212"/>
      <c r="T465" s="213"/>
      <c r="AT465" s="214" t="s">
        <v>131</v>
      </c>
      <c r="AU465" s="214" t="s">
        <v>83</v>
      </c>
      <c r="AV465" s="13" t="s">
        <v>80</v>
      </c>
      <c r="AW465" s="13" t="s">
        <v>33</v>
      </c>
      <c r="AX465" s="13" t="s">
        <v>72</v>
      </c>
      <c r="AY465" s="214" t="s">
        <v>120</v>
      </c>
    </row>
    <row r="466" spans="2:51" s="13" customFormat="1" ht="11.25">
      <c r="B466" s="205"/>
      <c r="C466" s="206"/>
      <c r="D466" s="201" t="s">
        <v>131</v>
      </c>
      <c r="E466" s="207" t="s">
        <v>19</v>
      </c>
      <c r="F466" s="208" t="s">
        <v>533</v>
      </c>
      <c r="G466" s="206"/>
      <c r="H466" s="207" t="s">
        <v>19</v>
      </c>
      <c r="I466" s="209"/>
      <c r="J466" s="206"/>
      <c r="K466" s="206"/>
      <c r="L466" s="210"/>
      <c r="M466" s="211"/>
      <c r="N466" s="212"/>
      <c r="O466" s="212"/>
      <c r="P466" s="212"/>
      <c r="Q466" s="212"/>
      <c r="R466" s="212"/>
      <c r="S466" s="212"/>
      <c r="T466" s="213"/>
      <c r="AT466" s="214" t="s">
        <v>131</v>
      </c>
      <c r="AU466" s="214" t="s">
        <v>83</v>
      </c>
      <c r="AV466" s="13" t="s">
        <v>80</v>
      </c>
      <c r="AW466" s="13" t="s">
        <v>33</v>
      </c>
      <c r="AX466" s="13" t="s">
        <v>72</v>
      </c>
      <c r="AY466" s="214" t="s">
        <v>120</v>
      </c>
    </row>
    <row r="467" spans="2:51" s="14" customFormat="1" ht="11.25">
      <c r="B467" s="215"/>
      <c r="C467" s="216"/>
      <c r="D467" s="201" t="s">
        <v>131</v>
      </c>
      <c r="E467" s="217" t="s">
        <v>19</v>
      </c>
      <c r="F467" s="218" t="s">
        <v>534</v>
      </c>
      <c r="G467" s="216"/>
      <c r="H467" s="219">
        <v>2</v>
      </c>
      <c r="I467" s="220"/>
      <c r="J467" s="216"/>
      <c r="K467" s="216"/>
      <c r="L467" s="221"/>
      <c r="M467" s="222"/>
      <c r="N467" s="223"/>
      <c r="O467" s="223"/>
      <c r="P467" s="223"/>
      <c r="Q467" s="223"/>
      <c r="R467" s="223"/>
      <c r="S467" s="223"/>
      <c r="T467" s="224"/>
      <c r="AT467" s="225" t="s">
        <v>131</v>
      </c>
      <c r="AU467" s="225" t="s">
        <v>83</v>
      </c>
      <c r="AV467" s="14" t="s">
        <v>83</v>
      </c>
      <c r="AW467" s="14" t="s">
        <v>33</v>
      </c>
      <c r="AX467" s="14" t="s">
        <v>80</v>
      </c>
      <c r="AY467" s="225" t="s">
        <v>120</v>
      </c>
    </row>
    <row r="468" spans="1:65" s="2" customFormat="1" ht="21.75" customHeight="1">
      <c r="A468" s="35"/>
      <c r="B468" s="36"/>
      <c r="C468" s="188" t="s">
        <v>535</v>
      </c>
      <c r="D468" s="188" t="s">
        <v>122</v>
      </c>
      <c r="E468" s="189" t="s">
        <v>536</v>
      </c>
      <c r="F468" s="190" t="s">
        <v>537</v>
      </c>
      <c r="G468" s="191" t="s">
        <v>341</v>
      </c>
      <c r="H468" s="192">
        <v>11041.5</v>
      </c>
      <c r="I468" s="193"/>
      <c r="J468" s="194">
        <f>ROUND(I468*H468,2)</f>
        <v>0</v>
      </c>
      <c r="K468" s="190" t="s">
        <v>126</v>
      </c>
      <c r="L468" s="40"/>
      <c r="M468" s="195" t="s">
        <v>19</v>
      </c>
      <c r="N468" s="196" t="s">
        <v>43</v>
      </c>
      <c r="O468" s="65"/>
      <c r="P468" s="197">
        <f>O468*H468</f>
        <v>0</v>
      </c>
      <c r="Q468" s="197">
        <v>0</v>
      </c>
      <c r="R468" s="197">
        <f>Q468*H468</f>
        <v>0</v>
      </c>
      <c r="S468" s="197">
        <v>0</v>
      </c>
      <c r="T468" s="198">
        <f>S468*H468</f>
        <v>0</v>
      </c>
      <c r="U468" s="35"/>
      <c r="V468" s="35"/>
      <c r="W468" s="35"/>
      <c r="X468" s="35"/>
      <c r="Y468" s="35"/>
      <c r="Z468" s="35"/>
      <c r="AA468" s="35"/>
      <c r="AB468" s="35"/>
      <c r="AC468" s="35"/>
      <c r="AD468" s="35"/>
      <c r="AE468" s="35"/>
      <c r="AR468" s="199" t="s">
        <v>127</v>
      </c>
      <c r="AT468" s="199" t="s">
        <v>122</v>
      </c>
      <c r="AU468" s="199" t="s">
        <v>83</v>
      </c>
      <c r="AY468" s="18" t="s">
        <v>120</v>
      </c>
      <c r="BE468" s="200">
        <f>IF(N468="základní",J468,0)</f>
        <v>0</v>
      </c>
      <c r="BF468" s="200">
        <f>IF(N468="snížená",J468,0)</f>
        <v>0</v>
      </c>
      <c r="BG468" s="200">
        <f>IF(N468="zákl. přenesená",J468,0)</f>
        <v>0</v>
      </c>
      <c r="BH468" s="200">
        <f>IF(N468="sníž. přenesená",J468,0)</f>
        <v>0</v>
      </c>
      <c r="BI468" s="200">
        <f>IF(N468="nulová",J468,0)</f>
        <v>0</v>
      </c>
      <c r="BJ468" s="18" t="s">
        <v>80</v>
      </c>
      <c r="BK468" s="200">
        <f>ROUND(I468*H468,2)</f>
        <v>0</v>
      </c>
      <c r="BL468" s="18" t="s">
        <v>127</v>
      </c>
      <c r="BM468" s="199" t="s">
        <v>538</v>
      </c>
    </row>
    <row r="469" spans="1:47" s="2" customFormat="1" ht="48.75">
      <c r="A469" s="35"/>
      <c r="B469" s="36"/>
      <c r="C469" s="37"/>
      <c r="D469" s="201" t="s">
        <v>129</v>
      </c>
      <c r="E469" s="37"/>
      <c r="F469" s="202" t="s">
        <v>539</v>
      </c>
      <c r="G469" s="37"/>
      <c r="H469" s="37"/>
      <c r="I469" s="109"/>
      <c r="J469" s="37"/>
      <c r="K469" s="37"/>
      <c r="L469" s="40"/>
      <c r="M469" s="203"/>
      <c r="N469" s="204"/>
      <c r="O469" s="65"/>
      <c r="P469" s="65"/>
      <c r="Q469" s="65"/>
      <c r="R469" s="65"/>
      <c r="S469" s="65"/>
      <c r="T469" s="66"/>
      <c r="U469" s="35"/>
      <c r="V469" s="35"/>
      <c r="W469" s="35"/>
      <c r="X469" s="35"/>
      <c r="Y469" s="35"/>
      <c r="Z469" s="35"/>
      <c r="AA469" s="35"/>
      <c r="AB469" s="35"/>
      <c r="AC469" s="35"/>
      <c r="AD469" s="35"/>
      <c r="AE469" s="35"/>
      <c r="AT469" s="18" t="s">
        <v>129</v>
      </c>
      <c r="AU469" s="18" t="s">
        <v>83</v>
      </c>
    </row>
    <row r="470" spans="2:51" s="13" customFormat="1" ht="11.25">
      <c r="B470" s="205"/>
      <c r="C470" s="206"/>
      <c r="D470" s="201" t="s">
        <v>131</v>
      </c>
      <c r="E470" s="207" t="s">
        <v>19</v>
      </c>
      <c r="F470" s="208" t="s">
        <v>540</v>
      </c>
      <c r="G470" s="206"/>
      <c r="H470" s="207" t="s">
        <v>19</v>
      </c>
      <c r="I470" s="209"/>
      <c r="J470" s="206"/>
      <c r="K470" s="206"/>
      <c r="L470" s="210"/>
      <c r="M470" s="211"/>
      <c r="N470" s="212"/>
      <c r="O470" s="212"/>
      <c r="P470" s="212"/>
      <c r="Q470" s="212"/>
      <c r="R470" s="212"/>
      <c r="S470" s="212"/>
      <c r="T470" s="213"/>
      <c r="AT470" s="214" t="s">
        <v>131</v>
      </c>
      <c r="AU470" s="214" t="s">
        <v>83</v>
      </c>
      <c r="AV470" s="13" t="s">
        <v>80</v>
      </c>
      <c r="AW470" s="13" t="s">
        <v>33</v>
      </c>
      <c r="AX470" s="13" t="s">
        <v>72</v>
      </c>
      <c r="AY470" s="214" t="s">
        <v>120</v>
      </c>
    </row>
    <row r="471" spans="2:51" s="13" customFormat="1" ht="11.25">
      <c r="B471" s="205"/>
      <c r="C471" s="206"/>
      <c r="D471" s="201" t="s">
        <v>131</v>
      </c>
      <c r="E471" s="207" t="s">
        <v>19</v>
      </c>
      <c r="F471" s="208" t="s">
        <v>541</v>
      </c>
      <c r="G471" s="206"/>
      <c r="H471" s="207" t="s">
        <v>19</v>
      </c>
      <c r="I471" s="209"/>
      <c r="J471" s="206"/>
      <c r="K471" s="206"/>
      <c r="L471" s="210"/>
      <c r="M471" s="211"/>
      <c r="N471" s="212"/>
      <c r="O471" s="212"/>
      <c r="P471" s="212"/>
      <c r="Q471" s="212"/>
      <c r="R471" s="212"/>
      <c r="S471" s="212"/>
      <c r="T471" s="213"/>
      <c r="AT471" s="214" t="s">
        <v>131</v>
      </c>
      <c r="AU471" s="214" t="s">
        <v>83</v>
      </c>
      <c r="AV471" s="13" t="s">
        <v>80</v>
      </c>
      <c r="AW471" s="13" t="s">
        <v>33</v>
      </c>
      <c r="AX471" s="13" t="s">
        <v>72</v>
      </c>
      <c r="AY471" s="214" t="s">
        <v>120</v>
      </c>
    </row>
    <row r="472" spans="2:51" s="14" customFormat="1" ht="11.25">
      <c r="B472" s="215"/>
      <c r="C472" s="216"/>
      <c r="D472" s="201" t="s">
        <v>131</v>
      </c>
      <c r="E472" s="217" t="s">
        <v>19</v>
      </c>
      <c r="F472" s="218" t="s">
        <v>510</v>
      </c>
      <c r="G472" s="216"/>
      <c r="H472" s="219">
        <v>5365</v>
      </c>
      <c r="I472" s="220"/>
      <c r="J472" s="216"/>
      <c r="K472" s="216"/>
      <c r="L472" s="221"/>
      <c r="M472" s="222"/>
      <c r="N472" s="223"/>
      <c r="O472" s="223"/>
      <c r="P472" s="223"/>
      <c r="Q472" s="223"/>
      <c r="R472" s="223"/>
      <c r="S472" s="223"/>
      <c r="T472" s="224"/>
      <c r="AT472" s="225" t="s">
        <v>131</v>
      </c>
      <c r="AU472" s="225" t="s">
        <v>83</v>
      </c>
      <c r="AV472" s="14" t="s">
        <v>83</v>
      </c>
      <c r="AW472" s="14" t="s">
        <v>33</v>
      </c>
      <c r="AX472" s="14" t="s">
        <v>72</v>
      </c>
      <c r="AY472" s="225" t="s">
        <v>120</v>
      </c>
    </row>
    <row r="473" spans="2:51" s="14" customFormat="1" ht="11.25">
      <c r="B473" s="215"/>
      <c r="C473" s="216"/>
      <c r="D473" s="201" t="s">
        <v>131</v>
      </c>
      <c r="E473" s="217" t="s">
        <v>19</v>
      </c>
      <c r="F473" s="218" t="s">
        <v>511</v>
      </c>
      <c r="G473" s="216"/>
      <c r="H473" s="219">
        <v>5480</v>
      </c>
      <c r="I473" s="220"/>
      <c r="J473" s="216"/>
      <c r="K473" s="216"/>
      <c r="L473" s="221"/>
      <c r="M473" s="222"/>
      <c r="N473" s="223"/>
      <c r="O473" s="223"/>
      <c r="P473" s="223"/>
      <c r="Q473" s="223"/>
      <c r="R473" s="223"/>
      <c r="S473" s="223"/>
      <c r="T473" s="224"/>
      <c r="AT473" s="225" t="s">
        <v>131</v>
      </c>
      <c r="AU473" s="225" t="s">
        <v>83</v>
      </c>
      <c r="AV473" s="14" t="s">
        <v>83</v>
      </c>
      <c r="AW473" s="14" t="s">
        <v>33</v>
      </c>
      <c r="AX473" s="14" t="s">
        <v>72</v>
      </c>
      <c r="AY473" s="225" t="s">
        <v>120</v>
      </c>
    </row>
    <row r="474" spans="2:51" s="13" customFormat="1" ht="11.25">
      <c r="B474" s="205"/>
      <c r="C474" s="206"/>
      <c r="D474" s="201" t="s">
        <v>131</v>
      </c>
      <c r="E474" s="207" t="s">
        <v>19</v>
      </c>
      <c r="F474" s="208" t="s">
        <v>542</v>
      </c>
      <c r="G474" s="206"/>
      <c r="H474" s="207" t="s">
        <v>19</v>
      </c>
      <c r="I474" s="209"/>
      <c r="J474" s="206"/>
      <c r="K474" s="206"/>
      <c r="L474" s="210"/>
      <c r="M474" s="211"/>
      <c r="N474" s="212"/>
      <c r="O474" s="212"/>
      <c r="P474" s="212"/>
      <c r="Q474" s="212"/>
      <c r="R474" s="212"/>
      <c r="S474" s="212"/>
      <c r="T474" s="213"/>
      <c r="AT474" s="214" t="s">
        <v>131</v>
      </c>
      <c r="AU474" s="214" t="s">
        <v>83</v>
      </c>
      <c r="AV474" s="13" t="s">
        <v>80</v>
      </c>
      <c r="AW474" s="13" t="s">
        <v>33</v>
      </c>
      <c r="AX474" s="13" t="s">
        <v>72</v>
      </c>
      <c r="AY474" s="214" t="s">
        <v>120</v>
      </c>
    </row>
    <row r="475" spans="2:51" s="14" customFormat="1" ht="11.25">
      <c r="B475" s="215"/>
      <c r="C475" s="216"/>
      <c r="D475" s="201" t="s">
        <v>131</v>
      </c>
      <c r="E475" s="217" t="s">
        <v>19</v>
      </c>
      <c r="F475" s="218" t="s">
        <v>524</v>
      </c>
      <c r="G475" s="216"/>
      <c r="H475" s="219">
        <v>37.5</v>
      </c>
      <c r="I475" s="220"/>
      <c r="J475" s="216"/>
      <c r="K475" s="216"/>
      <c r="L475" s="221"/>
      <c r="M475" s="222"/>
      <c r="N475" s="223"/>
      <c r="O475" s="223"/>
      <c r="P475" s="223"/>
      <c r="Q475" s="223"/>
      <c r="R475" s="223"/>
      <c r="S475" s="223"/>
      <c r="T475" s="224"/>
      <c r="AT475" s="225" t="s">
        <v>131</v>
      </c>
      <c r="AU475" s="225" t="s">
        <v>83</v>
      </c>
      <c r="AV475" s="14" t="s">
        <v>83</v>
      </c>
      <c r="AW475" s="14" t="s">
        <v>33</v>
      </c>
      <c r="AX475" s="14" t="s">
        <v>72</v>
      </c>
      <c r="AY475" s="225" t="s">
        <v>120</v>
      </c>
    </row>
    <row r="476" spans="2:51" s="14" customFormat="1" ht="11.25">
      <c r="B476" s="215"/>
      <c r="C476" s="216"/>
      <c r="D476" s="201" t="s">
        <v>131</v>
      </c>
      <c r="E476" s="217" t="s">
        <v>19</v>
      </c>
      <c r="F476" s="218" t="s">
        <v>525</v>
      </c>
      <c r="G476" s="216"/>
      <c r="H476" s="219">
        <v>13.5</v>
      </c>
      <c r="I476" s="220"/>
      <c r="J476" s="216"/>
      <c r="K476" s="216"/>
      <c r="L476" s="221"/>
      <c r="M476" s="222"/>
      <c r="N476" s="223"/>
      <c r="O476" s="223"/>
      <c r="P476" s="223"/>
      <c r="Q476" s="223"/>
      <c r="R476" s="223"/>
      <c r="S476" s="223"/>
      <c r="T476" s="224"/>
      <c r="AT476" s="225" t="s">
        <v>131</v>
      </c>
      <c r="AU476" s="225" t="s">
        <v>83</v>
      </c>
      <c r="AV476" s="14" t="s">
        <v>83</v>
      </c>
      <c r="AW476" s="14" t="s">
        <v>33</v>
      </c>
      <c r="AX476" s="14" t="s">
        <v>72</v>
      </c>
      <c r="AY476" s="225" t="s">
        <v>120</v>
      </c>
    </row>
    <row r="477" spans="2:51" s="14" customFormat="1" ht="11.25">
      <c r="B477" s="215"/>
      <c r="C477" s="216"/>
      <c r="D477" s="201" t="s">
        <v>131</v>
      </c>
      <c r="E477" s="217" t="s">
        <v>19</v>
      </c>
      <c r="F477" s="218" t="s">
        <v>526</v>
      </c>
      <c r="G477" s="216"/>
      <c r="H477" s="219">
        <v>22.5</v>
      </c>
      <c r="I477" s="220"/>
      <c r="J477" s="216"/>
      <c r="K477" s="216"/>
      <c r="L477" s="221"/>
      <c r="M477" s="222"/>
      <c r="N477" s="223"/>
      <c r="O477" s="223"/>
      <c r="P477" s="223"/>
      <c r="Q477" s="223"/>
      <c r="R477" s="223"/>
      <c r="S477" s="223"/>
      <c r="T477" s="224"/>
      <c r="AT477" s="225" t="s">
        <v>131</v>
      </c>
      <c r="AU477" s="225" t="s">
        <v>83</v>
      </c>
      <c r="AV477" s="14" t="s">
        <v>83</v>
      </c>
      <c r="AW477" s="14" t="s">
        <v>33</v>
      </c>
      <c r="AX477" s="14" t="s">
        <v>72</v>
      </c>
      <c r="AY477" s="225" t="s">
        <v>120</v>
      </c>
    </row>
    <row r="478" spans="2:51" s="13" customFormat="1" ht="11.25">
      <c r="B478" s="205"/>
      <c r="C478" s="206"/>
      <c r="D478" s="201" t="s">
        <v>131</v>
      </c>
      <c r="E478" s="207" t="s">
        <v>19</v>
      </c>
      <c r="F478" s="208" t="s">
        <v>512</v>
      </c>
      <c r="G478" s="206"/>
      <c r="H478" s="207" t="s">
        <v>19</v>
      </c>
      <c r="I478" s="209"/>
      <c r="J478" s="206"/>
      <c r="K478" s="206"/>
      <c r="L478" s="210"/>
      <c r="M478" s="211"/>
      <c r="N478" s="212"/>
      <c r="O478" s="212"/>
      <c r="P478" s="212"/>
      <c r="Q478" s="212"/>
      <c r="R478" s="212"/>
      <c r="S478" s="212"/>
      <c r="T478" s="213"/>
      <c r="AT478" s="214" t="s">
        <v>131</v>
      </c>
      <c r="AU478" s="214" t="s">
        <v>83</v>
      </c>
      <c r="AV478" s="13" t="s">
        <v>80</v>
      </c>
      <c r="AW478" s="13" t="s">
        <v>33</v>
      </c>
      <c r="AX478" s="13" t="s">
        <v>72</v>
      </c>
      <c r="AY478" s="214" t="s">
        <v>120</v>
      </c>
    </row>
    <row r="479" spans="2:51" s="14" customFormat="1" ht="11.25">
      <c r="B479" s="215"/>
      <c r="C479" s="216"/>
      <c r="D479" s="201" t="s">
        <v>131</v>
      </c>
      <c r="E479" s="217" t="s">
        <v>19</v>
      </c>
      <c r="F479" s="218" t="s">
        <v>513</v>
      </c>
      <c r="G479" s="216"/>
      <c r="H479" s="219">
        <v>37</v>
      </c>
      <c r="I479" s="220"/>
      <c r="J479" s="216"/>
      <c r="K479" s="216"/>
      <c r="L479" s="221"/>
      <c r="M479" s="222"/>
      <c r="N479" s="223"/>
      <c r="O479" s="223"/>
      <c r="P479" s="223"/>
      <c r="Q479" s="223"/>
      <c r="R479" s="223"/>
      <c r="S479" s="223"/>
      <c r="T479" s="224"/>
      <c r="AT479" s="225" t="s">
        <v>131</v>
      </c>
      <c r="AU479" s="225" t="s">
        <v>83</v>
      </c>
      <c r="AV479" s="14" t="s">
        <v>83</v>
      </c>
      <c r="AW479" s="14" t="s">
        <v>33</v>
      </c>
      <c r="AX479" s="14" t="s">
        <v>72</v>
      </c>
      <c r="AY479" s="225" t="s">
        <v>120</v>
      </c>
    </row>
    <row r="480" spans="2:51" s="13" customFormat="1" ht="11.25">
      <c r="B480" s="205"/>
      <c r="C480" s="206"/>
      <c r="D480" s="201" t="s">
        <v>131</v>
      </c>
      <c r="E480" s="207" t="s">
        <v>19</v>
      </c>
      <c r="F480" s="208" t="s">
        <v>543</v>
      </c>
      <c r="G480" s="206"/>
      <c r="H480" s="207" t="s">
        <v>19</v>
      </c>
      <c r="I480" s="209"/>
      <c r="J480" s="206"/>
      <c r="K480" s="206"/>
      <c r="L480" s="210"/>
      <c r="M480" s="211"/>
      <c r="N480" s="212"/>
      <c r="O480" s="212"/>
      <c r="P480" s="212"/>
      <c r="Q480" s="212"/>
      <c r="R480" s="212"/>
      <c r="S480" s="212"/>
      <c r="T480" s="213"/>
      <c r="AT480" s="214" t="s">
        <v>131</v>
      </c>
      <c r="AU480" s="214" t="s">
        <v>83</v>
      </c>
      <c r="AV480" s="13" t="s">
        <v>80</v>
      </c>
      <c r="AW480" s="13" t="s">
        <v>33</v>
      </c>
      <c r="AX480" s="13" t="s">
        <v>72</v>
      </c>
      <c r="AY480" s="214" t="s">
        <v>120</v>
      </c>
    </row>
    <row r="481" spans="2:51" s="14" customFormat="1" ht="11.25">
      <c r="B481" s="215"/>
      <c r="C481" s="216"/>
      <c r="D481" s="201" t="s">
        <v>131</v>
      </c>
      <c r="E481" s="217" t="s">
        <v>19</v>
      </c>
      <c r="F481" s="218" t="s">
        <v>518</v>
      </c>
      <c r="G481" s="216"/>
      <c r="H481" s="219">
        <v>12</v>
      </c>
      <c r="I481" s="220"/>
      <c r="J481" s="216"/>
      <c r="K481" s="216"/>
      <c r="L481" s="221"/>
      <c r="M481" s="222"/>
      <c r="N481" s="223"/>
      <c r="O481" s="223"/>
      <c r="P481" s="223"/>
      <c r="Q481" s="223"/>
      <c r="R481" s="223"/>
      <c r="S481" s="223"/>
      <c r="T481" s="224"/>
      <c r="AT481" s="225" t="s">
        <v>131</v>
      </c>
      <c r="AU481" s="225" t="s">
        <v>83</v>
      </c>
      <c r="AV481" s="14" t="s">
        <v>83</v>
      </c>
      <c r="AW481" s="14" t="s">
        <v>33</v>
      </c>
      <c r="AX481" s="14" t="s">
        <v>72</v>
      </c>
      <c r="AY481" s="225" t="s">
        <v>120</v>
      </c>
    </row>
    <row r="482" spans="2:51" s="13" customFormat="1" ht="11.25">
      <c r="B482" s="205"/>
      <c r="C482" s="206"/>
      <c r="D482" s="201" t="s">
        <v>131</v>
      </c>
      <c r="E482" s="207" t="s">
        <v>19</v>
      </c>
      <c r="F482" s="208" t="s">
        <v>544</v>
      </c>
      <c r="G482" s="206"/>
      <c r="H482" s="207" t="s">
        <v>19</v>
      </c>
      <c r="I482" s="209"/>
      <c r="J482" s="206"/>
      <c r="K482" s="206"/>
      <c r="L482" s="210"/>
      <c r="M482" s="211"/>
      <c r="N482" s="212"/>
      <c r="O482" s="212"/>
      <c r="P482" s="212"/>
      <c r="Q482" s="212"/>
      <c r="R482" s="212"/>
      <c r="S482" s="212"/>
      <c r="T482" s="213"/>
      <c r="AT482" s="214" t="s">
        <v>131</v>
      </c>
      <c r="AU482" s="214" t="s">
        <v>83</v>
      </c>
      <c r="AV482" s="13" t="s">
        <v>80</v>
      </c>
      <c r="AW482" s="13" t="s">
        <v>33</v>
      </c>
      <c r="AX482" s="13" t="s">
        <v>72</v>
      </c>
      <c r="AY482" s="214" t="s">
        <v>120</v>
      </c>
    </row>
    <row r="483" spans="2:51" s="14" customFormat="1" ht="11.25">
      <c r="B483" s="215"/>
      <c r="C483" s="216"/>
      <c r="D483" s="201" t="s">
        <v>131</v>
      </c>
      <c r="E483" s="217" t="s">
        <v>19</v>
      </c>
      <c r="F483" s="218" t="s">
        <v>528</v>
      </c>
      <c r="G483" s="216"/>
      <c r="H483" s="219">
        <v>74</v>
      </c>
      <c r="I483" s="220"/>
      <c r="J483" s="216"/>
      <c r="K483" s="216"/>
      <c r="L483" s="221"/>
      <c r="M483" s="222"/>
      <c r="N483" s="223"/>
      <c r="O483" s="223"/>
      <c r="P483" s="223"/>
      <c r="Q483" s="223"/>
      <c r="R483" s="223"/>
      <c r="S483" s="223"/>
      <c r="T483" s="224"/>
      <c r="AT483" s="225" t="s">
        <v>131</v>
      </c>
      <c r="AU483" s="225" t="s">
        <v>83</v>
      </c>
      <c r="AV483" s="14" t="s">
        <v>83</v>
      </c>
      <c r="AW483" s="14" t="s">
        <v>33</v>
      </c>
      <c r="AX483" s="14" t="s">
        <v>72</v>
      </c>
      <c r="AY483" s="225" t="s">
        <v>120</v>
      </c>
    </row>
    <row r="484" spans="2:51" s="15" customFormat="1" ht="11.25">
      <c r="B484" s="226"/>
      <c r="C484" s="227"/>
      <c r="D484" s="201" t="s">
        <v>131</v>
      </c>
      <c r="E484" s="228" t="s">
        <v>19</v>
      </c>
      <c r="F484" s="229" t="s">
        <v>136</v>
      </c>
      <c r="G484" s="227"/>
      <c r="H484" s="230">
        <v>11041.5</v>
      </c>
      <c r="I484" s="231"/>
      <c r="J484" s="227"/>
      <c r="K484" s="227"/>
      <c r="L484" s="232"/>
      <c r="M484" s="233"/>
      <c r="N484" s="234"/>
      <c r="O484" s="234"/>
      <c r="P484" s="234"/>
      <c r="Q484" s="234"/>
      <c r="R484" s="234"/>
      <c r="S484" s="234"/>
      <c r="T484" s="235"/>
      <c r="AT484" s="236" t="s">
        <v>131</v>
      </c>
      <c r="AU484" s="236" t="s">
        <v>83</v>
      </c>
      <c r="AV484" s="15" t="s">
        <v>127</v>
      </c>
      <c r="AW484" s="15" t="s">
        <v>33</v>
      </c>
      <c r="AX484" s="15" t="s">
        <v>80</v>
      </c>
      <c r="AY484" s="236" t="s">
        <v>120</v>
      </c>
    </row>
    <row r="485" spans="1:65" s="2" customFormat="1" ht="21.75" customHeight="1">
      <c r="A485" s="35"/>
      <c r="B485" s="36"/>
      <c r="C485" s="188" t="s">
        <v>545</v>
      </c>
      <c r="D485" s="188" t="s">
        <v>122</v>
      </c>
      <c r="E485" s="189" t="s">
        <v>546</v>
      </c>
      <c r="F485" s="190" t="s">
        <v>547</v>
      </c>
      <c r="G485" s="191" t="s">
        <v>125</v>
      </c>
      <c r="H485" s="192">
        <v>2</v>
      </c>
      <c r="I485" s="193"/>
      <c r="J485" s="194">
        <f>ROUND(I485*H485,2)</f>
        <v>0</v>
      </c>
      <c r="K485" s="190" t="s">
        <v>126</v>
      </c>
      <c r="L485" s="40"/>
      <c r="M485" s="195" t="s">
        <v>19</v>
      </c>
      <c r="N485" s="196" t="s">
        <v>43</v>
      </c>
      <c r="O485" s="65"/>
      <c r="P485" s="197">
        <f>O485*H485</f>
        <v>0</v>
      </c>
      <c r="Q485" s="197">
        <v>1E-05</v>
      </c>
      <c r="R485" s="197">
        <f>Q485*H485</f>
        <v>2E-05</v>
      </c>
      <c r="S485" s="197">
        <v>0</v>
      </c>
      <c r="T485" s="198">
        <f>S485*H485</f>
        <v>0</v>
      </c>
      <c r="U485" s="35"/>
      <c r="V485" s="35"/>
      <c r="W485" s="35"/>
      <c r="X485" s="35"/>
      <c r="Y485" s="35"/>
      <c r="Z485" s="35"/>
      <c r="AA485" s="35"/>
      <c r="AB485" s="35"/>
      <c r="AC485" s="35"/>
      <c r="AD485" s="35"/>
      <c r="AE485" s="35"/>
      <c r="AR485" s="199" t="s">
        <v>127</v>
      </c>
      <c r="AT485" s="199" t="s">
        <v>122</v>
      </c>
      <c r="AU485" s="199" t="s">
        <v>83</v>
      </c>
      <c r="AY485" s="18" t="s">
        <v>120</v>
      </c>
      <c r="BE485" s="200">
        <f>IF(N485="základní",J485,0)</f>
        <v>0</v>
      </c>
      <c r="BF485" s="200">
        <f>IF(N485="snížená",J485,0)</f>
        <v>0</v>
      </c>
      <c r="BG485" s="200">
        <f>IF(N485="zákl. přenesená",J485,0)</f>
        <v>0</v>
      </c>
      <c r="BH485" s="200">
        <f>IF(N485="sníž. přenesená",J485,0)</f>
        <v>0</v>
      </c>
      <c r="BI485" s="200">
        <f>IF(N485="nulová",J485,0)</f>
        <v>0</v>
      </c>
      <c r="BJ485" s="18" t="s">
        <v>80</v>
      </c>
      <c r="BK485" s="200">
        <f>ROUND(I485*H485,2)</f>
        <v>0</v>
      </c>
      <c r="BL485" s="18" t="s">
        <v>127</v>
      </c>
      <c r="BM485" s="199" t="s">
        <v>548</v>
      </c>
    </row>
    <row r="486" spans="1:47" s="2" customFormat="1" ht="48.75">
      <c r="A486" s="35"/>
      <c r="B486" s="36"/>
      <c r="C486" s="37"/>
      <c r="D486" s="201" t="s">
        <v>129</v>
      </c>
      <c r="E486" s="37"/>
      <c r="F486" s="202" t="s">
        <v>539</v>
      </c>
      <c r="G486" s="37"/>
      <c r="H486" s="37"/>
      <c r="I486" s="109"/>
      <c r="J486" s="37"/>
      <c r="K486" s="37"/>
      <c r="L486" s="40"/>
      <c r="M486" s="203"/>
      <c r="N486" s="204"/>
      <c r="O486" s="65"/>
      <c r="P486" s="65"/>
      <c r="Q486" s="65"/>
      <c r="R486" s="65"/>
      <c r="S486" s="65"/>
      <c r="T486" s="66"/>
      <c r="U486" s="35"/>
      <c r="V486" s="35"/>
      <c r="W486" s="35"/>
      <c r="X486" s="35"/>
      <c r="Y486" s="35"/>
      <c r="Z486" s="35"/>
      <c r="AA486" s="35"/>
      <c r="AB486" s="35"/>
      <c r="AC486" s="35"/>
      <c r="AD486" s="35"/>
      <c r="AE486" s="35"/>
      <c r="AT486" s="18" t="s">
        <v>129</v>
      </c>
      <c r="AU486" s="18" t="s">
        <v>83</v>
      </c>
    </row>
    <row r="487" spans="1:65" s="2" customFormat="1" ht="21.75" customHeight="1">
      <c r="A487" s="35"/>
      <c r="B487" s="36"/>
      <c r="C487" s="188" t="s">
        <v>549</v>
      </c>
      <c r="D487" s="188" t="s">
        <v>122</v>
      </c>
      <c r="E487" s="189" t="s">
        <v>550</v>
      </c>
      <c r="F487" s="190" t="s">
        <v>551</v>
      </c>
      <c r="G487" s="191" t="s">
        <v>421</v>
      </c>
      <c r="H487" s="192">
        <v>4</v>
      </c>
      <c r="I487" s="193"/>
      <c r="J487" s="194">
        <f>ROUND(I487*H487,2)</f>
        <v>0</v>
      </c>
      <c r="K487" s="190" t="s">
        <v>126</v>
      </c>
      <c r="L487" s="40"/>
      <c r="M487" s="195" t="s">
        <v>19</v>
      </c>
      <c r="N487" s="196" t="s">
        <v>43</v>
      </c>
      <c r="O487" s="65"/>
      <c r="P487" s="197">
        <f>O487*H487</f>
        <v>0</v>
      </c>
      <c r="Q487" s="197">
        <v>15.30899</v>
      </c>
      <c r="R487" s="197">
        <f>Q487*H487</f>
        <v>61.23596</v>
      </c>
      <c r="S487" s="197">
        <v>0</v>
      </c>
      <c r="T487" s="198">
        <f>S487*H487</f>
        <v>0</v>
      </c>
      <c r="U487" s="35"/>
      <c r="V487" s="35"/>
      <c r="W487" s="35"/>
      <c r="X487" s="35"/>
      <c r="Y487" s="35"/>
      <c r="Z487" s="35"/>
      <c r="AA487" s="35"/>
      <c r="AB487" s="35"/>
      <c r="AC487" s="35"/>
      <c r="AD487" s="35"/>
      <c r="AE487" s="35"/>
      <c r="AR487" s="199" t="s">
        <v>127</v>
      </c>
      <c r="AT487" s="199" t="s">
        <v>122</v>
      </c>
      <c r="AU487" s="199" t="s">
        <v>83</v>
      </c>
      <c r="AY487" s="18" t="s">
        <v>120</v>
      </c>
      <c r="BE487" s="200">
        <f>IF(N487="základní",J487,0)</f>
        <v>0</v>
      </c>
      <c r="BF487" s="200">
        <f>IF(N487="snížená",J487,0)</f>
        <v>0</v>
      </c>
      <c r="BG487" s="200">
        <f>IF(N487="zákl. přenesená",J487,0)</f>
        <v>0</v>
      </c>
      <c r="BH487" s="200">
        <f>IF(N487="sníž. přenesená",J487,0)</f>
        <v>0</v>
      </c>
      <c r="BI487" s="200">
        <f>IF(N487="nulová",J487,0)</f>
        <v>0</v>
      </c>
      <c r="BJ487" s="18" t="s">
        <v>80</v>
      </c>
      <c r="BK487" s="200">
        <f>ROUND(I487*H487,2)</f>
        <v>0</v>
      </c>
      <c r="BL487" s="18" t="s">
        <v>127</v>
      </c>
      <c r="BM487" s="199" t="s">
        <v>552</v>
      </c>
    </row>
    <row r="488" spans="1:47" s="2" customFormat="1" ht="146.25">
      <c r="A488" s="35"/>
      <c r="B488" s="36"/>
      <c r="C488" s="37"/>
      <c r="D488" s="201" t="s">
        <v>129</v>
      </c>
      <c r="E488" s="37"/>
      <c r="F488" s="202" t="s">
        <v>553</v>
      </c>
      <c r="G488" s="37"/>
      <c r="H488" s="37"/>
      <c r="I488" s="109"/>
      <c r="J488" s="37"/>
      <c r="K488" s="37"/>
      <c r="L488" s="40"/>
      <c r="M488" s="203"/>
      <c r="N488" s="204"/>
      <c r="O488" s="65"/>
      <c r="P488" s="65"/>
      <c r="Q488" s="65"/>
      <c r="R488" s="65"/>
      <c r="S488" s="65"/>
      <c r="T488" s="66"/>
      <c r="U488" s="35"/>
      <c r="V488" s="35"/>
      <c r="W488" s="35"/>
      <c r="X488" s="35"/>
      <c r="Y488" s="35"/>
      <c r="Z488" s="35"/>
      <c r="AA488" s="35"/>
      <c r="AB488" s="35"/>
      <c r="AC488" s="35"/>
      <c r="AD488" s="35"/>
      <c r="AE488" s="35"/>
      <c r="AT488" s="18" t="s">
        <v>129</v>
      </c>
      <c r="AU488" s="18" t="s">
        <v>83</v>
      </c>
    </row>
    <row r="489" spans="2:51" s="14" customFormat="1" ht="11.25">
      <c r="B489" s="215"/>
      <c r="C489" s="216"/>
      <c r="D489" s="201" t="s">
        <v>131</v>
      </c>
      <c r="E489" s="217" t="s">
        <v>19</v>
      </c>
      <c r="F489" s="218" t="s">
        <v>554</v>
      </c>
      <c r="G489" s="216"/>
      <c r="H489" s="219">
        <v>2</v>
      </c>
      <c r="I489" s="220"/>
      <c r="J489" s="216"/>
      <c r="K489" s="216"/>
      <c r="L489" s="221"/>
      <c r="M489" s="222"/>
      <c r="N489" s="223"/>
      <c r="O489" s="223"/>
      <c r="P489" s="223"/>
      <c r="Q489" s="223"/>
      <c r="R489" s="223"/>
      <c r="S489" s="223"/>
      <c r="T489" s="224"/>
      <c r="AT489" s="225" t="s">
        <v>131</v>
      </c>
      <c r="AU489" s="225" t="s">
        <v>83</v>
      </c>
      <c r="AV489" s="14" t="s">
        <v>83</v>
      </c>
      <c r="AW489" s="14" t="s">
        <v>33</v>
      </c>
      <c r="AX489" s="14" t="s">
        <v>72</v>
      </c>
      <c r="AY489" s="225" t="s">
        <v>120</v>
      </c>
    </row>
    <row r="490" spans="2:51" s="14" customFormat="1" ht="11.25">
      <c r="B490" s="215"/>
      <c r="C490" s="216"/>
      <c r="D490" s="201" t="s">
        <v>131</v>
      </c>
      <c r="E490" s="217" t="s">
        <v>19</v>
      </c>
      <c r="F490" s="218" t="s">
        <v>199</v>
      </c>
      <c r="G490" s="216"/>
      <c r="H490" s="219">
        <v>2</v>
      </c>
      <c r="I490" s="220"/>
      <c r="J490" s="216"/>
      <c r="K490" s="216"/>
      <c r="L490" s="221"/>
      <c r="M490" s="222"/>
      <c r="N490" s="223"/>
      <c r="O490" s="223"/>
      <c r="P490" s="223"/>
      <c r="Q490" s="223"/>
      <c r="R490" s="223"/>
      <c r="S490" s="223"/>
      <c r="T490" s="224"/>
      <c r="AT490" s="225" t="s">
        <v>131</v>
      </c>
      <c r="AU490" s="225" t="s">
        <v>83</v>
      </c>
      <c r="AV490" s="14" t="s">
        <v>83</v>
      </c>
      <c r="AW490" s="14" t="s">
        <v>33</v>
      </c>
      <c r="AX490" s="14" t="s">
        <v>72</v>
      </c>
      <c r="AY490" s="225" t="s">
        <v>120</v>
      </c>
    </row>
    <row r="491" spans="2:51" s="15" customFormat="1" ht="11.25">
      <c r="B491" s="226"/>
      <c r="C491" s="227"/>
      <c r="D491" s="201" t="s">
        <v>131</v>
      </c>
      <c r="E491" s="228" t="s">
        <v>19</v>
      </c>
      <c r="F491" s="229" t="s">
        <v>136</v>
      </c>
      <c r="G491" s="227"/>
      <c r="H491" s="230">
        <v>4</v>
      </c>
      <c r="I491" s="231"/>
      <c r="J491" s="227"/>
      <c r="K491" s="227"/>
      <c r="L491" s="232"/>
      <c r="M491" s="233"/>
      <c r="N491" s="234"/>
      <c r="O491" s="234"/>
      <c r="P491" s="234"/>
      <c r="Q491" s="234"/>
      <c r="R491" s="234"/>
      <c r="S491" s="234"/>
      <c r="T491" s="235"/>
      <c r="AT491" s="236" t="s">
        <v>131</v>
      </c>
      <c r="AU491" s="236" t="s">
        <v>83</v>
      </c>
      <c r="AV491" s="15" t="s">
        <v>127</v>
      </c>
      <c r="AW491" s="15" t="s">
        <v>33</v>
      </c>
      <c r="AX491" s="15" t="s">
        <v>80</v>
      </c>
      <c r="AY491" s="236" t="s">
        <v>120</v>
      </c>
    </row>
    <row r="492" spans="1:65" s="2" customFormat="1" ht="21.75" customHeight="1">
      <c r="A492" s="35"/>
      <c r="B492" s="36"/>
      <c r="C492" s="188" t="s">
        <v>555</v>
      </c>
      <c r="D492" s="188" t="s">
        <v>122</v>
      </c>
      <c r="E492" s="189" t="s">
        <v>556</v>
      </c>
      <c r="F492" s="190" t="s">
        <v>557</v>
      </c>
      <c r="G492" s="191" t="s">
        <v>421</v>
      </c>
      <c r="H492" s="192">
        <v>1</v>
      </c>
      <c r="I492" s="193"/>
      <c r="J492" s="194">
        <f>ROUND(I492*H492,2)</f>
        <v>0</v>
      </c>
      <c r="K492" s="190" t="s">
        <v>126</v>
      </c>
      <c r="L492" s="40"/>
      <c r="M492" s="195" t="s">
        <v>19</v>
      </c>
      <c r="N492" s="196" t="s">
        <v>43</v>
      </c>
      <c r="O492" s="65"/>
      <c r="P492" s="197">
        <f>O492*H492</f>
        <v>0</v>
      </c>
      <c r="Q492" s="197">
        <v>9.895</v>
      </c>
      <c r="R492" s="197">
        <f>Q492*H492</f>
        <v>9.895</v>
      </c>
      <c r="S492" s="197">
        <v>0</v>
      </c>
      <c r="T492" s="198">
        <f>S492*H492</f>
        <v>0</v>
      </c>
      <c r="U492" s="35"/>
      <c r="V492" s="35"/>
      <c r="W492" s="35"/>
      <c r="X492" s="35"/>
      <c r="Y492" s="35"/>
      <c r="Z492" s="35"/>
      <c r="AA492" s="35"/>
      <c r="AB492" s="35"/>
      <c r="AC492" s="35"/>
      <c r="AD492" s="35"/>
      <c r="AE492" s="35"/>
      <c r="AR492" s="199" t="s">
        <v>127</v>
      </c>
      <c r="AT492" s="199" t="s">
        <v>122</v>
      </c>
      <c r="AU492" s="199" t="s">
        <v>83</v>
      </c>
      <c r="AY492" s="18" t="s">
        <v>120</v>
      </c>
      <c r="BE492" s="200">
        <f>IF(N492="základní",J492,0)</f>
        <v>0</v>
      </c>
      <c r="BF492" s="200">
        <f>IF(N492="snížená",J492,0)</f>
        <v>0</v>
      </c>
      <c r="BG492" s="200">
        <f>IF(N492="zákl. přenesená",J492,0)</f>
        <v>0</v>
      </c>
      <c r="BH492" s="200">
        <f>IF(N492="sníž. přenesená",J492,0)</f>
        <v>0</v>
      </c>
      <c r="BI492" s="200">
        <f>IF(N492="nulová",J492,0)</f>
        <v>0</v>
      </c>
      <c r="BJ492" s="18" t="s">
        <v>80</v>
      </c>
      <c r="BK492" s="200">
        <f>ROUND(I492*H492,2)</f>
        <v>0</v>
      </c>
      <c r="BL492" s="18" t="s">
        <v>127</v>
      </c>
      <c r="BM492" s="199" t="s">
        <v>558</v>
      </c>
    </row>
    <row r="493" spans="1:47" s="2" customFormat="1" ht="175.5">
      <c r="A493" s="35"/>
      <c r="B493" s="36"/>
      <c r="C493" s="37"/>
      <c r="D493" s="201" t="s">
        <v>129</v>
      </c>
      <c r="E493" s="37"/>
      <c r="F493" s="202" t="s">
        <v>559</v>
      </c>
      <c r="G493" s="37"/>
      <c r="H493" s="37"/>
      <c r="I493" s="109"/>
      <c r="J493" s="37"/>
      <c r="K493" s="37"/>
      <c r="L493" s="40"/>
      <c r="M493" s="203"/>
      <c r="N493" s="204"/>
      <c r="O493" s="65"/>
      <c r="P493" s="65"/>
      <c r="Q493" s="65"/>
      <c r="R493" s="65"/>
      <c r="S493" s="65"/>
      <c r="T493" s="66"/>
      <c r="U493" s="35"/>
      <c r="V493" s="35"/>
      <c r="W493" s="35"/>
      <c r="X493" s="35"/>
      <c r="Y493" s="35"/>
      <c r="Z493" s="35"/>
      <c r="AA493" s="35"/>
      <c r="AB493" s="35"/>
      <c r="AC493" s="35"/>
      <c r="AD493" s="35"/>
      <c r="AE493" s="35"/>
      <c r="AT493" s="18" t="s">
        <v>129</v>
      </c>
      <c r="AU493" s="18" t="s">
        <v>83</v>
      </c>
    </row>
    <row r="494" spans="2:51" s="14" customFormat="1" ht="11.25">
      <c r="B494" s="215"/>
      <c r="C494" s="216"/>
      <c r="D494" s="201" t="s">
        <v>131</v>
      </c>
      <c r="E494" s="217" t="s">
        <v>19</v>
      </c>
      <c r="F494" s="218" t="s">
        <v>424</v>
      </c>
      <c r="G494" s="216"/>
      <c r="H494" s="219">
        <v>1</v>
      </c>
      <c r="I494" s="220"/>
      <c r="J494" s="216"/>
      <c r="K494" s="216"/>
      <c r="L494" s="221"/>
      <c r="M494" s="222"/>
      <c r="N494" s="223"/>
      <c r="O494" s="223"/>
      <c r="P494" s="223"/>
      <c r="Q494" s="223"/>
      <c r="R494" s="223"/>
      <c r="S494" s="223"/>
      <c r="T494" s="224"/>
      <c r="AT494" s="225" t="s">
        <v>131</v>
      </c>
      <c r="AU494" s="225" t="s">
        <v>83</v>
      </c>
      <c r="AV494" s="14" t="s">
        <v>83</v>
      </c>
      <c r="AW494" s="14" t="s">
        <v>33</v>
      </c>
      <c r="AX494" s="14" t="s">
        <v>80</v>
      </c>
      <c r="AY494" s="225" t="s">
        <v>120</v>
      </c>
    </row>
    <row r="495" spans="1:65" s="2" customFormat="1" ht="16.5" customHeight="1">
      <c r="A495" s="35"/>
      <c r="B495" s="36"/>
      <c r="C495" s="188" t="s">
        <v>560</v>
      </c>
      <c r="D495" s="188" t="s">
        <v>122</v>
      </c>
      <c r="E495" s="189" t="s">
        <v>561</v>
      </c>
      <c r="F495" s="190" t="s">
        <v>562</v>
      </c>
      <c r="G495" s="191" t="s">
        <v>421</v>
      </c>
      <c r="H495" s="192">
        <v>4</v>
      </c>
      <c r="I495" s="193"/>
      <c r="J495" s="194">
        <f>ROUND(I495*H495,2)</f>
        <v>0</v>
      </c>
      <c r="K495" s="190" t="s">
        <v>126</v>
      </c>
      <c r="L495" s="40"/>
      <c r="M495" s="195" t="s">
        <v>19</v>
      </c>
      <c r="N495" s="196" t="s">
        <v>43</v>
      </c>
      <c r="O495" s="65"/>
      <c r="P495" s="197">
        <f>O495*H495</f>
        <v>0</v>
      </c>
      <c r="Q495" s="197">
        <v>16.75142</v>
      </c>
      <c r="R495" s="197">
        <f>Q495*H495</f>
        <v>67.00568</v>
      </c>
      <c r="S495" s="197">
        <v>0</v>
      </c>
      <c r="T495" s="198">
        <f>S495*H495</f>
        <v>0</v>
      </c>
      <c r="U495" s="35"/>
      <c r="V495" s="35"/>
      <c r="W495" s="35"/>
      <c r="X495" s="35"/>
      <c r="Y495" s="35"/>
      <c r="Z495" s="35"/>
      <c r="AA495" s="35"/>
      <c r="AB495" s="35"/>
      <c r="AC495" s="35"/>
      <c r="AD495" s="35"/>
      <c r="AE495" s="35"/>
      <c r="AR495" s="199" t="s">
        <v>127</v>
      </c>
      <c r="AT495" s="199" t="s">
        <v>122</v>
      </c>
      <c r="AU495" s="199" t="s">
        <v>83</v>
      </c>
      <c r="AY495" s="18" t="s">
        <v>120</v>
      </c>
      <c r="BE495" s="200">
        <f>IF(N495="základní",J495,0)</f>
        <v>0</v>
      </c>
      <c r="BF495" s="200">
        <f>IF(N495="snížená",J495,0)</f>
        <v>0</v>
      </c>
      <c r="BG495" s="200">
        <f>IF(N495="zákl. přenesená",J495,0)</f>
        <v>0</v>
      </c>
      <c r="BH495" s="200">
        <f>IF(N495="sníž. přenesená",J495,0)</f>
        <v>0</v>
      </c>
      <c r="BI495" s="200">
        <f>IF(N495="nulová",J495,0)</f>
        <v>0</v>
      </c>
      <c r="BJ495" s="18" t="s">
        <v>80</v>
      </c>
      <c r="BK495" s="200">
        <f>ROUND(I495*H495,2)</f>
        <v>0</v>
      </c>
      <c r="BL495" s="18" t="s">
        <v>127</v>
      </c>
      <c r="BM495" s="199" t="s">
        <v>563</v>
      </c>
    </row>
    <row r="496" spans="1:47" s="2" customFormat="1" ht="146.25">
      <c r="A496" s="35"/>
      <c r="B496" s="36"/>
      <c r="C496" s="37"/>
      <c r="D496" s="201" t="s">
        <v>129</v>
      </c>
      <c r="E496" s="37"/>
      <c r="F496" s="202" t="s">
        <v>553</v>
      </c>
      <c r="G496" s="37"/>
      <c r="H496" s="37"/>
      <c r="I496" s="109"/>
      <c r="J496" s="37"/>
      <c r="K496" s="37"/>
      <c r="L496" s="40"/>
      <c r="M496" s="203"/>
      <c r="N496" s="204"/>
      <c r="O496" s="65"/>
      <c r="P496" s="65"/>
      <c r="Q496" s="65"/>
      <c r="R496" s="65"/>
      <c r="S496" s="65"/>
      <c r="T496" s="66"/>
      <c r="U496" s="35"/>
      <c r="V496" s="35"/>
      <c r="W496" s="35"/>
      <c r="X496" s="35"/>
      <c r="Y496" s="35"/>
      <c r="Z496" s="35"/>
      <c r="AA496" s="35"/>
      <c r="AB496" s="35"/>
      <c r="AC496" s="35"/>
      <c r="AD496" s="35"/>
      <c r="AE496" s="35"/>
      <c r="AT496" s="18" t="s">
        <v>129</v>
      </c>
      <c r="AU496" s="18" t="s">
        <v>83</v>
      </c>
    </row>
    <row r="497" spans="2:51" s="14" customFormat="1" ht="11.25">
      <c r="B497" s="215"/>
      <c r="C497" s="216"/>
      <c r="D497" s="201" t="s">
        <v>131</v>
      </c>
      <c r="E497" s="217" t="s">
        <v>19</v>
      </c>
      <c r="F497" s="218" t="s">
        <v>564</v>
      </c>
      <c r="G497" s="216"/>
      <c r="H497" s="219">
        <v>2</v>
      </c>
      <c r="I497" s="220"/>
      <c r="J497" s="216"/>
      <c r="K497" s="216"/>
      <c r="L497" s="221"/>
      <c r="M497" s="222"/>
      <c r="N497" s="223"/>
      <c r="O497" s="223"/>
      <c r="P497" s="223"/>
      <c r="Q497" s="223"/>
      <c r="R497" s="223"/>
      <c r="S497" s="223"/>
      <c r="T497" s="224"/>
      <c r="AT497" s="225" t="s">
        <v>131</v>
      </c>
      <c r="AU497" s="225" t="s">
        <v>83</v>
      </c>
      <c r="AV497" s="14" t="s">
        <v>83</v>
      </c>
      <c r="AW497" s="14" t="s">
        <v>33</v>
      </c>
      <c r="AX497" s="14" t="s">
        <v>72</v>
      </c>
      <c r="AY497" s="225" t="s">
        <v>120</v>
      </c>
    </row>
    <row r="498" spans="2:51" s="14" customFormat="1" ht="11.25">
      <c r="B498" s="215"/>
      <c r="C498" s="216"/>
      <c r="D498" s="201" t="s">
        <v>131</v>
      </c>
      <c r="E498" s="217" t="s">
        <v>19</v>
      </c>
      <c r="F498" s="218" t="s">
        <v>565</v>
      </c>
      <c r="G498" s="216"/>
      <c r="H498" s="219">
        <v>2</v>
      </c>
      <c r="I498" s="220"/>
      <c r="J498" s="216"/>
      <c r="K498" s="216"/>
      <c r="L498" s="221"/>
      <c r="M498" s="222"/>
      <c r="N498" s="223"/>
      <c r="O498" s="223"/>
      <c r="P498" s="223"/>
      <c r="Q498" s="223"/>
      <c r="R498" s="223"/>
      <c r="S498" s="223"/>
      <c r="T498" s="224"/>
      <c r="AT498" s="225" t="s">
        <v>131</v>
      </c>
      <c r="AU498" s="225" t="s">
        <v>83</v>
      </c>
      <c r="AV498" s="14" t="s">
        <v>83</v>
      </c>
      <c r="AW498" s="14" t="s">
        <v>33</v>
      </c>
      <c r="AX498" s="14" t="s">
        <v>72</v>
      </c>
      <c r="AY498" s="225" t="s">
        <v>120</v>
      </c>
    </row>
    <row r="499" spans="2:51" s="15" customFormat="1" ht="11.25">
      <c r="B499" s="226"/>
      <c r="C499" s="227"/>
      <c r="D499" s="201" t="s">
        <v>131</v>
      </c>
      <c r="E499" s="228" t="s">
        <v>19</v>
      </c>
      <c r="F499" s="229" t="s">
        <v>136</v>
      </c>
      <c r="G499" s="227"/>
      <c r="H499" s="230">
        <v>4</v>
      </c>
      <c r="I499" s="231"/>
      <c r="J499" s="227"/>
      <c r="K499" s="227"/>
      <c r="L499" s="232"/>
      <c r="M499" s="233"/>
      <c r="N499" s="234"/>
      <c r="O499" s="234"/>
      <c r="P499" s="234"/>
      <c r="Q499" s="234"/>
      <c r="R499" s="234"/>
      <c r="S499" s="234"/>
      <c r="T499" s="235"/>
      <c r="AT499" s="236" t="s">
        <v>131</v>
      </c>
      <c r="AU499" s="236" t="s">
        <v>83</v>
      </c>
      <c r="AV499" s="15" t="s">
        <v>127</v>
      </c>
      <c r="AW499" s="15" t="s">
        <v>33</v>
      </c>
      <c r="AX499" s="15" t="s">
        <v>80</v>
      </c>
      <c r="AY499" s="236" t="s">
        <v>120</v>
      </c>
    </row>
    <row r="500" spans="1:65" s="2" customFormat="1" ht="16.5" customHeight="1">
      <c r="A500" s="35"/>
      <c r="B500" s="36"/>
      <c r="C500" s="188" t="s">
        <v>566</v>
      </c>
      <c r="D500" s="188" t="s">
        <v>122</v>
      </c>
      <c r="E500" s="189" t="s">
        <v>567</v>
      </c>
      <c r="F500" s="190" t="s">
        <v>568</v>
      </c>
      <c r="G500" s="191" t="s">
        <v>341</v>
      </c>
      <c r="H500" s="192">
        <v>36</v>
      </c>
      <c r="I500" s="193"/>
      <c r="J500" s="194">
        <f>ROUND(I500*H500,2)</f>
        <v>0</v>
      </c>
      <c r="K500" s="190" t="s">
        <v>126</v>
      </c>
      <c r="L500" s="40"/>
      <c r="M500" s="195" t="s">
        <v>19</v>
      </c>
      <c r="N500" s="196" t="s">
        <v>43</v>
      </c>
      <c r="O500" s="65"/>
      <c r="P500" s="197">
        <f>O500*H500</f>
        <v>0</v>
      </c>
      <c r="Q500" s="197">
        <v>0</v>
      </c>
      <c r="R500" s="197">
        <f>Q500*H500</f>
        <v>0</v>
      </c>
      <c r="S500" s="197">
        <v>0</v>
      </c>
      <c r="T500" s="198">
        <f>S500*H500</f>
        <v>0</v>
      </c>
      <c r="U500" s="35"/>
      <c r="V500" s="35"/>
      <c r="W500" s="35"/>
      <c r="X500" s="35"/>
      <c r="Y500" s="35"/>
      <c r="Z500" s="35"/>
      <c r="AA500" s="35"/>
      <c r="AB500" s="35"/>
      <c r="AC500" s="35"/>
      <c r="AD500" s="35"/>
      <c r="AE500" s="35"/>
      <c r="AR500" s="199" t="s">
        <v>127</v>
      </c>
      <c r="AT500" s="199" t="s">
        <v>122</v>
      </c>
      <c r="AU500" s="199" t="s">
        <v>83</v>
      </c>
      <c r="AY500" s="18" t="s">
        <v>120</v>
      </c>
      <c r="BE500" s="200">
        <f>IF(N500="základní",J500,0)</f>
        <v>0</v>
      </c>
      <c r="BF500" s="200">
        <f>IF(N500="snížená",J500,0)</f>
        <v>0</v>
      </c>
      <c r="BG500" s="200">
        <f>IF(N500="zákl. přenesená",J500,0)</f>
        <v>0</v>
      </c>
      <c r="BH500" s="200">
        <f>IF(N500="sníž. přenesená",J500,0)</f>
        <v>0</v>
      </c>
      <c r="BI500" s="200">
        <f>IF(N500="nulová",J500,0)</f>
        <v>0</v>
      </c>
      <c r="BJ500" s="18" t="s">
        <v>80</v>
      </c>
      <c r="BK500" s="200">
        <f>ROUND(I500*H500,2)</f>
        <v>0</v>
      </c>
      <c r="BL500" s="18" t="s">
        <v>127</v>
      </c>
      <c r="BM500" s="199" t="s">
        <v>569</v>
      </c>
    </row>
    <row r="501" spans="1:47" s="2" customFormat="1" ht="97.5">
      <c r="A501" s="35"/>
      <c r="B501" s="36"/>
      <c r="C501" s="37"/>
      <c r="D501" s="201" t="s">
        <v>129</v>
      </c>
      <c r="E501" s="37"/>
      <c r="F501" s="202" t="s">
        <v>570</v>
      </c>
      <c r="G501" s="37"/>
      <c r="H501" s="37"/>
      <c r="I501" s="109"/>
      <c r="J501" s="37"/>
      <c r="K501" s="37"/>
      <c r="L501" s="40"/>
      <c r="M501" s="203"/>
      <c r="N501" s="204"/>
      <c r="O501" s="65"/>
      <c r="P501" s="65"/>
      <c r="Q501" s="65"/>
      <c r="R501" s="65"/>
      <c r="S501" s="65"/>
      <c r="T501" s="66"/>
      <c r="U501" s="35"/>
      <c r="V501" s="35"/>
      <c r="W501" s="35"/>
      <c r="X501" s="35"/>
      <c r="Y501" s="35"/>
      <c r="Z501" s="35"/>
      <c r="AA501" s="35"/>
      <c r="AB501" s="35"/>
      <c r="AC501" s="35"/>
      <c r="AD501" s="35"/>
      <c r="AE501" s="35"/>
      <c r="AT501" s="18" t="s">
        <v>129</v>
      </c>
      <c r="AU501" s="18" t="s">
        <v>83</v>
      </c>
    </row>
    <row r="502" spans="2:51" s="14" customFormat="1" ht="11.25">
      <c r="B502" s="215"/>
      <c r="C502" s="216"/>
      <c r="D502" s="201" t="s">
        <v>131</v>
      </c>
      <c r="E502" s="217" t="s">
        <v>19</v>
      </c>
      <c r="F502" s="218" t="s">
        <v>571</v>
      </c>
      <c r="G502" s="216"/>
      <c r="H502" s="219">
        <v>12</v>
      </c>
      <c r="I502" s="220"/>
      <c r="J502" s="216"/>
      <c r="K502" s="216"/>
      <c r="L502" s="221"/>
      <c r="M502" s="222"/>
      <c r="N502" s="223"/>
      <c r="O502" s="223"/>
      <c r="P502" s="223"/>
      <c r="Q502" s="223"/>
      <c r="R502" s="223"/>
      <c r="S502" s="223"/>
      <c r="T502" s="224"/>
      <c r="AT502" s="225" t="s">
        <v>131</v>
      </c>
      <c r="AU502" s="225" t="s">
        <v>83</v>
      </c>
      <c r="AV502" s="14" t="s">
        <v>83</v>
      </c>
      <c r="AW502" s="14" t="s">
        <v>33</v>
      </c>
      <c r="AX502" s="14" t="s">
        <v>72</v>
      </c>
      <c r="AY502" s="225" t="s">
        <v>120</v>
      </c>
    </row>
    <row r="503" spans="2:51" s="14" customFormat="1" ht="11.25">
      <c r="B503" s="215"/>
      <c r="C503" s="216"/>
      <c r="D503" s="201" t="s">
        <v>131</v>
      </c>
      <c r="E503" s="217" t="s">
        <v>19</v>
      </c>
      <c r="F503" s="218" t="s">
        <v>572</v>
      </c>
      <c r="G503" s="216"/>
      <c r="H503" s="219">
        <v>12</v>
      </c>
      <c r="I503" s="220"/>
      <c r="J503" s="216"/>
      <c r="K503" s="216"/>
      <c r="L503" s="221"/>
      <c r="M503" s="222"/>
      <c r="N503" s="223"/>
      <c r="O503" s="223"/>
      <c r="P503" s="223"/>
      <c r="Q503" s="223"/>
      <c r="R503" s="223"/>
      <c r="S503" s="223"/>
      <c r="T503" s="224"/>
      <c r="AT503" s="225" t="s">
        <v>131</v>
      </c>
      <c r="AU503" s="225" t="s">
        <v>83</v>
      </c>
      <c r="AV503" s="14" t="s">
        <v>83</v>
      </c>
      <c r="AW503" s="14" t="s">
        <v>33</v>
      </c>
      <c r="AX503" s="14" t="s">
        <v>72</v>
      </c>
      <c r="AY503" s="225" t="s">
        <v>120</v>
      </c>
    </row>
    <row r="504" spans="2:51" s="14" customFormat="1" ht="11.25">
      <c r="B504" s="215"/>
      <c r="C504" s="216"/>
      <c r="D504" s="201" t="s">
        <v>131</v>
      </c>
      <c r="E504" s="217" t="s">
        <v>19</v>
      </c>
      <c r="F504" s="218" t="s">
        <v>573</v>
      </c>
      <c r="G504" s="216"/>
      <c r="H504" s="219">
        <v>12</v>
      </c>
      <c r="I504" s="220"/>
      <c r="J504" s="216"/>
      <c r="K504" s="216"/>
      <c r="L504" s="221"/>
      <c r="M504" s="222"/>
      <c r="N504" s="223"/>
      <c r="O504" s="223"/>
      <c r="P504" s="223"/>
      <c r="Q504" s="223"/>
      <c r="R504" s="223"/>
      <c r="S504" s="223"/>
      <c r="T504" s="224"/>
      <c r="AT504" s="225" t="s">
        <v>131</v>
      </c>
      <c r="AU504" s="225" t="s">
        <v>83</v>
      </c>
      <c r="AV504" s="14" t="s">
        <v>83</v>
      </c>
      <c r="AW504" s="14" t="s">
        <v>33</v>
      </c>
      <c r="AX504" s="14" t="s">
        <v>72</v>
      </c>
      <c r="AY504" s="225" t="s">
        <v>120</v>
      </c>
    </row>
    <row r="505" spans="2:51" s="15" customFormat="1" ht="11.25">
      <c r="B505" s="226"/>
      <c r="C505" s="227"/>
      <c r="D505" s="201" t="s">
        <v>131</v>
      </c>
      <c r="E505" s="228" t="s">
        <v>19</v>
      </c>
      <c r="F505" s="229" t="s">
        <v>136</v>
      </c>
      <c r="G505" s="227"/>
      <c r="H505" s="230">
        <v>36</v>
      </c>
      <c r="I505" s="231"/>
      <c r="J505" s="227"/>
      <c r="K505" s="227"/>
      <c r="L505" s="232"/>
      <c r="M505" s="233"/>
      <c r="N505" s="234"/>
      <c r="O505" s="234"/>
      <c r="P505" s="234"/>
      <c r="Q505" s="234"/>
      <c r="R505" s="234"/>
      <c r="S505" s="234"/>
      <c r="T505" s="235"/>
      <c r="AT505" s="236" t="s">
        <v>131</v>
      </c>
      <c r="AU505" s="236" t="s">
        <v>83</v>
      </c>
      <c r="AV505" s="15" t="s">
        <v>127</v>
      </c>
      <c r="AW505" s="15" t="s">
        <v>33</v>
      </c>
      <c r="AX505" s="15" t="s">
        <v>80</v>
      </c>
      <c r="AY505" s="236" t="s">
        <v>120</v>
      </c>
    </row>
    <row r="506" spans="1:65" s="2" customFormat="1" ht="16.5" customHeight="1">
      <c r="A506" s="35"/>
      <c r="B506" s="36"/>
      <c r="C506" s="237" t="s">
        <v>574</v>
      </c>
      <c r="D506" s="237" t="s">
        <v>232</v>
      </c>
      <c r="E506" s="238" t="s">
        <v>575</v>
      </c>
      <c r="F506" s="239" t="s">
        <v>576</v>
      </c>
      <c r="G506" s="240" t="s">
        <v>341</v>
      </c>
      <c r="H506" s="241">
        <v>36.54</v>
      </c>
      <c r="I506" s="242"/>
      <c r="J506" s="243">
        <f>ROUND(I506*H506,2)</f>
        <v>0</v>
      </c>
      <c r="K506" s="239" t="s">
        <v>126</v>
      </c>
      <c r="L506" s="244"/>
      <c r="M506" s="245" t="s">
        <v>19</v>
      </c>
      <c r="N506" s="246" t="s">
        <v>43</v>
      </c>
      <c r="O506" s="65"/>
      <c r="P506" s="197">
        <f>O506*H506</f>
        <v>0</v>
      </c>
      <c r="Q506" s="197">
        <v>0.02027</v>
      </c>
      <c r="R506" s="197">
        <f>Q506*H506</f>
        <v>0.7406657999999999</v>
      </c>
      <c r="S506" s="197">
        <v>0</v>
      </c>
      <c r="T506" s="198">
        <f>S506*H506</f>
        <v>0</v>
      </c>
      <c r="U506" s="35"/>
      <c r="V506" s="35"/>
      <c r="W506" s="35"/>
      <c r="X506" s="35"/>
      <c r="Y506" s="35"/>
      <c r="Z506" s="35"/>
      <c r="AA506" s="35"/>
      <c r="AB506" s="35"/>
      <c r="AC506" s="35"/>
      <c r="AD506" s="35"/>
      <c r="AE506" s="35"/>
      <c r="AR506" s="199" t="s">
        <v>191</v>
      </c>
      <c r="AT506" s="199" t="s">
        <v>232</v>
      </c>
      <c r="AU506" s="199" t="s">
        <v>83</v>
      </c>
      <c r="AY506" s="18" t="s">
        <v>120</v>
      </c>
      <c r="BE506" s="200">
        <f>IF(N506="základní",J506,0)</f>
        <v>0</v>
      </c>
      <c r="BF506" s="200">
        <f>IF(N506="snížená",J506,0)</f>
        <v>0</v>
      </c>
      <c r="BG506" s="200">
        <f>IF(N506="zákl. přenesená",J506,0)</f>
        <v>0</v>
      </c>
      <c r="BH506" s="200">
        <f>IF(N506="sníž. přenesená",J506,0)</f>
        <v>0</v>
      </c>
      <c r="BI506" s="200">
        <f>IF(N506="nulová",J506,0)</f>
        <v>0</v>
      </c>
      <c r="BJ506" s="18" t="s">
        <v>80</v>
      </c>
      <c r="BK506" s="200">
        <f>ROUND(I506*H506,2)</f>
        <v>0</v>
      </c>
      <c r="BL506" s="18" t="s">
        <v>127</v>
      </c>
      <c r="BM506" s="199" t="s">
        <v>577</v>
      </c>
    </row>
    <row r="507" spans="2:51" s="14" customFormat="1" ht="11.25">
      <c r="B507" s="215"/>
      <c r="C507" s="216"/>
      <c r="D507" s="201" t="s">
        <v>131</v>
      </c>
      <c r="E507" s="216"/>
      <c r="F507" s="218" t="s">
        <v>578</v>
      </c>
      <c r="G507" s="216"/>
      <c r="H507" s="219">
        <v>36.54</v>
      </c>
      <c r="I507" s="220"/>
      <c r="J507" s="216"/>
      <c r="K507" s="216"/>
      <c r="L507" s="221"/>
      <c r="M507" s="222"/>
      <c r="N507" s="223"/>
      <c r="O507" s="223"/>
      <c r="P507" s="223"/>
      <c r="Q507" s="223"/>
      <c r="R507" s="223"/>
      <c r="S507" s="223"/>
      <c r="T507" s="224"/>
      <c r="AT507" s="225" t="s">
        <v>131</v>
      </c>
      <c r="AU507" s="225" t="s">
        <v>83</v>
      </c>
      <c r="AV507" s="14" t="s">
        <v>83</v>
      </c>
      <c r="AW507" s="14" t="s">
        <v>4</v>
      </c>
      <c r="AX507" s="14" t="s">
        <v>80</v>
      </c>
      <c r="AY507" s="225" t="s">
        <v>120</v>
      </c>
    </row>
    <row r="508" spans="1:65" s="2" customFormat="1" ht="21.75" customHeight="1">
      <c r="A508" s="35"/>
      <c r="B508" s="36"/>
      <c r="C508" s="188" t="s">
        <v>579</v>
      </c>
      <c r="D508" s="188" t="s">
        <v>122</v>
      </c>
      <c r="E508" s="189" t="s">
        <v>580</v>
      </c>
      <c r="F508" s="190" t="s">
        <v>581</v>
      </c>
      <c r="G508" s="191" t="s">
        <v>125</v>
      </c>
      <c r="H508" s="192">
        <v>2110</v>
      </c>
      <c r="I508" s="193"/>
      <c r="J508" s="194">
        <f>ROUND(I508*H508,2)</f>
        <v>0</v>
      </c>
      <c r="K508" s="190" t="s">
        <v>126</v>
      </c>
      <c r="L508" s="40"/>
      <c r="M508" s="195" t="s">
        <v>19</v>
      </c>
      <c r="N508" s="196" t="s">
        <v>43</v>
      </c>
      <c r="O508" s="65"/>
      <c r="P508" s="197">
        <f>O508*H508</f>
        <v>0</v>
      </c>
      <c r="Q508" s="197">
        <v>0.00198</v>
      </c>
      <c r="R508" s="197">
        <f>Q508*H508</f>
        <v>4.1778</v>
      </c>
      <c r="S508" s="197">
        <v>0</v>
      </c>
      <c r="T508" s="198">
        <f>S508*H508</f>
        <v>0</v>
      </c>
      <c r="U508" s="35"/>
      <c r="V508" s="35"/>
      <c r="W508" s="35"/>
      <c r="X508" s="35"/>
      <c r="Y508" s="35"/>
      <c r="Z508" s="35"/>
      <c r="AA508" s="35"/>
      <c r="AB508" s="35"/>
      <c r="AC508" s="35"/>
      <c r="AD508" s="35"/>
      <c r="AE508" s="35"/>
      <c r="AR508" s="199" t="s">
        <v>127</v>
      </c>
      <c r="AT508" s="199" t="s">
        <v>122</v>
      </c>
      <c r="AU508" s="199" t="s">
        <v>83</v>
      </c>
      <c r="AY508" s="18" t="s">
        <v>120</v>
      </c>
      <c r="BE508" s="200">
        <f>IF(N508="základní",J508,0)</f>
        <v>0</v>
      </c>
      <c r="BF508" s="200">
        <f>IF(N508="snížená",J508,0)</f>
        <v>0</v>
      </c>
      <c r="BG508" s="200">
        <f>IF(N508="zákl. přenesená",J508,0)</f>
        <v>0</v>
      </c>
      <c r="BH508" s="200">
        <f>IF(N508="sníž. přenesená",J508,0)</f>
        <v>0</v>
      </c>
      <c r="BI508" s="200">
        <f>IF(N508="nulová",J508,0)</f>
        <v>0</v>
      </c>
      <c r="BJ508" s="18" t="s">
        <v>80</v>
      </c>
      <c r="BK508" s="200">
        <f>ROUND(I508*H508,2)</f>
        <v>0</v>
      </c>
      <c r="BL508" s="18" t="s">
        <v>127</v>
      </c>
      <c r="BM508" s="199" t="s">
        <v>582</v>
      </c>
    </row>
    <row r="509" spans="1:47" s="2" customFormat="1" ht="97.5">
      <c r="A509" s="35"/>
      <c r="B509" s="36"/>
      <c r="C509" s="37"/>
      <c r="D509" s="201" t="s">
        <v>129</v>
      </c>
      <c r="E509" s="37"/>
      <c r="F509" s="202" t="s">
        <v>583</v>
      </c>
      <c r="G509" s="37"/>
      <c r="H509" s="37"/>
      <c r="I509" s="109"/>
      <c r="J509" s="37"/>
      <c r="K509" s="37"/>
      <c r="L509" s="40"/>
      <c r="M509" s="203"/>
      <c r="N509" s="204"/>
      <c r="O509" s="65"/>
      <c r="P509" s="65"/>
      <c r="Q509" s="65"/>
      <c r="R509" s="65"/>
      <c r="S509" s="65"/>
      <c r="T509" s="66"/>
      <c r="U509" s="35"/>
      <c r="V509" s="35"/>
      <c r="W509" s="35"/>
      <c r="X509" s="35"/>
      <c r="Y509" s="35"/>
      <c r="Z509" s="35"/>
      <c r="AA509" s="35"/>
      <c r="AB509" s="35"/>
      <c r="AC509" s="35"/>
      <c r="AD509" s="35"/>
      <c r="AE509" s="35"/>
      <c r="AT509" s="18" t="s">
        <v>129</v>
      </c>
      <c r="AU509" s="18" t="s">
        <v>83</v>
      </c>
    </row>
    <row r="510" spans="2:51" s="13" customFormat="1" ht="11.25">
      <c r="B510" s="205"/>
      <c r="C510" s="206"/>
      <c r="D510" s="201" t="s">
        <v>131</v>
      </c>
      <c r="E510" s="207" t="s">
        <v>19</v>
      </c>
      <c r="F510" s="208" t="s">
        <v>145</v>
      </c>
      <c r="G510" s="206"/>
      <c r="H510" s="207" t="s">
        <v>19</v>
      </c>
      <c r="I510" s="209"/>
      <c r="J510" s="206"/>
      <c r="K510" s="206"/>
      <c r="L510" s="210"/>
      <c r="M510" s="211"/>
      <c r="N510" s="212"/>
      <c r="O510" s="212"/>
      <c r="P510" s="212"/>
      <c r="Q510" s="212"/>
      <c r="R510" s="212"/>
      <c r="S510" s="212"/>
      <c r="T510" s="213"/>
      <c r="AT510" s="214" t="s">
        <v>131</v>
      </c>
      <c r="AU510" s="214" t="s">
        <v>83</v>
      </c>
      <c r="AV510" s="13" t="s">
        <v>80</v>
      </c>
      <c r="AW510" s="13" t="s">
        <v>33</v>
      </c>
      <c r="AX510" s="13" t="s">
        <v>72</v>
      </c>
      <c r="AY510" s="214" t="s">
        <v>120</v>
      </c>
    </row>
    <row r="511" spans="2:51" s="14" customFormat="1" ht="11.25">
      <c r="B511" s="215"/>
      <c r="C511" s="216"/>
      <c r="D511" s="201" t="s">
        <v>131</v>
      </c>
      <c r="E511" s="217" t="s">
        <v>19</v>
      </c>
      <c r="F511" s="218" t="s">
        <v>351</v>
      </c>
      <c r="G511" s="216"/>
      <c r="H511" s="219">
        <v>1455</v>
      </c>
      <c r="I511" s="220"/>
      <c r="J511" s="216"/>
      <c r="K511" s="216"/>
      <c r="L511" s="221"/>
      <c r="M511" s="222"/>
      <c r="N511" s="223"/>
      <c r="O511" s="223"/>
      <c r="P511" s="223"/>
      <c r="Q511" s="223"/>
      <c r="R511" s="223"/>
      <c r="S511" s="223"/>
      <c r="T511" s="224"/>
      <c r="AT511" s="225" t="s">
        <v>131</v>
      </c>
      <c r="AU511" s="225" t="s">
        <v>83</v>
      </c>
      <c r="AV511" s="14" t="s">
        <v>83</v>
      </c>
      <c r="AW511" s="14" t="s">
        <v>33</v>
      </c>
      <c r="AX511" s="14" t="s">
        <v>72</v>
      </c>
      <c r="AY511" s="225" t="s">
        <v>120</v>
      </c>
    </row>
    <row r="512" spans="2:51" s="13" customFormat="1" ht="11.25">
      <c r="B512" s="205"/>
      <c r="C512" s="206"/>
      <c r="D512" s="201" t="s">
        <v>131</v>
      </c>
      <c r="E512" s="207" t="s">
        <v>19</v>
      </c>
      <c r="F512" s="208" t="s">
        <v>352</v>
      </c>
      <c r="G512" s="206"/>
      <c r="H512" s="207" t="s">
        <v>19</v>
      </c>
      <c r="I512" s="209"/>
      <c r="J512" s="206"/>
      <c r="K512" s="206"/>
      <c r="L512" s="210"/>
      <c r="M512" s="211"/>
      <c r="N512" s="212"/>
      <c r="O512" s="212"/>
      <c r="P512" s="212"/>
      <c r="Q512" s="212"/>
      <c r="R512" s="212"/>
      <c r="S512" s="212"/>
      <c r="T512" s="213"/>
      <c r="AT512" s="214" t="s">
        <v>131</v>
      </c>
      <c r="AU512" s="214" t="s">
        <v>83</v>
      </c>
      <c r="AV512" s="13" t="s">
        <v>80</v>
      </c>
      <c r="AW512" s="13" t="s">
        <v>33</v>
      </c>
      <c r="AX512" s="13" t="s">
        <v>72</v>
      </c>
      <c r="AY512" s="214" t="s">
        <v>120</v>
      </c>
    </row>
    <row r="513" spans="2:51" s="14" customFormat="1" ht="11.25">
      <c r="B513" s="215"/>
      <c r="C513" s="216"/>
      <c r="D513" s="201" t="s">
        <v>131</v>
      </c>
      <c r="E513" s="217" t="s">
        <v>19</v>
      </c>
      <c r="F513" s="218" t="s">
        <v>353</v>
      </c>
      <c r="G513" s="216"/>
      <c r="H513" s="219">
        <v>655</v>
      </c>
      <c r="I513" s="220"/>
      <c r="J513" s="216"/>
      <c r="K513" s="216"/>
      <c r="L513" s="221"/>
      <c r="M513" s="222"/>
      <c r="N513" s="223"/>
      <c r="O513" s="223"/>
      <c r="P513" s="223"/>
      <c r="Q513" s="223"/>
      <c r="R513" s="223"/>
      <c r="S513" s="223"/>
      <c r="T513" s="224"/>
      <c r="AT513" s="225" t="s">
        <v>131</v>
      </c>
      <c r="AU513" s="225" t="s">
        <v>83</v>
      </c>
      <c r="AV513" s="14" t="s">
        <v>83</v>
      </c>
      <c r="AW513" s="14" t="s">
        <v>33</v>
      </c>
      <c r="AX513" s="14" t="s">
        <v>72</v>
      </c>
      <c r="AY513" s="225" t="s">
        <v>120</v>
      </c>
    </row>
    <row r="514" spans="2:51" s="15" customFormat="1" ht="11.25">
      <c r="B514" s="226"/>
      <c r="C514" s="227"/>
      <c r="D514" s="201" t="s">
        <v>131</v>
      </c>
      <c r="E514" s="228" t="s">
        <v>19</v>
      </c>
      <c r="F514" s="229" t="s">
        <v>136</v>
      </c>
      <c r="G514" s="227"/>
      <c r="H514" s="230">
        <v>2110</v>
      </c>
      <c r="I514" s="231"/>
      <c r="J514" s="227"/>
      <c r="K514" s="227"/>
      <c r="L514" s="232"/>
      <c r="M514" s="233"/>
      <c r="N514" s="234"/>
      <c r="O514" s="234"/>
      <c r="P514" s="234"/>
      <c r="Q514" s="234"/>
      <c r="R514" s="234"/>
      <c r="S514" s="234"/>
      <c r="T514" s="235"/>
      <c r="AT514" s="236" t="s">
        <v>131</v>
      </c>
      <c r="AU514" s="236" t="s">
        <v>83</v>
      </c>
      <c r="AV514" s="15" t="s">
        <v>127</v>
      </c>
      <c r="AW514" s="15" t="s">
        <v>33</v>
      </c>
      <c r="AX514" s="15" t="s">
        <v>80</v>
      </c>
      <c r="AY514" s="236" t="s">
        <v>120</v>
      </c>
    </row>
    <row r="515" spans="2:51" s="13" customFormat="1" ht="11.25">
      <c r="B515" s="205"/>
      <c r="C515" s="206"/>
      <c r="D515" s="201" t="s">
        <v>131</v>
      </c>
      <c r="E515" s="207" t="s">
        <v>19</v>
      </c>
      <c r="F515" s="208" t="s">
        <v>147</v>
      </c>
      <c r="G515" s="206"/>
      <c r="H515" s="207" t="s">
        <v>19</v>
      </c>
      <c r="I515" s="209"/>
      <c r="J515" s="206"/>
      <c r="K515" s="206"/>
      <c r="L515" s="210"/>
      <c r="M515" s="211"/>
      <c r="N515" s="212"/>
      <c r="O515" s="212"/>
      <c r="P515" s="212"/>
      <c r="Q515" s="212"/>
      <c r="R515" s="212"/>
      <c r="S515" s="212"/>
      <c r="T515" s="213"/>
      <c r="AT515" s="214" t="s">
        <v>131</v>
      </c>
      <c r="AU515" s="214" t="s">
        <v>83</v>
      </c>
      <c r="AV515" s="13" t="s">
        <v>80</v>
      </c>
      <c r="AW515" s="13" t="s">
        <v>33</v>
      </c>
      <c r="AX515" s="13" t="s">
        <v>72</v>
      </c>
      <c r="AY515" s="214" t="s">
        <v>120</v>
      </c>
    </row>
    <row r="516" spans="1:65" s="2" customFormat="1" ht="21.75" customHeight="1">
      <c r="A516" s="35"/>
      <c r="B516" s="36"/>
      <c r="C516" s="188" t="s">
        <v>584</v>
      </c>
      <c r="D516" s="188" t="s">
        <v>122</v>
      </c>
      <c r="E516" s="189" t="s">
        <v>585</v>
      </c>
      <c r="F516" s="190" t="s">
        <v>586</v>
      </c>
      <c r="G516" s="191" t="s">
        <v>341</v>
      </c>
      <c r="H516" s="192">
        <v>85</v>
      </c>
      <c r="I516" s="193"/>
      <c r="J516" s="194">
        <f>ROUND(I516*H516,2)</f>
        <v>0</v>
      </c>
      <c r="K516" s="190" t="s">
        <v>126</v>
      </c>
      <c r="L516" s="40"/>
      <c r="M516" s="195" t="s">
        <v>19</v>
      </c>
      <c r="N516" s="196" t="s">
        <v>43</v>
      </c>
      <c r="O516" s="65"/>
      <c r="P516" s="197">
        <f>O516*H516</f>
        <v>0</v>
      </c>
      <c r="Q516" s="197">
        <v>0</v>
      </c>
      <c r="R516" s="197">
        <f>Q516*H516</f>
        <v>0</v>
      </c>
      <c r="S516" s="197">
        <v>0</v>
      </c>
      <c r="T516" s="198">
        <f>S516*H516</f>
        <v>0</v>
      </c>
      <c r="U516" s="35"/>
      <c r="V516" s="35"/>
      <c r="W516" s="35"/>
      <c r="X516" s="35"/>
      <c r="Y516" s="35"/>
      <c r="Z516" s="35"/>
      <c r="AA516" s="35"/>
      <c r="AB516" s="35"/>
      <c r="AC516" s="35"/>
      <c r="AD516" s="35"/>
      <c r="AE516" s="35"/>
      <c r="AR516" s="199" t="s">
        <v>127</v>
      </c>
      <c r="AT516" s="199" t="s">
        <v>122</v>
      </c>
      <c r="AU516" s="199" t="s">
        <v>83</v>
      </c>
      <c r="AY516" s="18" t="s">
        <v>120</v>
      </c>
      <c r="BE516" s="200">
        <f>IF(N516="základní",J516,0)</f>
        <v>0</v>
      </c>
      <c r="BF516" s="200">
        <f>IF(N516="snížená",J516,0)</f>
        <v>0</v>
      </c>
      <c r="BG516" s="200">
        <f>IF(N516="zákl. přenesená",J516,0)</f>
        <v>0</v>
      </c>
      <c r="BH516" s="200">
        <f>IF(N516="sníž. přenesená",J516,0)</f>
        <v>0</v>
      </c>
      <c r="BI516" s="200">
        <f>IF(N516="nulová",J516,0)</f>
        <v>0</v>
      </c>
      <c r="BJ516" s="18" t="s">
        <v>80</v>
      </c>
      <c r="BK516" s="200">
        <f>ROUND(I516*H516,2)</f>
        <v>0</v>
      </c>
      <c r="BL516" s="18" t="s">
        <v>127</v>
      </c>
      <c r="BM516" s="199" t="s">
        <v>587</v>
      </c>
    </row>
    <row r="517" spans="1:47" s="2" customFormat="1" ht="48.75">
      <c r="A517" s="35"/>
      <c r="B517" s="36"/>
      <c r="C517" s="37"/>
      <c r="D517" s="201" t="s">
        <v>129</v>
      </c>
      <c r="E517" s="37"/>
      <c r="F517" s="202" t="s">
        <v>588</v>
      </c>
      <c r="G517" s="37"/>
      <c r="H517" s="37"/>
      <c r="I517" s="109"/>
      <c r="J517" s="37"/>
      <c r="K517" s="37"/>
      <c r="L517" s="40"/>
      <c r="M517" s="203"/>
      <c r="N517" s="204"/>
      <c r="O517" s="65"/>
      <c r="P517" s="65"/>
      <c r="Q517" s="65"/>
      <c r="R517" s="65"/>
      <c r="S517" s="65"/>
      <c r="T517" s="66"/>
      <c r="U517" s="35"/>
      <c r="V517" s="35"/>
      <c r="W517" s="35"/>
      <c r="X517" s="35"/>
      <c r="Y517" s="35"/>
      <c r="Z517" s="35"/>
      <c r="AA517" s="35"/>
      <c r="AB517" s="35"/>
      <c r="AC517" s="35"/>
      <c r="AD517" s="35"/>
      <c r="AE517" s="35"/>
      <c r="AT517" s="18" t="s">
        <v>129</v>
      </c>
      <c r="AU517" s="18" t="s">
        <v>83</v>
      </c>
    </row>
    <row r="518" spans="2:51" s="13" customFormat="1" ht="11.25">
      <c r="B518" s="205"/>
      <c r="C518" s="206"/>
      <c r="D518" s="201" t="s">
        <v>131</v>
      </c>
      <c r="E518" s="207" t="s">
        <v>19</v>
      </c>
      <c r="F518" s="208" t="s">
        <v>589</v>
      </c>
      <c r="G518" s="206"/>
      <c r="H518" s="207" t="s">
        <v>19</v>
      </c>
      <c r="I518" s="209"/>
      <c r="J518" s="206"/>
      <c r="K518" s="206"/>
      <c r="L518" s="210"/>
      <c r="M518" s="211"/>
      <c r="N518" s="212"/>
      <c r="O518" s="212"/>
      <c r="P518" s="212"/>
      <c r="Q518" s="212"/>
      <c r="R518" s="212"/>
      <c r="S518" s="212"/>
      <c r="T518" s="213"/>
      <c r="AT518" s="214" t="s">
        <v>131</v>
      </c>
      <c r="AU518" s="214" t="s">
        <v>83</v>
      </c>
      <c r="AV518" s="13" t="s">
        <v>80</v>
      </c>
      <c r="AW518" s="13" t="s">
        <v>33</v>
      </c>
      <c r="AX518" s="13" t="s">
        <v>72</v>
      </c>
      <c r="AY518" s="214" t="s">
        <v>120</v>
      </c>
    </row>
    <row r="519" spans="2:51" s="14" customFormat="1" ht="11.25">
      <c r="B519" s="215"/>
      <c r="C519" s="216"/>
      <c r="D519" s="201" t="s">
        <v>131</v>
      </c>
      <c r="E519" s="217" t="s">
        <v>19</v>
      </c>
      <c r="F519" s="218" t="s">
        <v>590</v>
      </c>
      <c r="G519" s="216"/>
      <c r="H519" s="219">
        <v>7.5</v>
      </c>
      <c r="I519" s="220"/>
      <c r="J519" s="216"/>
      <c r="K519" s="216"/>
      <c r="L519" s="221"/>
      <c r="M519" s="222"/>
      <c r="N519" s="223"/>
      <c r="O519" s="223"/>
      <c r="P519" s="223"/>
      <c r="Q519" s="223"/>
      <c r="R519" s="223"/>
      <c r="S519" s="223"/>
      <c r="T519" s="224"/>
      <c r="AT519" s="225" t="s">
        <v>131</v>
      </c>
      <c r="AU519" s="225" t="s">
        <v>83</v>
      </c>
      <c r="AV519" s="14" t="s">
        <v>83</v>
      </c>
      <c r="AW519" s="14" t="s">
        <v>33</v>
      </c>
      <c r="AX519" s="14" t="s">
        <v>72</v>
      </c>
      <c r="AY519" s="225" t="s">
        <v>120</v>
      </c>
    </row>
    <row r="520" spans="2:51" s="14" customFormat="1" ht="11.25">
      <c r="B520" s="215"/>
      <c r="C520" s="216"/>
      <c r="D520" s="201" t="s">
        <v>131</v>
      </c>
      <c r="E520" s="217" t="s">
        <v>19</v>
      </c>
      <c r="F520" s="218" t="s">
        <v>591</v>
      </c>
      <c r="G520" s="216"/>
      <c r="H520" s="219">
        <v>25.5</v>
      </c>
      <c r="I520" s="220"/>
      <c r="J520" s="216"/>
      <c r="K520" s="216"/>
      <c r="L520" s="221"/>
      <c r="M520" s="222"/>
      <c r="N520" s="223"/>
      <c r="O520" s="223"/>
      <c r="P520" s="223"/>
      <c r="Q520" s="223"/>
      <c r="R520" s="223"/>
      <c r="S520" s="223"/>
      <c r="T520" s="224"/>
      <c r="AT520" s="225" t="s">
        <v>131</v>
      </c>
      <c r="AU520" s="225" t="s">
        <v>83</v>
      </c>
      <c r="AV520" s="14" t="s">
        <v>83</v>
      </c>
      <c r="AW520" s="14" t="s">
        <v>33</v>
      </c>
      <c r="AX520" s="14" t="s">
        <v>72</v>
      </c>
      <c r="AY520" s="225" t="s">
        <v>120</v>
      </c>
    </row>
    <row r="521" spans="2:51" s="14" customFormat="1" ht="11.25">
      <c r="B521" s="215"/>
      <c r="C521" s="216"/>
      <c r="D521" s="201" t="s">
        <v>131</v>
      </c>
      <c r="E521" s="217" t="s">
        <v>19</v>
      </c>
      <c r="F521" s="218" t="s">
        <v>592</v>
      </c>
      <c r="G521" s="216"/>
      <c r="H521" s="219">
        <v>4.5</v>
      </c>
      <c r="I521" s="220"/>
      <c r="J521" s="216"/>
      <c r="K521" s="216"/>
      <c r="L521" s="221"/>
      <c r="M521" s="222"/>
      <c r="N521" s="223"/>
      <c r="O521" s="223"/>
      <c r="P521" s="223"/>
      <c r="Q521" s="223"/>
      <c r="R521" s="223"/>
      <c r="S521" s="223"/>
      <c r="T521" s="224"/>
      <c r="AT521" s="225" t="s">
        <v>131</v>
      </c>
      <c r="AU521" s="225" t="s">
        <v>83</v>
      </c>
      <c r="AV521" s="14" t="s">
        <v>83</v>
      </c>
      <c r="AW521" s="14" t="s">
        <v>33</v>
      </c>
      <c r="AX521" s="14" t="s">
        <v>72</v>
      </c>
      <c r="AY521" s="225" t="s">
        <v>120</v>
      </c>
    </row>
    <row r="522" spans="2:51" s="14" customFormat="1" ht="11.25">
      <c r="B522" s="215"/>
      <c r="C522" s="216"/>
      <c r="D522" s="201" t="s">
        <v>131</v>
      </c>
      <c r="E522" s="217" t="s">
        <v>19</v>
      </c>
      <c r="F522" s="218" t="s">
        <v>593</v>
      </c>
      <c r="G522" s="216"/>
      <c r="H522" s="219">
        <v>4.5</v>
      </c>
      <c r="I522" s="220"/>
      <c r="J522" s="216"/>
      <c r="K522" s="216"/>
      <c r="L522" s="221"/>
      <c r="M522" s="222"/>
      <c r="N522" s="223"/>
      <c r="O522" s="223"/>
      <c r="P522" s="223"/>
      <c r="Q522" s="223"/>
      <c r="R522" s="223"/>
      <c r="S522" s="223"/>
      <c r="T522" s="224"/>
      <c r="AT522" s="225" t="s">
        <v>131</v>
      </c>
      <c r="AU522" s="225" t="s">
        <v>83</v>
      </c>
      <c r="AV522" s="14" t="s">
        <v>83</v>
      </c>
      <c r="AW522" s="14" t="s">
        <v>33</v>
      </c>
      <c r="AX522" s="14" t="s">
        <v>72</v>
      </c>
      <c r="AY522" s="225" t="s">
        <v>120</v>
      </c>
    </row>
    <row r="523" spans="2:51" s="14" customFormat="1" ht="11.25">
      <c r="B523" s="215"/>
      <c r="C523" s="216"/>
      <c r="D523" s="201" t="s">
        <v>131</v>
      </c>
      <c r="E523" s="217" t="s">
        <v>19</v>
      </c>
      <c r="F523" s="218" t="s">
        <v>594</v>
      </c>
      <c r="G523" s="216"/>
      <c r="H523" s="219">
        <v>6</v>
      </c>
      <c r="I523" s="220"/>
      <c r="J523" s="216"/>
      <c r="K523" s="216"/>
      <c r="L523" s="221"/>
      <c r="M523" s="222"/>
      <c r="N523" s="223"/>
      <c r="O523" s="223"/>
      <c r="P523" s="223"/>
      <c r="Q523" s="223"/>
      <c r="R523" s="223"/>
      <c r="S523" s="223"/>
      <c r="T523" s="224"/>
      <c r="AT523" s="225" t="s">
        <v>131</v>
      </c>
      <c r="AU523" s="225" t="s">
        <v>83</v>
      </c>
      <c r="AV523" s="14" t="s">
        <v>83</v>
      </c>
      <c r="AW523" s="14" t="s">
        <v>33</v>
      </c>
      <c r="AX523" s="14" t="s">
        <v>72</v>
      </c>
      <c r="AY523" s="225" t="s">
        <v>120</v>
      </c>
    </row>
    <row r="524" spans="2:51" s="13" customFormat="1" ht="11.25">
      <c r="B524" s="205"/>
      <c r="C524" s="206"/>
      <c r="D524" s="201" t="s">
        <v>131</v>
      </c>
      <c r="E524" s="207" t="s">
        <v>19</v>
      </c>
      <c r="F524" s="208" t="s">
        <v>132</v>
      </c>
      <c r="G524" s="206"/>
      <c r="H524" s="207" t="s">
        <v>19</v>
      </c>
      <c r="I524" s="209"/>
      <c r="J524" s="206"/>
      <c r="K524" s="206"/>
      <c r="L524" s="210"/>
      <c r="M524" s="211"/>
      <c r="N524" s="212"/>
      <c r="O524" s="212"/>
      <c r="P524" s="212"/>
      <c r="Q524" s="212"/>
      <c r="R524" s="212"/>
      <c r="S524" s="212"/>
      <c r="T524" s="213"/>
      <c r="AT524" s="214" t="s">
        <v>131</v>
      </c>
      <c r="AU524" s="214" t="s">
        <v>83</v>
      </c>
      <c r="AV524" s="13" t="s">
        <v>80</v>
      </c>
      <c r="AW524" s="13" t="s">
        <v>33</v>
      </c>
      <c r="AX524" s="13" t="s">
        <v>72</v>
      </c>
      <c r="AY524" s="214" t="s">
        <v>120</v>
      </c>
    </row>
    <row r="525" spans="2:51" s="14" customFormat="1" ht="11.25">
      <c r="B525" s="215"/>
      <c r="C525" s="216"/>
      <c r="D525" s="201" t="s">
        <v>131</v>
      </c>
      <c r="E525" s="217" t="s">
        <v>19</v>
      </c>
      <c r="F525" s="218" t="s">
        <v>595</v>
      </c>
      <c r="G525" s="216"/>
      <c r="H525" s="219">
        <v>15</v>
      </c>
      <c r="I525" s="220"/>
      <c r="J525" s="216"/>
      <c r="K525" s="216"/>
      <c r="L525" s="221"/>
      <c r="M525" s="222"/>
      <c r="N525" s="223"/>
      <c r="O525" s="223"/>
      <c r="P525" s="223"/>
      <c r="Q525" s="223"/>
      <c r="R525" s="223"/>
      <c r="S525" s="223"/>
      <c r="T525" s="224"/>
      <c r="AT525" s="225" t="s">
        <v>131</v>
      </c>
      <c r="AU525" s="225" t="s">
        <v>83</v>
      </c>
      <c r="AV525" s="14" t="s">
        <v>83</v>
      </c>
      <c r="AW525" s="14" t="s">
        <v>33</v>
      </c>
      <c r="AX525" s="14" t="s">
        <v>72</v>
      </c>
      <c r="AY525" s="225" t="s">
        <v>120</v>
      </c>
    </row>
    <row r="526" spans="2:51" s="14" customFormat="1" ht="11.25">
      <c r="B526" s="215"/>
      <c r="C526" s="216"/>
      <c r="D526" s="201" t="s">
        <v>131</v>
      </c>
      <c r="E526" s="217" t="s">
        <v>19</v>
      </c>
      <c r="F526" s="218" t="s">
        <v>596</v>
      </c>
      <c r="G526" s="216"/>
      <c r="H526" s="219">
        <v>11</v>
      </c>
      <c r="I526" s="220"/>
      <c r="J526" s="216"/>
      <c r="K526" s="216"/>
      <c r="L526" s="221"/>
      <c r="M526" s="222"/>
      <c r="N526" s="223"/>
      <c r="O526" s="223"/>
      <c r="P526" s="223"/>
      <c r="Q526" s="223"/>
      <c r="R526" s="223"/>
      <c r="S526" s="223"/>
      <c r="T526" s="224"/>
      <c r="AT526" s="225" t="s">
        <v>131</v>
      </c>
      <c r="AU526" s="225" t="s">
        <v>83</v>
      </c>
      <c r="AV526" s="14" t="s">
        <v>83</v>
      </c>
      <c r="AW526" s="14" t="s">
        <v>33</v>
      </c>
      <c r="AX526" s="14" t="s">
        <v>72</v>
      </c>
      <c r="AY526" s="225" t="s">
        <v>120</v>
      </c>
    </row>
    <row r="527" spans="2:51" s="14" customFormat="1" ht="11.25">
      <c r="B527" s="215"/>
      <c r="C527" s="216"/>
      <c r="D527" s="201" t="s">
        <v>131</v>
      </c>
      <c r="E527" s="217" t="s">
        <v>19</v>
      </c>
      <c r="F527" s="218" t="s">
        <v>597</v>
      </c>
      <c r="G527" s="216"/>
      <c r="H527" s="219">
        <v>11</v>
      </c>
      <c r="I527" s="220"/>
      <c r="J527" s="216"/>
      <c r="K527" s="216"/>
      <c r="L527" s="221"/>
      <c r="M527" s="222"/>
      <c r="N527" s="223"/>
      <c r="O527" s="223"/>
      <c r="P527" s="223"/>
      <c r="Q527" s="223"/>
      <c r="R527" s="223"/>
      <c r="S527" s="223"/>
      <c r="T527" s="224"/>
      <c r="AT527" s="225" t="s">
        <v>131</v>
      </c>
      <c r="AU527" s="225" t="s">
        <v>83</v>
      </c>
      <c r="AV527" s="14" t="s">
        <v>83</v>
      </c>
      <c r="AW527" s="14" t="s">
        <v>33</v>
      </c>
      <c r="AX527" s="14" t="s">
        <v>72</v>
      </c>
      <c r="AY527" s="225" t="s">
        <v>120</v>
      </c>
    </row>
    <row r="528" spans="2:51" s="15" customFormat="1" ht="11.25">
      <c r="B528" s="226"/>
      <c r="C528" s="227"/>
      <c r="D528" s="201" t="s">
        <v>131</v>
      </c>
      <c r="E528" s="228" t="s">
        <v>19</v>
      </c>
      <c r="F528" s="229" t="s">
        <v>136</v>
      </c>
      <c r="G528" s="227"/>
      <c r="H528" s="230">
        <v>85</v>
      </c>
      <c r="I528" s="231"/>
      <c r="J528" s="227"/>
      <c r="K528" s="227"/>
      <c r="L528" s="232"/>
      <c r="M528" s="233"/>
      <c r="N528" s="234"/>
      <c r="O528" s="234"/>
      <c r="P528" s="234"/>
      <c r="Q528" s="234"/>
      <c r="R528" s="234"/>
      <c r="S528" s="234"/>
      <c r="T528" s="235"/>
      <c r="AT528" s="236" t="s">
        <v>131</v>
      </c>
      <c r="AU528" s="236" t="s">
        <v>83</v>
      </c>
      <c r="AV528" s="15" t="s">
        <v>127</v>
      </c>
      <c r="AW528" s="15" t="s">
        <v>33</v>
      </c>
      <c r="AX528" s="15" t="s">
        <v>80</v>
      </c>
      <c r="AY528" s="236" t="s">
        <v>120</v>
      </c>
    </row>
    <row r="529" spans="1:65" s="2" customFormat="1" ht="21.75" customHeight="1">
      <c r="A529" s="35"/>
      <c r="B529" s="36"/>
      <c r="C529" s="188" t="s">
        <v>598</v>
      </c>
      <c r="D529" s="188" t="s">
        <v>122</v>
      </c>
      <c r="E529" s="189" t="s">
        <v>599</v>
      </c>
      <c r="F529" s="190" t="s">
        <v>600</v>
      </c>
      <c r="G529" s="191" t="s">
        <v>341</v>
      </c>
      <c r="H529" s="192">
        <v>48</v>
      </c>
      <c r="I529" s="193"/>
      <c r="J529" s="194">
        <f>ROUND(I529*H529,2)</f>
        <v>0</v>
      </c>
      <c r="K529" s="190" t="s">
        <v>126</v>
      </c>
      <c r="L529" s="40"/>
      <c r="M529" s="195" t="s">
        <v>19</v>
      </c>
      <c r="N529" s="196" t="s">
        <v>43</v>
      </c>
      <c r="O529" s="65"/>
      <c r="P529" s="197">
        <f>O529*H529</f>
        <v>0</v>
      </c>
      <c r="Q529" s="197">
        <v>0.00061</v>
      </c>
      <c r="R529" s="197">
        <f>Q529*H529</f>
        <v>0.02928</v>
      </c>
      <c r="S529" s="197">
        <v>0</v>
      </c>
      <c r="T529" s="198">
        <f>S529*H529</f>
        <v>0</v>
      </c>
      <c r="U529" s="35"/>
      <c r="V529" s="35"/>
      <c r="W529" s="35"/>
      <c r="X529" s="35"/>
      <c r="Y529" s="35"/>
      <c r="Z529" s="35"/>
      <c r="AA529" s="35"/>
      <c r="AB529" s="35"/>
      <c r="AC529" s="35"/>
      <c r="AD529" s="35"/>
      <c r="AE529" s="35"/>
      <c r="AR529" s="199" t="s">
        <v>127</v>
      </c>
      <c r="AT529" s="199" t="s">
        <v>122</v>
      </c>
      <c r="AU529" s="199" t="s">
        <v>83</v>
      </c>
      <c r="AY529" s="18" t="s">
        <v>120</v>
      </c>
      <c r="BE529" s="200">
        <f>IF(N529="základní",J529,0)</f>
        <v>0</v>
      </c>
      <c r="BF529" s="200">
        <f>IF(N529="snížená",J529,0)</f>
        <v>0</v>
      </c>
      <c r="BG529" s="200">
        <f>IF(N529="zákl. přenesená",J529,0)</f>
        <v>0</v>
      </c>
      <c r="BH529" s="200">
        <f>IF(N529="sníž. přenesená",J529,0)</f>
        <v>0</v>
      </c>
      <c r="BI529" s="200">
        <f>IF(N529="nulová",J529,0)</f>
        <v>0</v>
      </c>
      <c r="BJ529" s="18" t="s">
        <v>80</v>
      </c>
      <c r="BK529" s="200">
        <f>ROUND(I529*H529,2)</f>
        <v>0</v>
      </c>
      <c r="BL529" s="18" t="s">
        <v>127</v>
      </c>
      <c r="BM529" s="199" t="s">
        <v>601</v>
      </c>
    </row>
    <row r="530" spans="1:47" s="2" customFormat="1" ht="29.25">
      <c r="A530" s="35"/>
      <c r="B530" s="36"/>
      <c r="C530" s="37"/>
      <c r="D530" s="201" t="s">
        <v>129</v>
      </c>
      <c r="E530" s="37"/>
      <c r="F530" s="202" t="s">
        <v>602</v>
      </c>
      <c r="G530" s="37"/>
      <c r="H530" s="37"/>
      <c r="I530" s="109"/>
      <c r="J530" s="37"/>
      <c r="K530" s="37"/>
      <c r="L530" s="40"/>
      <c r="M530" s="203"/>
      <c r="N530" s="204"/>
      <c r="O530" s="65"/>
      <c r="P530" s="65"/>
      <c r="Q530" s="65"/>
      <c r="R530" s="65"/>
      <c r="S530" s="65"/>
      <c r="T530" s="66"/>
      <c r="U530" s="35"/>
      <c r="V530" s="35"/>
      <c r="W530" s="35"/>
      <c r="X530" s="35"/>
      <c r="Y530" s="35"/>
      <c r="Z530" s="35"/>
      <c r="AA530" s="35"/>
      <c r="AB530" s="35"/>
      <c r="AC530" s="35"/>
      <c r="AD530" s="35"/>
      <c r="AE530" s="35"/>
      <c r="AT530" s="18" t="s">
        <v>129</v>
      </c>
      <c r="AU530" s="18" t="s">
        <v>83</v>
      </c>
    </row>
    <row r="531" spans="2:51" s="14" customFormat="1" ht="11.25">
      <c r="B531" s="215"/>
      <c r="C531" s="216"/>
      <c r="D531" s="201" t="s">
        <v>131</v>
      </c>
      <c r="E531" s="217" t="s">
        <v>19</v>
      </c>
      <c r="F531" s="218" t="s">
        <v>590</v>
      </c>
      <c r="G531" s="216"/>
      <c r="H531" s="219">
        <v>7.5</v>
      </c>
      <c r="I531" s="220"/>
      <c r="J531" s="216"/>
      <c r="K531" s="216"/>
      <c r="L531" s="221"/>
      <c r="M531" s="222"/>
      <c r="N531" s="223"/>
      <c r="O531" s="223"/>
      <c r="P531" s="223"/>
      <c r="Q531" s="223"/>
      <c r="R531" s="223"/>
      <c r="S531" s="223"/>
      <c r="T531" s="224"/>
      <c r="AT531" s="225" t="s">
        <v>131</v>
      </c>
      <c r="AU531" s="225" t="s">
        <v>83</v>
      </c>
      <c r="AV531" s="14" t="s">
        <v>83</v>
      </c>
      <c r="AW531" s="14" t="s">
        <v>33</v>
      </c>
      <c r="AX531" s="14" t="s">
        <v>72</v>
      </c>
      <c r="AY531" s="225" t="s">
        <v>120</v>
      </c>
    </row>
    <row r="532" spans="2:51" s="14" customFormat="1" ht="11.25">
      <c r="B532" s="215"/>
      <c r="C532" s="216"/>
      <c r="D532" s="201" t="s">
        <v>131</v>
      </c>
      <c r="E532" s="217" t="s">
        <v>19</v>
      </c>
      <c r="F532" s="218" t="s">
        <v>591</v>
      </c>
      <c r="G532" s="216"/>
      <c r="H532" s="219">
        <v>25.5</v>
      </c>
      <c r="I532" s="220"/>
      <c r="J532" s="216"/>
      <c r="K532" s="216"/>
      <c r="L532" s="221"/>
      <c r="M532" s="222"/>
      <c r="N532" s="223"/>
      <c r="O532" s="223"/>
      <c r="P532" s="223"/>
      <c r="Q532" s="223"/>
      <c r="R532" s="223"/>
      <c r="S532" s="223"/>
      <c r="T532" s="224"/>
      <c r="AT532" s="225" t="s">
        <v>131</v>
      </c>
      <c r="AU532" s="225" t="s">
        <v>83</v>
      </c>
      <c r="AV532" s="14" t="s">
        <v>83</v>
      </c>
      <c r="AW532" s="14" t="s">
        <v>33</v>
      </c>
      <c r="AX532" s="14" t="s">
        <v>72</v>
      </c>
      <c r="AY532" s="225" t="s">
        <v>120</v>
      </c>
    </row>
    <row r="533" spans="2:51" s="14" customFormat="1" ht="11.25">
      <c r="B533" s="215"/>
      <c r="C533" s="216"/>
      <c r="D533" s="201" t="s">
        <v>131</v>
      </c>
      <c r="E533" s="217" t="s">
        <v>19</v>
      </c>
      <c r="F533" s="218" t="s">
        <v>592</v>
      </c>
      <c r="G533" s="216"/>
      <c r="H533" s="219">
        <v>4.5</v>
      </c>
      <c r="I533" s="220"/>
      <c r="J533" s="216"/>
      <c r="K533" s="216"/>
      <c r="L533" s="221"/>
      <c r="M533" s="222"/>
      <c r="N533" s="223"/>
      <c r="O533" s="223"/>
      <c r="P533" s="223"/>
      <c r="Q533" s="223"/>
      <c r="R533" s="223"/>
      <c r="S533" s="223"/>
      <c r="T533" s="224"/>
      <c r="AT533" s="225" t="s">
        <v>131</v>
      </c>
      <c r="AU533" s="225" t="s">
        <v>83</v>
      </c>
      <c r="AV533" s="14" t="s">
        <v>83</v>
      </c>
      <c r="AW533" s="14" t="s">
        <v>33</v>
      </c>
      <c r="AX533" s="14" t="s">
        <v>72</v>
      </c>
      <c r="AY533" s="225" t="s">
        <v>120</v>
      </c>
    </row>
    <row r="534" spans="2:51" s="14" customFormat="1" ht="11.25">
      <c r="B534" s="215"/>
      <c r="C534" s="216"/>
      <c r="D534" s="201" t="s">
        <v>131</v>
      </c>
      <c r="E534" s="217" t="s">
        <v>19</v>
      </c>
      <c r="F534" s="218" t="s">
        <v>593</v>
      </c>
      <c r="G534" s="216"/>
      <c r="H534" s="219">
        <v>4.5</v>
      </c>
      <c r="I534" s="220"/>
      <c r="J534" s="216"/>
      <c r="K534" s="216"/>
      <c r="L534" s="221"/>
      <c r="M534" s="222"/>
      <c r="N534" s="223"/>
      <c r="O534" s="223"/>
      <c r="P534" s="223"/>
      <c r="Q534" s="223"/>
      <c r="R534" s="223"/>
      <c r="S534" s="223"/>
      <c r="T534" s="224"/>
      <c r="AT534" s="225" t="s">
        <v>131</v>
      </c>
      <c r="AU534" s="225" t="s">
        <v>83</v>
      </c>
      <c r="AV534" s="14" t="s">
        <v>83</v>
      </c>
      <c r="AW534" s="14" t="s">
        <v>33</v>
      </c>
      <c r="AX534" s="14" t="s">
        <v>72</v>
      </c>
      <c r="AY534" s="225" t="s">
        <v>120</v>
      </c>
    </row>
    <row r="535" spans="2:51" s="14" customFormat="1" ht="11.25">
      <c r="B535" s="215"/>
      <c r="C535" s="216"/>
      <c r="D535" s="201" t="s">
        <v>131</v>
      </c>
      <c r="E535" s="217" t="s">
        <v>19</v>
      </c>
      <c r="F535" s="218" t="s">
        <v>594</v>
      </c>
      <c r="G535" s="216"/>
      <c r="H535" s="219">
        <v>6</v>
      </c>
      <c r="I535" s="220"/>
      <c r="J535" s="216"/>
      <c r="K535" s="216"/>
      <c r="L535" s="221"/>
      <c r="M535" s="222"/>
      <c r="N535" s="223"/>
      <c r="O535" s="223"/>
      <c r="P535" s="223"/>
      <c r="Q535" s="223"/>
      <c r="R535" s="223"/>
      <c r="S535" s="223"/>
      <c r="T535" s="224"/>
      <c r="AT535" s="225" t="s">
        <v>131</v>
      </c>
      <c r="AU535" s="225" t="s">
        <v>83</v>
      </c>
      <c r="AV535" s="14" t="s">
        <v>83</v>
      </c>
      <c r="AW535" s="14" t="s">
        <v>33</v>
      </c>
      <c r="AX535" s="14" t="s">
        <v>72</v>
      </c>
      <c r="AY535" s="225" t="s">
        <v>120</v>
      </c>
    </row>
    <row r="536" spans="2:51" s="15" customFormat="1" ht="11.25">
      <c r="B536" s="226"/>
      <c r="C536" s="227"/>
      <c r="D536" s="201" t="s">
        <v>131</v>
      </c>
      <c r="E536" s="228" t="s">
        <v>19</v>
      </c>
      <c r="F536" s="229" t="s">
        <v>136</v>
      </c>
      <c r="G536" s="227"/>
      <c r="H536" s="230">
        <v>48</v>
      </c>
      <c r="I536" s="231"/>
      <c r="J536" s="227"/>
      <c r="K536" s="227"/>
      <c r="L536" s="232"/>
      <c r="M536" s="233"/>
      <c r="N536" s="234"/>
      <c r="O536" s="234"/>
      <c r="P536" s="234"/>
      <c r="Q536" s="234"/>
      <c r="R536" s="234"/>
      <c r="S536" s="234"/>
      <c r="T536" s="235"/>
      <c r="AT536" s="236" t="s">
        <v>131</v>
      </c>
      <c r="AU536" s="236" t="s">
        <v>83</v>
      </c>
      <c r="AV536" s="15" t="s">
        <v>127</v>
      </c>
      <c r="AW536" s="15" t="s">
        <v>33</v>
      </c>
      <c r="AX536" s="15" t="s">
        <v>80</v>
      </c>
      <c r="AY536" s="236" t="s">
        <v>120</v>
      </c>
    </row>
    <row r="537" spans="1:65" s="2" customFormat="1" ht="16.5" customHeight="1">
      <c r="A537" s="35"/>
      <c r="B537" s="36"/>
      <c r="C537" s="188" t="s">
        <v>603</v>
      </c>
      <c r="D537" s="188" t="s">
        <v>122</v>
      </c>
      <c r="E537" s="189" t="s">
        <v>604</v>
      </c>
      <c r="F537" s="190" t="s">
        <v>605</v>
      </c>
      <c r="G537" s="191" t="s">
        <v>341</v>
      </c>
      <c r="H537" s="192">
        <v>740</v>
      </c>
      <c r="I537" s="193"/>
      <c r="J537" s="194">
        <f>ROUND(I537*H537,2)</f>
        <v>0</v>
      </c>
      <c r="K537" s="190" t="s">
        <v>126</v>
      </c>
      <c r="L537" s="40"/>
      <c r="M537" s="195" t="s">
        <v>19</v>
      </c>
      <c r="N537" s="196" t="s">
        <v>43</v>
      </c>
      <c r="O537" s="65"/>
      <c r="P537" s="197">
        <f>O537*H537</f>
        <v>0</v>
      </c>
      <c r="Q537" s="197">
        <v>0</v>
      </c>
      <c r="R537" s="197">
        <f>Q537*H537</f>
        <v>0</v>
      </c>
      <c r="S537" s="197">
        <v>0</v>
      </c>
      <c r="T537" s="198">
        <f>S537*H537</f>
        <v>0</v>
      </c>
      <c r="U537" s="35"/>
      <c r="V537" s="35"/>
      <c r="W537" s="35"/>
      <c r="X537" s="35"/>
      <c r="Y537" s="35"/>
      <c r="Z537" s="35"/>
      <c r="AA537" s="35"/>
      <c r="AB537" s="35"/>
      <c r="AC537" s="35"/>
      <c r="AD537" s="35"/>
      <c r="AE537" s="35"/>
      <c r="AR537" s="199" t="s">
        <v>127</v>
      </c>
      <c r="AT537" s="199" t="s">
        <v>122</v>
      </c>
      <c r="AU537" s="199" t="s">
        <v>83</v>
      </c>
      <c r="AY537" s="18" t="s">
        <v>120</v>
      </c>
      <c r="BE537" s="200">
        <f>IF(N537="základní",J537,0)</f>
        <v>0</v>
      </c>
      <c r="BF537" s="200">
        <f>IF(N537="snížená",J537,0)</f>
        <v>0</v>
      </c>
      <c r="BG537" s="200">
        <f>IF(N537="zákl. přenesená",J537,0)</f>
        <v>0</v>
      </c>
      <c r="BH537" s="200">
        <f>IF(N537="sníž. přenesená",J537,0)</f>
        <v>0</v>
      </c>
      <c r="BI537" s="200">
        <f>IF(N537="nulová",J537,0)</f>
        <v>0</v>
      </c>
      <c r="BJ537" s="18" t="s">
        <v>80</v>
      </c>
      <c r="BK537" s="200">
        <f>ROUND(I537*H537,2)</f>
        <v>0</v>
      </c>
      <c r="BL537" s="18" t="s">
        <v>127</v>
      </c>
      <c r="BM537" s="199" t="s">
        <v>606</v>
      </c>
    </row>
    <row r="538" spans="1:47" s="2" customFormat="1" ht="29.25">
      <c r="A538" s="35"/>
      <c r="B538" s="36"/>
      <c r="C538" s="37"/>
      <c r="D538" s="201" t="s">
        <v>129</v>
      </c>
      <c r="E538" s="37"/>
      <c r="F538" s="202" t="s">
        <v>607</v>
      </c>
      <c r="G538" s="37"/>
      <c r="H538" s="37"/>
      <c r="I538" s="109"/>
      <c r="J538" s="37"/>
      <c r="K538" s="37"/>
      <c r="L538" s="40"/>
      <c r="M538" s="203"/>
      <c r="N538" s="204"/>
      <c r="O538" s="65"/>
      <c r="P538" s="65"/>
      <c r="Q538" s="65"/>
      <c r="R538" s="65"/>
      <c r="S538" s="65"/>
      <c r="T538" s="66"/>
      <c r="U538" s="35"/>
      <c r="V538" s="35"/>
      <c r="W538" s="35"/>
      <c r="X538" s="35"/>
      <c r="Y538" s="35"/>
      <c r="Z538" s="35"/>
      <c r="AA538" s="35"/>
      <c r="AB538" s="35"/>
      <c r="AC538" s="35"/>
      <c r="AD538" s="35"/>
      <c r="AE538" s="35"/>
      <c r="AT538" s="18" t="s">
        <v>129</v>
      </c>
      <c r="AU538" s="18" t="s">
        <v>83</v>
      </c>
    </row>
    <row r="539" spans="2:51" s="13" customFormat="1" ht="11.25">
      <c r="B539" s="205"/>
      <c r="C539" s="206"/>
      <c r="D539" s="201" t="s">
        <v>131</v>
      </c>
      <c r="E539" s="207" t="s">
        <v>19</v>
      </c>
      <c r="F539" s="208" t="s">
        <v>344</v>
      </c>
      <c r="G539" s="206"/>
      <c r="H539" s="207" t="s">
        <v>19</v>
      </c>
      <c r="I539" s="209"/>
      <c r="J539" s="206"/>
      <c r="K539" s="206"/>
      <c r="L539" s="210"/>
      <c r="M539" s="211"/>
      <c r="N539" s="212"/>
      <c r="O539" s="212"/>
      <c r="P539" s="212"/>
      <c r="Q539" s="212"/>
      <c r="R539" s="212"/>
      <c r="S539" s="212"/>
      <c r="T539" s="213"/>
      <c r="AT539" s="214" t="s">
        <v>131</v>
      </c>
      <c r="AU539" s="214" t="s">
        <v>83</v>
      </c>
      <c r="AV539" s="13" t="s">
        <v>80</v>
      </c>
      <c r="AW539" s="13" t="s">
        <v>33</v>
      </c>
      <c r="AX539" s="13" t="s">
        <v>72</v>
      </c>
      <c r="AY539" s="214" t="s">
        <v>120</v>
      </c>
    </row>
    <row r="540" spans="2:51" s="14" customFormat="1" ht="11.25">
      <c r="B540" s="215"/>
      <c r="C540" s="216"/>
      <c r="D540" s="201" t="s">
        <v>131</v>
      </c>
      <c r="E540" s="217" t="s">
        <v>19</v>
      </c>
      <c r="F540" s="218" t="s">
        <v>345</v>
      </c>
      <c r="G540" s="216"/>
      <c r="H540" s="219">
        <v>655</v>
      </c>
      <c r="I540" s="220"/>
      <c r="J540" s="216"/>
      <c r="K540" s="216"/>
      <c r="L540" s="221"/>
      <c r="M540" s="222"/>
      <c r="N540" s="223"/>
      <c r="O540" s="223"/>
      <c r="P540" s="223"/>
      <c r="Q540" s="223"/>
      <c r="R540" s="223"/>
      <c r="S540" s="223"/>
      <c r="T540" s="224"/>
      <c r="AT540" s="225" t="s">
        <v>131</v>
      </c>
      <c r="AU540" s="225" t="s">
        <v>83</v>
      </c>
      <c r="AV540" s="14" t="s">
        <v>83</v>
      </c>
      <c r="AW540" s="14" t="s">
        <v>33</v>
      </c>
      <c r="AX540" s="14" t="s">
        <v>72</v>
      </c>
      <c r="AY540" s="225" t="s">
        <v>120</v>
      </c>
    </row>
    <row r="541" spans="2:51" s="13" customFormat="1" ht="11.25">
      <c r="B541" s="205"/>
      <c r="C541" s="206"/>
      <c r="D541" s="201" t="s">
        <v>131</v>
      </c>
      <c r="E541" s="207" t="s">
        <v>19</v>
      </c>
      <c r="F541" s="208" t="s">
        <v>608</v>
      </c>
      <c r="G541" s="206"/>
      <c r="H541" s="207" t="s">
        <v>19</v>
      </c>
      <c r="I541" s="209"/>
      <c r="J541" s="206"/>
      <c r="K541" s="206"/>
      <c r="L541" s="210"/>
      <c r="M541" s="211"/>
      <c r="N541" s="212"/>
      <c r="O541" s="212"/>
      <c r="P541" s="212"/>
      <c r="Q541" s="212"/>
      <c r="R541" s="212"/>
      <c r="S541" s="212"/>
      <c r="T541" s="213"/>
      <c r="AT541" s="214" t="s">
        <v>131</v>
      </c>
      <c r="AU541" s="214" t="s">
        <v>83</v>
      </c>
      <c r="AV541" s="13" t="s">
        <v>80</v>
      </c>
      <c r="AW541" s="13" t="s">
        <v>33</v>
      </c>
      <c r="AX541" s="13" t="s">
        <v>72</v>
      </c>
      <c r="AY541" s="214" t="s">
        <v>120</v>
      </c>
    </row>
    <row r="542" spans="2:51" s="13" customFormat="1" ht="11.25">
      <c r="B542" s="205"/>
      <c r="C542" s="206"/>
      <c r="D542" s="201" t="s">
        <v>131</v>
      </c>
      <c r="E542" s="207" t="s">
        <v>19</v>
      </c>
      <c r="F542" s="208" t="s">
        <v>609</v>
      </c>
      <c r="G542" s="206"/>
      <c r="H542" s="207" t="s">
        <v>19</v>
      </c>
      <c r="I542" s="209"/>
      <c r="J542" s="206"/>
      <c r="K542" s="206"/>
      <c r="L542" s="210"/>
      <c r="M542" s="211"/>
      <c r="N542" s="212"/>
      <c r="O542" s="212"/>
      <c r="P542" s="212"/>
      <c r="Q542" s="212"/>
      <c r="R542" s="212"/>
      <c r="S542" s="212"/>
      <c r="T542" s="213"/>
      <c r="AT542" s="214" t="s">
        <v>131</v>
      </c>
      <c r="AU542" s="214" t="s">
        <v>83</v>
      </c>
      <c r="AV542" s="13" t="s">
        <v>80</v>
      </c>
      <c r="AW542" s="13" t="s">
        <v>33</v>
      </c>
      <c r="AX542" s="13" t="s">
        <v>72</v>
      </c>
      <c r="AY542" s="214" t="s">
        <v>120</v>
      </c>
    </row>
    <row r="543" spans="2:51" s="14" customFormat="1" ht="11.25">
      <c r="B543" s="215"/>
      <c r="C543" s="216"/>
      <c r="D543" s="201" t="s">
        <v>131</v>
      </c>
      <c r="E543" s="217" t="s">
        <v>19</v>
      </c>
      <c r="F543" s="218" t="s">
        <v>590</v>
      </c>
      <c r="G543" s="216"/>
      <c r="H543" s="219">
        <v>7.5</v>
      </c>
      <c r="I543" s="220"/>
      <c r="J543" s="216"/>
      <c r="K543" s="216"/>
      <c r="L543" s="221"/>
      <c r="M543" s="222"/>
      <c r="N543" s="223"/>
      <c r="O543" s="223"/>
      <c r="P543" s="223"/>
      <c r="Q543" s="223"/>
      <c r="R543" s="223"/>
      <c r="S543" s="223"/>
      <c r="T543" s="224"/>
      <c r="AT543" s="225" t="s">
        <v>131</v>
      </c>
      <c r="AU543" s="225" t="s">
        <v>83</v>
      </c>
      <c r="AV543" s="14" t="s">
        <v>83</v>
      </c>
      <c r="AW543" s="14" t="s">
        <v>33</v>
      </c>
      <c r="AX543" s="14" t="s">
        <v>72</v>
      </c>
      <c r="AY543" s="225" t="s">
        <v>120</v>
      </c>
    </row>
    <row r="544" spans="2:51" s="14" customFormat="1" ht="11.25">
      <c r="B544" s="215"/>
      <c r="C544" s="216"/>
      <c r="D544" s="201" t="s">
        <v>131</v>
      </c>
      <c r="E544" s="217" t="s">
        <v>19</v>
      </c>
      <c r="F544" s="218" t="s">
        <v>591</v>
      </c>
      <c r="G544" s="216"/>
      <c r="H544" s="219">
        <v>25.5</v>
      </c>
      <c r="I544" s="220"/>
      <c r="J544" s="216"/>
      <c r="K544" s="216"/>
      <c r="L544" s="221"/>
      <c r="M544" s="222"/>
      <c r="N544" s="223"/>
      <c r="O544" s="223"/>
      <c r="P544" s="223"/>
      <c r="Q544" s="223"/>
      <c r="R544" s="223"/>
      <c r="S544" s="223"/>
      <c r="T544" s="224"/>
      <c r="AT544" s="225" t="s">
        <v>131</v>
      </c>
      <c r="AU544" s="225" t="s">
        <v>83</v>
      </c>
      <c r="AV544" s="14" t="s">
        <v>83</v>
      </c>
      <c r="AW544" s="14" t="s">
        <v>33</v>
      </c>
      <c r="AX544" s="14" t="s">
        <v>72</v>
      </c>
      <c r="AY544" s="225" t="s">
        <v>120</v>
      </c>
    </row>
    <row r="545" spans="2:51" s="14" customFormat="1" ht="11.25">
      <c r="B545" s="215"/>
      <c r="C545" s="216"/>
      <c r="D545" s="201" t="s">
        <v>131</v>
      </c>
      <c r="E545" s="217" t="s">
        <v>19</v>
      </c>
      <c r="F545" s="218" t="s">
        <v>592</v>
      </c>
      <c r="G545" s="216"/>
      <c r="H545" s="219">
        <v>4.5</v>
      </c>
      <c r="I545" s="220"/>
      <c r="J545" s="216"/>
      <c r="K545" s="216"/>
      <c r="L545" s="221"/>
      <c r="M545" s="222"/>
      <c r="N545" s="223"/>
      <c r="O545" s="223"/>
      <c r="P545" s="223"/>
      <c r="Q545" s="223"/>
      <c r="R545" s="223"/>
      <c r="S545" s="223"/>
      <c r="T545" s="224"/>
      <c r="AT545" s="225" t="s">
        <v>131</v>
      </c>
      <c r="AU545" s="225" t="s">
        <v>83</v>
      </c>
      <c r="AV545" s="14" t="s">
        <v>83</v>
      </c>
      <c r="AW545" s="14" t="s">
        <v>33</v>
      </c>
      <c r="AX545" s="14" t="s">
        <v>72</v>
      </c>
      <c r="AY545" s="225" t="s">
        <v>120</v>
      </c>
    </row>
    <row r="546" spans="2:51" s="14" customFormat="1" ht="11.25">
      <c r="B546" s="215"/>
      <c r="C546" s="216"/>
      <c r="D546" s="201" t="s">
        <v>131</v>
      </c>
      <c r="E546" s="217" t="s">
        <v>19</v>
      </c>
      <c r="F546" s="218" t="s">
        <v>593</v>
      </c>
      <c r="G546" s="216"/>
      <c r="H546" s="219">
        <v>4.5</v>
      </c>
      <c r="I546" s="220"/>
      <c r="J546" s="216"/>
      <c r="K546" s="216"/>
      <c r="L546" s="221"/>
      <c r="M546" s="222"/>
      <c r="N546" s="223"/>
      <c r="O546" s="223"/>
      <c r="P546" s="223"/>
      <c r="Q546" s="223"/>
      <c r="R546" s="223"/>
      <c r="S546" s="223"/>
      <c r="T546" s="224"/>
      <c r="AT546" s="225" t="s">
        <v>131</v>
      </c>
      <c r="AU546" s="225" t="s">
        <v>83</v>
      </c>
      <c r="AV546" s="14" t="s">
        <v>83</v>
      </c>
      <c r="AW546" s="14" t="s">
        <v>33</v>
      </c>
      <c r="AX546" s="14" t="s">
        <v>72</v>
      </c>
      <c r="AY546" s="225" t="s">
        <v>120</v>
      </c>
    </row>
    <row r="547" spans="2:51" s="14" customFormat="1" ht="11.25">
      <c r="B547" s="215"/>
      <c r="C547" s="216"/>
      <c r="D547" s="201" t="s">
        <v>131</v>
      </c>
      <c r="E547" s="217" t="s">
        <v>19</v>
      </c>
      <c r="F547" s="218" t="s">
        <v>594</v>
      </c>
      <c r="G547" s="216"/>
      <c r="H547" s="219">
        <v>6</v>
      </c>
      <c r="I547" s="220"/>
      <c r="J547" s="216"/>
      <c r="K547" s="216"/>
      <c r="L547" s="221"/>
      <c r="M547" s="222"/>
      <c r="N547" s="223"/>
      <c r="O547" s="223"/>
      <c r="P547" s="223"/>
      <c r="Q547" s="223"/>
      <c r="R547" s="223"/>
      <c r="S547" s="223"/>
      <c r="T547" s="224"/>
      <c r="AT547" s="225" t="s">
        <v>131</v>
      </c>
      <c r="AU547" s="225" t="s">
        <v>83</v>
      </c>
      <c r="AV547" s="14" t="s">
        <v>83</v>
      </c>
      <c r="AW547" s="14" t="s">
        <v>33</v>
      </c>
      <c r="AX547" s="14" t="s">
        <v>72</v>
      </c>
      <c r="AY547" s="225" t="s">
        <v>120</v>
      </c>
    </row>
    <row r="548" spans="2:51" s="13" customFormat="1" ht="11.25">
      <c r="B548" s="205"/>
      <c r="C548" s="206"/>
      <c r="D548" s="201" t="s">
        <v>131</v>
      </c>
      <c r="E548" s="207" t="s">
        <v>19</v>
      </c>
      <c r="F548" s="208" t="s">
        <v>132</v>
      </c>
      <c r="G548" s="206"/>
      <c r="H548" s="207" t="s">
        <v>19</v>
      </c>
      <c r="I548" s="209"/>
      <c r="J548" s="206"/>
      <c r="K548" s="206"/>
      <c r="L548" s="210"/>
      <c r="M548" s="211"/>
      <c r="N548" s="212"/>
      <c r="O548" s="212"/>
      <c r="P548" s="212"/>
      <c r="Q548" s="212"/>
      <c r="R548" s="212"/>
      <c r="S548" s="212"/>
      <c r="T548" s="213"/>
      <c r="AT548" s="214" t="s">
        <v>131</v>
      </c>
      <c r="AU548" s="214" t="s">
        <v>83</v>
      </c>
      <c r="AV548" s="13" t="s">
        <v>80</v>
      </c>
      <c r="AW548" s="13" t="s">
        <v>33</v>
      </c>
      <c r="AX548" s="13" t="s">
        <v>72</v>
      </c>
      <c r="AY548" s="214" t="s">
        <v>120</v>
      </c>
    </row>
    <row r="549" spans="2:51" s="14" customFormat="1" ht="11.25">
      <c r="B549" s="215"/>
      <c r="C549" s="216"/>
      <c r="D549" s="201" t="s">
        <v>131</v>
      </c>
      <c r="E549" s="217" t="s">
        <v>19</v>
      </c>
      <c r="F549" s="218" t="s">
        <v>595</v>
      </c>
      <c r="G549" s="216"/>
      <c r="H549" s="219">
        <v>15</v>
      </c>
      <c r="I549" s="220"/>
      <c r="J549" s="216"/>
      <c r="K549" s="216"/>
      <c r="L549" s="221"/>
      <c r="M549" s="222"/>
      <c r="N549" s="223"/>
      <c r="O549" s="223"/>
      <c r="P549" s="223"/>
      <c r="Q549" s="223"/>
      <c r="R549" s="223"/>
      <c r="S549" s="223"/>
      <c r="T549" s="224"/>
      <c r="AT549" s="225" t="s">
        <v>131</v>
      </c>
      <c r="AU549" s="225" t="s">
        <v>83</v>
      </c>
      <c r="AV549" s="14" t="s">
        <v>83</v>
      </c>
      <c r="AW549" s="14" t="s">
        <v>33</v>
      </c>
      <c r="AX549" s="14" t="s">
        <v>72</v>
      </c>
      <c r="AY549" s="225" t="s">
        <v>120</v>
      </c>
    </row>
    <row r="550" spans="2:51" s="14" customFormat="1" ht="11.25">
      <c r="B550" s="215"/>
      <c r="C550" s="216"/>
      <c r="D550" s="201" t="s">
        <v>131</v>
      </c>
      <c r="E550" s="217" t="s">
        <v>19</v>
      </c>
      <c r="F550" s="218" t="s">
        <v>596</v>
      </c>
      <c r="G550" s="216"/>
      <c r="H550" s="219">
        <v>11</v>
      </c>
      <c r="I550" s="220"/>
      <c r="J550" s="216"/>
      <c r="K550" s="216"/>
      <c r="L550" s="221"/>
      <c r="M550" s="222"/>
      <c r="N550" s="223"/>
      <c r="O550" s="223"/>
      <c r="P550" s="223"/>
      <c r="Q550" s="223"/>
      <c r="R550" s="223"/>
      <c r="S550" s="223"/>
      <c r="T550" s="224"/>
      <c r="AT550" s="225" t="s">
        <v>131</v>
      </c>
      <c r="AU550" s="225" t="s">
        <v>83</v>
      </c>
      <c r="AV550" s="14" t="s">
        <v>83</v>
      </c>
      <c r="AW550" s="14" t="s">
        <v>33</v>
      </c>
      <c r="AX550" s="14" t="s">
        <v>72</v>
      </c>
      <c r="AY550" s="225" t="s">
        <v>120</v>
      </c>
    </row>
    <row r="551" spans="2:51" s="14" customFormat="1" ht="11.25">
      <c r="B551" s="215"/>
      <c r="C551" s="216"/>
      <c r="D551" s="201" t="s">
        <v>131</v>
      </c>
      <c r="E551" s="217" t="s">
        <v>19</v>
      </c>
      <c r="F551" s="218" t="s">
        <v>597</v>
      </c>
      <c r="G551" s="216"/>
      <c r="H551" s="219">
        <v>11</v>
      </c>
      <c r="I551" s="220"/>
      <c r="J551" s="216"/>
      <c r="K551" s="216"/>
      <c r="L551" s="221"/>
      <c r="M551" s="222"/>
      <c r="N551" s="223"/>
      <c r="O551" s="223"/>
      <c r="P551" s="223"/>
      <c r="Q551" s="223"/>
      <c r="R551" s="223"/>
      <c r="S551" s="223"/>
      <c r="T551" s="224"/>
      <c r="AT551" s="225" t="s">
        <v>131</v>
      </c>
      <c r="AU551" s="225" t="s">
        <v>83</v>
      </c>
      <c r="AV551" s="14" t="s">
        <v>83</v>
      </c>
      <c r="AW551" s="14" t="s">
        <v>33</v>
      </c>
      <c r="AX551" s="14" t="s">
        <v>72</v>
      </c>
      <c r="AY551" s="225" t="s">
        <v>120</v>
      </c>
    </row>
    <row r="552" spans="2:51" s="15" customFormat="1" ht="11.25">
      <c r="B552" s="226"/>
      <c r="C552" s="227"/>
      <c r="D552" s="201" t="s">
        <v>131</v>
      </c>
      <c r="E552" s="228" t="s">
        <v>19</v>
      </c>
      <c r="F552" s="229" t="s">
        <v>136</v>
      </c>
      <c r="G552" s="227"/>
      <c r="H552" s="230">
        <v>740</v>
      </c>
      <c r="I552" s="231"/>
      <c r="J552" s="227"/>
      <c r="K552" s="227"/>
      <c r="L552" s="232"/>
      <c r="M552" s="233"/>
      <c r="N552" s="234"/>
      <c r="O552" s="234"/>
      <c r="P552" s="234"/>
      <c r="Q552" s="234"/>
      <c r="R552" s="234"/>
      <c r="S552" s="234"/>
      <c r="T552" s="235"/>
      <c r="AT552" s="236" t="s">
        <v>131</v>
      </c>
      <c r="AU552" s="236" t="s">
        <v>83</v>
      </c>
      <c r="AV552" s="15" t="s">
        <v>127</v>
      </c>
      <c r="AW552" s="15" t="s">
        <v>33</v>
      </c>
      <c r="AX552" s="15" t="s">
        <v>80</v>
      </c>
      <c r="AY552" s="236" t="s">
        <v>120</v>
      </c>
    </row>
    <row r="553" spans="1:65" s="2" customFormat="1" ht="33" customHeight="1">
      <c r="A553" s="35"/>
      <c r="B553" s="36"/>
      <c r="C553" s="188" t="s">
        <v>610</v>
      </c>
      <c r="D553" s="188" t="s">
        <v>122</v>
      </c>
      <c r="E553" s="189" t="s">
        <v>611</v>
      </c>
      <c r="F553" s="190" t="s">
        <v>612</v>
      </c>
      <c r="G553" s="191" t="s">
        <v>341</v>
      </c>
      <c r="H553" s="192">
        <v>4650</v>
      </c>
      <c r="I553" s="193"/>
      <c r="J553" s="194">
        <f>ROUND(I553*H553,2)</f>
        <v>0</v>
      </c>
      <c r="K553" s="190" t="s">
        <v>126</v>
      </c>
      <c r="L553" s="40"/>
      <c r="M553" s="195" t="s">
        <v>19</v>
      </c>
      <c r="N553" s="196" t="s">
        <v>43</v>
      </c>
      <c r="O553" s="65"/>
      <c r="P553" s="197">
        <f>O553*H553</f>
        <v>0</v>
      </c>
      <c r="Q553" s="197">
        <v>0</v>
      </c>
      <c r="R553" s="197">
        <f>Q553*H553</f>
        <v>0</v>
      </c>
      <c r="S553" s="197">
        <v>0.194</v>
      </c>
      <c r="T553" s="198">
        <f>S553*H553</f>
        <v>902.1</v>
      </c>
      <c r="U553" s="35"/>
      <c r="V553" s="35"/>
      <c r="W553" s="35"/>
      <c r="X553" s="35"/>
      <c r="Y553" s="35"/>
      <c r="Z553" s="35"/>
      <c r="AA553" s="35"/>
      <c r="AB553" s="35"/>
      <c r="AC553" s="35"/>
      <c r="AD553" s="35"/>
      <c r="AE553" s="35"/>
      <c r="AR553" s="199" t="s">
        <v>127</v>
      </c>
      <c r="AT553" s="199" t="s">
        <v>122</v>
      </c>
      <c r="AU553" s="199" t="s">
        <v>83</v>
      </c>
      <c r="AY553" s="18" t="s">
        <v>120</v>
      </c>
      <c r="BE553" s="200">
        <f>IF(N553="základní",J553,0)</f>
        <v>0</v>
      </c>
      <c r="BF553" s="200">
        <f>IF(N553="snížená",J553,0)</f>
        <v>0</v>
      </c>
      <c r="BG553" s="200">
        <f>IF(N553="zákl. přenesená",J553,0)</f>
        <v>0</v>
      </c>
      <c r="BH553" s="200">
        <f>IF(N553="sníž. přenesená",J553,0)</f>
        <v>0</v>
      </c>
      <c r="BI553" s="200">
        <f>IF(N553="nulová",J553,0)</f>
        <v>0</v>
      </c>
      <c r="BJ553" s="18" t="s">
        <v>80</v>
      </c>
      <c r="BK553" s="200">
        <f>ROUND(I553*H553,2)</f>
        <v>0</v>
      </c>
      <c r="BL553" s="18" t="s">
        <v>127</v>
      </c>
      <c r="BM553" s="199" t="s">
        <v>613</v>
      </c>
    </row>
    <row r="554" spans="1:47" s="2" customFormat="1" ht="68.25">
      <c r="A554" s="35"/>
      <c r="B554" s="36"/>
      <c r="C554" s="37"/>
      <c r="D554" s="201" t="s">
        <v>129</v>
      </c>
      <c r="E554" s="37"/>
      <c r="F554" s="202" t="s">
        <v>614</v>
      </c>
      <c r="G554" s="37"/>
      <c r="H554" s="37"/>
      <c r="I554" s="109"/>
      <c r="J554" s="37"/>
      <c r="K554" s="37"/>
      <c r="L554" s="40"/>
      <c r="M554" s="203"/>
      <c r="N554" s="204"/>
      <c r="O554" s="65"/>
      <c r="P554" s="65"/>
      <c r="Q554" s="65"/>
      <c r="R554" s="65"/>
      <c r="S554" s="65"/>
      <c r="T554" s="66"/>
      <c r="U554" s="35"/>
      <c r="V554" s="35"/>
      <c r="W554" s="35"/>
      <c r="X554" s="35"/>
      <c r="Y554" s="35"/>
      <c r="Z554" s="35"/>
      <c r="AA554" s="35"/>
      <c r="AB554" s="35"/>
      <c r="AC554" s="35"/>
      <c r="AD554" s="35"/>
      <c r="AE554" s="35"/>
      <c r="AT554" s="18" t="s">
        <v>129</v>
      </c>
      <c r="AU554" s="18" t="s">
        <v>83</v>
      </c>
    </row>
    <row r="555" spans="2:51" s="13" customFormat="1" ht="11.25">
      <c r="B555" s="205"/>
      <c r="C555" s="206"/>
      <c r="D555" s="201" t="s">
        <v>131</v>
      </c>
      <c r="E555" s="207" t="s">
        <v>19</v>
      </c>
      <c r="F555" s="208" t="s">
        <v>615</v>
      </c>
      <c r="G555" s="206"/>
      <c r="H555" s="207" t="s">
        <v>19</v>
      </c>
      <c r="I555" s="209"/>
      <c r="J555" s="206"/>
      <c r="K555" s="206"/>
      <c r="L555" s="210"/>
      <c r="M555" s="211"/>
      <c r="N555" s="212"/>
      <c r="O555" s="212"/>
      <c r="P555" s="212"/>
      <c r="Q555" s="212"/>
      <c r="R555" s="212"/>
      <c r="S555" s="212"/>
      <c r="T555" s="213"/>
      <c r="AT555" s="214" t="s">
        <v>131</v>
      </c>
      <c r="AU555" s="214" t="s">
        <v>83</v>
      </c>
      <c r="AV555" s="13" t="s">
        <v>80</v>
      </c>
      <c r="AW555" s="13" t="s">
        <v>33</v>
      </c>
      <c r="AX555" s="13" t="s">
        <v>72</v>
      </c>
      <c r="AY555" s="214" t="s">
        <v>120</v>
      </c>
    </row>
    <row r="556" spans="2:51" s="14" customFormat="1" ht="11.25">
      <c r="B556" s="215"/>
      <c r="C556" s="216"/>
      <c r="D556" s="201" t="s">
        <v>131</v>
      </c>
      <c r="E556" s="217" t="s">
        <v>19</v>
      </c>
      <c r="F556" s="218" t="s">
        <v>616</v>
      </c>
      <c r="G556" s="216"/>
      <c r="H556" s="219">
        <v>4650</v>
      </c>
      <c r="I556" s="220"/>
      <c r="J556" s="216"/>
      <c r="K556" s="216"/>
      <c r="L556" s="221"/>
      <c r="M556" s="222"/>
      <c r="N556" s="223"/>
      <c r="O556" s="223"/>
      <c r="P556" s="223"/>
      <c r="Q556" s="223"/>
      <c r="R556" s="223"/>
      <c r="S556" s="223"/>
      <c r="T556" s="224"/>
      <c r="AT556" s="225" t="s">
        <v>131</v>
      </c>
      <c r="AU556" s="225" t="s">
        <v>83</v>
      </c>
      <c r="AV556" s="14" t="s">
        <v>83</v>
      </c>
      <c r="AW556" s="14" t="s">
        <v>33</v>
      </c>
      <c r="AX556" s="14" t="s">
        <v>80</v>
      </c>
      <c r="AY556" s="225" t="s">
        <v>120</v>
      </c>
    </row>
    <row r="557" spans="1:65" s="2" customFormat="1" ht="33" customHeight="1">
      <c r="A557" s="35"/>
      <c r="B557" s="36"/>
      <c r="C557" s="188" t="s">
        <v>617</v>
      </c>
      <c r="D557" s="188" t="s">
        <v>122</v>
      </c>
      <c r="E557" s="189" t="s">
        <v>618</v>
      </c>
      <c r="F557" s="190" t="s">
        <v>619</v>
      </c>
      <c r="G557" s="191" t="s">
        <v>341</v>
      </c>
      <c r="H557" s="192">
        <v>12</v>
      </c>
      <c r="I557" s="193"/>
      <c r="J557" s="194">
        <f>ROUND(I557*H557,2)</f>
        <v>0</v>
      </c>
      <c r="K557" s="190" t="s">
        <v>126</v>
      </c>
      <c r="L557" s="40"/>
      <c r="M557" s="195" t="s">
        <v>19</v>
      </c>
      <c r="N557" s="196" t="s">
        <v>43</v>
      </c>
      <c r="O557" s="65"/>
      <c r="P557" s="197">
        <f>O557*H557</f>
        <v>0</v>
      </c>
      <c r="Q557" s="197">
        <v>0</v>
      </c>
      <c r="R557" s="197">
        <f>Q557*H557</f>
        <v>0</v>
      </c>
      <c r="S557" s="197">
        <v>0.129</v>
      </c>
      <c r="T557" s="198">
        <f>S557*H557</f>
        <v>1.548</v>
      </c>
      <c r="U557" s="35"/>
      <c r="V557" s="35"/>
      <c r="W557" s="35"/>
      <c r="X557" s="35"/>
      <c r="Y557" s="35"/>
      <c r="Z557" s="35"/>
      <c r="AA557" s="35"/>
      <c r="AB557" s="35"/>
      <c r="AC557" s="35"/>
      <c r="AD557" s="35"/>
      <c r="AE557" s="35"/>
      <c r="AR557" s="199" t="s">
        <v>127</v>
      </c>
      <c r="AT557" s="199" t="s">
        <v>122</v>
      </c>
      <c r="AU557" s="199" t="s">
        <v>83</v>
      </c>
      <c r="AY557" s="18" t="s">
        <v>120</v>
      </c>
      <c r="BE557" s="200">
        <f>IF(N557="základní",J557,0)</f>
        <v>0</v>
      </c>
      <c r="BF557" s="200">
        <f>IF(N557="snížená",J557,0)</f>
        <v>0</v>
      </c>
      <c r="BG557" s="200">
        <f>IF(N557="zákl. přenesená",J557,0)</f>
        <v>0</v>
      </c>
      <c r="BH557" s="200">
        <f>IF(N557="sníž. přenesená",J557,0)</f>
        <v>0</v>
      </c>
      <c r="BI557" s="200">
        <f>IF(N557="nulová",J557,0)</f>
        <v>0</v>
      </c>
      <c r="BJ557" s="18" t="s">
        <v>80</v>
      </c>
      <c r="BK557" s="200">
        <f>ROUND(I557*H557,2)</f>
        <v>0</v>
      </c>
      <c r="BL557" s="18" t="s">
        <v>127</v>
      </c>
      <c r="BM557" s="199" t="s">
        <v>620</v>
      </c>
    </row>
    <row r="558" spans="1:47" s="2" customFormat="1" ht="68.25">
      <c r="A558" s="35"/>
      <c r="B558" s="36"/>
      <c r="C558" s="37"/>
      <c r="D558" s="201" t="s">
        <v>129</v>
      </c>
      <c r="E558" s="37"/>
      <c r="F558" s="202" t="s">
        <v>621</v>
      </c>
      <c r="G558" s="37"/>
      <c r="H558" s="37"/>
      <c r="I558" s="109"/>
      <c r="J558" s="37"/>
      <c r="K558" s="37"/>
      <c r="L558" s="40"/>
      <c r="M558" s="203"/>
      <c r="N558" s="204"/>
      <c r="O558" s="65"/>
      <c r="P558" s="65"/>
      <c r="Q558" s="65"/>
      <c r="R558" s="65"/>
      <c r="S558" s="65"/>
      <c r="T558" s="66"/>
      <c r="U558" s="35"/>
      <c r="V558" s="35"/>
      <c r="W558" s="35"/>
      <c r="X558" s="35"/>
      <c r="Y558" s="35"/>
      <c r="Z558" s="35"/>
      <c r="AA558" s="35"/>
      <c r="AB558" s="35"/>
      <c r="AC558" s="35"/>
      <c r="AD558" s="35"/>
      <c r="AE558" s="35"/>
      <c r="AT558" s="18" t="s">
        <v>129</v>
      </c>
      <c r="AU558" s="18" t="s">
        <v>83</v>
      </c>
    </row>
    <row r="559" spans="2:51" s="14" customFormat="1" ht="11.25">
      <c r="B559" s="215"/>
      <c r="C559" s="216"/>
      <c r="D559" s="201" t="s">
        <v>131</v>
      </c>
      <c r="E559" s="217" t="s">
        <v>19</v>
      </c>
      <c r="F559" s="218" t="s">
        <v>622</v>
      </c>
      <c r="G559" s="216"/>
      <c r="H559" s="219">
        <v>12</v>
      </c>
      <c r="I559" s="220"/>
      <c r="J559" s="216"/>
      <c r="K559" s="216"/>
      <c r="L559" s="221"/>
      <c r="M559" s="222"/>
      <c r="N559" s="223"/>
      <c r="O559" s="223"/>
      <c r="P559" s="223"/>
      <c r="Q559" s="223"/>
      <c r="R559" s="223"/>
      <c r="S559" s="223"/>
      <c r="T559" s="224"/>
      <c r="AT559" s="225" t="s">
        <v>131</v>
      </c>
      <c r="AU559" s="225" t="s">
        <v>83</v>
      </c>
      <c r="AV559" s="14" t="s">
        <v>83</v>
      </c>
      <c r="AW559" s="14" t="s">
        <v>33</v>
      </c>
      <c r="AX559" s="14" t="s">
        <v>80</v>
      </c>
      <c r="AY559" s="225" t="s">
        <v>120</v>
      </c>
    </row>
    <row r="560" spans="1:65" s="2" customFormat="1" ht="33" customHeight="1">
      <c r="A560" s="35"/>
      <c r="B560" s="36"/>
      <c r="C560" s="188" t="s">
        <v>623</v>
      </c>
      <c r="D560" s="188" t="s">
        <v>122</v>
      </c>
      <c r="E560" s="189" t="s">
        <v>624</v>
      </c>
      <c r="F560" s="190" t="s">
        <v>625</v>
      </c>
      <c r="G560" s="191" t="s">
        <v>341</v>
      </c>
      <c r="H560" s="192">
        <v>13</v>
      </c>
      <c r="I560" s="193"/>
      <c r="J560" s="194">
        <f>ROUND(I560*H560,2)</f>
        <v>0</v>
      </c>
      <c r="K560" s="190" t="s">
        <v>126</v>
      </c>
      <c r="L560" s="40"/>
      <c r="M560" s="195" t="s">
        <v>19</v>
      </c>
      <c r="N560" s="196" t="s">
        <v>43</v>
      </c>
      <c r="O560" s="65"/>
      <c r="P560" s="197">
        <f>O560*H560</f>
        <v>0</v>
      </c>
      <c r="Q560" s="197">
        <v>0</v>
      </c>
      <c r="R560" s="197">
        <f>Q560*H560</f>
        <v>0</v>
      </c>
      <c r="S560" s="197">
        <v>0.194</v>
      </c>
      <c r="T560" s="198">
        <f>S560*H560</f>
        <v>2.5220000000000002</v>
      </c>
      <c r="U560" s="35"/>
      <c r="V560" s="35"/>
      <c r="W560" s="35"/>
      <c r="X560" s="35"/>
      <c r="Y560" s="35"/>
      <c r="Z560" s="35"/>
      <c r="AA560" s="35"/>
      <c r="AB560" s="35"/>
      <c r="AC560" s="35"/>
      <c r="AD560" s="35"/>
      <c r="AE560" s="35"/>
      <c r="AR560" s="199" t="s">
        <v>127</v>
      </c>
      <c r="AT560" s="199" t="s">
        <v>122</v>
      </c>
      <c r="AU560" s="199" t="s">
        <v>83</v>
      </c>
      <c r="AY560" s="18" t="s">
        <v>120</v>
      </c>
      <c r="BE560" s="200">
        <f>IF(N560="základní",J560,0)</f>
        <v>0</v>
      </c>
      <c r="BF560" s="200">
        <f>IF(N560="snížená",J560,0)</f>
        <v>0</v>
      </c>
      <c r="BG560" s="200">
        <f>IF(N560="zákl. přenesená",J560,0)</f>
        <v>0</v>
      </c>
      <c r="BH560" s="200">
        <f>IF(N560="sníž. přenesená",J560,0)</f>
        <v>0</v>
      </c>
      <c r="BI560" s="200">
        <f>IF(N560="nulová",J560,0)</f>
        <v>0</v>
      </c>
      <c r="BJ560" s="18" t="s">
        <v>80</v>
      </c>
      <c r="BK560" s="200">
        <f>ROUND(I560*H560,2)</f>
        <v>0</v>
      </c>
      <c r="BL560" s="18" t="s">
        <v>127</v>
      </c>
      <c r="BM560" s="199" t="s">
        <v>626</v>
      </c>
    </row>
    <row r="561" spans="1:47" s="2" customFormat="1" ht="68.25">
      <c r="A561" s="35"/>
      <c r="B561" s="36"/>
      <c r="C561" s="37"/>
      <c r="D561" s="201" t="s">
        <v>129</v>
      </c>
      <c r="E561" s="37"/>
      <c r="F561" s="202" t="s">
        <v>621</v>
      </c>
      <c r="G561" s="37"/>
      <c r="H561" s="37"/>
      <c r="I561" s="109"/>
      <c r="J561" s="37"/>
      <c r="K561" s="37"/>
      <c r="L561" s="40"/>
      <c r="M561" s="203"/>
      <c r="N561" s="204"/>
      <c r="O561" s="65"/>
      <c r="P561" s="65"/>
      <c r="Q561" s="65"/>
      <c r="R561" s="65"/>
      <c r="S561" s="65"/>
      <c r="T561" s="66"/>
      <c r="U561" s="35"/>
      <c r="V561" s="35"/>
      <c r="W561" s="35"/>
      <c r="X561" s="35"/>
      <c r="Y561" s="35"/>
      <c r="Z561" s="35"/>
      <c r="AA561" s="35"/>
      <c r="AB561" s="35"/>
      <c r="AC561" s="35"/>
      <c r="AD561" s="35"/>
      <c r="AE561" s="35"/>
      <c r="AT561" s="18" t="s">
        <v>129</v>
      </c>
      <c r="AU561" s="18" t="s">
        <v>83</v>
      </c>
    </row>
    <row r="562" spans="2:51" s="14" customFormat="1" ht="11.25">
      <c r="B562" s="215"/>
      <c r="C562" s="216"/>
      <c r="D562" s="201" t="s">
        <v>131</v>
      </c>
      <c r="E562" s="217" t="s">
        <v>19</v>
      </c>
      <c r="F562" s="218" t="s">
        <v>627</v>
      </c>
      <c r="G562" s="216"/>
      <c r="H562" s="219">
        <v>13</v>
      </c>
      <c r="I562" s="220"/>
      <c r="J562" s="216"/>
      <c r="K562" s="216"/>
      <c r="L562" s="221"/>
      <c r="M562" s="222"/>
      <c r="N562" s="223"/>
      <c r="O562" s="223"/>
      <c r="P562" s="223"/>
      <c r="Q562" s="223"/>
      <c r="R562" s="223"/>
      <c r="S562" s="223"/>
      <c r="T562" s="224"/>
      <c r="AT562" s="225" t="s">
        <v>131</v>
      </c>
      <c r="AU562" s="225" t="s">
        <v>83</v>
      </c>
      <c r="AV562" s="14" t="s">
        <v>83</v>
      </c>
      <c r="AW562" s="14" t="s">
        <v>33</v>
      </c>
      <c r="AX562" s="14" t="s">
        <v>80</v>
      </c>
      <c r="AY562" s="225" t="s">
        <v>120</v>
      </c>
    </row>
    <row r="563" spans="1:65" s="2" customFormat="1" ht="33" customHeight="1">
      <c r="A563" s="35"/>
      <c r="B563" s="36"/>
      <c r="C563" s="188" t="s">
        <v>628</v>
      </c>
      <c r="D563" s="188" t="s">
        <v>122</v>
      </c>
      <c r="E563" s="189" t="s">
        <v>629</v>
      </c>
      <c r="F563" s="190" t="s">
        <v>630</v>
      </c>
      <c r="G563" s="191" t="s">
        <v>341</v>
      </c>
      <c r="H563" s="192">
        <v>9</v>
      </c>
      <c r="I563" s="193"/>
      <c r="J563" s="194">
        <f>ROUND(I563*H563,2)</f>
        <v>0</v>
      </c>
      <c r="K563" s="190" t="s">
        <v>126</v>
      </c>
      <c r="L563" s="40"/>
      <c r="M563" s="195" t="s">
        <v>19</v>
      </c>
      <c r="N563" s="196" t="s">
        <v>43</v>
      </c>
      <c r="O563" s="65"/>
      <c r="P563" s="197">
        <f>O563*H563</f>
        <v>0</v>
      </c>
      <c r="Q563" s="197">
        <v>0</v>
      </c>
      <c r="R563" s="197">
        <f>Q563*H563</f>
        <v>0</v>
      </c>
      <c r="S563" s="197">
        <v>0.043</v>
      </c>
      <c r="T563" s="198">
        <f>S563*H563</f>
        <v>0.38699999999999996</v>
      </c>
      <c r="U563" s="35"/>
      <c r="V563" s="35"/>
      <c r="W563" s="35"/>
      <c r="X563" s="35"/>
      <c r="Y563" s="35"/>
      <c r="Z563" s="35"/>
      <c r="AA563" s="35"/>
      <c r="AB563" s="35"/>
      <c r="AC563" s="35"/>
      <c r="AD563" s="35"/>
      <c r="AE563" s="35"/>
      <c r="AR563" s="199" t="s">
        <v>127</v>
      </c>
      <c r="AT563" s="199" t="s">
        <v>122</v>
      </c>
      <c r="AU563" s="199" t="s">
        <v>83</v>
      </c>
      <c r="AY563" s="18" t="s">
        <v>120</v>
      </c>
      <c r="BE563" s="200">
        <f>IF(N563="základní",J563,0)</f>
        <v>0</v>
      </c>
      <c r="BF563" s="200">
        <f>IF(N563="snížená",J563,0)</f>
        <v>0</v>
      </c>
      <c r="BG563" s="200">
        <f>IF(N563="zákl. přenesená",J563,0)</f>
        <v>0</v>
      </c>
      <c r="BH563" s="200">
        <f>IF(N563="sníž. přenesená",J563,0)</f>
        <v>0</v>
      </c>
      <c r="BI563" s="200">
        <f>IF(N563="nulová",J563,0)</f>
        <v>0</v>
      </c>
      <c r="BJ563" s="18" t="s">
        <v>80</v>
      </c>
      <c r="BK563" s="200">
        <f>ROUND(I563*H563,2)</f>
        <v>0</v>
      </c>
      <c r="BL563" s="18" t="s">
        <v>127</v>
      </c>
      <c r="BM563" s="199" t="s">
        <v>631</v>
      </c>
    </row>
    <row r="564" spans="1:47" s="2" customFormat="1" ht="68.25">
      <c r="A564" s="35"/>
      <c r="B564" s="36"/>
      <c r="C564" s="37"/>
      <c r="D564" s="201" t="s">
        <v>129</v>
      </c>
      <c r="E564" s="37"/>
      <c r="F564" s="202" t="s">
        <v>621</v>
      </c>
      <c r="G564" s="37"/>
      <c r="H564" s="37"/>
      <c r="I564" s="109"/>
      <c r="J564" s="37"/>
      <c r="K564" s="37"/>
      <c r="L564" s="40"/>
      <c r="M564" s="203"/>
      <c r="N564" s="204"/>
      <c r="O564" s="65"/>
      <c r="P564" s="65"/>
      <c r="Q564" s="65"/>
      <c r="R564" s="65"/>
      <c r="S564" s="65"/>
      <c r="T564" s="66"/>
      <c r="U564" s="35"/>
      <c r="V564" s="35"/>
      <c r="W564" s="35"/>
      <c r="X564" s="35"/>
      <c r="Y564" s="35"/>
      <c r="Z564" s="35"/>
      <c r="AA564" s="35"/>
      <c r="AB564" s="35"/>
      <c r="AC564" s="35"/>
      <c r="AD564" s="35"/>
      <c r="AE564" s="35"/>
      <c r="AT564" s="18" t="s">
        <v>129</v>
      </c>
      <c r="AU564" s="18" t="s">
        <v>83</v>
      </c>
    </row>
    <row r="565" spans="2:51" s="14" customFormat="1" ht="11.25">
      <c r="B565" s="215"/>
      <c r="C565" s="216"/>
      <c r="D565" s="201" t="s">
        <v>131</v>
      </c>
      <c r="E565" s="217" t="s">
        <v>19</v>
      </c>
      <c r="F565" s="218" t="s">
        <v>632</v>
      </c>
      <c r="G565" s="216"/>
      <c r="H565" s="219">
        <v>5</v>
      </c>
      <c r="I565" s="220"/>
      <c r="J565" s="216"/>
      <c r="K565" s="216"/>
      <c r="L565" s="221"/>
      <c r="M565" s="222"/>
      <c r="N565" s="223"/>
      <c r="O565" s="223"/>
      <c r="P565" s="223"/>
      <c r="Q565" s="223"/>
      <c r="R565" s="223"/>
      <c r="S565" s="223"/>
      <c r="T565" s="224"/>
      <c r="AT565" s="225" t="s">
        <v>131</v>
      </c>
      <c r="AU565" s="225" t="s">
        <v>83</v>
      </c>
      <c r="AV565" s="14" t="s">
        <v>83</v>
      </c>
      <c r="AW565" s="14" t="s">
        <v>33</v>
      </c>
      <c r="AX565" s="14" t="s">
        <v>72</v>
      </c>
      <c r="AY565" s="225" t="s">
        <v>120</v>
      </c>
    </row>
    <row r="566" spans="2:51" s="14" customFormat="1" ht="11.25">
      <c r="B566" s="215"/>
      <c r="C566" s="216"/>
      <c r="D566" s="201" t="s">
        <v>131</v>
      </c>
      <c r="E566" s="217" t="s">
        <v>19</v>
      </c>
      <c r="F566" s="218" t="s">
        <v>633</v>
      </c>
      <c r="G566" s="216"/>
      <c r="H566" s="219">
        <v>4</v>
      </c>
      <c r="I566" s="220"/>
      <c r="J566" s="216"/>
      <c r="K566" s="216"/>
      <c r="L566" s="221"/>
      <c r="M566" s="222"/>
      <c r="N566" s="223"/>
      <c r="O566" s="223"/>
      <c r="P566" s="223"/>
      <c r="Q566" s="223"/>
      <c r="R566" s="223"/>
      <c r="S566" s="223"/>
      <c r="T566" s="224"/>
      <c r="AT566" s="225" t="s">
        <v>131</v>
      </c>
      <c r="AU566" s="225" t="s">
        <v>83</v>
      </c>
      <c r="AV566" s="14" t="s">
        <v>83</v>
      </c>
      <c r="AW566" s="14" t="s">
        <v>33</v>
      </c>
      <c r="AX566" s="14" t="s">
        <v>72</v>
      </c>
      <c r="AY566" s="225" t="s">
        <v>120</v>
      </c>
    </row>
    <row r="567" spans="2:51" s="15" customFormat="1" ht="11.25">
      <c r="B567" s="226"/>
      <c r="C567" s="227"/>
      <c r="D567" s="201" t="s">
        <v>131</v>
      </c>
      <c r="E567" s="228" t="s">
        <v>19</v>
      </c>
      <c r="F567" s="229" t="s">
        <v>136</v>
      </c>
      <c r="G567" s="227"/>
      <c r="H567" s="230">
        <v>9</v>
      </c>
      <c r="I567" s="231"/>
      <c r="J567" s="227"/>
      <c r="K567" s="227"/>
      <c r="L567" s="232"/>
      <c r="M567" s="233"/>
      <c r="N567" s="234"/>
      <c r="O567" s="234"/>
      <c r="P567" s="234"/>
      <c r="Q567" s="234"/>
      <c r="R567" s="234"/>
      <c r="S567" s="234"/>
      <c r="T567" s="235"/>
      <c r="AT567" s="236" t="s">
        <v>131</v>
      </c>
      <c r="AU567" s="236" t="s">
        <v>83</v>
      </c>
      <c r="AV567" s="15" t="s">
        <v>127</v>
      </c>
      <c r="AW567" s="15" t="s">
        <v>33</v>
      </c>
      <c r="AX567" s="15" t="s">
        <v>80</v>
      </c>
      <c r="AY567" s="236" t="s">
        <v>120</v>
      </c>
    </row>
    <row r="568" spans="1:65" s="2" customFormat="1" ht="16.5" customHeight="1">
      <c r="A568" s="35"/>
      <c r="B568" s="36"/>
      <c r="C568" s="188" t="s">
        <v>634</v>
      </c>
      <c r="D568" s="188" t="s">
        <v>122</v>
      </c>
      <c r="E568" s="189" t="s">
        <v>635</v>
      </c>
      <c r="F568" s="190" t="s">
        <v>636</v>
      </c>
      <c r="G568" s="191" t="s">
        <v>125</v>
      </c>
      <c r="H568" s="192">
        <v>34000</v>
      </c>
      <c r="I568" s="193"/>
      <c r="J568" s="194">
        <f>ROUND(I568*H568,2)</f>
        <v>0</v>
      </c>
      <c r="K568" s="190" t="s">
        <v>126</v>
      </c>
      <c r="L568" s="40"/>
      <c r="M568" s="195" t="s">
        <v>19</v>
      </c>
      <c r="N568" s="196" t="s">
        <v>43</v>
      </c>
      <c r="O568" s="65"/>
      <c r="P568" s="197">
        <f>O568*H568</f>
        <v>0</v>
      </c>
      <c r="Q568" s="197">
        <v>0</v>
      </c>
      <c r="R568" s="197">
        <f>Q568*H568</f>
        <v>0</v>
      </c>
      <c r="S568" s="197">
        <v>0.02</v>
      </c>
      <c r="T568" s="198">
        <f>S568*H568</f>
        <v>680</v>
      </c>
      <c r="U568" s="35"/>
      <c r="V568" s="35"/>
      <c r="W568" s="35"/>
      <c r="X568" s="35"/>
      <c r="Y568" s="35"/>
      <c r="Z568" s="35"/>
      <c r="AA568" s="35"/>
      <c r="AB568" s="35"/>
      <c r="AC568" s="35"/>
      <c r="AD568" s="35"/>
      <c r="AE568" s="35"/>
      <c r="AR568" s="199" t="s">
        <v>127</v>
      </c>
      <c r="AT568" s="199" t="s">
        <v>122</v>
      </c>
      <c r="AU568" s="199" t="s">
        <v>83</v>
      </c>
      <c r="AY568" s="18" t="s">
        <v>120</v>
      </c>
      <c r="BE568" s="200">
        <f>IF(N568="základní",J568,0)</f>
        <v>0</v>
      </c>
      <c r="BF568" s="200">
        <f>IF(N568="snížená",J568,0)</f>
        <v>0</v>
      </c>
      <c r="BG568" s="200">
        <f>IF(N568="zákl. přenesená",J568,0)</f>
        <v>0</v>
      </c>
      <c r="BH568" s="200">
        <f>IF(N568="sníž. přenesená",J568,0)</f>
        <v>0</v>
      </c>
      <c r="BI568" s="200">
        <f>IF(N568="nulová",J568,0)</f>
        <v>0</v>
      </c>
      <c r="BJ568" s="18" t="s">
        <v>80</v>
      </c>
      <c r="BK568" s="200">
        <f>ROUND(I568*H568,2)</f>
        <v>0</v>
      </c>
      <c r="BL568" s="18" t="s">
        <v>127</v>
      </c>
      <c r="BM568" s="199" t="s">
        <v>637</v>
      </c>
    </row>
    <row r="569" spans="1:47" s="2" customFormat="1" ht="78">
      <c r="A569" s="35"/>
      <c r="B569" s="36"/>
      <c r="C569" s="37"/>
      <c r="D569" s="201" t="s">
        <v>129</v>
      </c>
      <c r="E569" s="37"/>
      <c r="F569" s="202" t="s">
        <v>638</v>
      </c>
      <c r="G569" s="37"/>
      <c r="H569" s="37"/>
      <c r="I569" s="109"/>
      <c r="J569" s="37"/>
      <c r="K569" s="37"/>
      <c r="L569" s="40"/>
      <c r="M569" s="203"/>
      <c r="N569" s="204"/>
      <c r="O569" s="65"/>
      <c r="P569" s="65"/>
      <c r="Q569" s="65"/>
      <c r="R569" s="65"/>
      <c r="S569" s="65"/>
      <c r="T569" s="66"/>
      <c r="U569" s="35"/>
      <c r="V569" s="35"/>
      <c r="W569" s="35"/>
      <c r="X569" s="35"/>
      <c r="Y569" s="35"/>
      <c r="Z569" s="35"/>
      <c r="AA569" s="35"/>
      <c r="AB569" s="35"/>
      <c r="AC569" s="35"/>
      <c r="AD569" s="35"/>
      <c r="AE569" s="35"/>
      <c r="AT569" s="18" t="s">
        <v>129</v>
      </c>
      <c r="AU569" s="18" t="s">
        <v>83</v>
      </c>
    </row>
    <row r="570" spans="2:51" s="13" customFormat="1" ht="11.25">
      <c r="B570" s="205"/>
      <c r="C570" s="206"/>
      <c r="D570" s="201" t="s">
        <v>131</v>
      </c>
      <c r="E570" s="207" t="s">
        <v>19</v>
      </c>
      <c r="F570" s="208" t="s">
        <v>161</v>
      </c>
      <c r="G570" s="206"/>
      <c r="H570" s="207" t="s">
        <v>19</v>
      </c>
      <c r="I570" s="209"/>
      <c r="J570" s="206"/>
      <c r="K570" s="206"/>
      <c r="L570" s="210"/>
      <c r="M570" s="211"/>
      <c r="N570" s="212"/>
      <c r="O570" s="212"/>
      <c r="P570" s="212"/>
      <c r="Q570" s="212"/>
      <c r="R570" s="212"/>
      <c r="S570" s="212"/>
      <c r="T570" s="213"/>
      <c r="AT570" s="214" t="s">
        <v>131</v>
      </c>
      <c r="AU570" s="214" t="s">
        <v>83</v>
      </c>
      <c r="AV570" s="13" t="s">
        <v>80</v>
      </c>
      <c r="AW570" s="13" t="s">
        <v>33</v>
      </c>
      <c r="AX570" s="13" t="s">
        <v>72</v>
      </c>
      <c r="AY570" s="214" t="s">
        <v>120</v>
      </c>
    </row>
    <row r="571" spans="2:51" s="14" customFormat="1" ht="11.25">
      <c r="B571" s="215"/>
      <c r="C571" s="216"/>
      <c r="D571" s="201" t="s">
        <v>131</v>
      </c>
      <c r="E571" s="217" t="s">
        <v>19</v>
      </c>
      <c r="F571" s="218" t="s">
        <v>162</v>
      </c>
      <c r="G571" s="216"/>
      <c r="H571" s="219">
        <v>33230</v>
      </c>
      <c r="I571" s="220"/>
      <c r="J571" s="216"/>
      <c r="K571" s="216"/>
      <c r="L571" s="221"/>
      <c r="M571" s="222"/>
      <c r="N571" s="223"/>
      <c r="O571" s="223"/>
      <c r="P571" s="223"/>
      <c r="Q571" s="223"/>
      <c r="R571" s="223"/>
      <c r="S571" s="223"/>
      <c r="T571" s="224"/>
      <c r="AT571" s="225" t="s">
        <v>131</v>
      </c>
      <c r="AU571" s="225" t="s">
        <v>83</v>
      </c>
      <c r="AV571" s="14" t="s">
        <v>83</v>
      </c>
      <c r="AW571" s="14" t="s">
        <v>33</v>
      </c>
      <c r="AX571" s="14" t="s">
        <v>72</v>
      </c>
      <c r="AY571" s="225" t="s">
        <v>120</v>
      </c>
    </row>
    <row r="572" spans="2:51" s="13" customFormat="1" ht="11.25">
      <c r="B572" s="205"/>
      <c r="C572" s="206"/>
      <c r="D572" s="201" t="s">
        <v>131</v>
      </c>
      <c r="E572" s="207" t="s">
        <v>19</v>
      </c>
      <c r="F572" s="208" t="s">
        <v>163</v>
      </c>
      <c r="G572" s="206"/>
      <c r="H572" s="207" t="s">
        <v>19</v>
      </c>
      <c r="I572" s="209"/>
      <c r="J572" s="206"/>
      <c r="K572" s="206"/>
      <c r="L572" s="210"/>
      <c r="M572" s="211"/>
      <c r="N572" s="212"/>
      <c r="O572" s="212"/>
      <c r="P572" s="212"/>
      <c r="Q572" s="212"/>
      <c r="R572" s="212"/>
      <c r="S572" s="212"/>
      <c r="T572" s="213"/>
      <c r="AT572" s="214" t="s">
        <v>131</v>
      </c>
      <c r="AU572" s="214" t="s">
        <v>83</v>
      </c>
      <c r="AV572" s="13" t="s">
        <v>80</v>
      </c>
      <c r="AW572" s="13" t="s">
        <v>33</v>
      </c>
      <c r="AX572" s="13" t="s">
        <v>72</v>
      </c>
      <c r="AY572" s="214" t="s">
        <v>120</v>
      </c>
    </row>
    <row r="573" spans="2:51" s="14" customFormat="1" ht="11.25">
      <c r="B573" s="215"/>
      <c r="C573" s="216"/>
      <c r="D573" s="201" t="s">
        <v>131</v>
      </c>
      <c r="E573" s="217" t="s">
        <v>19</v>
      </c>
      <c r="F573" s="218" t="s">
        <v>164</v>
      </c>
      <c r="G573" s="216"/>
      <c r="H573" s="219">
        <v>95</v>
      </c>
      <c r="I573" s="220"/>
      <c r="J573" s="216"/>
      <c r="K573" s="216"/>
      <c r="L573" s="221"/>
      <c r="M573" s="222"/>
      <c r="N573" s="223"/>
      <c r="O573" s="223"/>
      <c r="P573" s="223"/>
      <c r="Q573" s="223"/>
      <c r="R573" s="223"/>
      <c r="S573" s="223"/>
      <c r="T573" s="224"/>
      <c r="AT573" s="225" t="s">
        <v>131</v>
      </c>
      <c r="AU573" s="225" t="s">
        <v>83</v>
      </c>
      <c r="AV573" s="14" t="s">
        <v>83</v>
      </c>
      <c r="AW573" s="14" t="s">
        <v>33</v>
      </c>
      <c r="AX573" s="14" t="s">
        <v>72</v>
      </c>
      <c r="AY573" s="225" t="s">
        <v>120</v>
      </c>
    </row>
    <row r="574" spans="2:51" s="14" customFormat="1" ht="11.25">
      <c r="B574" s="215"/>
      <c r="C574" s="216"/>
      <c r="D574" s="201" t="s">
        <v>131</v>
      </c>
      <c r="E574" s="217" t="s">
        <v>19</v>
      </c>
      <c r="F574" s="218" t="s">
        <v>165</v>
      </c>
      <c r="G574" s="216"/>
      <c r="H574" s="219">
        <v>40</v>
      </c>
      <c r="I574" s="220"/>
      <c r="J574" s="216"/>
      <c r="K574" s="216"/>
      <c r="L574" s="221"/>
      <c r="M574" s="222"/>
      <c r="N574" s="223"/>
      <c r="O574" s="223"/>
      <c r="P574" s="223"/>
      <c r="Q574" s="223"/>
      <c r="R574" s="223"/>
      <c r="S574" s="223"/>
      <c r="T574" s="224"/>
      <c r="AT574" s="225" t="s">
        <v>131</v>
      </c>
      <c r="AU574" s="225" t="s">
        <v>83</v>
      </c>
      <c r="AV574" s="14" t="s">
        <v>83</v>
      </c>
      <c r="AW574" s="14" t="s">
        <v>33</v>
      </c>
      <c r="AX574" s="14" t="s">
        <v>72</v>
      </c>
      <c r="AY574" s="225" t="s">
        <v>120</v>
      </c>
    </row>
    <row r="575" spans="2:51" s="14" customFormat="1" ht="11.25">
      <c r="B575" s="215"/>
      <c r="C575" s="216"/>
      <c r="D575" s="201" t="s">
        <v>131</v>
      </c>
      <c r="E575" s="217" t="s">
        <v>19</v>
      </c>
      <c r="F575" s="218" t="s">
        <v>166</v>
      </c>
      <c r="G575" s="216"/>
      <c r="H575" s="219">
        <v>175</v>
      </c>
      <c r="I575" s="220"/>
      <c r="J575" s="216"/>
      <c r="K575" s="216"/>
      <c r="L575" s="221"/>
      <c r="M575" s="222"/>
      <c r="N575" s="223"/>
      <c r="O575" s="223"/>
      <c r="P575" s="223"/>
      <c r="Q575" s="223"/>
      <c r="R575" s="223"/>
      <c r="S575" s="223"/>
      <c r="T575" s="224"/>
      <c r="AT575" s="225" t="s">
        <v>131</v>
      </c>
      <c r="AU575" s="225" t="s">
        <v>83</v>
      </c>
      <c r="AV575" s="14" t="s">
        <v>83</v>
      </c>
      <c r="AW575" s="14" t="s">
        <v>33</v>
      </c>
      <c r="AX575" s="14" t="s">
        <v>72</v>
      </c>
      <c r="AY575" s="225" t="s">
        <v>120</v>
      </c>
    </row>
    <row r="576" spans="2:51" s="13" customFormat="1" ht="11.25">
      <c r="B576" s="205"/>
      <c r="C576" s="206"/>
      <c r="D576" s="201" t="s">
        <v>131</v>
      </c>
      <c r="E576" s="207" t="s">
        <v>19</v>
      </c>
      <c r="F576" s="208" t="s">
        <v>167</v>
      </c>
      <c r="G576" s="206"/>
      <c r="H576" s="207" t="s">
        <v>19</v>
      </c>
      <c r="I576" s="209"/>
      <c r="J576" s="206"/>
      <c r="K576" s="206"/>
      <c r="L576" s="210"/>
      <c r="M576" s="211"/>
      <c r="N576" s="212"/>
      <c r="O576" s="212"/>
      <c r="P576" s="212"/>
      <c r="Q576" s="212"/>
      <c r="R576" s="212"/>
      <c r="S576" s="212"/>
      <c r="T576" s="213"/>
      <c r="AT576" s="214" t="s">
        <v>131</v>
      </c>
      <c r="AU576" s="214" t="s">
        <v>83</v>
      </c>
      <c r="AV576" s="13" t="s">
        <v>80</v>
      </c>
      <c r="AW576" s="13" t="s">
        <v>33</v>
      </c>
      <c r="AX576" s="13" t="s">
        <v>72</v>
      </c>
      <c r="AY576" s="214" t="s">
        <v>120</v>
      </c>
    </row>
    <row r="577" spans="2:51" s="14" customFormat="1" ht="11.25">
      <c r="B577" s="215"/>
      <c r="C577" s="216"/>
      <c r="D577" s="201" t="s">
        <v>131</v>
      </c>
      <c r="E577" s="217" t="s">
        <v>19</v>
      </c>
      <c r="F577" s="218" t="s">
        <v>168</v>
      </c>
      <c r="G577" s="216"/>
      <c r="H577" s="219">
        <v>185</v>
      </c>
      <c r="I577" s="220"/>
      <c r="J577" s="216"/>
      <c r="K577" s="216"/>
      <c r="L577" s="221"/>
      <c r="M577" s="222"/>
      <c r="N577" s="223"/>
      <c r="O577" s="223"/>
      <c r="P577" s="223"/>
      <c r="Q577" s="223"/>
      <c r="R577" s="223"/>
      <c r="S577" s="223"/>
      <c r="T577" s="224"/>
      <c r="AT577" s="225" t="s">
        <v>131</v>
      </c>
      <c r="AU577" s="225" t="s">
        <v>83</v>
      </c>
      <c r="AV577" s="14" t="s">
        <v>83</v>
      </c>
      <c r="AW577" s="14" t="s">
        <v>33</v>
      </c>
      <c r="AX577" s="14" t="s">
        <v>72</v>
      </c>
      <c r="AY577" s="225" t="s">
        <v>120</v>
      </c>
    </row>
    <row r="578" spans="2:51" s="13" customFormat="1" ht="11.25">
      <c r="B578" s="205"/>
      <c r="C578" s="206"/>
      <c r="D578" s="201" t="s">
        <v>131</v>
      </c>
      <c r="E578" s="207" t="s">
        <v>19</v>
      </c>
      <c r="F578" s="208" t="s">
        <v>169</v>
      </c>
      <c r="G578" s="206"/>
      <c r="H578" s="207" t="s">
        <v>19</v>
      </c>
      <c r="I578" s="209"/>
      <c r="J578" s="206"/>
      <c r="K578" s="206"/>
      <c r="L578" s="210"/>
      <c r="M578" s="211"/>
      <c r="N578" s="212"/>
      <c r="O578" s="212"/>
      <c r="P578" s="212"/>
      <c r="Q578" s="212"/>
      <c r="R578" s="212"/>
      <c r="S578" s="212"/>
      <c r="T578" s="213"/>
      <c r="AT578" s="214" t="s">
        <v>131</v>
      </c>
      <c r="AU578" s="214" t="s">
        <v>83</v>
      </c>
      <c r="AV578" s="13" t="s">
        <v>80</v>
      </c>
      <c r="AW578" s="13" t="s">
        <v>33</v>
      </c>
      <c r="AX578" s="13" t="s">
        <v>72</v>
      </c>
      <c r="AY578" s="214" t="s">
        <v>120</v>
      </c>
    </row>
    <row r="579" spans="2:51" s="14" customFormat="1" ht="11.25">
      <c r="B579" s="215"/>
      <c r="C579" s="216"/>
      <c r="D579" s="201" t="s">
        <v>131</v>
      </c>
      <c r="E579" s="217" t="s">
        <v>19</v>
      </c>
      <c r="F579" s="218" t="s">
        <v>170</v>
      </c>
      <c r="G579" s="216"/>
      <c r="H579" s="219">
        <v>75</v>
      </c>
      <c r="I579" s="220"/>
      <c r="J579" s="216"/>
      <c r="K579" s="216"/>
      <c r="L579" s="221"/>
      <c r="M579" s="222"/>
      <c r="N579" s="223"/>
      <c r="O579" s="223"/>
      <c r="P579" s="223"/>
      <c r="Q579" s="223"/>
      <c r="R579" s="223"/>
      <c r="S579" s="223"/>
      <c r="T579" s="224"/>
      <c r="AT579" s="225" t="s">
        <v>131</v>
      </c>
      <c r="AU579" s="225" t="s">
        <v>83</v>
      </c>
      <c r="AV579" s="14" t="s">
        <v>83</v>
      </c>
      <c r="AW579" s="14" t="s">
        <v>33</v>
      </c>
      <c r="AX579" s="14" t="s">
        <v>72</v>
      </c>
      <c r="AY579" s="225" t="s">
        <v>120</v>
      </c>
    </row>
    <row r="580" spans="2:51" s="14" customFormat="1" ht="11.25">
      <c r="B580" s="215"/>
      <c r="C580" s="216"/>
      <c r="D580" s="201" t="s">
        <v>131</v>
      </c>
      <c r="E580" s="217" t="s">
        <v>19</v>
      </c>
      <c r="F580" s="218" t="s">
        <v>171</v>
      </c>
      <c r="G580" s="216"/>
      <c r="H580" s="219">
        <v>70</v>
      </c>
      <c r="I580" s="220"/>
      <c r="J580" s="216"/>
      <c r="K580" s="216"/>
      <c r="L580" s="221"/>
      <c r="M580" s="222"/>
      <c r="N580" s="223"/>
      <c r="O580" s="223"/>
      <c r="P580" s="223"/>
      <c r="Q580" s="223"/>
      <c r="R580" s="223"/>
      <c r="S580" s="223"/>
      <c r="T580" s="224"/>
      <c r="AT580" s="225" t="s">
        <v>131</v>
      </c>
      <c r="AU580" s="225" t="s">
        <v>83</v>
      </c>
      <c r="AV580" s="14" t="s">
        <v>83</v>
      </c>
      <c r="AW580" s="14" t="s">
        <v>33</v>
      </c>
      <c r="AX580" s="14" t="s">
        <v>72</v>
      </c>
      <c r="AY580" s="225" t="s">
        <v>120</v>
      </c>
    </row>
    <row r="581" spans="2:51" s="14" customFormat="1" ht="11.25">
      <c r="B581" s="215"/>
      <c r="C581" s="216"/>
      <c r="D581" s="201" t="s">
        <v>131</v>
      </c>
      <c r="E581" s="217" t="s">
        <v>19</v>
      </c>
      <c r="F581" s="218" t="s">
        <v>172</v>
      </c>
      <c r="G581" s="216"/>
      <c r="H581" s="219">
        <v>35</v>
      </c>
      <c r="I581" s="220"/>
      <c r="J581" s="216"/>
      <c r="K581" s="216"/>
      <c r="L581" s="221"/>
      <c r="M581" s="222"/>
      <c r="N581" s="223"/>
      <c r="O581" s="223"/>
      <c r="P581" s="223"/>
      <c r="Q581" s="223"/>
      <c r="R581" s="223"/>
      <c r="S581" s="223"/>
      <c r="T581" s="224"/>
      <c r="AT581" s="225" t="s">
        <v>131</v>
      </c>
      <c r="AU581" s="225" t="s">
        <v>83</v>
      </c>
      <c r="AV581" s="14" t="s">
        <v>83</v>
      </c>
      <c r="AW581" s="14" t="s">
        <v>33</v>
      </c>
      <c r="AX581" s="14" t="s">
        <v>72</v>
      </c>
      <c r="AY581" s="225" t="s">
        <v>120</v>
      </c>
    </row>
    <row r="582" spans="2:51" s="14" customFormat="1" ht="11.25">
      <c r="B582" s="215"/>
      <c r="C582" s="216"/>
      <c r="D582" s="201" t="s">
        <v>131</v>
      </c>
      <c r="E582" s="217" t="s">
        <v>19</v>
      </c>
      <c r="F582" s="218" t="s">
        <v>173</v>
      </c>
      <c r="G582" s="216"/>
      <c r="H582" s="219">
        <v>15</v>
      </c>
      <c r="I582" s="220"/>
      <c r="J582" s="216"/>
      <c r="K582" s="216"/>
      <c r="L582" s="221"/>
      <c r="M582" s="222"/>
      <c r="N582" s="223"/>
      <c r="O582" s="223"/>
      <c r="P582" s="223"/>
      <c r="Q582" s="223"/>
      <c r="R582" s="223"/>
      <c r="S582" s="223"/>
      <c r="T582" s="224"/>
      <c r="AT582" s="225" t="s">
        <v>131</v>
      </c>
      <c r="AU582" s="225" t="s">
        <v>83</v>
      </c>
      <c r="AV582" s="14" t="s">
        <v>83</v>
      </c>
      <c r="AW582" s="14" t="s">
        <v>33</v>
      </c>
      <c r="AX582" s="14" t="s">
        <v>72</v>
      </c>
      <c r="AY582" s="225" t="s">
        <v>120</v>
      </c>
    </row>
    <row r="583" spans="2:51" s="14" customFormat="1" ht="11.25">
      <c r="B583" s="215"/>
      <c r="C583" s="216"/>
      <c r="D583" s="201" t="s">
        <v>131</v>
      </c>
      <c r="E583" s="217" t="s">
        <v>19</v>
      </c>
      <c r="F583" s="218" t="s">
        <v>174</v>
      </c>
      <c r="G583" s="216"/>
      <c r="H583" s="219">
        <v>10</v>
      </c>
      <c r="I583" s="220"/>
      <c r="J583" s="216"/>
      <c r="K583" s="216"/>
      <c r="L583" s="221"/>
      <c r="M583" s="222"/>
      <c r="N583" s="223"/>
      <c r="O583" s="223"/>
      <c r="P583" s="223"/>
      <c r="Q583" s="223"/>
      <c r="R583" s="223"/>
      <c r="S583" s="223"/>
      <c r="T583" s="224"/>
      <c r="AT583" s="225" t="s">
        <v>131</v>
      </c>
      <c r="AU583" s="225" t="s">
        <v>83</v>
      </c>
      <c r="AV583" s="14" t="s">
        <v>83</v>
      </c>
      <c r="AW583" s="14" t="s">
        <v>33</v>
      </c>
      <c r="AX583" s="14" t="s">
        <v>72</v>
      </c>
      <c r="AY583" s="225" t="s">
        <v>120</v>
      </c>
    </row>
    <row r="584" spans="2:51" s="14" customFormat="1" ht="11.25">
      <c r="B584" s="215"/>
      <c r="C584" s="216"/>
      <c r="D584" s="201" t="s">
        <v>131</v>
      </c>
      <c r="E584" s="217" t="s">
        <v>19</v>
      </c>
      <c r="F584" s="218" t="s">
        <v>175</v>
      </c>
      <c r="G584" s="216"/>
      <c r="H584" s="219">
        <v>10</v>
      </c>
      <c r="I584" s="220"/>
      <c r="J584" s="216"/>
      <c r="K584" s="216"/>
      <c r="L584" s="221"/>
      <c r="M584" s="222"/>
      <c r="N584" s="223"/>
      <c r="O584" s="223"/>
      <c r="P584" s="223"/>
      <c r="Q584" s="223"/>
      <c r="R584" s="223"/>
      <c r="S584" s="223"/>
      <c r="T584" s="224"/>
      <c r="AT584" s="225" t="s">
        <v>131</v>
      </c>
      <c r="AU584" s="225" t="s">
        <v>83</v>
      </c>
      <c r="AV584" s="14" t="s">
        <v>83</v>
      </c>
      <c r="AW584" s="14" t="s">
        <v>33</v>
      </c>
      <c r="AX584" s="14" t="s">
        <v>72</v>
      </c>
      <c r="AY584" s="225" t="s">
        <v>120</v>
      </c>
    </row>
    <row r="585" spans="2:51" s="14" customFormat="1" ht="11.25">
      <c r="B585" s="215"/>
      <c r="C585" s="216"/>
      <c r="D585" s="201" t="s">
        <v>131</v>
      </c>
      <c r="E585" s="217" t="s">
        <v>19</v>
      </c>
      <c r="F585" s="218" t="s">
        <v>176</v>
      </c>
      <c r="G585" s="216"/>
      <c r="H585" s="219">
        <v>15</v>
      </c>
      <c r="I585" s="220"/>
      <c r="J585" s="216"/>
      <c r="K585" s="216"/>
      <c r="L585" s="221"/>
      <c r="M585" s="222"/>
      <c r="N585" s="223"/>
      <c r="O585" s="223"/>
      <c r="P585" s="223"/>
      <c r="Q585" s="223"/>
      <c r="R585" s="223"/>
      <c r="S585" s="223"/>
      <c r="T585" s="224"/>
      <c r="AT585" s="225" t="s">
        <v>131</v>
      </c>
      <c r="AU585" s="225" t="s">
        <v>83</v>
      </c>
      <c r="AV585" s="14" t="s">
        <v>83</v>
      </c>
      <c r="AW585" s="14" t="s">
        <v>33</v>
      </c>
      <c r="AX585" s="14" t="s">
        <v>72</v>
      </c>
      <c r="AY585" s="225" t="s">
        <v>120</v>
      </c>
    </row>
    <row r="586" spans="2:51" s="14" customFormat="1" ht="11.25">
      <c r="B586" s="215"/>
      <c r="C586" s="216"/>
      <c r="D586" s="201" t="s">
        <v>131</v>
      </c>
      <c r="E586" s="217" t="s">
        <v>19</v>
      </c>
      <c r="F586" s="218" t="s">
        <v>177</v>
      </c>
      <c r="G586" s="216"/>
      <c r="H586" s="219">
        <v>10</v>
      </c>
      <c r="I586" s="220"/>
      <c r="J586" s="216"/>
      <c r="K586" s="216"/>
      <c r="L586" s="221"/>
      <c r="M586" s="222"/>
      <c r="N586" s="223"/>
      <c r="O586" s="223"/>
      <c r="P586" s="223"/>
      <c r="Q586" s="223"/>
      <c r="R586" s="223"/>
      <c r="S586" s="223"/>
      <c r="T586" s="224"/>
      <c r="AT586" s="225" t="s">
        <v>131</v>
      </c>
      <c r="AU586" s="225" t="s">
        <v>83</v>
      </c>
      <c r="AV586" s="14" t="s">
        <v>83</v>
      </c>
      <c r="AW586" s="14" t="s">
        <v>33</v>
      </c>
      <c r="AX586" s="14" t="s">
        <v>72</v>
      </c>
      <c r="AY586" s="225" t="s">
        <v>120</v>
      </c>
    </row>
    <row r="587" spans="2:51" s="14" customFormat="1" ht="11.25">
      <c r="B587" s="215"/>
      <c r="C587" s="216"/>
      <c r="D587" s="201" t="s">
        <v>131</v>
      </c>
      <c r="E587" s="217" t="s">
        <v>19</v>
      </c>
      <c r="F587" s="218" t="s">
        <v>178</v>
      </c>
      <c r="G587" s="216"/>
      <c r="H587" s="219">
        <v>10</v>
      </c>
      <c r="I587" s="220"/>
      <c r="J587" s="216"/>
      <c r="K587" s="216"/>
      <c r="L587" s="221"/>
      <c r="M587" s="222"/>
      <c r="N587" s="223"/>
      <c r="O587" s="223"/>
      <c r="P587" s="223"/>
      <c r="Q587" s="223"/>
      <c r="R587" s="223"/>
      <c r="S587" s="223"/>
      <c r="T587" s="224"/>
      <c r="AT587" s="225" t="s">
        <v>131</v>
      </c>
      <c r="AU587" s="225" t="s">
        <v>83</v>
      </c>
      <c r="AV587" s="14" t="s">
        <v>83</v>
      </c>
      <c r="AW587" s="14" t="s">
        <v>33</v>
      </c>
      <c r="AX587" s="14" t="s">
        <v>72</v>
      </c>
      <c r="AY587" s="225" t="s">
        <v>120</v>
      </c>
    </row>
    <row r="588" spans="2:51" s="14" customFormat="1" ht="11.25">
      <c r="B588" s="215"/>
      <c r="C588" s="216"/>
      <c r="D588" s="201" t="s">
        <v>131</v>
      </c>
      <c r="E588" s="217" t="s">
        <v>19</v>
      </c>
      <c r="F588" s="218" t="s">
        <v>179</v>
      </c>
      <c r="G588" s="216"/>
      <c r="H588" s="219">
        <v>25</v>
      </c>
      <c r="I588" s="220"/>
      <c r="J588" s="216"/>
      <c r="K588" s="216"/>
      <c r="L588" s="221"/>
      <c r="M588" s="222"/>
      <c r="N588" s="223"/>
      <c r="O588" s="223"/>
      <c r="P588" s="223"/>
      <c r="Q588" s="223"/>
      <c r="R588" s="223"/>
      <c r="S588" s="223"/>
      <c r="T588" s="224"/>
      <c r="AT588" s="225" t="s">
        <v>131</v>
      </c>
      <c r="AU588" s="225" t="s">
        <v>83</v>
      </c>
      <c r="AV588" s="14" t="s">
        <v>83</v>
      </c>
      <c r="AW588" s="14" t="s">
        <v>33</v>
      </c>
      <c r="AX588" s="14" t="s">
        <v>72</v>
      </c>
      <c r="AY588" s="225" t="s">
        <v>120</v>
      </c>
    </row>
    <row r="589" spans="2:51" s="15" customFormat="1" ht="11.25">
      <c r="B589" s="226"/>
      <c r="C589" s="227"/>
      <c r="D589" s="201" t="s">
        <v>131</v>
      </c>
      <c r="E589" s="228" t="s">
        <v>19</v>
      </c>
      <c r="F589" s="229" t="s">
        <v>136</v>
      </c>
      <c r="G589" s="227"/>
      <c r="H589" s="230">
        <v>34000</v>
      </c>
      <c r="I589" s="231"/>
      <c r="J589" s="227"/>
      <c r="K589" s="227"/>
      <c r="L589" s="232"/>
      <c r="M589" s="233"/>
      <c r="N589" s="234"/>
      <c r="O589" s="234"/>
      <c r="P589" s="234"/>
      <c r="Q589" s="234"/>
      <c r="R589" s="234"/>
      <c r="S589" s="234"/>
      <c r="T589" s="235"/>
      <c r="AT589" s="236" t="s">
        <v>131</v>
      </c>
      <c r="AU589" s="236" t="s">
        <v>83</v>
      </c>
      <c r="AV589" s="15" t="s">
        <v>127</v>
      </c>
      <c r="AW589" s="15" t="s">
        <v>33</v>
      </c>
      <c r="AX589" s="15" t="s">
        <v>80</v>
      </c>
      <c r="AY589" s="236" t="s">
        <v>120</v>
      </c>
    </row>
    <row r="590" spans="1:65" s="2" customFormat="1" ht="21.75" customHeight="1">
      <c r="A590" s="35"/>
      <c r="B590" s="36"/>
      <c r="C590" s="188" t="s">
        <v>639</v>
      </c>
      <c r="D590" s="188" t="s">
        <v>122</v>
      </c>
      <c r="E590" s="189" t="s">
        <v>640</v>
      </c>
      <c r="F590" s="190" t="s">
        <v>641</v>
      </c>
      <c r="G590" s="191" t="s">
        <v>125</v>
      </c>
      <c r="H590" s="192">
        <v>34000</v>
      </c>
      <c r="I590" s="193"/>
      <c r="J590" s="194">
        <f>ROUND(I590*H590,2)</f>
        <v>0</v>
      </c>
      <c r="K590" s="190" t="s">
        <v>126</v>
      </c>
      <c r="L590" s="40"/>
      <c r="M590" s="195" t="s">
        <v>19</v>
      </c>
      <c r="N590" s="196" t="s">
        <v>43</v>
      </c>
      <c r="O590" s="65"/>
      <c r="P590" s="197">
        <f>O590*H590</f>
        <v>0</v>
      </c>
      <c r="Q590" s="197">
        <v>0</v>
      </c>
      <c r="R590" s="197">
        <f>Q590*H590</f>
        <v>0</v>
      </c>
      <c r="S590" s="197">
        <v>0.02</v>
      </c>
      <c r="T590" s="198">
        <f>S590*H590</f>
        <v>680</v>
      </c>
      <c r="U590" s="35"/>
      <c r="V590" s="35"/>
      <c r="W590" s="35"/>
      <c r="X590" s="35"/>
      <c r="Y590" s="35"/>
      <c r="Z590" s="35"/>
      <c r="AA590" s="35"/>
      <c r="AB590" s="35"/>
      <c r="AC590" s="35"/>
      <c r="AD590" s="35"/>
      <c r="AE590" s="35"/>
      <c r="AR590" s="199" t="s">
        <v>127</v>
      </c>
      <c r="AT590" s="199" t="s">
        <v>122</v>
      </c>
      <c r="AU590" s="199" t="s">
        <v>83</v>
      </c>
      <c r="AY590" s="18" t="s">
        <v>120</v>
      </c>
      <c r="BE590" s="200">
        <f>IF(N590="základní",J590,0)</f>
        <v>0</v>
      </c>
      <c r="BF590" s="200">
        <f>IF(N590="snížená",J590,0)</f>
        <v>0</v>
      </c>
      <c r="BG590" s="200">
        <f>IF(N590="zákl. přenesená",J590,0)</f>
        <v>0</v>
      </c>
      <c r="BH590" s="200">
        <f>IF(N590="sníž. přenesená",J590,0)</f>
        <v>0</v>
      </c>
      <c r="BI590" s="200">
        <f>IF(N590="nulová",J590,0)</f>
        <v>0</v>
      </c>
      <c r="BJ590" s="18" t="s">
        <v>80</v>
      </c>
      <c r="BK590" s="200">
        <f>ROUND(I590*H590,2)</f>
        <v>0</v>
      </c>
      <c r="BL590" s="18" t="s">
        <v>127</v>
      </c>
      <c r="BM590" s="199" t="s">
        <v>642</v>
      </c>
    </row>
    <row r="591" spans="1:47" s="2" customFormat="1" ht="78">
      <c r="A591" s="35"/>
      <c r="B591" s="36"/>
      <c r="C591" s="37"/>
      <c r="D591" s="201" t="s">
        <v>129</v>
      </c>
      <c r="E591" s="37"/>
      <c r="F591" s="202" t="s">
        <v>638</v>
      </c>
      <c r="G591" s="37"/>
      <c r="H591" s="37"/>
      <c r="I591" s="109"/>
      <c r="J591" s="37"/>
      <c r="K591" s="37"/>
      <c r="L591" s="40"/>
      <c r="M591" s="203"/>
      <c r="N591" s="204"/>
      <c r="O591" s="65"/>
      <c r="P591" s="65"/>
      <c r="Q591" s="65"/>
      <c r="R591" s="65"/>
      <c r="S591" s="65"/>
      <c r="T591" s="66"/>
      <c r="U591" s="35"/>
      <c r="V591" s="35"/>
      <c r="W591" s="35"/>
      <c r="X591" s="35"/>
      <c r="Y591" s="35"/>
      <c r="Z591" s="35"/>
      <c r="AA591" s="35"/>
      <c r="AB591" s="35"/>
      <c r="AC591" s="35"/>
      <c r="AD591" s="35"/>
      <c r="AE591" s="35"/>
      <c r="AT591" s="18" t="s">
        <v>129</v>
      </c>
      <c r="AU591" s="18" t="s">
        <v>83</v>
      </c>
    </row>
    <row r="592" spans="2:51" s="13" customFormat="1" ht="11.25">
      <c r="B592" s="205"/>
      <c r="C592" s="206"/>
      <c r="D592" s="201" t="s">
        <v>131</v>
      </c>
      <c r="E592" s="207" t="s">
        <v>19</v>
      </c>
      <c r="F592" s="208" t="s">
        <v>161</v>
      </c>
      <c r="G592" s="206"/>
      <c r="H592" s="207" t="s">
        <v>19</v>
      </c>
      <c r="I592" s="209"/>
      <c r="J592" s="206"/>
      <c r="K592" s="206"/>
      <c r="L592" s="210"/>
      <c r="M592" s="211"/>
      <c r="N592" s="212"/>
      <c r="O592" s="212"/>
      <c r="P592" s="212"/>
      <c r="Q592" s="212"/>
      <c r="R592" s="212"/>
      <c r="S592" s="212"/>
      <c r="T592" s="213"/>
      <c r="AT592" s="214" t="s">
        <v>131</v>
      </c>
      <c r="AU592" s="214" t="s">
        <v>83</v>
      </c>
      <c r="AV592" s="13" t="s">
        <v>80</v>
      </c>
      <c r="AW592" s="13" t="s">
        <v>33</v>
      </c>
      <c r="AX592" s="13" t="s">
        <v>72</v>
      </c>
      <c r="AY592" s="214" t="s">
        <v>120</v>
      </c>
    </row>
    <row r="593" spans="2:51" s="14" customFormat="1" ht="11.25">
      <c r="B593" s="215"/>
      <c r="C593" s="216"/>
      <c r="D593" s="201" t="s">
        <v>131</v>
      </c>
      <c r="E593" s="217" t="s">
        <v>19</v>
      </c>
      <c r="F593" s="218" t="s">
        <v>162</v>
      </c>
      <c r="G593" s="216"/>
      <c r="H593" s="219">
        <v>33230</v>
      </c>
      <c r="I593" s="220"/>
      <c r="J593" s="216"/>
      <c r="K593" s="216"/>
      <c r="L593" s="221"/>
      <c r="M593" s="222"/>
      <c r="N593" s="223"/>
      <c r="O593" s="223"/>
      <c r="P593" s="223"/>
      <c r="Q593" s="223"/>
      <c r="R593" s="223"/>
      <c r="S593" s="223"/>
      <c r="T593" s="224"/>
      <c r="AT593" s="225" t="s">
        <v>131</v>
      </c>
      <c r="AU593" s="225" t="s">
        <v>83</v>
      </c>
      <c r="AV593" s="14" t="s">
        <v>83</v>
      </c>
      <c r="AW593" s="14" t="s">
        <v>33</v>
      </c>
      <c r="AX593" s="14" t="s">
        <v>72</v>
      </c>
      <c r="AY593" s="225" t="s">
        <v>120</v>
      </c>
    </row>
    <row r="594" spans="2:51" s="13" customFormat="1" ht="11.25">
      <c r="B594" s="205"/>
      <c r="C594" s="206"/>
      <c r="D594" s="201" t="s">
        <v>131</v>
      </c>
      <c r="E594" s="207" t="s">
        <v>19</v>
      </c>
      <c r="F594" s="208" t="s">
        <v>163</v>
      </c>
      <c r="G594" s="206"/>
      <c r="H594" s="207" t="s">
        <v>19</v>
      </c>
      <c r="I594" s="209"/>
      <c r="J594" s="206"/>
      <c r="K594" s="206"/>
      <c r="L594" s="210"/>
      <c r="M594" s="211"/>
      <c r="N594" s="212"/>
      <c r="O594" s="212"/>
      <c r="P594" s="212"/>
      <c r="Q594" s="212"/>
      <c r="R594" s="212"/>
      <c r="S594" s="212"/>
      <c r="T594" s="213"/>
      <c r="AT594" s="214" t="s">
        <v>131</v>
      </c>
      <c r="AU594" s="214" t="s">
        <v>83</v>
      </c>
      <c r="AV594" s="13" t="s">
        <v>80</v>
      </c>
      <c r="AW594" s="13" t="s">
        <v>33</v>
      </c>
      <c r="AX594" s="13" t="s">
        <v>72</v>
      </c>
      <c r="AY594" s="214" t="s">
        <v>120</v>
      </c>
    </row>
    <row r="595" spans="2:51" s="14" customFormat="1" ht="11.25">
      <c r="B595" s="215"/>
      <c r="C595" s="216"/>
      <c r="D595" s="201" t="s">
        <v>131</v>
      </c>
      <c r="E595" s="217" t="s">
        <v>19</v>
      </c>
      <c r="F595" s="218" t="s">
        <v>164</v>
      </c>
      <c r="G595" s="216"/>
      <c r="H595" s="219">
        <v>95</v>
      </c>
      <c r="I595" s="220"/>
      <c r="J595" s="216"/>
      <c r="K595" s="216"/>
      <c r="L595" s="221"/>
      <c r="M595" s="222"/>
      <c r="N595" s="223"/>
      <c r="O595" s="223"/>
      <c r="P595" s="223"/>
      <c r="Q595" s="223"/>
      <c r="R595" s="223"/>
      <c r="S595" s="223"/>
      <c r="T595" s="224"/>
      <c r="AT595" s="225" t="s">
        <v>131</v>
      </c>
      <c r="AU595" s="225" t="s">
        <v>83</v>
      </c>
      <c r="AV595" s="14" t="s">
        <v>83</v>
      </c>
      <c r="AW595" s="14" t="s">
        <v>33</v>
      </c>
      <c r="AX595" s="14" t="s">
        <v>72</v>
      </c>
      <c r="AY595" s="225" t="s">
        <v>120</v>
      </c>
    </row>
    <row r="596" spans="2:51" s="14" customFormat="1" ht="11.25">
      <c r="B596" s="215"/>
      <c r="C596" s="216"/>
      <c r="D596" s="201" t="s">
        <v>131</v>
      </c>
      <c r="E596" s="217" t="s">
        <v>19</v>
      </c>
      <c r="F596" s="218" t="s">
        <v>165</v>
      </c>
      <c r="G596" s="216"/>
      <c r="H596" s="219">
        <v>40</v>
      </c>
      <c r="I596" s="220"/>
      <c r="J596" s="216"/>
      <c r="K596" s="216"/>
      <c r="L596" s="221"/>
      <c r="M596" s="222"/>
      <c r="N596" s="223"/>
      <c r="O596" s="223"/>
      <c r="P596" s="223"/>
      <c r="Q596" s="223"/>
      <c r="R596" s="223"/>
      <c r="S596" s="223"/>
      <c r="T596" s="224"/>
      <c r="AT596" s="225" t="s">
        <v>131</v>
      </c>
      <c r="AU596" s="225" t="s">
        <v>83</v>
      </c>
      <c r="AV596" s="14" t="s">
        <v>83</v>
      </c>
      <c r="AW596" s="14" t="s">
        <v>33</v>
      </c>
      <c r="AX596" s="14" t="s">
        <v>72</v>
      </c>
      <c r="AY596" s="225" t="s">
        <v>120</v>
      </c>
    </row>
    <row r="597" spans="2:51" s="14" customFormat="1" ht="11.25">
      <c r="B597" s="215"/>
      <c r="C597" s="216"/>
      <c r="D597" s="201" t="s">
        <v>131</v>
      </c>
      <c r="E597" s="217" t="s">
        <v>19</v>
      </c>
      <c r="F597" s="218" t="s">
        <v>166</v>
      </c>
      <c r="G597" s="216"/>
      <c r="H597" s="219">
        <v>175</v>
      </c>
      <c r="I597" s="220"/>
      <c r="J597" s="216"/>
      <c r="K597" s="216"/>
      <c r="L597" s="221"/>
      <c r="M597" s="222"/>
      <c r="N597" s="223"/>
      <c r="O597" s="223"/>
      <c r="P597" s="223"/>
      <c r="Q597" s="223"/>
      <c r="R597" s="223"/>
      <c r="S597" s="223"/>
      <c r="T597" s="224"/>
      <c r="AT597" s="225" t="s">
        <v>131</v>
      </c>
      <c r="AU597" s="225" t="s">
        <v>83</v>
      </c>
      <c r="AV597" s="14" t="s">
        <v>83</v>
      </c>
      <c r="AW597" s="14" t="s">
        <v>33</v>
      </c>
      <c r="AX597" s="14" t="s">
        <v>72</v>
      </c>
      <c r="AY597" s="225" t="s">
        <v>120</v>
      </c>
    </row>
    <row r="598" spans="2:51" s="13" customFormat="1" ht="11.25">
      <c r="B598" s="205"/>
      <c r="C598" s="206"/>
      <c r="D598" s="201" t="s">
        <v>131</v>
      </c>
      <c r="E598" s="207" t="s">
        <v>19</v>
      </c>
      <c r="F598" s="208" t="s">
        <v>167</v>
      </c>
      <c r="G598" s="206"/>
      <c r="H598" s="207" t="s">
        <v>19</v>
      </c>
      <c r="I598" s="209"/>
      <c r="J598" s="206"/>
      <c r="K598" s="206"/>
      <c r="L598" s="210"/>
      <c r="M598" s="211"/>
      <c r="N598" s="212"/>
      <c r="O598" s="212"/>
      <c r="P598" s="212"/>
      <c r="Q598" s="212"/>
      <c r="R598" s="212"/>
      <c r="S598" s="212"/>
      <c r="T598" s="213"/>
      <c r="AT598" s="214" t="s">
        <v>131</v>
      </c>
      <c r="AU598" s="214" t="s">
        <v>83</v>
      </c>
      <c r="AV598" s="13" t="s">
        <v>80</v>
      </c>
      <c r="AW598" s="13" t="s">
        <v>33</v>
      </c>
      <c r="AX598" s="13" t="s">
        <v>72</v>
      </c>
      <c r="AY598" s="214" t="s">
        <v>120</v>
      </c>
    </row>
    <row r="599" spans="2:51" s="14" customFormat="1" ht="11.25">
      <c r="B599" s="215"/>
      <c r="C599" s="216"/>
      <c r="D599" s="201" t="s">
        <v>131</v>
      </c>
      <c r="E599" s="217" t="s">
        <v>19</v>
      </c>
      <c r="F599" s="218" t="s">
        <v>168</v>
      </c>
      <c r="G599" s="216"/>
      <c r="H599" s="219">
        <v>185</v>
      </c>
      <c r="I599" s="220"/>
      <c r="J599" s="216"/>
      <c r="K599" s="216"/>
      <c r="L599" s="221"/>
      <c r="M599" s="222"/>
      <c r="N599" s="223"/>
      <c r="O599" s="223"/>
      <c r="P599" s="223"/>
      <c r="Q599" s="223"/>
      <c r="R599" s="223"/>
      <c r="S599" s="223"/>
      <c r="T599" s="224"/>
      <c r="AT599" s="225" t="s">
        <v>131</v>
      </c>
      <c r="AU599" s="225" t="s">
        <v>83</v>
      </c>
      <c r="AV599" s="14" t="s">
        <v>83</v>
      </c>
      <c r="AW599" s="14" t="s">
        <v>33</v>
      </c>
      <c r="AX599" s="14" t="s">
        <v>72</v>
      </c>
      <c r="AY599" s="225" t="s">
        <v>120</v>
      </c>
    </row>
    <row r="600" spans="2:51" s="13" customFormat="1" ht="11.25">
      <c r="B600" s="205"/>
      <c r="C600" s="206"/>
      <c r="D600" s="201" t="s">
        <v>131</v>
      </c>
      <c r="E600" s="207" t="s">
        <v>19</v>
      </c>
      <c r="F600" s="208" t="s">
        <v>169</v>
      </c>
      <c r="G600" s="206"/>
      <c r="H600" s="207" t="s">
        <v>19</v>
      </c>
      <c r="I600" s="209"/>
      <c r="J600" s="206"/>
      <c r="K600" s="206"/>
      <c r="L600" s="210"/>
      <c r="M600" s="211"/>
      <c r="N600" s="212"/>
      <c r="O600" s="212"/>
      <c r="P600" s="212"/>
      <c r="Q600" s="212"/>
      <c r="R600" s="212"/>
      <c r="S600" s="212"/>
      <c r="T600" s="213"/>
      <c r="AT600" s="214" t="s">
        <v>131</v>
      </c>
      <c r="AU600" s="214" t="s">
        <v>83</v>
      </c>
      <c r="AV600" s="13" t="s">
        <v>80</v>
      </c>
      <c r="AW600" s="13" t="s">
        <v>33</v>
      </c>
      <c r="AX600" s="13" t="s">
        <v>72</v>
      </c>
      <c r="AY600" s="214" t="s">
        <v>120</v>
      </c>
    </row>
    <row r="601" spans="2:51" s="14" customFormat="1" ht="11.25">
      <c r="B601" s="215"/>
      <c r="C601" s="216"/>
      <c r="D601" s="201" t="s">
        <v>131</v>
      </c>
      <c r="E601" s="217" t="s">
        <v>19</v>
      </c>
      <c r="F601" s="218" t="s">
        <v>170</v>
      </c>
      <c r="G601" s="216"/>
      <c r="H601" s="219">
        <v>75</v>
      </c>
      <c r="I601" s="220"/>
      <c r="J601" s="216"/>
      <c r="K601" s="216"/>
      <c r="L601" s="221"/>
      <c r="M601" s="222"/>
      <c r="N601" s="223"/>
      <c r="O601" s="223"/>
      <c r="P601" s="223"/>
      <c r="Q601" s="223"/>
      <c r="R601" s="223"/>
      <c r="S601" s="223"/>
      <c r="T601" s="224"/>
      <c r="AT601" s="225" t="s">
        <v>131</v>
      </c>
      <c r="AU601" s="225" t="s">
        <v>83</v>
      </c>
      <c r="AV601" s="14" t="s">
        <v>83</v>
      </c>
      <c r="AW601" s="14" t="s">
        <v>33</v>
      </c>
      <c r="AX601" s="14" t="s">
        <v>72</v>
      </c>
      <c r="AY601" s="225" t="s">
        <v>120</v>
      </c>
    </row>
    <row r="602" spans="2:51" s="14" customFormat="1" ht="11.25">
      <c r="B602" s="215"/>
      <c r="C602" s="216"/>
      <c r="D602" s="201" t="s">
        <v>131</v>
      </c>
      <c r="E602" s="217" t="s">
        <v>19</v>
      </c>
      <c r="F602" s="218" t="s">
        <v>171</v>
      </c>
      <c r="G602" s="216"/>
      <c r="H602" s="219">
        <v>70</v>
      </c>
      <c r="I602" s="220"/>
      <c r="J602" s="216"/>
      <c r="K602" s="216"/>
      <c r="L602" s="221"/>
      <c r="M602" s="222"/>
      <c r="N602" s="223"/>
      <c r="O602" s="223"/>
      <c r="P602" s="223"/>
      <c r="Q602" s="223"/>
      <c r="R602" s="223"/>
      <c r="S602" s="223"/>
      <c r="T602" s="224"/>
      <c r="AT602" s="225" t="s">
        <v>131</v>
      </c>
      <c r="AU602" s="225" t="s">
        <v>83</v>
      </c>
      <c r="AV602" s="14" t="s">
        <v>83</v>
      </c>
      <c r="AW602" s="14" t="s">
        <v>33</v>
      </c>
      <c r="AX602" s="14" t="s">
        <v>72</v>
      </c>
      <c r="AY602" s="225" t="s">
        <v>120</v>
      </c>
    </row>
    <row r="603" spans="2:51" s="14" customFormat="1" ht="11.25">
      <c r="B603" s="215"/>
      <c r="C603" s="216"/>
      <c r="D603" s="201" t="s">
        <v>131</v>
      </c>
      <c r="E603" s="217" t="s">
        <v>19</v>
      </c>
      <c r="F603" s="218" t="s">
        <v>172</v>
      </c>
      <c r="G603" s="216"/>
      <c r="H603" s="219">
        <v>35</v>
      </c>
      <c r="I603" s="220"/>
      <c r="J603" s="216"/>
      <c r="K603" s="216"/>
      <c r="L603" s="221"/>
      <c r="M603" s="222"/>
      <c r="N603" s="223"/>
      <c r="O603" s="223"/>
      <c r="P603" s="223"/>
      <c r="Q603" s="223"/>
      <c r="R603" s="223"/>
      <c r="S603" s="223"/>
      <c r="T603" s="224"/>
      <c r="AT603" s="225" t="s">
        <v>131</v>
      </c>
      <c r="AU603" s="225" t="s">
        <v>83</v>
      </c>
      <c r="AV603" s="14" t="s">
        <v>83</v>
      </c>
      <c r="AW603" s="14" t="s">
        <v>33</v>
      </c>
      <c r="AX603" s="14" t="s">
        <v>72</v>
      </c>
      <c r="AY603" s="225" t="s">
        <v>120</v>
      </c>
    </row>
    <row r="604" spans="2:51" s="14" customFormat="1" ht="11.25">
      <c r="B604" s="215"/>
      <c r="C604" s="216"/>
      <c r="D604" s="201" t="s">
        <v>131</v>
      </c>
      <c r="E604" s="217" t="s">
        <v>19</v>
      </c>
      <c r="F604" s="218" t="s">
        <v>173</v>
      </c>
      <c r="G604" s="216"/>
      <c r="H604" s="219">
        <v>15</v>
      </c>
      <c r="I604" s="220"/>
      <c r="J604" s="216"/>
      <c r="K604" s="216"/>
      <c r="L604" s="221"/>
      <c r="M604" s="222"/>
      <c r="N604" s="223"/>
      <c r="O604" s="223"/>
      <c r="P604" s="223"/>
      <c r="Q604" s="223"/>
      <c r="R604" s="223"/>
      <c r="S604" s="223"/>
      <c r="T604" s="224"/>
      <c r="AT604" s="225" t="s">
        <v>131</v>
      </c>
      <c r="AU604" s="225" t="s">
        <v>83</v>
      </c>
      <c r="AV604" s="14" t="s">
        <v>83</v>
      </c>
      <c r="AW604" s="14" t="s">
        <v>33</v>
      </c>
      <c r="AX604" s="14" t="s">
        <v>72</v>
      </c>
      <c r="AY604" s="225" t="s">
        <v>120</v>
      </c>
    </row>
    <row r="605" spans="2:51" s="14" customFormat="1" ht="11.25">
      <c r="B605" s="215"/>
      <c r="C605" s="216"/>
      <c r="D605" s="201" t="s">
        <v>131</v>
      </c>
      <c r="E605" s="217" t="s">
        <v>19</v>
      </c>
      <c r="F605" s="218" t="s">
        <v>174</v>
      </c>
      <c r="G605" s="216"/>
      <c r="H605" s="219">
        <v>10</v>
      </c>
      <c r="I605" s="220"/>
      <c r="J605" s="216"/>
      <c r="K605" s="216"/>
      <c r="L605" s="221"/>
      <c r="M605" s="222"/>
      <c r="N605" s="223"/>
      <c r="O605" s="223"/>
      <c r="P605" s="223"/>
      <c r="Q605" s="223"/>
      <c r="R605" s="223"/>
      <c r="S605" s="223"/>
      <c r="T605" s="224"/>
      <c r="AT605" s="225" t="s">
        <v>131</v>
      </c>
      <c r="AU605" s="225" t="s">
        <v>83</v>
      </c>
      <c r="AV605" s="14" t="s">
        <v>83</v>
      </c>
      <c r="AW605" s="14" t="s">
        <v>33</v>
      </c>
      <c r="AX605" s="14" t="s">
        <v>72</v>
      </c>
      <c r="AY605" s="225" t="s">
        <v>120</v>
      </c>
    </row>
    <row r="606" spans="2:51" s="14" customFormat="1" ht="11.25">
      <c r="B606" s="215"/>
      <c r="C606" s="216"/>
      <c r="D606" s="201" t="s">
        <v>131</v>
      </c>
      <c r="E606" s="217" t="s">
        <v>19</v>
      </c>
      <c r="F606" s="218" t="s">
        <v>175</v>
      </c>
      <c r="G606" s="216"/>
      <c r="H606" s="219">
        <v>10</v>
      </c>
      <c r="I606" s="220"/>
      <c r="J606" s="216"/>
      <c r="K606" s="216"/>
      <c r="L606" s="221"/>
      <c r="M606" s="222"/>
      <c r="N606" s="223"/>
      <c r="O606" s="223"/>
      <c r="P606" s="223"/>
      <c r="Q606" s="223"/>
      <c r="R606" s="223"/>
      <c r="S606" s="223"/>
      <c r="T606" s="224"/>
      <c r="AT606" s="225" t="s">
        <v>131</v>
      </c>
      <c r="AU606" s="225" t="s">
        <v>83</v>
      </c>
      <c r="AV606" s="14" t="s">
        <v>83</v>
      </c>
      <c r="AW606" s="14" t="s">
        <v>33</v>
      </c>
      <c r="AX606" s="14" t="s">
        <v>72</v>
      </c>
      <c r="AY606" s="225" t="s">
        <v>120</v>
      </c>
    </row>
    <row r="607" spans="2:51" s="14" customFormat="1" ht="11.25">
      <c r="B607" s="215"/>
      <c r="C607" s="216"/>
      <c r="D607" s="201" t="s">
        <v>131</v>
      </c>
      <c r="E607" s="217" t="s">
        <v>19</v>
      </c>
      <c r="F607" s="218" t="s">
        <v>176</v>
      </c>
      <c r="G607" s="216"/>
      <c r="H607" s="219">
        <v>15</v>
      </c>
      <c r="I607" s="220"/>
      <c r="J607" s="216"/>
      <c r="K607" s="216"/>
      <c r="L607" s="221"/>
      <c r="M607" s="222"/>
      <c r="N607" s="223"/>
      <c r="O607" s="223"/>
      <c r="P607" s="223"/>
      <c r="Q607" s="223"/>
      <c r="R607" s="223"/>
      <c r="S607" s="223"/>
      <c r="T607" s="224"/>
      <c r="AT607" s="225" t="s">
        <v>131</v>
      </c>
      <c r="AU607" s="225" t="s">
        <v>83</v>
      </c>
      <c r="AV607" s="14" t="s">
        <v>83</v>
      </c>
      <c r="AW607" s="14" t="s">
        <v>33</v>
      </c>
      <c r="AX607" s="14" t="s">
        <v>72</v>
      </c>
      <c r="AY607" s="225" t="s">
        <v>120</v>
      </c>
    </row>
    <row r="608" spans="2:51" s="14" customFormat="1" ht="11.25">
      <c r="B608" s="215"/>
      <c r="C608" s="216"/>
      <c r="D608" s="201" t="s">
        <v>131</v>
      </c>
      <c r="E608" s="217" t="s">
        <v>19</v>
      </c>
      <c r="F608" s="218" t="s">
        <v>177</v>
      </c>
      <c r="G608" s="216"/>
      <c r="H608" s="219">
        <v>10</v>
      </c>
      <c r="I608" s="220"/>
      <c r="J608" s="216"/>
      <c r="K608" s="216"/>
      <c r="L608" s="221"/>
      <c r="M608" s="222"/>
      <c r="N608" s="223"/>
      <c r="O608" s="223"/>
      <c r="P608" s="223"/>
      <c r="Q608" s="223"/>
      <c r="R608" s="223"/>
      <c r="S608" s="223"/>
      <c r="T608" s="224"/>
      <c r="AT608" s="225" t="s">
        <v>131</v>
      </c>
      <c r="AU608" s="225" t="s">
        <v>83</v>
      </c>
      <c r="AV608" s="14" t="s">
        <v>83</v>
      </c>
      <c r="AW608" s="14" t="s">
        <v>33</v>
      </c>
      <c r="AX608" s="14" t="s">
        <v>72</v>
      </c>
      <c r="AY608" s="225" t="s">
        <v>120</v>
      </c>
    </row>
    <row r="609" spans="2:51" s="14" customFormat="1" ht="11.25">
      <c r="B609" s="215"/>
      <c r="C609" s="216"/>
      <c r="D609" s="201" t="s">
        <v>131</v>
      </c>
      <c r="E609" s="217" t="s">
        <v>19</v>
      </c>
      <c r="F609" s="218" t="s">
        <v>178</v>
      </c>
      <c r="G609" s="216"/>
      <c r="H609" s="219">
        <v>10</v>
      </c>
      <c r="I609" s="220"/>
      <c r="J609" s="216"/>
      <c r="K609" s="216"/>
      <c r="L609" s="221"/>
      <c r="M609" s="222"/>
      <c r="N609" s="223"/>
      <c r="O609" s="223"/>
      <c r="P609" s="223"/>
      <c r="Q609" s="223"/>
      <c r="R609" s="223"/>
      <c r="S609" s="223"/>
      <c r="T609" s="224"/>
      <c r="AT609" s="225" t="s">
        <v>131</v>
      </c>
      <c r="AU609" s="225" t="s">
        <v>83</v>
      </c>
      <c r="AV609" s="14" t="s">
        <v>83</v>
      </c>
      <c r="AW609" s="14" t="s">
        <v>33</v>
      </c>
      <c r="AX609" s="14" t="s">
        <v>72</v>
      </c>
      <c r="AY609" s="225" t="s">
        <v>120</v>
      </c>
    </row>
    <row r="610" spans="2:51" s="14" customFormat="1" ht="11.25">
      <c r="B610" s="215"/>
      <c r="C610" s="216"/>
      <c r="D610" s="201" t="s">
        <v>131</v>
      </c>
      <c r="E610" s="217" t="s">
        <v>19</v>
      </c>
      <c r="F610" s="218" t="s">
        <v>179</v>
      </c>
      <c r="G610" s="216"/>
      <c r="H610" s="219">
        <v>25</v>
      </c>
      <c r="I610" s="220"/>
      <c r="J610" s="216"/>
      <c r="K610" s="216"/>
      <c r="L610" s="221"/>
      <c r="M610" s="222"/>
      <c r="N610" s="223"/>
      <c r="O610" s="223"/>
      <c r="P610" s="223"/>
      <c r="Q610" s="223"/>
      <c r="R610" s="223"/>
      <c r="S610" s="223"/>
      <c r="T610" s="224"/>
      <c r="AT610" s="225" t="s">
        <v>131</v>
      </c>
      <c r="AU610" s="225" t="s">
        <v>83</v>
      </c>
      <c r="AV610" s="14" t="s">
        <v>83</v>
      </c>
      <c r="AW610" s="14" t="s">
        <v>33</v>
      </c>
      <c r="AX610" s="14" t="s">
        <v>72</v>
      </c>
      <c r="AY610" s="225" t="s">
        <v>120</v>
      </c>
    </row>
    <row r="611" spans="2:51" s="15" customFormat="1" ht="11.25">
      <c r="B611" s="226"/>
      <c r="C611" s="227"/>
      <c r="D611" s="201" t="s">
        <v>131</v>
      </c>
      <c r="E611" s="228" t="s">
        <v>19</v>
      </c>
      <c r="F611" s="229" t="s">
        <v>136</v>
      </c>
      <c r="G611" s="227"/>
      <c r="H611" s="230">
        <v>34000</v>
      </c>
      <c r="I611" s="231"/>
      <c r="J611" s="227"/>
      <c r="K611" s="227"/>
      <c r="L611" s="232"/>
      <c r="M611" s="233"/>
      <c r="N611" s="234"/>
      <c r="O611" s="234"/>
      <c r="P611" s="234"/>
      <c r="Q611" s="234"/>
      <c r="R611" s="234"/>
      <c r="S611" s="234"/>
      <c r="T611" s="235"/>
      <c r="AT611" s="236" t="s">
        <v>131</v>
      </c>
      <c r="AU611" s="236" t="s">
        <v>83</v>
      </c>
      <c r="AV611" s="15" t="s">
        <v>127</v>
      </c>
      <c r="AW611" s="15" t="s">
        <v>33</v>
      </c>
      <c r="AX611" s="15" t="s">
        <v>80</v>
      </c>
      <c r="AY611" s="236" t="s">
        <v>120</v>
      </c>
    </row>
    <row r="612" spans="1:65" s="2" customFormat="1" ht="33" customHeight="1">
      <c r="A612" s="35"/>
      <c r="B612" s="36"/>
      <c r="C612" s="188" t="s">
        <v>643</v>
      </c>
      <c r="D612" s="188" t="s">
        <v>122</v>
      </c>
      <c r="E612" s="189" t="s">
        <v>644</v>
      </c>
      <c r="F612" s="190" t="s">
        <v>645</v>
      </c>
      <c r="G612" s="191" t="s">
        <v>125</v>
      </c>
      <c r="H612" s="192">
        <v>5349</v>
      </c>
      <c r="I612" s="193"/>
      <c r="J612" s="194">
        <f>ROUND(I612*H612,2)</f>
        <v>0</v>
      </c>
      <c r="K612" s="190" t="s">
        <v>126</v>
      </c>
      <c r="L612" s="40"/>
      <c r="M612" s="195" t="s">
        <v>19</v>
      </c>
      <c r="N612" s="196" t="s">
        <v>43</v>
      </c>
      <c r="O612" s="65"/>
      <c r="P612" s="197">
        <f>O612*H612</f>
        <v>0</v>
      </c>
      <c r="Q612" s="197">
        <v>0</v>
      </c>
      <c r="R612" s="197">
        <f>Q612*H612</f>
        <v>0</v>
      </c>
      <c r="S612" s="197">
        <v>0.126</v>
      </c>
      <c r="T612" s="198">
        <f>S612*H612</f>
        <v>673.974</v>
      </c>
      <c r="U612" s="35"/>
      <c r="V612" s="35"/>
      <c r="W612" s="35"/>
      <c r="X612" s="35"/>
      <c r="Y612" s="35"/>
      <c r="Z612" s="35"/>
      <c r="AA612" s="35"/>
      <c r="AB612" s="35"/>
      <c r="AC612" s="35"/>
      <c r="AD612" s="35"/>
      <c r="AE612" s="35"/>
      <c r="AR612" s="199" t="s">
        <v>127</v>
      </c>
      <c r="AT612" s="199" t="s">
        <v>122</v>
      </c>
      <c r="AU612" s="199" t="s">
        <v>83</v>
      </c>
      <c r="AY612" s="18" t="s">
        <v>120</v>
      </c>
      <c r="BE612" s="200">
        <f>IF(N612="základní",J612,0)</f>
        <v>0</v>
      </c>
      <c r="BF612" s="200">
        <f>IF(N612="snížená",J612,0)</f>
        <v>0</v>
      </c>
      <c r="BG612" s="200">
        <f>IF(N612="zákl. přenesená",J612,0)</f>
        <v>0</v>
      </c>
      <c r="BH612" s="200">
        <f>IF(N612="sníž. přenesená",J612,0)</f>
        <v>0</v>
      </c>
      <c r="BI612" s="200">
        <f>IF(N612="nulová",J612,0)</f>
        <v>0</v>
      </c>
      <c r="BJ612" s="18" t="s">
        <v>80</v>
      </c>
      <c r="BK612" s="200">
        <f>ROUND(I612*H612,2)</f>
        <v>0</v>
      </c>
      <c r="BL612" s="18" t="s">
        <v>127</v>
      </c>
      <c r="BM612" s="199" t="s">
        <v>646</v>
      </c>
    </row>
    <row r="613" spans="1:47" s="2" customFormat="1" ht="39">
      <c r="A613" s="35"/>
      <c r="B613" s="36"/>
      <c r="C613" s="37"/>
      <c r="D613" s="201" t="s">
        <v>129</v>
      </c>
      <c r="E613" s="37"/>
      <c r="F613" s="202" t="s">
        <v>647</v>
      </c>
      <c r="G613" s="37"/>
      <c r="H613" s="37"/>
      <c r="I613" s="109"/>
      <c r="J613" s="37"/>
      <c r="K613" s="37"/>
      <c r="L613" s="40"/>
      <c r="M613" s="203"/>
      <c r="N613" s="204"/>
      <c r="O613" s="65"/>
      <c r="P613" s="65"/>
      <c r="Q613" s="65"/>
      <c r="R613" s="65"/>
      <c r="S613" s="65"/>
      <c r="T613" s="66"/>
      <c r="U613" s="35"/>
      <c r="V613" s="35"/>
      <c r="W613" s="35"/>
      <c r="X613" s="35"/>
      <c r="Y613" s="35"/>
      <c r="Z613" s="35"/>
      <c r="AA613" s="35"/>
      <c r="AB613" s="35"/>
      <c r="AC613" s="35"/>
      <c r="AD613" s="35"/>
      <c r="AE613" s="35"/>
      <c r="AT613" s="18" t="s">
        <v>129</v>
      </c>
      <c r="AU613" s="18" t="s">
        <v>83</v>
      </c>
    </row>
    <row r="614" spans="2:51" s="13" customFormat="1" ht="11.25">
      <c r="B614" s="205"/>
      <c r="C614" s="206"/>
      <c r="D614" s="201" t="s">
        <v>131</v>
      </c>
      <c r="E614" s="207" t="s">
        <v>19</v>
      </c>
      <c r="F614" s="208" t="s">
        <v>335</v>
      </c>
      <c r="G614" s="206"/>
      <c r="H614" s="207" t="s">
        <v>19</v>
      </c>
      <c r="I614" s="209"/>
      <c r="J614" s="206"/>
      <c r="K614" s="206"/>
      <c r="L614" s="210"/>
      <c r="M614" s="211"/>
      <c r="N614" s="212"/>
      <c r="O614" s="212"/>
      <c r="P614" s="212"/>
      <c r="Q614" s="212"/>
      <c r="R614" s="212"/>
      <c r="S614" s="212"/>
      <c r="T614" s="213"/>
      <c r="AT614" s="214" t="s">
        <v>131</v>
      </c>
      <c r="AU614" s="214" t="s">
        <v>83</v>
      </c>
      <c r="AV614" s="13" t="s">
        <v>80</v>
      </c>
      <c r="AW614" s="13" t="s">
        <v>33</v>
      </c>
      <c r="AX614" s="13" t="s">
        <v>72</v>
      </c>
      <c r="AY614" s="214" t="s">
        <v>120</v>
      </c>
    </row>
    <row r="615" spans="2:51" s="14" customFormat="1" ht="11.25">
      <c r="B615" s="215"/>
      <c r="C615" s="216"/>
      <c r="D615" s="201" t="s">
        <v>131</v>
      </c>
      <c r="E615" s="217" t="s">
        <v>19</v>
      </c>
      <c r="F615" s="218" t="s">
        <v>336</v>
      </c>
      <c r="G615" s="216"/>
      <c r="H615" s="219">
        <v>2649</v>
      </c>
      <c r="I615" s="220"/>
      <c r="J615" s="216"/>
      <c r="K615" s="216"/>
      <c r="L615" s="221"/>
      <c r="M615" s="222"/>
      <c r="N615" s="223"/>
      <c r="O615" s="223"/>
      <c r="P615" s="223"/>
      <c r="Q615" s="223"/>
      <c r="R615" s="223"/>
      <c r="S615" s="223"/>
      <c r="T615" s="224"/>
      <c r="AT615" s="225" t="s">
        <v>131</v>
      </c>
      <c r="AU615" s="225" t="s">
        <v>83</v>
      </c>
      <c r="AV615" s="14" t="s">
        <v>83</v>
      </c>
      <c r="AW615" s="14" t="s">
        <v>33</v>
      </c>
      <c r="AX615" s="14" t="s">
        <v>72</v>
      </c>
      <c r="AY615" s="225" t="s">
        <v>120</v>
      </c>
    </row>
    <row r="616" spans="2:51" s="14" customFormat="1" ht="11.25">
      <c r="B616" s="215"/>
      <c r="C616" s="216"/>
      <c r="D616" s="201" t="s">
        <v>131</v>
      </c>
      <c r="E616" s="217" t="s">
        <v>19</v>
      </c>
      <c r="F616" s="218" t="s">
        <v>337</v>
      </c>
      <c r="G616" s="216"/>
      <c r="H616" s="219">
        <v>2700</v>
      </c>
      <c r="I616" s="220"/>
      <c r="J616" s="216"/>
      <c r="K616" s="216"/>
      <c r="L616" s="221"/>
      <c r="M616" s="222"/>
      <c r="N616" s="223"/>
      <c r="O616" s="223"/>
      <c r="P616" s="223"/>
      <c r="Q616" s="223"/>
      <c r="R616" s="223"/>
      <c r="S616" s="223"/>
      <c r="T616" s="224"/>
      <c r="AT616" s="225" t="s">
        <v>131</v>
      </c>
      <c r="AU616" s="225" t="s">
        <v>83</v>
      </c>
      <c r="AV616" s="14" t="s">
        <v>83</v>
      </c>
      <c r="AW616" s="14" t="s">
        <v>33</v>
      </c>
      <c r="AX616" s="14" t="s">
        <v>72</v>
      </c>
      <c r="AY616" s="225" t="s">
        <v>120</v>
      </c>
    </row>
    <row r="617" spans="2:51" s="15" customFormat="1" ht="11.25">
      <c r="B617" s="226"/>
      <c r="C617" s="227"/>
      <c r="D617" s="201" t="s">
        <v>131</v>
      </c>
      <c r="E617" s="228" t="s">
        <v>19</v>
      </c>
      <c r="F617" s="229" t="s">
        <v>136</v>
      </c>
      <c r="G617" s="227"/>
      <c r="H617" s="230">
        <v>5349</v>
      </c>
      <c r="I617" s="231"/>
      <c r="J617" s="227"/>
      <c r="K617" s="227"/>
      <c r="L617" s="232"/>
      <c r="M617" s="233"/>
      <c r="N617" s="234"/>
      <c r="O617" s="234"/>
      <c r="P617" s="234"/>
      <c r="Q617" s="234"/>
      <c r="R617" s="234"/>
      <c r="S617" s="234"/>
      <c r="T617" s="235"/>
      <c r="AT617" s="236" t="s">
        <v>131</v>
      </c>
      <c r="AU617" s="236" t="s">
        <v>83</v>
      </c>
      <c r="AV617" s="15" t="s">
        <v>127</v>
      </c>
      <c r="AW617" s="15" t="s">
        <v>33</v>
      </c>
      <c r="AX617" s="15" t="s">
        <v>80</v>
      </c>
      <c r="AY617" s="236" t="s">
        <v>120</v>
      </c>
    </row>
    <row r="618" spans="1:65" s="2" customFormat="1" ht="21.75" customHeight="1">
      <c r="A618" s="35"/>
      <c r="B618" s="36"/>
      <c r="C618" s="188" t="s">
        <v>648</v>
      </c>
      <c r="D618" s="188" t="s">
        <v>122</v>
      </c>
      <c r="E618" s="189" t="s">
        <v>649</v>
      </c>
      <c r="F618" s="190" t="s">
        <v>650</v>
      </c>
      <c r="G618" s="191" t="s">
        <v>341</v>
      </c>
      <c r="H618" s="192">
        <v>30</v>
      </c>
      <c r="I618" s="193"/>
      <c r="J618" s="194">
        <f>ROUND(I618*H618,2)</f>
        <v>0</v>
      </c>
      <c r="K618" s="190" t="s">
        <v>126</v>
      </c>
      <c r="L618" s="40"/>
      <c r="M618" s="195" t="s">
        <v>19</v>
      </c>
      <c r="N618" s="196" t="s">
        <v>43</v>
      </c>
      <c r="O618" s="65"/>
      <c r="P618" s="197">
        <f>O618*H618</f>
        <v>0</v>
      </c>
      <c r="Q618" s="197">
        <v>0</v>
      </c>
      <c r="R618" s="197">
        <f>Q618*H618</f>
        <v>0</v>
      </c>
      <c r="S618" s="197">
        <v>2.055</v>
      </c>
      <c r="T618" s="198">
        <f>S618*H618</f>
        <v>61.650000000000006</v>
      </c>
      <c r="U618" s="35"/>
      <c r="V618" s="35"/>
      <c r="W618" s="35"/>
      <c r="X618" s="35"/>
      <c r="Y618" s="35"/>
      <c r="Z618" s="35"/>
      <c r="AA618" s="35"/>
      <c r="AB618" s="35"/>
      <c r="AC618" s="35"/>
      <c r="AD618" s="35"/>
      <c r="AE618" s="35"/>
      <c r="AR618" s="199" t="s">
        <v>127</v>
      </c>
      <c r="AT618" s="199" t="s">
        <v>122</v>
      </c>
      <c r="AU618" s="199" t="s">
        <v>83</v>
      </c>
      <c r="AY618" s="18" t="s">
        <v>120</v>
      </c>
      <c r="BE618" s="200">
        <f>IF(N618="základní",J618,0)</f>
        <v>0</v>
      </c>
      <c r="BF618" s="200">
        <f>IF(N618="snížená",J618,0)</f>
        <v>0</v>
      </c>
      <c r="BG618" s="200">
        <f>IF(N618="zákl. přenesená",J618,0)</f>
        <v>0</v>
      </c>
      <c r="BH618" s="200">
        <f>IF(N618="sníž. přenesená",J618,0)</f>
        <v>0</v>
      </c>
      <c r="BI618" s="200">
        <f>IF(N618="nulová",J618,0)</f>
        <v>0</v>
      </c>
      <c r="BJ618" s="18" t="s">
        <v>80</v>
      </c>
      <c r="BK618" s="200">
        <f>ROUND(I618*H618,2)</f>
        <v>0</v>
      </c>
      <c r="BL618" s="18" t="s">
        <v>127</v>
      </c>
      <c r="BM618" s="199" t="s">
        <v>651</v>
      </c>
    </row>
    <row r="619" spans="1:47" s="2" customFormat="1" ht="97.5">
      <c r="A619" s="35"/>
      <c r="B619" s="36"/>
      <c r="C619" s="37"/>
      <c r="D619" s="201" t="s">
        <v>129</v>
      </c>
      <c r="E619" s="37"/>
      <c r="F619" s="202" t="s">
        <v>652</v>
      </c>
      <c r="G619" s="37"/>
      <c r="H619" s="37"/>
      <c r="I619" s="109"/>
      <c r="J619" s="37"/>
      <c r="K619" s="37"/>
      <c r="L619" s="40"/>
      <c r="M619" s="203"/>
      <c r="N619" s="204"/>
      <c r="O619" s="65"/>
      <c r="P619" s="65"/>
      <c r="Q619" s="65"/>
      <c r="R619" s="65"/>
      <c r="S619" s="65"/>
      <c r="T619" s="66"/>
      <c r="U619" s="35"/>
      <c r="V619" s="35"/>
      <c r="W619" s="35"/>
      <c r="X619" s="35"/>
      <c r="Y619" s="35"/>
      <c r="Z619" s="35"/>
      <c r="AA619" s="35"/>
      <c r="AB619" s="35"/>
      <c r="AC619" s="35"/>
      <c r="AD619" s="35"/>
      <c r="AE619" s="35"/>
      <c r="AT619" s="18" t="s">
        <v>129</v>
      </c>
      <c r="AU619" s="18" t="s">
        <v>83</v>
      </c>
    </row>
    <row r="620" spans="2:51" s="14" customFormat="1" ht="11.25">
      <c r="B620" s="215"/>
      <c r="C620" s="216"/>
      <c r="D620" s="201" t="s">
        <v>131</v>
      </c>
      <c r="E620" s="217" t="s">
        <v>19</v>
      </c>
      <c r="F620" s="218" t="s">
        <v>653</v>
      </c>
      <c r="G620" s="216"/>
      <c r="H620" s="219">
        <v>10</v>
      </c>
      <c r="I620" s="220"/>
      <c r="J620" s="216"/>
      <c r="K620" s="216"/>
      <c r="L620" s="221"/>
      <c r="M620" s="222"/>
      <c r="N620" s="223"/>
      <c r="O620" s="223"/>
      <c r="P620" s="223"/>
      <c r="Q620" s="223"/>
      <c r="R620" s="223"/>
      <c r="S620" s="223"/>
      <c r="T620" s="224"/>
      <c r="AT620" s="225" t="s">
        <v>131</v>
      </c>
      <c r="AU620" s="225" t="s">
        <v>83</v>
      </c>
      <c r="AV620" s="14" t="s">
        <v>83</v>
      </c>
      <c r="AW620" s="14" t="s">
        <v>33</v>
      </c>
      <c r="AX620" s="14" t="s">
        <v>72</v>
      </c>
      <c r="AY620" s="225" t="s">
        <v>120</v>
      </c>
    </row>
    <row r="621" spans="2:51" s="14" customFormat="1" ht="11.25">
      <c r="B621" s="215"/>
      <c r="C621" s="216"/>
      <c r="D621" s="201" t="s">
        <v>131</v>
      </c>
      <c r="E621" s="217" t="s">
        <v>19</v>
      </c>
      <c r="F621" s="218" t="s">
        <v>654</v>
      </c>
      <c r="G621" s="216"/>
      <c r="H621" s="219">
        <v>10</v>
      </c>
      <c r="I621" s="220"/>
      <c r="J621" s="216"/>
      <c r="K621" s="216"/>
      <c r="L621" s="221"/>
      <c r="M621" s="222"/>
      <c r="N621" s="223"/>
      <c r="O621" s="223"/>
      <c r="P621" s="223"/>
      <c r="Q621" s="223"/>
      <c r="R621" s="223"/>
      <c r="S621" s="223"/>
      <c r="T621" s="224"/>
      <c r="AT621" s="225" t="s">
        <v>131</v>
      </c>
      <c r="AU621" s="225" t="s">
        <v>83</v>
      </c>
      <c r="AV621" s="14" t="s">
        <v>83</v>
      </c>
      <c r="AW621" s="14" t="s">
        <v>33</v>
      </c>
      <c r="AX621" s="14" t="s">
        <v>72</v>
      </c>
      <c r="AY621" s="225" t="s">
        <v>120</v>
      </c>
    </row>
    <row r="622" spans="2:51" s="14" customFormat="1" ht="11.25">
      <c r="B622" s="215"/>
      <c r="C622" s="216"/>
      <c r="D622" s="201" t="s">
        <v>131</v>
      </c>
      <c r="E622" s="217" t="s">
        <v>19</v>
      </c>
      <c r="F622" s="218" t="s">
        <v>655</v>
      </c>
      <c r="G622" s="216"/>
      <c r="H622" s="219">
        <v>10</v>
      </c>
      <c r="I622" s="220"/>
      <c r="J622" s="216"/>
      <c r="K622" s="216"/>
      <c r="L622" s="221"/>
      <c r="M622" s="222"/>
      <c r="N622" s="223"/>
      <c r="O622" s="223"/>
      <c r="P622" s="223"/>
      <c r="Q622" s="223"/>
      <c r="R622" s="223"/>
      <c r="S622" s="223"/>
      <c r="T622" s="224"/>
      <c r="AT622" s="225" t="s">
        <v>131</v>
      </c>
      <c r="AU622" s="225" t="s">
        <v>83</v>
      </c>
      <c r="AV622" s="14" t="s">
        <v>83</v>
      </c>
      <c r="AW622" s="14" t="s">
        <v>33</v>
      </c>
      <c r="AX622" s="14" t="s">
        <v>72</v>
      </c>
      <c r="AY622" s="225" t="s">
        <v>120</v>
      </c>
    </row>
    <row r="623" spans="2:51" s="15" customFormat="1" ht="11.25">
      <c r="B623" s="226"/>
      <c r="C623" s="227"/>
      <c r="D623" s="201" t="s">
        <v>131</v>
      </c>
      <c r="E623" s="228" t="s">
        <v>19</v>
      </c>
      <c r="F623" s="229" t="s">
        <v>136</v>
      </c>
      <c r="G623" s="227"/>
      <c r="H623" s="230">
        <v>30</v>
      </c>
      <c r="I623" s="231"/>
      <c r="J623" s="227"/>
      <c r="K623" s="227"/>
      <c r="L623" s="232"/>
      <c r="M623" s="233"/>
      <c r="N623" s="234"/>
      <c r="O623" s="234"/>
      <c r="P623" s="234"/>
      <c r="Q623" s="234"/>
      <c r="R623" s="234"/>
      <c r="S623" s="234"/>
      <c r="T623" s="235"/>
      <c r="AT623" s="236" t="s">
        <v>131</v>
      </c>
      <c r="AU623" s="236" t="s">
        <v>83</v>
      </c>
      <c r="AV623" s="15" t="s">
        <v>127</v>
      </c>
      <c r="AW623" s="15" t="s">
        <v>33</v>
      </c>
      <c r="AX623" s="15" t="s">
        <v>80</v>
      </c>
      <c r="AY623" s="236" t="s">
        <v>120</v>
      </c>
    </row>
    <row r="624" spans="2:63" s="12" customFormat="1" ht="22.9" customHeight="1">
      <c r="B624" s="172"/>
      <c r="C624" s="173"/>
      <c r="D624" s="174" t="s">
        <v>71</v>
      </c>
      <c r="E624" s="186" t="s">
        <v>656</v>
      </c>
      <c r="F624" s="186" t="s">
        <v>657</v>
      </c>
      <c r="G624" s="173"/>
      <c r="H624" s="173"/>
      <c r="I624" s="176"/>
      <c r="J624" s="187">
        <f>BK624</f>
        <v>0</v>
      </c>
      <c r="K624" s="173"/>
      <c r="L624" s="178"/>
      <c r="M624" s="179"/>
      <c r="N624" s="180"/>
      <c r="O624" s="180"/>
      <c r="P624" s="181">
        <f>SUM(P625:P665)</f>
        <v>0</v>
      </c>
      <c r="Q624" s="180"/>
      <c r="R624" s="181">
        <f>SUM(R625:R665)</f>
        <v>0</v>
      </c>
      <c r="S624" s="180"/>
      <c r="T624" s="182">
        <f>SUM(T625:T665)</f>
        <v>0</v>
      </c>
      <c r="AR624" s="183" t="s">
        <v>80</v>
      </c>
      <c r="AT624" s="184" t="s">
        <v>71</v>
      </c>
      <c r="AU624" s="184" t="s">
        <v>80</v>
      </c>
      <c r="AY624" s="183" t="s">
        <v>120</v>
      </c>
      <c r="BK624" s="185">
        <f>SUM(BK625:BK665)</f>
        <v>0</v>
      </c>
    </row>
    <row r="625" spans="1:65" s="2" customFormat="1" ht="21.75" customHeight="1">
      <c r="A625" s="35"/>
      <c r="B625" s="36"/>
      <c r="C625" s="188" t="s">
        <v>658</v>
      </c>
      <c r="D625" s="188" t="s">
        <v>122</v>
      </c>
      <c r="E625" s="189" t="s">
        <v>659</v>
      </c>
      <c r="F625" s="190" t="s">
        <v>660</v>
      </c>
      <c r="G625" s="191" t="s">
        <v>235</v>
      </c>
      <c r="H625" s="192">
        <v>6961.5</v>
      </c>
      <c r="I625" s="193"/>
      <c r="J625" s="194">
        <f>ROUND(I625*H625,2)</f>
        <v>0</v>
      </c>
      <c r="K625" s="190" t="s">
        <v>126</v>
      </c>
      <c r="L625" s="40"/>
      <c r="M625" s="195" t="s">
        <v>19</v>
      </c>
      <c r="N625" s="196" t="s">
        <v>43</v>
      </c>
      <c r="O625" s="65"/>
      <c r="P625" s="197">
        <f>O625*H625</f>
        <v>0</v>
      </c>
      <c r="Q625" s="197">
        <v>0</v>
      </c>
      <c r="R625" s="197">
        <f>Q625*H625</f>
        <v>0</v>
      </c>
      <c r="S625" s="197">
        <v>0</v>
      </c>
      <c r="T625" s="198">
        <f>S625*H625</f>
        <v>0</v>
      </c>
      <c r="U625" s="35"/>
      <c r="V625" s="35"/>
      <c r="W625" s="35"/>
      <c r="X625" s="35"/>
      <c r="Y625" s="35"/>
      <c r="Z625" s="35"/>
      <c r="AA625" s="35"/>
      <c r="AB625" s="35"/>
      <c r="AC625" s="35"/>
      <c r="AD625" s="35"/>
      <c r="AE625" s="35"/>
      <c r="AR625" s="199" t="s">
        <v>127</v>
      </c>
      <c r="AT625" s="199" t="s">
        <v>122</v>
      </c>
      <c r="AU625" s="199" t="s">
        <v>83</v>
      </c>
      <c r="AY625" s="18" t="s">
        <v>120</v>
      </c>
      <c r="BE625" s="200">
        <f>IF(N625="základní",J625,0)</f>
        <v>0</v>
      </c>
      <c r="BF625" s="200">
        <f>IF(N625="snížená",J625,0)</f>
        <v>0</v>
      </c>
      <c r="BG625" s="200">
        <f>IF(N625="zákl. přenesená",J625,0)</f>
        <v>0</v>
      </c>
      <c r="BH625" s="200">
        <f>IF(N625="sníž. přenesená",J625,0)</f>
        <v>0</v>
      </c>
      <c r="BI625" s="200">
        <f>IF(N625="nulová",J625,0)</f>
        <v>0</v>
      </c>
      <c r="BJ625" s="18" t="s">
        <v>80</v>
      </c>
      <c r="BK625" s="200">
        <f>ROUND(I625*H625,2)</f>
        <v>0</v>
      </c>
      <c r="BL625" s="18" t="s">
        <v>127</v>
      </c>
      <c r="BM625" s="199" t="s">
        <v>661</v>
      </c>
    </row>
    <row r="626" spans="1:47" s="2" customFormat="1" ht="78">
      <c r="A626" s="35"/>
      <c r="B626" s="36"/>
      <c r="C626" s="37"/>
      <c r="D626" s="201" t="s">
        <v>129</v>
      </c>
      <c r="E626" s="37"/>
      <c r="F626" s="202" t="s">
        <v>662</v>
      </c>
      <c r="G626" s="37"/>
      <c r="H626" s="37"/>
      <c r="I626" s="109"/>
      <c r="J626" s="37"/>
      <c r="K626" s="37"/>
      <c r="L626" s="40"/>
      <c r="M626" s="203"/>
      <c r="N626" s="204"/>
      <c r="O626" s="65"/>
      <c r="P626" s="65"/>
      <c r="Q626" s="65"/>
      <c r="R626" s="65"/>
      <c r="S626" s="65"/>
      <c r="T626" s="66"/>
      <c r="U626" s="35"/>
      <c r="V626" s="35"/>
      <c r="W626" s="35"/>
      <c r="X626" s="35"/>
      <c r="Y626" s="35"/>
      <c r="Z626" s="35"/>
      <c r="AA626" s="35"/>
      <c r="AB626" s="35"/>
      <c r="AC626" s="35"/>
      <c r="AD626" s="35"/>
      <c r="AE626" s="35"/>
      <c r="AT626" s="18" t="s">
        <v>129</v>
      </c>
      <c r="AU626" s="18" t="s">
        <v>83</v>
      </c>
    </row>
    <row r="627" spans="2:51" s="14" customFormat="1" ht="11.25">
      <c r="B627" s="215"/>
      <c r="C627" s="216"/>
      <c r="D627" s="201" t="s">
        <v>131</v>
      </c>
      <c r="E627" s="217" t="s">
        <v>19</v>
      </c>
      <c r="F627" s="218" t="s">
        <v>663</v>
      </c>
      <c r="G627" s="216"/>
      <c r="H627" s="219">
        <v>5580</v>
      </c>
      <c r="I627" s="220"/>
      <c r="J627" s="216"/>
      <c r="K627" s="216"/>
      <c r="L627" s="221"/>
      <c r="M627" s="222"/>
      <c r="N627" s="223"/>
      <c r="O627" s="223"/>
      <c r="P627" s="223"/>
      <c r="Q627" s="223"/>
      <c r="R627" s="223"/>
      <c r="S627" s="223"/>
      <c r="T627" s="224"/>
      <c r="AT627" s="225" t="s">
        <v>131</v>
      </c>
      <c r="AU627" s="225" t="s">
        <v>83</v>
      </c>
      <c r="AV627" s="14" t="s">
        <v>83</v>
      </c>
      <c r="AW627" s="14" t="s">
        <v>33</v>
      </c>
      <c r="AX627" s="14" t="s">
        <v>72</v>
      </c>
      <c r="AY627" s="225" t="s">
        <v>120</v>
      </c>
    </row>
    <row r="628" spans="2:51" s="14" customFormat="1" ht="11.25">
      <c r="B628" s="215"/>
      <c r="C628" s="216"/>
      <c r="D628" s="201" t="s">
        <v>131</v>
      </c>
      <c r="E628" s="217" t="s">
        <v>19</v>
      </c>
      <c r="F628" s="218" t="s">
        <v>664</v>
      </c>
      <c r="G628" s="216"/>
      <c r="H628" s="219">
        <v>17</v>
      </c>
      <c r="I628" s="220"/>
      <c r="J628" s="216"/>
      <c r="K628" s="216"/>
      <c r="L628" s="221"/>
      <c r="M628" s="222"/>
      <c r="N628" s="223"/>
      <c r="O628" s="223"/>
      <c r="P628" s="223"/>
      <c r="Q628" s="223"/>
      <c r="R628" s="223"/>
      <c r="S628" s="223"/>
      <c r="T628" s="224"/>
      <c r="AT628" s="225" t="s">
        <v>131</v>
      </c>
      <c r="AU628" s="225" t="s">
        <v>83</v>
      </c>
      <c r="AV628" s="14" t="s">
        <v>83</v>
      </c>
      <c r="AW628" s="14" t="s">
        <v>33</v>
      </c>
      <c r="AX628" s="14" t="s">
        <v>72</v>
      </c>
      <c r="AY628" s="225" t="s">
        <v>120</v>
      </c>
    </row>
    <row r="629" spans="2:51" s="14" customFormat="1" ht="11.25">
      <c r="B629" s="215"/>
      <c r="C629" s="216"/>
      <c r="D629" s="201" t="s">
        <v>131</v>
      </c>
      <c r="E629" s="217" t="s">
        <v>19</v>
      </c>
      <c r="F629" s="218" t="s">
        <v>665</v>
      </c>
      <c r="G629" s="216"/>
      <c r="H629" s="219">
        <v>1360</v>
      </c>
      <c r="I629" s="220"/>
      <c r="J629" s="216"/>
      <c r="K629" s="216"/>
      <c r="L629" s="221"/>
      <c r="M629" s="222"/>
      <c r="N629" s="223"/>
      <c r="O629" s="223"/>
      <c r="P629" s="223"/>
      <c r="Q629" s="223"/>
      <c r="R629" s="223"/>
      <c r="S629" s="223"/>
      <c r="T629" s="224"/>
      <c r="AT629" s="225" t="s">
        <v>131</v>
      </c>
      <c r="AU629" s="225" t="s">
        <v>83</v>
      </c>
      <c r="AV629" s="14" t="s">
        <v>83</v>
      </c>
      <c r="AW629" s="14" t="s">
        <v>33</v>
      </c>
      <c r="AX629" s="14" t="s">
        <v>72</v>
      </c>
      <c r="AY629" s="225" t="s">
        <v>120</v>
      </c>
    </row>
    <row r="630" spans="2:51" s="14" customFormat="1" ht="11.25">
      <c r="B630" s="215"/>
      <c r="C630" s="216"/>
      <c r="D630" s="201" t="s">
        <v>131</v>
      </c>
      <c r="E630" s="217" t="s">
        <v>19</v>
      </c>
      <c r="F630" s="218" t="s">
        <v>666</v>
      </c>
      <c r="G630" s="216"/>
      <c r="H630" s="219">
        <v>4.5</v>
      </c>
      <c r="I630" s="220"/>
      <c r="J630" s="216"/>
      <c r="K630" s="216"/>
      <c r="L630" s="221"/>
      <c r="M630" s="222"/>
      <c r="N630" s="223"/>
      <c r="O630" s="223"/>
      <c r="P630" s="223"/>
      <c r="Q630" s="223"/>
      <c r="R630" s="223"/>
      <c r="S630" s="223"/>
      <c r="T630" s="224"/>
      <c r="AT630" s="225" t="s">
        <v>131</v>
      </c>
      <c r="AU630" s="225" t="s">
        <v>83</v>
      </c>
      <c r="AV630" s="14" t="s">
        <v>83</v>
      </c>
      <c r="AW630" s="14" t="s">
        <v>33</v>
      </c>
      <c r="AX630" s="14" t="s">
        <v>72</v>
      </c>
      <c r="AY630" s="225" t="s">
        <v>120</v>
      </c>
    </row>
    <row r="631" spans="2:51" s="15" customFormat="1" ht="11.25">
      <c r="B631" s="226"/>
      <c r="C631" s="227"/>
      <c r="D631" s="201" t="s">
        <v>131</v>
      </c>
      <c r="E631" s="228" t="s">
        <v>19</v>
      </c>
      <c r="F631" s="229" t="s">
        <v>136</v>
      </c>
      <c r="G631" s="227"/>
      <c r="H631" s="230">
        <v>6961.5</v>
      </c>
      <c r="I631" s="231"/>
      <c r="J631" s="227"/>
      <c r="K631" s="227"/>
      <c r="L631" s="232"/>
      <c r="M631" s="233"/>
      <c r="N631" s="234"/>
      <c r="O631" s="234"/>
      <c r="P631" s="234"/>
      <c r="Q631" s="234"/>
      <c r="R631" s="234"/>
      <c r="S631" s="234"/>
      <c r="T631" s="235"/>
      <c r="AT631" s="236" t="s">
        <v>131</v>
      </c>
      <c r="AU631" s="236" t="s">
        <v>83</v>
      </c>
      <c r="AV631" s="15" t="s">
        <v>127</v>
      </c>
      <c r="AW631" s="15" t="s">
        <v>33</v>
      </c>
      <c r="AX631" s="15" t="s">
        <v>80</v>
      </c>
      <c r="AY631" s="236" t="s">
        <v>120</v>
      </c>
    </row>
    <row r="632" spans="1:65" s="2" customFormat="1" ht="21.75" customHeight="1">
      <c r="A632" s="35"/>
      <c r="B632" s="36"/>
      <c r="C632" s="188" t="s">
        <v>667</v>
      </c>
      <c r="D632" s="188" t="s">
        <v>122</v>
      </c>
      <c r="E632" s="189" t="s">
        <v>668</v>
      </c>
      <c r="F632" s="190" t="s">
        <v>669</v>
      </c>
      <c r="G632" s="191" t="s">
        <v>235</v>
      </c>
      <c r="H632" s="192">
        <v>86367.5</v>
      </c>
      <c r="I632" s="193"/>
      <c r="J632" s="194">
        <f>ROUND(I632*H632,2)</f>
        <v>0</v>
      </c>
      <c r="K632" s="190" t="s">
        <v>126</v>
      </c>
      <c r="L632" s="40"/>
      <c r="M632" s="195" t="s">
        <v>19</v>
      </c>
      <c r="N632" s="196" t="s">
        <v>43</v>
      </c>
      <c r="O632" s="65"/>
      <c r="P632" s="197">
        <f>O632*H632</f>
        <v>0</v>
      </c>
      <c r="Q632" s="197">
        <v>0</v>
      </c>
      <c r="R632" s="197">
        <f>Q632*H632</f>
        <v>0</v>
      </c>
      <c r="S632" s="197">
        <v>0</v>
      </c>
      <c r="T632" s="198">
        <f>S632*H632</f>
        <v>0</v>
      </c>
      <c r="U632" s="35"/>
      <c r="V632" s="35"/>
      <c r="W632" s="35"/>
      <c r="X632" s="35"/>
      <c r="Y632" s="35"/>
      <c r="Z632" s="35"/>
      <c r="AA632" s="35"/>
      <c r="AB632" s="35"/>
      <c r="AC632" s="35"/>
      <c r="AD632" s="35"/>
      <c r="AE632" s="35"/>
      <c r="AR632" s="199" t="s">
        <v>127</v>
      </c>
      <c r="AT632" s="199" t="s">
        <v>122</v>
      </c>
      <c r="AU632" s="199" t="s">
        <v>83</v>
      </c>
      <c r="AY632" s="18" t="s">
        <v>120</v>
      </c>
      <c r="BE632" s="200">
        <f>IF(N632="základní",J632,0)</f>
        <v>0</v>
      </c>
      <c r="BF632" s="200">
        <f>IF(N632="snížená",J632,0)</f>
        <v>0</v>
      </c>
      <c r="BG632" s="200">
        <f>IF(N632="zákl. přenesená",J632,0)</f>
        <v>0</v>
      </c>
      <c r="BH632" s="200">
        <f>IF(N632="sníž. přenesená",J632,0)</f>
        <v>0</v>
      </c>
      <c r="BI632" s="200">
        <f>IF(N632="nulová",J632,0)</f>
        <v>0</v>
      </c>
      <c r="BJ632" s="18" t="s">
        <v>80</v>
      </c>
      <c r="BK632" s="200">
        <f>ROUND(I632*H632,2)</f>
        <v>0</v>
      </c>
      <c r="BL632" s="18" t="s">
        <v>127</v>
      </c>
      <c r="BM632" s="199" t="s">
        <v>670</v>
      </c>
    </row>
    <row r="633" spans="1:47" s="2" customFormat="1" ht="78">
      <c r="A633" s="35"/>
      <c r="B633" s="36"/>
      <c r="C633" s="37"/>
      <c r="D633" s="201" t="s">
        <v>129</v>
      </c>
      <c r="E633" s="37"/>
      <c r="F633" s="202" t="s">
        <v>662</v>
      </c>
      <c r="G633" s="37"/>
      <c r="H633" s="37"/>
      <c r="I633" s="109"/>
      <c r="J633" s="37"/>
      <c r="K633" s="37"/>
      <c r="L633" s="40"/>
      <c r="M633" s="203"/>
      <c r="N633" s="204"/>
      <c r="O633" s="65"/>
      <c r="P633" s="65"/>
      <c r="Q633" s="65"/>
      <c r="R633" s="65"/>
      <c r="S633" s="65"/>
      <c r="T633" s="66"/>
      <c r="U633" s="35"/>
      <c r="V633" s="35"/>
      <c r="W633" s="35"/>
      <c r="X633" s="35"/>
      <c r="Y633" s="35"/>
      <c r="Z633" s="35"/>
      <c r="AA633" s="35"/>
      <c r="AB633" s="35"/>
      <c r="AC633" s="35"/>
      <c r="AD633" s="35"/>
      <c r="AE633" s="35"/>
      <c r="AT633" s="18" t="s">
        <v>129</v>
      </c>
      <c r="AU633" s="18" t="s">
        <v>83</v>
      </c>
    </row>
    <row r="634" spans="2:51" s="14" customFormat="1" ht="11.25">
      <c r="B634" s="215"/>
      <c r="C634" s="216"/>
      <c r="D634" s="201" t="s">
        <v>131</v>
      </c>
      <c r="E634" s="217" t="s">
        <v>19</v>
      </c>
      <c r="F634" s="218" t="s">
        <v>671</v>
      </c>
      <c r="G634" s="216"/>
      <c r="H634" s="219">
        <v>5000</v>
      </c>
      <c r="I634" s="220"/>
      <c r="J634" s="216"/>
      <c r="K634" s="216"/>
      <c r="L634" s="221"/>
      <c r="M634" s="222"/>
      <c r="N634" s="223"/>
      <c r="O634" s="223"/>
      <c r="P634" s="223"/>
      <c r="Q634" s="223"/>
      <c r="R634" s="223"/>
      <c r="S634" s="223"/>
      <c r="T634" s="224"/>
      <c r="AT634" s="225" t="s">
        <v>131</v>
      </c>
      <c r="AU634" s="225" t="s">
        <v>83</v>
      </c>
      <c r="AV634" s="14" t="s">
        <v>83</v>
      </c>
      <c r="AW634" s="14" t="s">
        <v>33</v>
      </c>
      <c r="AX634" s="14" t="s">
        <v>72</v>
      </c>
      <c r="AY634" s="225" t="s">
        <v>120</v>
      </c>
    </row>
    <row r="635" spans="2:51" s="13" customFormat="1" ht="11.25">
      <c r="B635" s="205"/>
      <c r="C635" s="206"/>
      <c r="D635" s="201" t="s">
        <v>131</v>
      </c>
      <c r="E635" s="207" t="s">
        <v>19</v>
      </c>
      <c r="F635" s="208" t="s">
        <v>672</v>
      </c>
      <c r="G635" s="206"/>
      <c r="H635" s="207" t="s">
        <v>19</v>
      </c>
      <c r="I635" s="209"/>
      <c r="J635" s="206"/>
      <c r="K635" s="206"/>
      <c r="L635" s="210"/>
      <c r="M635" s="211"/>
      <c r="N635" s="212"/>
      <c r="O635" s="212"/>
      <c r="P635" s="212"/>
      <c r="Q635" s="212"/>
      <c r="R635" s="212"/>
      <c r="S635" s="212"/>
      <c r="T635" s="213"/>
      <c r="AT635" s="214" t="s">
        <v>131</v>
      </c>
      <c r="AU635" s="214" t="s">
        <v>83</v>
      </c>
      <c r="AV635" s="13" t="s">
        <v>80</v>
      </c>
      <c r="AW635" s="13" t="s">
        <v>33</v>
      </c>
      <c r="AX635" s="13" t="s">
        <v>72</v>
      </c>
      <c r="AY635" s="214" t="s">
        <v>120</v>
      </c>
    </row>
    <row r="636" spans="2:51" s="14" customFormat="1" ht="11.25">
      <c r="B636" s="215"/>
      <c r="C636" s="216"/>
      <c r="D636" s="201" t="s">
        <v>131</v>
      </c>
      <c r="E636" s="217" t="s">
        <v>19</v>
      </c>
      <c r="F636" s="218" t="s">
        <v>673</v>
      </c>
      <c r="G636" s="216"/>
      <c r="H636" s="219">
        <v>71360</v>
      </c>
      <c r="I636" s="220"/>
      <c r="J636" s="216"/>
      <c r="K636" s="216"/>
      <c r="L636" s="221"/>
      <c r="M636" s="222"/>
      <c r="N636" s="223"/>
      <c r="O636" s="223"/>
      <c r="P636" s="223"/>
      <c r="Q636" s="223"/>
      <c r="R636" s="223"/>
      <c r="S636" s="223"/>
      <c r="T636" s="224"/>
      <c r="AT636" s="225" t="s">
        <v>131</v>
      </c>
      <c r="AU636" s="225" t="s">
        <v>83</v>
      </c>
      <c r="AV636" s="14" t="s">
        <v>83</v>
      </c>
      <c r="AW636" s="14" t="s">
        <v>33</v>
      </c>
      <c r="AX636" s="14" t="s">
        <v>72</v>
      </c>
      <c r="AY636" s="225" t="s">
        <v>120</v>
      </c>
    </row>
    <row r="637" spans="2:51" s="13" customFormat="1" ht="11.25">
      <c r="B637" s="205"/>
      <c r="C637" s="206"/>
      <c r="D637" s="201" t="s">
        <v>131</v>
      </c>
      <c r="E637" s="207" t="s">
        <v>19</v>
      </c>
      <c r="F637" s="208" t="s">
        <v>674</v>
      </c>
      <c r="G637" s="206"/>
      <c r="H637" s="207" t="s">
        <v>19</v>
      </c>
      <c r="I637" s="209"/>
      <c r="J637" s="206"/>
      <c r="K637" s="206"/>
      <c r="L637" s="210"/>
      <c r="M637" s="211"/>
      <c r="N637" s="212"/>
      <c r="O637" s="212"/>
      <c r="P637" s="212"/>
      <c r="Q637" s="212"/>
      <c r="R637" s="212"/>
      <c r="S637" s="212"/>
      <c r="T637" s="213"/>
      <c r="AT637" s="214" t="s">
        <v>131</v>
      </c>
      <c r="AU637" s="214" t="s">
        <v>83</v>
      </c>
      <c r="AV637" s="13" t="s">
        <v>80</v>
      </c>
      <c r="AW637" s="13" t="s">
        <v>33</v>
      </c>
      <c r="AX637" s="13" t="s">
        <v>72</v>
      </c>
      <c r="AY637" s="214" t="s">
        <v>120</v>
      </c>
    </row>
    <row r="638" spans="2:51" s="13" customFormat="1" ht="11.25">
      <c r="B638" s="205"/>
      <c r="C638" s="206"/>
      <c r="D638" s="201" t="s">
        <v>131</v>
      </c>
      <c r="E638" s="207" t="s">
        <v>19</v>
      </c>
      <c r="F638" s="208" t="s">
        <v>675</v>
      </c>
      <c r="G638" s="206"/>
      <c r="H638" s="207" t="s">
        <v>19</v>
      </c>
      <c r="I638" s="209"/>
      <c r="J638" s="206"/>
      <c r="K638" s="206"/>
      <c r="L638" s="210"/>
      <c r="M638" s="211"/>
      <c r="N638" s="212"/>
      <c r="O638" s="212"/>
      <c r="P638" s="212"/>
      <c r="Q638" s="212"/>
      <c r="R638" s="212"/>
      <c r="S638" s="212"/>
      <c r="T638" s="213"/>
      <c r="AT638" s="214" t="s">
        <v>131</v>
      </c>
      <c r="AU638" s="214" t="s">
        <v>83</v>
      </c>
      <c r="AV638" s="13" t="s">
        <v>80</v>
      </c>
      <c r="AW638" s="13" t="s">
        <v>33</v>
      </c>
      <c r="AX638" s="13" t="s">
        <v>72</v>
      </c>
      <c r="AY638" s="214" t="s">
        <v>120</v>
      </c>
    </row>
    <row r="639" spans="2:51" s="14" customFormat="1" ht="11.25">
      <c r="B639" s="215"/>
      <c r="C639" s="216"/>
      <c r="D639" s="201" t="s">
        <v>131</v>
      </c>
      <c r="E639" s="217" t="s">
        <v>19</v>
      </c>
      <c r="F639" s="218" t="s">
        <v>676</v>
      </c>
      <c r="G639" s="216"/>
      <c r="H639" s="219">
        <v>85</v>
      </c>
      <c r="I639" s="220"/>
      <c r="J639" s="216"/>
      <c r="K639" s="216"/>
      <c r="L639" s="221"/>
      <c r="M639" s="222"/>
      <c r="N639" s="223"/>
      <c r="O639" s="223"/>
      <c r="P639" s="223"/>
      <c r="Q639" s="223"/>
      <c r="R639" s="223"/>
      <c r="S639" s="223"/>
      <c r="T639" s="224"/>
      <c r="AT639" s="225" t="s">
        <v>131</v>
      </c>
      <c r="AU639" s="225" t="s">
        <v>83</v>
      </c>
      <c r="AV639" s="14" t="s">
        <v>83</v>
      </c>
      <c r="AW639" s="14" t="s">
        <v>33</v>
      </c>
      <c r="AX639" s="14" t="s">
        <v>72</v>
      </c>
      <c r="AY639" s="225" t="s">
        <v>120</v>
      </c>
    </row>
    <row r="640" spans="2:51" s="14" customFormat="1" ht="11.25">
      <c r="B640" s="215"/>
      <c r="C640" s="216"/>
      <c r="D640" s="201" t="s">
        <v>131</v>
      </c>
      <c r="E640" s="217" t="s">
        <v>19</v>
      </c>
      <c r="F640" s="218" t="s">
        <v>677</v>
      </c>
      <c r="G640" s="216"/>
      <c r="H640" s="219">
        <v>6800</v>
      </c>
      <c r="I640" s="220"/>
      <c r="J640" s="216"/>
      <c r="K640" s="216"/>
      <c r="L640" s="221"/>
      <c r="M640" s="222"/>
      <c r="N640" s="223"/>
      <c r="O640" s="223"/>
      <c r="P640" s="223"/>
      <c r="Q640" s="223"/>
      <c r="R640" s="223"/>
      <c r="S640" s="223"/>
      <c r="T640" s="224"/>
      <c r="AT640" s="225" t="s">
        <v>131</v>
      </c>
      <c r="AU640" s="225" t="s">
        <v>83</v>
      </c>
      <c r="AV640" s="14" t="s">
        <v>83</v>
      </c>
      <c r="AW640" s="14" t="s">
        <v>33</v>
      </c>
      <c r="AX640" s="14" t="s">
        <v>72</v>
      </c>
      <c r="AY640" s="225" t="s">
        <v>120</v>
      </c>
    </row>
    <row r="641" spans="2:51" s="14" customFormat="1" ht="11.25">
      <c r="B641" s="215"/>
      <c r="C641" s="216"/>
      <c r="D641" s="201" t="s">
        <v>131</v>
      </c>
      <c r="E641" s="217" t="s">
        <v>19</v>
      </c>
      <c r="F641" s="218" t="s">
        <v>678</v>
      </c>
      <c r="G641" s="216"/>
      <c r="H641" s="219">
        <v>22.5</v>
      </c>
      <c r="I641" s="220"/>
      <c r="J641" s="216"/>
      <c r="K641" s="216"/>
      <c r="L641" s="221"/>
      <c r="M641" s="222"/>
      <c r="N641" s="223"/>
      <c r="O641" s="223"/>
      <c r="P641" s="223"/>
      <c r="Q641" s="223"/>
      <c r="R641" s="223"/>
      <c r="S641" s="223"/>
      <c r="T641" s="224"/>
      <c r="AT641" s="225" t="s">
        <v>131</v>
      </c>
      <c r="AU641" s="225" t="s">
        <v>83</v>
      </c>
      <c r="AV641" s="14" t="s">
        <v>83</v>
      </c>
      <c r="AW641" s="14" t="s">
        <v>33</v>
      </c>
      <c r="AX641" s="14" t="s">
        <v>72</v>
      </c>
      <c r="AY641" s="225" t="s">
        <v>120</v>
      </c>
    </row>
    <row r="642" spans="2:51" s="14" customFormat="1" ht="11.25">
      <c r="B642" s="215"/>
      <c r="C642" s="216"/>
      <c r="D642" s="201" t="s">
        <v>131</v>
      </c>
      <c r="E642" s="217" t="s">
        <v>19</v>
      </c>
      <c r="F642" s="218" t="s">
        <v>679</v>
      </c>
      <c r="G642" s="216"/>
      <c r="H642" s="219">
        <v>3100</v>
      </c>
      <c r="I642" s="220"/>
      <c r="J642" s="216"/>
      <c r="K642" s="216"/>
      <c r="L642" s="221"/>
      <c r="M642" s="222"/>
      <c r="N642" s="223"/>
      <c r="O642" s="223"/>
      <c r="P642" s="223"/>
      <c r="Q642" s="223"/>
      <c r="R642" s="223"/>
      <c r="S642" s="223"/>
      <c r="T642" s="224"/>
      <c r="AT642" s="225" t="s">
        <v>131</v>
      </c>
      <c r="AU642" s="225" t="s">
        <v>83</v>
      </c>
      <c r="AV642" s="14" t="s">
        <v>83</v>
      </c>
      <c r="AW642" s="14" t="s">
        <v>33</v>
      </c>
      <c r="AX642" s="14" t="s">
        <v>72</v>
      </c>
      <c r="AY642" s="225" t="s">
        <v>120</v>
      </c>
    </row>
    <row r="643" spans="2:51" s="15" customFormat="1" ht="11.25">
      <c r="B643" s="226"/>
      <c r="C643" s="227"/>
      <c r="D643" s="201" t="s">
        <v>131</v>
      </c>
      <c r="E643" s="228" t="s">
        <v>19</v>
      </c>
      <c r="F643" s="229" t="s">
        <v>136</v>
      </c>
      <c r="G643" s="227"/>
      <c r="H643" s="230">
        <v>86367.5</v>
      </c>
      <c r="I643" s="231"/>
      <c r="J643" s="227"/>
      <c r="K643" s="227"/>
      <c r="L643" s="232"/>
      <c r="M643" s="233"/>
      <c r="N643" s="234"/>
      <c r="O643" s="234"/>
      <c r="P643" s="234"/>
      <c r="Q643" s="234"/>
      <c r="R643" s="234"/>
      <c r="S643" s="234"/>
      <c r="T643" s="235"/>
      <c r="AT643" s="236" t="s">
        <v>131</v>
      </c>
      <c r="AU643" s="236" t="s">
        <v>83</v>
      </c>
      <c r="AV643" s="15" t="s">
        <v>127</v>
      </c>
      <c r="AW643" s="15" t="s">
        <v>33</v>
      </c>
      <c r="AX643" s="15" t="s">
        <v>80</v>
      </c>
      <c r="AY643" s="236" t="s">
        <v>120</v>
      </c>
    </row>
    <row r="644" spans="1:65" s="2" customFormat="1" ht="21.75" customHeight="1">
      <c r="A644" s="35"/>
      <c r="B644" s="36"/>
      <c r="C644" s="188" t="s">
        <v>680</v>
      </c>
      <c r="D644" s="188" t="s">
        <v>122</v>
      </c>
      <c r="E644" s="189" t="s">
        <v>681</v>
      </c>
      <c r="F644" s="190" t="s">
        <v>682</v>
      </c>
      <c r="G644" s="191" t="s">
        <v>235</v>
      </c>
      <c r="H644" s="192">
        <v>6.1</v>
      </c>
      <c r="I644" s="193"/>
      <c r="J644" s="194">
        <f>ROUND(I644*H644,2)</f>
        <v>0</v>
      </c>
      <c r="K644" s="190" t="s">
        <v>126</v>
      </c>
      <c r="L644" s="40"/>
      <c r="M644" s="195" t="s">
        <v>19</v>
      </c>
      <c r="N644" s="196" t="s">
        <v>43</v>
      </c>
      <c r="O644" s="65"/>
      <c r="P644" s="197">
        <f>O644*H644</f>
        <v>0</v>
      </c>
      <c r="Q644" s="197">
        <v>0</v>
      </c>
      <c r="R644" s="197">
        <f>Q644*H644</f>
        <v>0</v>
      </c>
      <c r="S644" s="197">
        <v>0</v>
      </c>
      <c r="T644" s="198">
        <f>S644*H644</f>
        <v>0</v>
      </c>
      <c r="U644" s="35"/>
      <c r="V644" s="35"/>
      <c r="W644" s="35"/>
      <c r="X644" s="35"/>
      <c r="Y644" s="35"/>
      <c r="Z644" s="35"/>
      <c r="AA644" s="35"/>
      <c r="AB644" s="35"/>
      <c r="AC644" s="35"/>
      <c r="AD644" s="35"/>
      <c r="AE644" s="35"/>
      <c r="AR644" s="199" t="s">
        <v>127</v>
      </c>
      <c r="AT644" s="199" t="s">
        <v>122</v>
      </c>
      <c r="AU644" s="199" t="s">
        <v>83</v>
      </c>
      <c r="AY644" s="18" t="s">
        <v>120</v>
      </c>
      <c r="BE644" s="200">
        <f>IF(N644="základní",J644,0)</f>
        <v>0</v>
      </c>
      <c r="BF644" s="200">
        <f>IF(N644="snížená",J644,0)</f>
        <v>0</v>
      </c>
      <c r="BG644" s="200">
        <f>IF(N644="zákl. přenesená",J644,0)</f>
        <v>0</v>
      </c>
      <c r="BH644" s="200">
        <f>IF(N644="sníž. přenesená",J644,0)</f>
        <v>0</v>
      </c>
      <c r="BI644" s="200">
        <f>IF(N644="nulová",J644,0)</f>
        <v>0</v>
      </c>
      <c r="BJ644" s="18" t="s">
        <v>80</v>
      </c>
      <c r="BK644" s="200">
        <f>ROUND(I644*H644,2)</f>
        <v>0</v>
      </c>
      <c r="BL644" s="18" t="s">
        <v>127</v>
      </c>
      <c r="BM644" s="199" t="s">
        <v>683</v>
      </c>
    </row>
    <row r="645" spans="1:47" s="2" customFormat="1" ht="78">
      <c r="A645" s="35"/>
      <c r="B645" s="36"/>
      <c r="C645" s="37"/>
      <c r="D645" s="201" t="s">
        <v>129</v>
      </c>
      <c r="E645" s="37"/>
      <c r="F645" s="202" t="s">
        <v>662</v>
      </c>
      <c r="G645" s="37"/>
      <c r="H645" s="37"/>
      <c r="I645" s="109"/>
      <c r="J645" s="37"/>
      <c r="K645" s="37"/>
      <c r="L645" s="40"/>
      <c r="M645" s="203"/>
      <c r="N645" s="204"/>
      <c r="O645" s="65"/>
      <c r="P645" s="65"/>
      <c r="Q645" s="65"/>
      <c r="R645" s="65"/>
      <c r="S645" s="65"/>
      <c r="T645" s="66"/>
      <c r="U645" s="35"/>
      <c r="V645" s="35"/>
      <c r="W645" s="35"/>
      <c r="X645" s="35"/>
      <c r="Y645" s="35"/>
      <c r="Z645" s="35"/>
      <c r="AA645" s="35"/>
      <c r="AB645" s="35"/>
      <c r="AC645" s="35"/>
      <c r="AD645" s="35"/>
      <c r="AE645" s="35"/>
      <c r="AT645" s="18" t="s">
        <v>129</v>
      </c>
      <c r="AU645" s="18" t="s">
        <v>83</v>
      </c>
    </row>
    <row r="646" spans="2:51" s="14" customFormat="1" ht="11.25">
      <c r="B646" s="215"/>
      <c r="C646" s="216"/>
      <c r="D646" s="201" t="s">
        <v>131</v>
      </c>
      <c r="E646" s="217" t="s">
        <v>19</v>
      </c>
      <c r="F646" s="218" t="s">
        <v>684</v>
      </c>
      <c r="G646" s="216"/>
      <c r="H646" s="219">
        <v>6.1</v>
      </c>
      <c r="I646" s="220"/>
      <c r="J646" s="216"/>
      <c r="K646" s="216"/>
      <c r="L646" s="221"/>
      <c r="M646" s="222"/>
      <c r="N646" s="223"/>
      <c r="O646" s="223"/>
      <c r="P646" s="223"/>
      <c r="Q646" s="223"/>
      <c r="R646" s="223"/>
      <c r="S646" s="223"/>
      <c r="T646" s="224"/>
      <c r="AT646" s="225" t="s">
        <v>131</v>
      </c>
      <c r="AU646" s="225" t="s">
        <v>83</v>
      </c>
      <c r="AV646" s="14" t="s">
        <v>83</v>
      </c>
      <c r="AW646" s="14" t="s">
        <v>33</v>
      </c>
      <c r="AX646" s="14" t="s">
        <v>80</v>
      </c>
      <c r="AY646" s="225" t="s">
        <v>120</v>
      </c>
    </row>
    <row r="647" spans="1:65" s="2" customFormat="1" ht="21.75" customHeight="1">
      <c r="A647" s="35"/>
      <c r="B647" s="36"/>
      <c r="C647" s="188" t="s">
        <v>685</v>
      </c>
      <c r="D647" s="188" t="s">
        <v>122</v>
      </c>
      <c r="E647" s="189" t="s">
        <v>686</v>
      </c>
      <c r="F647" s="190" t="s">
        <v>669</v>
      </c>
      <c r="G647" s="191" t="s">
        <v>235</v>
      </c>
      <c r="H647" s="192">
        <v>24.4</v>
      </c>
      <c r="I647" s="193"/>
      <c r="J647" s="194">
        <f>ROUND(I647*H647,2)</f>
        <v>0</v>
      </c>
      <c r="K647" s="190" t="s">
        <v>126</v>
      </c>
      <c r="L647" s="40"/>
      <c r="M647" s="195" t="s">
        <v>19</v>
      </c>
      <c r="N647" s="196" t="s">
        <v>43</v>
      </c>
      <c r="O647" s="65"/>
      <c r="P647" s="197">
        <f>O647*H647</f>
        <v>0</v>
      </c>
      <c r="Q647" s="197">
        <v>0</v>
      </c>
      <c r="R647" s="197">
        <f>Q647*H647</f>
        <v>0</v>
      </c>
      <c r="S647" s="197">
        <v>0</v>
      </c>
      <c r="T647" s="198">
        <f>S647*H647</f>
        <v>0</v>
      </c>
      <c r="U647" s="35"/>
      <c r="V647" s="35"/>
      <c r="W647" s="35"/>
      <c r="X647" s="35"/>
      <c r="Y647" s="35"/>
      <c r="Z647" s="35"/>
      <c r="AA647" s="35"/>
      <c r="AB647" s="35"/>
      <c r="AC647" s="35"/>
      <c r="AD647" s="35"/>
      <c r="AE647" s="35"/>
      <c r="AR647" s="199" t="s">
        <v>127</v>
      </c>
      <c r="AT647" s="199" t="s">
        <v>122</v>
      </c>
      <c r="AU647" s="199" t="s">
        <v>83</v>
      </c>
      <c r="AY647" s="18" t="s">
        <v>120</v>
      </c>
      <c r="BE647" s="200">
        <f>IF(N647="základní",J647,0)</f>
        <v>0</v>
      </c>
      <c r="BF647" s="200">
        <f>IF(N647="snížená",J647,0)</f>
        <v>0</v>
      </c>
      <c r="BG647" s="200">
        <f>IF(N647="zákl. přenesená",J647,0)</f>
        <v>0</v>
      </c>
      <c r="BH647" s="200">
        <f>IF(N647="sníž. přenesená",J647,0)</f>
        <v>0</v>
      </c>
      <c r="BI647" s="200">
        <f>IF(N647="nulová",J647,0)</f>
        <v>0</v>
      </c>
      <c r="BJ647" s="18" t="s">
        <v>80</v>
      </c>
      <c r="BK647" s="200">
        <f>ROUND(I647*H647,2)</f>
        <v>0</v>
      </c>
      <c r="BL647" s="18" t="s">
        <v>127</v>
      </c>
      <c r="BM647" s="199" t="s">
        <v>687</v>
      </c>
    </row>
    <row r="648" spans="1:47" s="2" customFormat="1" ht="78">
      <c r="A648" s="35"/>
      <c r="B648" s="36"/>
      <c r="C648" s="37"/>
      <c r="D648" s="201" t="s">
        <v>129</v>
      </c>
      <c r="E648" s="37"/>
      <c r="F648" s="202" t="s">
        <v>662</v>
      </c>
      <c r="G648" s="37"/>
      <c r="H648" s="37"/>
      <c r="I648" s="109"/>
      <c r="J648" s="37"/>
      <c r="K648" s="37"/>
      <c r="L648" s="40"/>
      <c r="M648" s="203"/>
      <c r="N648" s="204"/>
      <c r="O648" s="65"/>
      <c r="P648" s="65"/>
      <c r="Q648" s="65"/>
      <c r="R648" s="65"/>
      <c r="S648" s="65"/>
      <c r="T648" s="66"/>
      <c r="U648" s="35"/>
      <c r="V648" s="35"/>
      <c r="W648" s="35"/>
      <c r="X648" s="35"/>
      <c r="Y648" s="35"/>
      <c r="Z648" s="35"/>
      <c r="AA648" s="35"/>
      <c r="AB648" s="35"/>
      <c r="AC648" s="35"/>
      <c r="AD648" s="35"/>
      <c r="AE648" s="35"/>
      <c r="AT648" s="18" t="s">
        <v>129</v>
      </c>
      <c r="AU648" s="18" t="s">
        <v>83</v>
      </c>
    </row>
    <row r="649" spans="2:51" s="14" customFormat="1" ht="11.25">
      <c r="B649" s="215"/>
      <c r="C649" s="216"/>
      <c r="D649" s="201" t="s">
        <v>131</v>
      </c>
      <c r="E649" s="217" t="s">
        <v>19</v>
      </c>
      <c r="F649" s="218" t="s">
        <v>688</v>
      </c>
      <c r="G649" s="216"/>
      <c r="H649" s="219">
        <v>24.4</v>
      </c>
      <c r="I649" s="220"/>
      <c r="J649" s="216"/>
      <c r="K649" s="216"/>
      <c r="L649" s="221"/>
      <c r="M649" s="222"/>
      <c r="N649" s="223"/>
      <c r="O649" s="223"/>
      <c r="P649" s="223"/>
      <c r="Q649" s="223"/>
      <c r="R649" s="223"/>
      <c r="S649" s="223"/>
      <c r="T649" s="224"/>
      <c r="AT649" s="225" t="s">
        <v>131</v>
      </c>
      <c r="AU649" s="225" t="s">
        <v>83</v>
      </c>
      <c r="AV649" s="14" t="s">
        <v>83</v>
      </c>
      <c r="AW649" s="14" t="s">
        <v>33</v>
      </c>
      <c r="AX649" s="14" t="s">
        <v>80</v>
      </c>
      <c r="AY649" s="225" t="s">
        <v>120</v>
      </c>
    </row>
    <row r="650" spans="2:51" s="13" customFormat="1" ht="11.25">
      <c r="B650" s="205"/>
      <c r="C650" s="206"/>
      <c r="D650" s="201" t="s">
        <v>131</v>
      </c>
      <c r="E650" s="207" t="s">
        <v>19</v>
      </c>
      <c r="F650" s="208" t="s">
        <v>221</v>
      </c>
      <c r="G650" s="206"/>
      <c r="H650" s="207" t="s">
        <v>19</v>
      </c>
      <c r="I650" s="209"/>
      <c r="J650" s="206"/>
      <c r="K650" s="206"/>
      <c r="L650" s="210"/>
      <c r="M650" s="211"/>
      <c r="N650" s="212"/>
      <c r="O650" s="212"/>
      <c r="P650" s="212"/>
      <c r="Q650" s="212"/>
      <c r="R650" s="212"/>
      <c r="S650" s="212"/>
      <c r="T650" s="213"/>
      <c r="AT650" s="214" t="s">
        <v>131</v>
      </c>
      <c r="AU650" s="214" t="s">
        <v>83</v>
      </c>
      <c r="AV650" s="13" t="s">
        <v>80</v>
      </c>
      <c r="AW650" s="13" t="s">
        <v>33</v>
      </c>
      <c r="AX650" s="13" t="s">
        <v>72</v>
      </c>
      <c r="AY650" s="214" t="s">
        <v>120</v>
      </c>
    </row>
    <row r="651" spans="1:65" s="2" customFormat="1" ht="21.75" customHeight="1">
      <c r="A651" s="35"/>
      <c r="B651" s="36"/>
      <c r="C651" s="188" t="s">
        <v>689</v>
      </c>
      <c r="D651" s="188" t="s">
        <v>122</v>
      </c>
      <c r="E651" s="189" t="s">
        <v>690</v>
      </c>
      <c r="F651" s="190" t="s">
        <v>691</v>
      </c>
      <c r="G651" s="191" t="s">
        <v>235</v>
      </c>
      <c r="H651" s="192">
        <v>61.7</v>
      </c>
      <c r="I651" s="193"/>
      <c r="J651" s="194">
        <f>ROUND(I651*H651,2)</f>
        <v>0</v>
      </c>
      <c r="K651" s="190" t="s">
        <v>126</v>
      </c>
      <c r="L651" s="40"/>
      <c r="M651" s="195" t="s">
        <v>19</v>
      </c>
      <c r="N651" s="196" t="s">
        <v>43</v>
      </c>
      <c r="O651" s="65"/>
      <c r="P651" s="197">
        <f>O651*H651</f>
        <v>0</v>
      </c>
      <c r="Q651" s="197">
        <v>0</v>
      </c>
      <c r="R651" s="197">
        <f>Q651*H651</f>
        <v>0</v>
      </c>
      <c r="S651" s="197">
        <v>0</v>
      </c>
      <c r="T651" s="198">
        <f>S651*H651</f>
        <v>0</v>
      </c>
      <c r="U651" s="35"/>
      <c r="V651" s="35"/>
      <c r="W651" s="35"/>
      <c r="X651" s="35"/>
      <c r="Y651" s="35"/>
      <c r="Z651" s="35"/>
      <c r="AA651" s="35"/>
      <c r="AB651" s="35"/>
      <c r="AC651" s="35"/>
      <c r="AD651" s="35"/>
      <c r="AE651" s="35"/>
      <c r="AR651" s="199" t="s">
        <v>127</v>
      </c>
      <c r="AT651" s="199" t="s">
        <v>122</v>
      </c>
      <c r="AU651" s="199" t="s">
        <v>83</v>
      </c>
      <c r="AY651" s="18" t="s">
        <v>120</v>
      </c>
      <c r="BE651" s="200">
        <f>IF(N651="základní",J651,0)</f>
        <v>0</v>
      </c>
      <c r="BF651" s="200">
        <f>IF(N651="snížená",J651,0)</f>
        <v>0</v>
      </c>
      <c r="BG651" s="200">
        <f>IF(N651="zákl. přenesená",J651,0)</f>
        <v>0</v>
      </c>
      <c r="BH651" s="200">
        <f>IF(N651="sníž. přenesená",J651,0)</f>
        <v>0</v>
      </c>
      <c r="BI651" s="200">
        <f>IF(N651="nulová",J651,0)</f>
        <v>0</v>
      </c>
      <c r="BJ651" s="18" t="s">
        <v>80</v>
      </c>
      <c r="BK651" s="200">
        <f>ROUND(I651*H651,2)</f>
        <v>0</v>
      </c>
      <c r="BL651" s="18" t="s">
        <v>127</v>
      </c>
      <c r="BM651" s="199" t="s">
        <v>692</v>
      </c>
    </row>
    <row r="652" spans="1:47" s="2" customFormat="1" ht="48.75">
      <c r="A652" s="35"/>
      <c r="B652" s="36"/>
      <c r="C652" s="37"/>
      <c r="D652" s="201" t="s">
        <v>129</v>
      </c>
      <c r="E652" s="37"/>
      <c r="F652" s="202" t="s">
        <v>693</v>
      </c>
      <c r="G652" s="37"/>
      <c r="H652" s="37"/>
      <c r="I652" s="109"/>
      <c r="J652" s="37"/>
      <c r="K652" s="37"/>
      <c r="L652" s="40"/>
      <c r="M652" s="203"/>
      <c r="N652" s="204"/>
      <c r="O652" s="65"/>
      <c r="P652" s="65"/>
      <c r="Q652" s="65"/>
      <c r="R652" s="65"/>
      <c r="S652" s="65"/>
      <c r="T652" s="66"/>
      <c r="U652" s="35"/>
      <c r="V652" s="35"/>
      <c r="W652" s="35"/>
      <c r="X652" s="35"/>
      <c r="Y652" s="35"/>
      <c r="Z652" s="35"/>
      <c r="AA652" s="35"/>
      <c r="AB652" s="35"/>
      <c r="AC652" s="35"/>
      <c r="AD652" s="35"/>
      <c r="AE652" s="35"/>
      <c r="AT652" s="18" t="s">
        <v>129</v>
      </c>
      <c r="AU652" s="18" t="s">
        <v>83</v>
      </c>
    </row>
    <row r="653" spans="2:51" s="14" customFormat="1" ht="11.25">
      <c r="B653" s="215"/>
      <c r="C653" s="216"/>
      <c r="D653" s="201" t="s">
        <v>131</v>
      </c>
      <c r="E653" s="217" t="s">
        <v>19</v>
      </c>
      <c r="F653" s="218" t="s">
        <v>694</v>
      </c>
      <c r="G653" s="216"/>
      <c r="H653" s="219">
        <v>61.7</v>
      </c>
      <c r="I653" s="220"/>
      <c r="J653" s="216"/>
      <c r="K653" s="216"/>
      <c r="L653" s="221"/>
      <c r="M653" s="222"/>
      <c r="N653" s="223"/>
      <c r="O653" s="223"/>
      <c r="P653" s="223"/>
      <c r="Q653" s="223"/>
      <c r="R653" s="223"/>
      <c r="S653" s="223"/>
      <c r="T653" s="224"/>
      <c r="AT653" s="225" t="s">
        <v>131</v>
      </c>
      <c r="AU653" s="225" t="s">
        <v>83</v>
      </c>
      <c r="AV653" s="14" t="s">
        <v>83</v>
      </c>
      <c r="AW653" s="14" t="s">
        <v>33</v>
      </c>
      <c r="AX653" s="14" t="s">
        <v>80</v>
      </c>
      <c r="AY653" s="225" t="s">
        <v>120</v>
      </c>
    </row>
    <row r="654" spans="1:65" s="2" customFormat="1" ht="21.75" customHeight="1">
      <c r="A654" s="35"/>
      <c r="B654" s="36"/>
      <c r="C654" s="188" t="s">
        <v>695</v>
      </c>
      <c r="D654" s="188" t="s">
        <v>122</v>
      </c>
      <c r="E654" s="189" t="s">
        <v>696</v>
      </c>
      <c r="F654" s="190" t="s">
        <v>697</v>
      </c>
      <c r="G654" s="191" t="s">
        <v>235</v>
      </c>
      <c r="H654" s="192">
        <v>246.8</v>
      </c>
      <c r="I654" s="193"/>
      <c r="J654" s="194">
        <f>ROUND(I654*H654,2)</f>
        <v>0</v>
      </c>
      <c r="K654" s="190" t="s">
        <v>126</v>
      </c>
      <c r="L654" s="40"/>
      <c r="M654" s="195" t="s">
        <v>19</v>
      </c>
      <c r="N654" s="196" t="s">
        <v>43</v>
      </c>
      <c r="O654" s="65"/>
      <c r="P654" s="197">
        <f>O654*H654</f>
        <v>0</v>
      </c>
      <c r="Q654" s="197">
        <v>0</v>
      </c>
      <c r="R654" s="197">
        <f>Q654*H654</f>
        <v>0</v>
      </c>
      <c r="S654" s="197">
        <v>0</v>
      </c>
      <c r="T654" s="198">
        <f>S654*H654</f>
        <v>0</v>
      </c>
      <c r="U654" s="35"/>
      <c r="V654" s="35"/>
      <c r="W654" s="35"/>
      <c r="X654" s="35"/>
      <c r="Y654" s="35"/>
      <c r="Z654" s="35"/>
      <c r="AA654" s="35"/>
      <c r="AB654" s="35"/>
      <c r="AC654" s="35"/>
      <c r="AD654" s="35"/>
      <c r="AE654" s="35"/>
      <c r="AR654" s="199" t="s">
        <v>127</v>
      </c>
      <c r="AT654" s="199" t="s">
        <v>122</v>
      </c>
      <c r="AU654" s="199" t="s">
        <v>83</v>
      </c>
      <c r="AY654" s="18" t="s">
        <v>120</v>
      </c>
      <c r="BE654" s="200">
        <f>IF(N654="základní",J654,0)</f>
        <v>0</v>
      </c>
      <c r="BF654" s="200">
        <f>IF(N654="snížená",J654,0)</f>
        <v>0</v>
      </c>
      <c r="BG654" s="200">
        <f>IF(N654="zákl. přenesená",J654,0)</f>
        <v>0</v>
      </c>
      <c r="BH654" s="200">
        <f>IF(N654="sníž. přenesená",J654,0)</f>
        <v>0</v>
      </c>
      <c r="BI654" s="200">
        <f>IF(N654="nulová",J654,0)</f>
        <v>0</v>
      </c>
      <c r="BJ654" s="18" t="s">
        <v>80</v>
      </c>
      <c r="BK654" s="200">
        <f>ROUND(I654*H654,2)</f>
        <v>0</v>
      </c>
      <c r="BL654" s="18" t="s">
        <v>127</v>
      </c>
      <c r="BM654" s="199" t="s">
        <v>698</v>
      </c>
    </row>
    <row r="655" spans="1:47" s="2" customFormat="1" ht="48.75">
      <c r="A655" s="35"/>
      <c r="B655" s="36"/>
      <c r="C655" s="37"/>
      <c r="D655" s="201" t="s">
        <v>129</v>
      </c>
      <c r="E655" s="37"/>
      <c r="F655" s="202" t="s">
        <v>693</v>
      </c>
      <c r="G655" s="37"/>
      <c r="H655" s="37"/>
      <c r="I655" s="109"/>
      <c r="J655" s="37"/>
      <c r="K655" s="37"/>
      <c r="L655" s="40"/>
      <c r="M655" s="203"/>
      <c r="N655" s="204"/>
      <c r="O655" s="65"/>
      <c r="P655" s="65"/>
      <c r="Q655" s="65"/>
      <c r="R655" s="65"/>
      <c r="S655" s="65"/>
      <c r="T655" s="66"/>
      <c r="U655" s="35"/>
      <c r="V655" s="35"/>
      <c r="W655" s="35"/>
      <c r="X655" s="35"/>
      <c r="Y655" s="35"/>
      <c r="Z655" s="35"/>
      <c r="AA655" s="35"/>
      <c r="AB655" s="35"/>
      <c r="AC655" s="35"/>
      <c r="AD655" s="35"/>
      <c r="AE655" s="35"/>
      <c r="AT655" s="18" t="s">
        <v>129</v>
      </c>
      <c r="AU655" s="18" t="s">
        <v>83</v>
      </c>
    </row>
    <row r="656" spans="2:51" s="14" customFormat="1" ht="11.25">
      <c r="B656" s="215"/>
      <c r="C656" s="216"/>
      <c r="D656" s="201" t="s">
        <v>131</v>
      </c>
      <c r="E656" s="217" t="s">
        <v>19</v>
      </c>
      <c r="F656" s="218" t="s">
        <v>699</v>
      </c>
      <c r="G656" s="216"/>
      <c r="H656" s="219">
        <v>246.8</v>
      </c>
      <c r="I656" s="220"/>
      <c r="J656" s="216"/>
      <c r="K656" s="216"/>
      <c r="L656" s="221"/>
      <c r="M656" s="222"/>
      <c r="N656" s="223"/>
      <c r="O656" s="223"/>
      <c r="P656" s="223"/>
      <c r="Q656" s="223"/>
      <c r="R656" s="223"/>
      <c r="S656" s="223"/>
      <c r="T656" s="224"/>
      <c r="AT656" s="225" t="s">
        <v>131</v>
      </c>
      <c r="AU656" s="225" t="s">
        <v>83</v>
      </c>
      <c r="AV656" s="14" t="s">
        <v>83</v>
      </c>
      <c r="AW656" s="14" t="s">
        <v>33</v>
      </c>
      <c r="AX656" s="14" t="s">
        <v>80</v>
      </c>
      <c r="AY656" s="225" t="s">
        <v>120</v>
      </c>
    </row>
    <row r="657" spans="2:51" s="13" customFormat="1" ht="11.25">
      <c r="B657" s="205"/>
      <c r="C657" s="206"/>
      <c r="D657" s="201" t="s">
        <v>131</v>
      </c>
      <c r="E657" s="207" t="s">
        <v>19</v>
      </c>
      <c r="F657" s="208" t="s">
        <v>221</v>
      </c>
      <c r="G657" s="206"/>
      <c r="H657" s="207" t="s">
        <v>19</v>
      </c>
      <c r="I657" s="209"/>
      <c r="J657" s="206"/>
      <c r="K657" s="206"/>
      <c r="L657" s="210"/>
      <c r="M657" s="211"/>
      <c r="N657" s="212"/>
      <c r="O657" s="212"/>
      <c r="P657" s="212"/>
      <c r="Q657" s="212"/>
      <c r="R657" s="212"/>
      <c r="S657" s="212"/>
      <c r="T657" s="213"/>
      <c r="AT657" s="214" t="s">
        <v>131</v>
      </c>
      <c r="AU657" s="214" t="s">
        <v>83</v>
      </c>
      <c r="AV657" s="13" t="s">
        <v>80</v>
      </c>
      <c r="AW657" s="13" t="s">
        <v>33</v>
      </c>
      <c r="AX657" s="13" t="s">
        <v>72</v>
      </c>
      <c r="AY657" s="214" t="s">
        <v>120</v>
      </c>
    </row>
    <row r="658" spans="1:65" s="2" customFormat="1" ht="16.5" customHeight="1">
      <c r="A658" s="35"/>
      <c r="B658" s="36"/>
      <c r="C658" s="188" t="s">
        <v>700</v>
      </c>
      <c r="D658" s="188" t="s">
        <v>122</v>
      </c>
      <c r="E658" s="189" t="s">
        <v>701</v>
      </c>
      <c r="F658" s="190" t="s">
        <v>702</v>
      </c>
      <c r="G658" s="191" t="s">
        <v>235</v>
      </c>
      <c r="H658" s="192">
        <v>2001.5</v>
      </c>
      <c r="I658" s="193"/>
      <c r="J658" s="194">
        <f>ROUND(I658*H658,2)</f>
        <v>0</v>
      </c>
      <c r="K658" s="190" t="s">
        <v>126</v>
      </c>
      <c r="L658" s="40"/>
      <c r="M658" s="195" t="s">
        <v>19</v>
      </c>
      <c r="N658" s="196" t="s">
        <v>43</v>
      </c>
      <c r="O658" s="65"/>
      <c r="P658" s="197">
        <f>O658*H658</f>
        <v>0</v>
      </c>
      <c r="Q658" s="197">
        <v>0</v>
      </c>
      <c r="R658" s="197">
        <f>Q658*H658</f>
        <v>0</v>
      </c>
      <c r="S658" s="197">
        <v>0</v>
      </c>
      <c r="T658" s="198">
        <f>S658*H658</f>
        <v>0</v>
      </c>
      <c r="U658" s="35"/>
      <c r="V658" s="35"/>
      <c r="W658" s="35"/>
      <c r="X658" s="35"/>
      <c r="Y658" s="35"/>
      <c r="Z658" s="35"/>
      <c r="AA658" s="35"/>
      <c r="AB658" s="35"/>
      <c r="AC658" s="35"/>
      <c r="AD658" s="35"/>
      <c r="AE658" s="35"/>
      <c r="AR658" s="199" t="s">
        <v>127</v>
      </c>
      <c r="AT658" s="199" t="s">
        <v>122</v>
      </c>
      <c r="AU658" s="199" t="s">
        <v>83</v>
      </c>
      <c r="AY658" s="18" t="s">
        <v>120</v>
      </c>
      <c r="BE658" s="200">
        <f>IF(N658="základní",J658,0)</f>
        <v>0</v>
      </c>
      <c r="BF658" s="200">
        <f>IF(N658="snížená",J658,0)</f>
        <v>0</v>
      </c>
      <c r="BG658" s="200">
        <f>IF(N658="zákl. přenesená",J658,0)</f>
        <v>0</v>
      </c>
      <c r="BH658" s="200">
        <f>IF(N658="sníž. přenesená",J658,0)</f>
        <v>0</v>
      </c>
      <c r="BI658" s="200">
        <f>IF(N658="nulová",J658,0)</f>
        <v>0</v>
      </c>
      <c r="BJ658" s="18" t="s">
        <v>80</v>
      </c>
      <c r="BK658" s="200">
        <f>ROUND(I658*H658,2)</f>
        <v>0</v>
      </c>
      <c r="BL658" s="18" t="s">
        <v>127</v>
      </c>
      <c r="BM658" s="199" t="s">
        <v>703</v>
      </c>
    </row>
    <row r="659" spans="1:47" s="2" customFormat="1" ht="39">
      <c r="A659" s="35"/>
      <c r="B659" s="36"/>
      <c r="C659" s="37"/>
      <c r="D659" s="201" t="s">
        <v>129</v>
      </c>
      <c r="E659" s="37"/>
      <c r="F659" s="202" t="s">
        <v>704</v>
      </c>
      <c r="G659" s="37"/>
      <c r="H659" s="37"/>
      <c r="I659" s="109"/>
      <c r="J659" s="37"/>
      <c r="K659" s="37"/>
      <c r="L659" s="40"/>
      <c r="M659" s="203"/>
      <c r="N659" s="204"/>
      <c r="O659" s="65"/>
      <c r="P659" s="65"/>
      <c r="Q659" s="65"/>
      <c r="R659" s="65"/>
      <c r="S659" s="65"/>
      <c r="T659" s="66"/>
      <c r="U659" s="35"/>
      <c r="V659" s="35"/>
      <c r="W659" s="35"/>
      <c r="X659" s="35"/>
      <c r="Y659" s="35"/>
      <c r="Z659" s="35"/>
      <c r="AA659" s="35"/>
      <c r="AB659" s="35"/>
      <c r="AC659" s="35"/>
      <c r="AD659" s="35"/>
      <c r="AE659" s="35"/>
      <c r="AT659" s="18" t="s">
        <v>129</v>
      </c>
      <c r="AU659" s="18" t="s">
        <v>83</v>
      </c>
    </row>
    <row r="660" spans="2:51" s="13" customFormat="1" ht="11.25">
      <c r="B660" s="205"/>
      <c r="C660" s="206"/>
      <c r="D660" s="201" t="s">
        <v>131</v>
      </c>
      <c r="E660" s="207" t="s">
        <v>19</v>
      </c>
      <c r="F660" s="208" t="s">
        <v>705</v>
      </c>
      <c r="G660" s="206"/>
      <c r="H660" s="207" t="s">
        <v>19</v>
      </c>
      <c r="I660" s="209"/>
      <c r="J660" s="206"/>
      <c r="K660" s="206"/>
      <c r="L660" s="210"/>
      <c r="M660" s="211"/>
      <c r="N660" s="212"/>
      <c r="O660" s="212"/>
      <c r="P660" s="212"/>
      <c r="Q660" s="212"/>
      <c r="R660" s="212"/>
      <c r="S660" s="212"/>
      <c r="T660" s="213"/>
      <c r="AT660" s="214" t="s">
        <v>131</v>
      </c>
      <c r="AU660" s="214" t="s">
        <v>83</v>
      </c>
      <c r="AV660" s="13" t="s">
        <v>80</v>
      </c>
      <c r="AW660" s="13" t="s">
        <v>33</v>
      </c>
      <c r="AX660" s="13" t="s">
        <v>72</v>
      </c>
      <c r="AY660" s="214" t="s">
        <v>120</v>
      </c>
    </row>
    <row r="661" spans="2:51" s="14" customFormat="1" ht="11.25">
      <c r="B661" s="215"/>
      <c r="C661" s="216"/>
      <c r="D661" s="201" t="s">
        <v>131</v>
      </c>
      <c r="E661" s="217" t="s">
        <v>19</v>
      </c>
      <c r="F661" s="218" t="s">
        <v>706</v>
      </c>
      <c r="G661" s="216"/>
      <c r="H661" s="219">
        <v>620</v>
      </c>
      <c r="I661" s="220"/>
      <c r="J661" s="216"/>
      <c r="K661" s="216"/>
      <c r="L661" s="221"/>
      <c r="M661" s="222"/>
      <c r="N661" s="223"/>
      <c r="O661" s="223"/>
      <c r="P661" s="223"/>
      <c r="Q661" s="223"/>
      <c r="R661" s="223"/>
      <c r="S661" s="223"/>
      <c r="T661" s="224"/>
      <c r="AT661" s="225" t="s">
        <v>131</v>
      </c>
      <c r="AU661" s="225" t="s">
        <v>83</v>
      </c>
      <c r="AV661" s="14" t="s">
        <v>83</v>
      </c>
      <c r="AW661" s="14" t="s">
        <v>33</v>
      </c>
      <c r="AX661" s="14" t="s">
        <v>72</v>
      </c>
      <c r="AY661" s="225" t="s">
        <v>120</v>
      </c>
    </row>
    <row r="662" spans="2:51" s="14" customFormat="1" ht="11.25">
      <c r="B662" s="215"/>
      <c r="C662" s="216"/>
      <c r="D662" s="201" t="s">
        <v>131</v>
      </c>
      <c r="E662" s="217" t="s">
        <v>19</v>
      </c>
      <c r="F662" s="218" t="s">
        <v>664</v>
      </c>
      <c r="G662" s="216"/>
      <c r="H662" s="219">
        <v>17</v>
      </c>
      <c r="I662" s="220"/>
      <c r="J662" s="216"/>
      <c r="K662" s="216"/>
      <c r="L662" s="221"/>
      <c r="M662" s="222"/>
      <c r="N662" s="223"/>
      <c r="O662" s="223"/>
      <c r="P662" s="223"/>
      <c r="Q662" s="223"/>
      <c r="R662" s="223"/>
      <c r="S662" s="223"/>
      <c r="T662" s="224"/>
      <c r="AT662" s="225" t="s">
        <v>131</v>
      </c>
      <c r="AU662" s="225" t="s">
        <v>83</v>
      </c>
      <c r="AV662" s="14" t="s">
        <v>83</v>
      </c>
      <c r="AW662" s="14" t="s">
        <v>33</v>
      </c>
      <c r="AX662" s="14" t="s">
        <v>72</v>
      </c>
      <c r="AY662" s="225" t="s">
        <v>120</v>
      </c>
    </row>
    <row r="663" spans="2:51" s="14" customFormat="1" ht="11.25">
      <c r="B663" s="215"/>
      <c r="C663" s="216"/>
      <c r="D663" s="201" t="s">
        <v>131</v>
      </c>
      <c r="E663" s="217" t="s">
        <v>19</v>
      </c>
      <c r="F663" s="218" t="s">
        <v>665</v>
      </c>
      <c r="G663" s="216"/>
      <c r="H663" s="219">
        <v>1360</v>
      </c>
      <c r="I663" s="220"/>
      <c r="J663" s="216"/>
      <c r="K663" s="216"/>
      <c r="L663" s="221"/>
      <c r="M663" s="222"/>
      <c r="N663" s="223"/>
      <c r="O663" s="223"/>
      <c r="P663" s="223"/>
      <c r="Q663" s="223"/>
      <c r="R663" s="223"/>
      <c r="S663" s="223"/>
      <c r="T663" s="224"/>
      <c r="AT663" s="225" t="s">
        <v>131</v>
      </c>
      <c r="AU663" s="225" t="s">
        <v>83</v>
      </c>
      <c r="AV663" s="14" t="s">
        <v>83</v>
      </c>
      <c r="AW663" s="14" t="s">
        <v>33</v>
      </c>
      <c r="AX663" s="14" t="s">
        <v>72</v>
      </c>
      <c r="AY663" s="225" t="s">
        <v>120</v>
      </c>
    </row>
    <row r="664" spans="2:51" s="14" customFormat="1" ht="11.25">
      <c r="B664" s="215"/>
      <c r="C664" s="216"/>
      <c r="D664" s="201" t="s">
        <v>131</v>
      </c>
      <c r="E664" s="217" t="s">
        <v>19</v>
      </c>
      <c r="F664" s="218" t="s">
        <v>666</v>
      </c>
      <c r="G664" s="216"/>
      <c r="H664" s="219">
        <v>4.5</v>
      </c>
      <c r="I664" s="220"/>
      <c r="J664" s="216"/>
      <c r="K664" s="216"/>
      <c r="L664" s="221"/>
      <c r="M664" s="222"/>
      <c r="N664" s="223"/>
      <c r="O664" s="223"/>
      <c r="P664" s="223"/>
      <c r="Q664" s="223"/>
      <c r="R664" s="223"/>
      <c r="S664" s="223"/>
      <c r="T664" s="224"/>
      <c r="AT664" s="225" t="s">
        <v>131</v>
      </c>
      <c r="AU664" s="225" t="s">
        <v>83</v>
      </c>
      <c r="AV664" s="14" t="s">
        <v>83</v>
      </c>
      <c r="AW664" s="14" t="s">
        <v>33</v>
      </c>
      <c r="AX664" s="14" t="s">
        <v>72</v>
      </c>
      <c r="AY664" s="225" t="s">
        <v>120</v>
      </c>
    </row>
    <row r="665" spans="2:51" s="15" customFormat="1" ht="11.25">
      <c r="B665" s="226"/>
      <c r="C665" s="227"/>
      <c r="D665" s="201" t="s">
        <v>131</v>
      </c>
      <c r="E665" s="228" t="s">
        <v>19</v>
      </c>
      <c r="F665" s="229" t="s">
        <v>136</v>
      </c>
      <c r="G665" s="227"/>
      <c r="H665" s="230">
        <v>2001.5</v>
      </c>
      <c r="I665" s="231"/>
      <c r="J665" s="227"/>
      <c r="K665" s="227"/>
      <c r="L665" s="232"/>
      <c r="M665" s="233"/>
      <c r="N665" s="234"/>
      <c r="O665" s="234"/>
      <c r="P665" s="234"/>
      <c r="Q665" s="234"/>
      <c r="R665" s="234"/>
      <c r="S665" s="234"/>
      <c r="T665" s="235"/>
      <c r="AT665" s="236" t="s">
        <v>131</v>
      </c>
      <c r="AU665" s="236" t="s">
        <v>83</v>
      </c>
      <c r="AV665" s="15" t="s">
        <v>127</v>
      </c>
      <c r="AW665" s="15" t="s">
        <v>33</v>
      </c>
      <c r="AX665" s="15" t="s">
        <v>80</v>
      </c>
      <c r="AY665" s="236" t="s">
        <v>120</v>
      </c>
    </row>
    <row r="666" spans="2:63" s="12" customFormat="1" ht="22.9" customHeight="1">
      <c r="B666" s="172"/>
      <c r="C666" s="173"/>
      <c r="D666" s="174" t="s">
        <v>71</v>
      </c>
      <c r="E666" s="186" t="s">
        <v>707</v>
      </c>
      <c r="F666" s="186" t="s">
        <v>708</v>
      </c>
      <c r="G666" s="173"/>
      <c r="H666" s="173"/>
      <c r="I666" s="176"/>
      <c r="J666" s="187">
        <f>BK666</f>
        <v>0</v>
      </c>
      <c r="K666" s="173"/>
      <c r="L666" s="178"/>
      <c r="M666" s="179"/>
      <c r="N666" s="180"/>
      <c r="O666" s="180"/>
      <c r="P666" s="181">
        <f>SUM(P667:P672)</f>
        <v>0</v>
      </c>
      <c r="Q666" s="180"/>
      <c r="R666" s="181">
        <f>SUM(R667:R672)</f>
        <v>0</v>
      </c>
      <c r="S666" s="180"/>
      <c r="T666" s="182">
        <f>SUM(T667:T672)</f>
        <v>0</v>
      </c>
      <c r="AR666" s="183" t="s">
        <v>80</v>
      </c>
      <c r="AT666" s="184" t="s">
        <v>71</v>
      </c>
      <c r="AU666" s="184" t="s">
        <v>80</v>
      </c>
      <c r="AY666" s="183" t="s">
        <v>120</v>
      </c>
      <c r="BK666" s="185">
        <f>SUM(BK667:BK672)</f>
        <v>0</v>
      </c>
    </row>
    <row r="667" spans="1:65" s="2" customFormat="1" ht="21.75" customHeight="1">
      <c r="A667" s="35"/>
      <c r="B667" s="36"/>
      <c r="C667" s="188" t="s">
        <v>709</v>
      </c>
      <c r="D667" s="188" t="s">
        <v>122</v>
      </c>
      <c r="E667" s="189" t="s">
        <v>710</v>
      </c>
      <c r="F667" s="190" t="s">
        <v>711</v>
      </c>
      <c r="G667" s="191" t="s">
        <v>235</v>
      </c>
      <c r="H667" s="192">
        <v>968.192</v>
      </c>
      <c r="I667" s="193"/>
      <c r="J667" s="194">
        <f>ROUND(I667*H667,2)</f>
        <v>0</v>
      </c>
      <c r="K667" s="190" t="s">
        <v>126</v>
      </c>
      <c r="L667" s="40"/>
      <c r="M667" s="195" t="s">
        <v>19</v>
      </c>
      <c r="N667" s="196" t="s">
        <v>43</v>
      </c>
      <c r="O667" s="65"/>
      <c r="P667" s="197">
        <f>O667*H667</f>
        <v>0</v>
      </c>
      <c r="Q667" s="197">
        <v>0</v>
      </c>
      <c r="R667" s="197">
        <f>Q667*H667</f>
        <v>0</v>
      </c>
      <c r="S667" s="197">
        <v>0</v>
      </c>
      <c r="T667" s="198">
        <f>S667*H667</f>
        <v>0</v>
      </c>
      <c r="U667" s="35"/>
      <c r="V667" s="35"/>
      <c r="W667" s="35"/>
      <c r="X667" s="35"/>
      <c r="Y667" s="35"/>
      <c r="Z667" s="35"/>
      <c r="AA667" s="35"/>
      <c r="AB667" s="35"/>
      <c r="AC667" s="35"/>
      <c r="AD667" s="35"/>
      <c r="AE667" s="35"/>
      <c r="AR667" s="199" t="s">
        <v>127</v>
      </c>
      <c r="AT667" s="199" t="s">
        <v>122</v>
      </c>
      <c r="AU667" s="199" t="s">
        <v>83</v>
      </c>
      <c r="AY667" s="18" t="s">
        <v>120</v>
      </c>
      <c r="BE667" s="200">
        <f>IF(N667="základní",J667,0)</f>
        <v>0</v>
      </c>
      <c r="BF667" s="200">
        <f>IF(N667="snížená",J667,0)</f>
        <v>0</v>
      </c>
      <c r="BG667" s="200">
        <f>IF(N667="zákl. přenesená",J667,0)</f>
        <v>0</v>
      </c>
      <c r="BH667" s="200">
        <f>IF(N667="sníž. přenesená",J667,0)</f>
        <v>0</v>
      </c>
      <c r="BI667" s="200">
        <f>IF(N667="nulová",J667,0)</f>
        <v>0</v>
      </c>
      <c r="BJ667" s="18" t="s">
        <v>80</v>
      </c>
      <c r="BK667" s="200">
        <f>ROUND(I667*H667,2)</f>
        <v>0</v>
      </c>
      <c r="BL667" s="18" t="s">
        <v>127</v>
      </c>
      <c r="BM667" s="199" t="s">
        <v>712</v>
      </c>
    </row>
    <row r="668" spans="1:47" s="2" customFormat="1" ht="29.25">
      <c r="A668" s="35"/>
      <c r="B668" s="36"/>
      <c r="C668" s="37"/>
      <c r="D668" s="201" t="s">
        <v>129</v>
      </c>
      <c r="E668" s="37"/>
      <c r="F668" s="202" t="s">
        <v>713</v>
      </c>
      <c r="G668" s="37"/>
      <c r="H668" s="37"/>
      <c r="I668" s="109"/>
      <c r="J668" s="37"/>
      <c r="K668" s="37"/>
      <c r="L668" s="40"/>
      <c r="M668" s="203"/>
      <c r="N668" s="204"/>
      <c r="O668" s="65"/>
      <c r="P668" s="65"/>
      <c r="Q668" s="65"/>
      <c r="R668" s="65"/>
      <c r="S668" s="65"/>
      <c r="T668" s="66"/>
      <c r="U668" s="35"/>
      <c r="V668" s="35"/>
      <c r="W668" s="35"/>
      <c r="X668" s="35"/>
      <c r="Y668" s="35"/>
      <c r="Z668" s="35"/>
      <c r="AA668" s="35"/>
      <c r="AB668" s="35"/>
      <c r="AC668" s="35"/>
      <c r="AD668" s="35"/>
      <c r="AE668" s="35"/>
      <c r="AT668" s="18" t="s">
        <v>129</v>
      </c>
      <c r="AU668" s="18" t="s">
        <v>83</v>
      </c>
    </row>
    <row r="669" spans="1:65" s="2" customFormat="1" ht="21.75" customHeight="1">
      <c r="A669" s="35"/>
      <c r="B669" s="36"/>
      <c r="C669" s="188" t="s">
        <v>714</v>
      </c>
      <c r="D669" s="188" t="s">
        <v>122</v>
      </c>
      <c r="E669" s="189" t="s">
        <v>715</v>
      </c>
      <c r="F669" s="190" t="s">
        <v>716</v>
      </c>
      <c r="G669" s="191" t="s">
        <v>235</v>
      </c>
      <c r="H669" s="192">
        <v>968.192</v>
      </c>
      <c r="I669" s="193"/>
      <c r="J669" s="194">
        <f>ROUND(I669*H669,2)</f>
        <v>0</v>
      </c>
      <c r="K669" s="190" t="s">
        <v>126</v>
      </c>
      <c r="L669" s="40"/>
      <c r="M669" s="195" t="s">
        <v>19</v>
      </c>
      <c r="N669" s="196" t="s">
        <v>43</v>
      </c>
      <c r="O669" s="65"/>
      <c r="P669" s="197">
        <f>O669*H669</f>
        <v>0</v>
      </c>
      <c r="Q669" s="197">
        <v>0</v>
      </c>
      <c r="R669" s="197">
        <f>Q669*H669</f>
        <v>0</v>
      </c>
      <c r="S669" s="197">
        <v>0</v>
      </c>
      <c r="T669" s="198">
        <f>S669*H669</f>
        <v>0</v>
      </c>
      <c r="U669" s="35"/>
      <c r="V669" s="35"/>
      <c r="W669" s="35"/>
      <c r="X669" s="35"/>
      <c r="Y669" s="35"/>
      <c r="Z669" s="35"/>
      <c r="AA669" s="35"/>
      <c r="AB669" s="35"/>
      <c r="AC669" s="35"/>
      <c r="AD669" s="35"/>
      <c r="AE669" s="35"/>
      <c r="AR669" s="199" t="s">
        <v>127</v>
      </c>
      <c r="AT669" s="199" t="s">
        <v>122</v>
      </c>
      <c r="AU669" s="199" t="s">
        <v>83</v>
      </c>
      <c r="AY669" s="18" t="s">
        <v>120</v>
      </c>
      <c r="BE669" s="200">
        <f>IF(N669="základní",J669,0)</f>
        <v>0</v>
      </c>
      <c r="BF669" s="200">
        <f>IF(N669="snížená",J669,0)</f>
        <v>0</v>
      </c>
      <c r="BG669" s="200">
        <f>IF(N669="zákl. přenesená",J669,0)</f>
        <v>0</v>
      </c>
      <c r="BH669" s="200">
        <f>IF(N669="sníž. přenesená",J669,0)</f>
        <v>0</v>
      </c>
      <c r="BI669" s="200">
        <f>IF(N669="nulová",J669,0)</f>
        <v>0</v>
      </c>
      <c r="BJ669" s="18" t="s">
        <v>80</v>
      </c>
      <c r="BK669" s="200">
        <f>ROUND(I669*H669,2)</f>
        <v>0</v>
      </c>
      <c r="BL669" s="18" t="s">
        <v>127</v>
      </c>
      <c r="BM669" s="199" t="s">
        <v>717</v>
      </c>
    </row>
    <row r="670" spans="1:47" s="2" customFormat="1" ht="29.25">
      <c r="A670" s="35"/>
      <c r="B670" s="36"/>
      <c r="C670" s="37"/>
      <c r="D670" s="201" t="s">
        <v>129</v>
      </c>
      <c r="E670" s="37"/>
      <c r="F670" s="202" t="s">
        <v>713</v>
      </c>
      <c r="G670" s="37"/>
      <c r="H670" s="37"/>
      <c r="I670" s="109"/>
      <c r="J670" s="37"/>
      <c r="K670" s="37"/>
      <c r="L670" s="40"/>
      <c r="M670" s="203"/>
      <c r="N670" s="204"/>
      <c r="O670" s="65"/>
      <c r="P670" s="65"/>
      <c r="Q670" s="65"/>
      <c r="R670" s="65"/>
      <c r="S670" s="65"/>
      <c r="T670" s="66"/>
      <c r="U670" s="35"/>
      <c r="V670" s="35"/>
      <c r="W670" s="35"/>
      <c r="X670" s="35"/>
      <c r="Y670" s="35"/>
      <c r="Z670" s="35"/>
      <c r="AA670" s="35"/>
      <c r="AB670" s="35"/>
      <c r="AC670" s="35"/>
      <c r="AD670" s="35"/>
      <c r="AE670" s="35"/>
      <c r="AT670" s="18" t="s">
        <v>129</v>
      </c>
      <c r="AU670" s="18" t="s">
        <v>83</v>
      </c>
    </row>
    <row r="671" spans="1:65" s="2" customFormat="1" ht="21.75" customHeight="1">
      <c r="A671" s="35"/>
      <c r="B671" s="36"/>
      <c r="C671" s="188" t="s">
        <v>718</v>
      </c>
      <c r="D671" s="188" t="s">
        <v>122</v>
      </c>
      <c r="E671" s="189" t="s">
        <v>719</v>
      </c>
      <c r="F671" s="190" t="s">
        <v>720</v>
      </c>
      <c r="G671" s="191" t="s">
        <v>235</v>
      </c>
      <c r="H671" s="192">
        <v>968.192</v>
      </c>
      <c r="I671" s="193"/>
      <c r="J671" s="194">
        <f>ROUND(I671*H671,2)</f>
        <v>0</v>
      </c>
      <c r="K671" s="190" t="s">
        <v>126</v>
      </c>
      <c r="L671" s="40"/>
      <c r="M671" s="195" t="s">
        <v>19</v>
      </c>
      <c r="N671" s="196" t="s">
        <v>43</v>
      </c>
      <c r="O671" s="65"/>
      <c r="P671" s="197">
        <f>O671*H671</f>
        <v>0</v>
      </c>
      <c r="Q671" s="197">
        <v>0</v>
      </c>
      <c r="R671" s="197">
        <f>Q671*H671</f>
        <v>0</v>
      </c>
      <c r="S671" s="197">
        <v>0</v>
      </c>
      <c r="T671" s="198">
        <f>S671*H671</f>
        <v>0</v>
      </c>
      <c r="U671" s="35"/>
      <c r="V671" s="35"/>
      <c r="W671" s="35"/>
      <c r="X671" s="35"/>
      <c r="Y671" s="35"/>
      <c r="Z671" s="35"/>
      <c r="AA671" s="35"/>
      <c r="AB671" s="35"/>
      <c r="AC671" s="35"/>
      <c r="AD671" s="35"/>
      <c r="AE671" s="35"/>
      <c r="AR671" s="199" t="s">
        <v>127</v>
      </c>
      <c r="AT671" s="199" t="s">
        <v>122</v>
      </c>
      <c r="AU671" s="199" t="s">
        <v>83</v>
      </c>
      <c r="AY671" s="18" t="s">
        <v>120</v>
      </c>
      <c r="BE671" s="200">
        <f>IF(N671="základní",J671,0)</f>
        <v>0</v>
      </c>
      <c r="BF671" s="200">
        <f>IF(N671="snížená",J671,0)</f>
        <v>0</v>
      </c>
      <c r="BG671" s="200">
        <f>IF(N671="zákl. přenesená",J671,0)</f>
        <v>0</v>
      </c>
      <c r="BH671" s="200">
        <f>IF(N671="sníž. přenesená",J671,0)</f>
        <v>0</v>
      </c>
      <c r="BI671" s="200">
        <f>IF(N671="nulová",J671,0)</f>
        <v>0</v>
      </c>
      <c r="BJ671" s="18" t="s">
        <v>80</v>
      </c>
      <c r="BK671" s="200">
        <f>ROUND(I671*H671,2)</f>
        <v>0</v>
      </c>
      <c r="BL671" s="18" t="s">
        <v>127</v>
      </c>
      <c r="BM671" s="199" t="s">
        <v>721</v>
      </c>
    </row>
    <row r="672" spans="1:47" s="2" customFormat="1" ht="29.25">
      <c r="A672" s="35"/>
      <c r="B672" s="36"/>
      <c r="C672" s="37"/>
      <c r="D672" s="201" t="s">
        <v>129</v>
      </c>
      <c r="E672" s="37"/>
      <c r="F672" s="202" t="s">
        <v>713</v>
      </c>
      <c r="G672" s="37"/>
      <c r="H672" s="37"/>
      <c r="I672" s="109"/>
      <c r="J672" s="37"/>
      <c r="K672" s="37"/>
      <c r="L672" s="40"/>
      <c r="M672" s="247"/>
      <c r="N672" s="248"/>
      <c r="O672" s="249"/>
      <c r="P672" s="249"/>
      <c r="Q672" s="249"/>
      <c r="R672" s="249"/>
      <c r="S672" s="249"/>
      <c r="T672" s="250"/>
      <c r="U672" s="35"/>
      <c r="V672" s="35"/>
      <c r="W672" s="35"/>
      <c r="X672" s="35"/>
      <c r="Y672" s="35"/>
      <c r="Z672" s="35"/>
      <c r="AA672" s="35"/>
      <c r="AB672" s="35"/>
      <c r="AC672" s="35"/>
      <c r="AD672" s="35"/>
      <c r="AE672" s="35"/>
      <c r="AT672" s="18" t="s">
        <v>129</v>
      </c>
      <c r="AU672" s="18" t="s">
        <v>83</v>
      </c>
    </row>
    <row r="673" spans="1:31" s="2" customFormat="1" ht="6.95" customHeight="1">
      <c r="A673" s="35"/>
      <c r="B673" s="48"/>
      <c r="C673" s="49"/>
      <c r="D673" s="49"/>
      <c r="E673" s="49"/>
      <c r="F673" s="49"/>
      <c r="G673" s="49"/>
      <c r="H673" s="49"/>
      <c r="I673" s="137"/>
      <c r="J673" s="49"/>
      <c r="K673" s="49"/>
      <c r="L673" s="40"/>
      <c r="M673" s="35"/>
      <c r="O673" s="35"/>
      <c r="P673" s="35"/>
      <c r="Q673" s="35"/>
      <c r="R673" s="35"/>
      <c r="S673" s="35"/>
      <c r="T673" s="35"/>
      <c r="U673" s="35"/>
      <c r="V673" s="35"/>
      <c r="W673" s="35"/>
      <c r="X673" s="35"/>
      <c r="Y673" s="35"/>
      <c r="Z673" s="35"/>
      <c r="AA673" s="35"/>
      <c r="AB673" s="35"/>
      <c r="AC673" s="35"/>
      <c r="AD673" s="35"/>
      <c r="AE673" s="35"/>
    </row>
  </sheetData>
  <sheetProtection algorithmName="SHA-512" hashValue="KlcfAepDMoiAehlk4ZdSJQR8O6oUhiHNTwn7r9dTtCczCFHlMwZ/cDC78Yb+6jI+SdzEfi+PhCMGdi7RYb3Rdw==" saltValue="nZ7BqWYlLVgs+Mc7eaScDwzy7cRgtspCiqVpraeQm9doUdOrvLo24ARDT+zPB7Lo53oIUz6ekiOFGy7PbFRGHQ==" spinCount="100000" sheet="1" objects="1" scenarios="1" formatColumns="0" formatRows="0" autoFilter="0"/>
  <autoFilter ref="C89:K672"/>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1"/>
      <c r="M2" s="371"/>
      <c r="N2" s="371"/>
      <c r="O2" s="371"/>
      <c r="P2" s="371"/>
      <c r="Q2" s="371"/>
      <c r="R2" s="371"/>
      <c r="S2" s="371"/>
      <c r="T2" s="371"/>
      <c r="U2" s="371"/>
      <c r="V2" s="371"/>
      <c r="AT2" s="18" t="s">
        <v>86</v>
      </c>
    </row>
    <row r="3" spans="2:46" s="1" customFormat="1" ht="6.95" customHeight="1">
      <c r="B3" s="103"/>
      <c r="C3" s="104"/>
      <c r="D3" s="104"/>
      <c r="E3" s="104"/>
      <c r="F3" s="104"/>
      <c r="G3" s="104"/>
      <c r="H3" s="104"/>
      <c r="I3" s="105"/>
      <c r="J3" s="104"/>
      <c r="K3" s="104"/>
      <c r="L3" s="21"/>
      <c r="AT3" s="18" t="s">
        <v>83</v>
      </c>
    </row>
    <row r="4" spans="2:46" s="1" customFormat="1" ht="24.95" customHeight="1">
      <c r="B4" s="21"/>
      <c r="D4" s="106" t="s">
        <v>87</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2" t="str">
        <f>'Rekapitulace stavby'!K6</f>
        <v>II/201 CALTOV - LESTKOV - OPRAVA</v>
      </c>
      <c r="F7" s="373"/>
      <c r="G7" s="373"/>
      <c r="H7" s="373"/>
      <c r="I7" s="102"/>
      <c r="L7" s="21"/>
    </row>
    <row r="8" spans="1:31" s="2" customFormat="1" ht="12" customHeight="1">
      <c r="A8" s="35"/>
      <c r="B8" s="40"/>
      <c r="C8" s="35"/>
      <c r="D8" s="108" t="s">
        <v>88</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4" t="s">
        <v>722</v>
      </c>
      <c r="F9" s="375"/>
      <c r="G9" s="375"/>
      <c r="H9" s="375"/>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13. 2. 2020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6" t="str">
        <f>'Rekapitulace stavby'!E14</f>
        <v>Vyplň údaj</v>
      </c>
      <c r="F18" s="377"/>
      <c r="G18" s="377"/>
      <c r="H18" s="377"/>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8" t="s">
        <v>19</v>
      </c>
      <c r="F27" s="378"/>
      <c r="G27" s="378"/>
      <c r="H27" s="378"/>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ROUND(J84,2)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ROUND((SUM(BE84:BE100)),2)</f>
        <v>0</v>
      </c>
      <c r="G33" s="35"/>
      <c r="H33" s="35"/>
      <c r="I33" s="126">
        <v>0.21</v>
      </c>
      <c r="J33" s="125">
        <f>ROUND(((SUM(BE84:BE100))*I33),2)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ROUND((SUM(BF84:BF100)),2)</f>
        <v>0</v>
      </c>
      <c r="G34" s="35"/>
      <c r="H34" s="35"/>
      <c r="I34" s="126">
        <v>0.15</v>
      </c>
      <c r="J34" s="125">
        <f>ROUND(((SUM(BF84:BF100))*I34),2)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45</v>
      </c>
      <c r="F35" s="125">
        <f>ROUND((SUM(BG84:BG100)),2)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46</v>
      </c>
      <c r="F36" s="125">
        <f>ROUND((SUM(BH84:BH100)),2)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47</v>
      </c>
      <c r="F37" s="125">
        <f>ROUND((SUM(BI84:BI100)),2)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9" t="str">
        <f>E7</f>
        <v>II/201 CALTOV - LESTKOV - OPRAVA</v>
      </c>
      <c r="F48" s="380"/>
      <c r="G48" s="380"/>
      <c r="H48" s="380"/>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88</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1" t="str">
        <f>E9</f>
        <v>901 - VRN</v>
      </c>
      <c r="F50" s="381"/>
      <c r="G50" s="381"/>
      <c r="H50" s="381"/>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Caltov, Lestkov</v>
      </c>
      <c r="G52" s="37"/>
      <c r="H52" s="37"/>
      <c r="I52" s="112" t="s">
        <v>23</v>
      </c>
      <c r="J52" s="60" t="str">
        <f>IF(J12="","",J12)</f>
        <v>13. 2. 2020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SÚS Plzeňského kraje, p.o.</v>
      </c>
      <c r="G54" s="37"/>
      <c r="H54" s="37"/>
      <c r="I54" s="112" t="s">
        <v>31</v>
      </c>
      <c r="J54" s="33" t="str">
        <f>E21</f>
        <v>Ing. Jaroslav Rojt</v>
      </c>
      <c r="K54" s="37"/>
      <c r="L54" s="110"/>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112" t="s">
        <v>34</v>
      </c>
      <c r="J55" s="33" t="str">
        <f>E24</f>
        <v>Jan Leinhäupel</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91</v>
      </c>
      <c r="D57" s="142"/>
      <c r="E57" s="142"/>
      <c r="F57" s="142"/>
      <c r="G57" s="142"/>
      <c r="H57" s="142"/>
      <c r="I57" s="143"/>
      <c r="J57" s="144" t="s">
        <v>92</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J84</f>
        <v>0</v>
      </c>
      <c r="K59" s="37"/>
      <c r="L59" s="110"/>
      <c r="S59" s="35"/>
      <c r="T59" s="35"/>
      <c r="U59" s="35"/>
      <c r="V59" s="35"/>
      <c r="W59" s="35"/>
      <c r="X59" s="35"/>
      <c r="Y59" s="35"/>
      <c r="Z59" s="35"/>
      <c r="AA59" s="35"/>
      <c r="AB59" s="35"/>
      <c r="AC59" s="35"/>
      <c r="AD59" s="35"/>
      <c r="AE59" s="35"/>
      <c r="AU59" s="18" t="s">
        <v>93</v>
      </c>
    </row>
    <row r="60" spans="2:12" s="9" customFormat="1" ht="24.95" customHeight="1">
      <c r="B60" s="146"/>
      <c r="C60" s="147"/>
      <c r="D60" s="148" t="s">
        <v>723</v>
      </c>
      <c r="E60" s="149"/>
      <c r="F60" s="149"/>
      <c r="G60" s="149"/>
      <c r="H60" s="149"/>
      <c r="I60" s="150"/>
      <c r="J60" s="151">
        <f>J85</f>
        <v>0</v>
      </c>
      <c r="K60" s="147"/>
      <c r="L60" s="152"/>
    </row>
    <row r="61" spans="2:12" s="10" customFormat="1" ht="19.9" customHeight="1">
      <c r="B61" s="153"/>
      <c r="C61" s="154"/>
      <c r="D61" s="155" t="s">
        <v>724</v>
      </c>
      <c r="E61" s="156"/>
      <c r="F61" s="156"/>
      <c r="G61" s="156"/>
      <c r="H61" s="156"/>
      <c r="I61" s="157"/>
      <c r="J61" s="158">
        <f>J86</f>
        <v>0</v>
      </c>
      <c r="K61" s="154"/>
      <c r="L61" s="159"/>
    </row>
    <row r="62" spans="2:12" s="10" customFormat="1" ht="19.9" customHeight="1">
      <c r="B62" s="153"/>
      <c r="C62" s="154"/>
      <c r="D62" s="155" t="s">
        <v>725</v>
      </c>
      <c r="E62" s="156"/>
      <c r="F62" s="156"/>
      <c r="G62" s="156"/>
      <c r="H62" s="156"/>
      <c r="I62" s="157"/>
      <c r="J62" s="158">
        <f>J91</f>
        <v>0</v>
      </c>
      <c r="K62" s="154"/>
      <c r="L62" s="159"/>
    </row>
    <row r="63" spans="2:12" s="10" customFormat="1" ht="19.9" customHeight="1">
      <c r="B63" s="153"/>
      <c r="C63" s="154"/>
      <c r="D63" s="155" t="s">
        <v>726</v>
      </c>
      <c r="E63" s="156"/>
      <c r="F63" s="156"/>
      <c r="G63" s="156"/>
      <c r="H63" s="156"/>
      <c r="I63" s="157"/>
      <c r="J63" s="158">
        <f>J95</f>
        <v>0</v>
      </c>
      <c r="K63" s="154"/>
      <c r="L63" s="159"/>
    </row>
    <row r="64" spans="2:12" s="10" customFormat="1" ht="19.9" customHeight="1">
      <c r="B64" s="153"/>
      <c r="C64" s="154"/>
      <c r="D64" s="155" t="s">
        <v>727</v>
      </c>
      <c r="E64" s="156"/>
      <c r="F64" s="156"/>
      <c r="G64" s="156"/>
      <c r="H64" s="156"/>
      <c r="I64" s="157"/>
      <c r="J64" s="158">
        <f>J98</f>
        <v>0</v>
      </c>
      <c r="K64" s="154"/>
      <c r="L64" s="159"/>
    </row>
    <row r="65" spans="1:31" s="2" customFormat="1" ht="21.75" customHeight="1">
      <c r="A65" s="35"/>
      <c r="B65" s="36"/>
      <c r="C65" s="37"/>
      <c r="D65" s="37"/>
      <c r="E65" s="37"/>
      <c r="F65" s="37"/>
      <c r="G65" s="37"/>
      <c r="H65" s="37"/>
      <c r="I65" s="109"/>
      <c r="J65" s="37"/>
      <c r="K65" s="37"/>
      <c r="L65" s="110"/>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137"/>
      <c r="J66" s="49"/>
      <c r="K66" s="49"/>
      <c r="L66" s="110"/>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140"/>
      <c r="J70" s="51"/>
      <c r="K70" s="51"/>
      <c r="L70" s="110"/>
      <c r="S70" s="35"/>
      <c r="T70" s="35"/>
      <c r="U70" s="35"/>
      <c r="V70" s="35"/>
      <c r="W70" s="35"/>
      <c r="X70" s="35"/>
      <c r="Y70" s="35"/>
      <c r="Z70" s="35"/>
      <c r="AA70" s="35"/>
      <c r="AB70" s="35"/>
      <c r="AC70" s="35"/>
      <c r="AD70" s="35"/>
      <c r="AE70" s="35"/>
    </row>
    <row r="71" spans="1:31" s="2" customFormat="1" ht="24.95" customHeight="1">
      <c r="A71" s="35"/>
      <c r="B71" s="36"/>
      <c r="C71" s="24" t="s">
        <v>105</v>
      </c>
      <c r="D71" s="37"/>
      <c r="E71" s="37"/>
      <c r="F71" s="37"/>
      <c r="G71" s="37"/>
      <c r="H71" s="37"/>
      <c r="I71" s="109"/>
      <c r="J71" s="37"/>
      <c r="K71" s="37"/>
      <c r="L71" s="110"/>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109"/>
      <c r="J72" s="37"/>
      <c r="K72" s="37"/>
      <c r="L72" s="110"/>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109"/>
      <c r="J73" s="37"/>
      <c r="K73" s="37"/>
      <c r="L73" s="110"/>
      <c r="S73" s="35"/>
      <c r="T73" s="35"/>
      <c r="U73" s="35"/>
      <c r="V73" s="35"/>
      <c r="W73" s="35"/>
      <c r="X73" s="35"/>
      <c r="Y73" s="35"/>
      <c r="Z73" s="35"/>
      <c r="AA73" s="35"/>
      <c r="AB73" s="35"/>
      <c r="AC73" s="35"/>
      <c r="AD73" s="35"/>
      <c r="AE73" s="35"/>
    </row>
    <row r="74" spans="1:31" s="2" customFormat="1" ht="16.5" customHeight="1">
      <c r="A74" s="35"/>
      <c r="B74" s="36"/>
      <c r="C74" s="37"/>
      <c r="D74" s="37"/>
      <c r="E74" s="379" t="str">
        <f>E7</f>
        <v>II/201 CALTOV - LESTKOV - OPRAVA</v>
      </c>
      <c r="F74" s="380"/>
      <c r="G74" s="380"/>
      <c r="H74" s="380"/>
      <c r="I74" s="109"/>
      <c r="J74" s="37"/>
      <c r="K74" s="37"/>
      <c r="L74" s="110"/>
      <c r="S74" s="35"/>
      <c r="T74" s="35"/>
      <c r="U74" s="35"/>
      <c r="V74" s="35"/>
      <c r="W74" s="35"/>
      <c r="X74" s="35"/>
      <c r="Y74" s="35"/>
      <c r="Z74" s="35"/>
      <c r="AA74" s="35"/>
      <c r="AB74" s="35"/>
      <c r="AC74" s="35"/>
      <c r="AD74" s="35"/>
      <c r="AE74" s="35"/>
    </row>
    <row r="75" spans="1:31" s="2" customFormat="1" ht="12" customHeight="1">
      <c r="A75" s="35"/>
      <c r="B75" s="36"/>
      <c r="C75" s="30" t="s">
        <v>88</v>
      </c>
      <c r="D75" s="37"/>
      <c r="E75" s="37"/>
      <c r="F75" s="37"/>
      <c r="G75" s="37"/>
      <c r="H75" s="37"/>
      <c r="I75" s="109"/>
      <c r="J75" s="37"/>
      <c r="K75" s="37"/>
      <c r="L75" s="110"/>
      <c r="S75" s="35"/>
      <c r="T75" s="35"/>
      <c r="U75" s="35"/>
      <c r="V75" s="35"/>
      <c r="W75" s="35"/>
      <c r="X75" s="35"/>
      <c r="Y75" s="35"/>
      <c r="Z75" s="35"/>
      <c r="AA75" s="35"/>
      <c r="AB75" s="35"/>
      <c r="AC75" s="35"/>
      <c r="AD75" s="35"/>
      <c r="AE75" s="35"/>
    </row>
    <row r="76" spans="1:31" s="2" customFormat="1" ht="16.5" customHeight="1">
      <c r="A76" s="35"/>
      <c r="B76" s="36"/>
      <c r="C76" s="37"/>
      <c r="D76" s="37"/>
      <c r="E76" s="351" t="str">
        <f>E9</f>
        <v>901 - VRN</v>
      </c>
      <c r="F76" s="381"/>
      <c r="G76" s="381"/>
      <c r="H76" s="381"/>
      <c r="I76" s="109"/>
      <c r="J76" s="37"/>
      <c r="K76" s="37"/>
      <c r="L76" s="110"/>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109"/>
      <c r="J77" s="37"/>
      <c r="K77" s="37"/>
      <c r="L77" s="110"/>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Caltov, Lestkov</v>
      </c>
      <c r="G78" s="37"/>
      <c r="H78" s="37"/>
      <c r="I78" s="112" t="s">
        <v>23</v>
      </c>
      <c r="J78" s="60" t="str">
        <f>IF(J12="","",J12)</f>
        <v>13. 2. 2020</v>
      </c>
      <c r="K78" s="37"/>
      <c r="L78" s="110"/>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5.2" customHeight="1">
      <c r="A80" s="35"/>
      <c r="B80" s="36"/>
      <c r="C80" s="30" t="s">
        <v>25</v>
      </c>
      <c r="D80" s="37"/>
      <c r="E80" s="37"/>
      <c r="F80" s="28" t="str">
        <f>E15</f>
        <v>SÚS Plzeňského kraje, p.o.</v>
      </c>
      <c r="G80" s="37"/>
      <c r="H80" s="37"/>
      <c r="I80" s="112" t="s">
        <v>31</v>
      </c>
      <c r="J80" s="33" t="str">
        <f>E21</f>
        <v>Ing. Jaroslav Rojt</v>
      </c>
      <c r="K80" s="37"/>
      <c r="L80" s="110"/>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112" t="s">
        <v>34</v>
      </c>
      <c r="J81" s="33" t="str">
        <f>E24</f>
        <v>Jan Leinhäupel</v>
      </c>
      <c r="K81" s="37"/>
      <c r="L81" s="110"/>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109"/>
      <c r="J82" s="37"/>
      <c r="K82" s="37"/>
      <c r="L82" s="110"/>
      <c r="S82" s="35"/>
      <c r="T82" s="35"/>
      <c r="U82" s="35"/>
      <c r="V82" s="35"/>
      <c r="W82" s="35"/>
      <c r="X82" s="35"/>
      <c r="Y82" s="35"/>
      <c r="Z82" s="35"/>
      <c r="AA82" s="35"/>
      <c r="AB82" s="35"/>
      <c r="AC82" s="35"/>
      <c r="AD82" s="35"/>
      <c r="AE82" s="35"/>
    </row>
    <row r="83" spans="1:31" s="11" customFormat="1" ht="29.25" customHeight="1">
      <c r="A83" s="160"/>
      <c r="B83" s="161"/>
      <c r="C83" s="162" t="s">
        <v>106</v>
      </c>
      <c r="D83" s="163" t="s">
        <v>57</v>
      </c>
      <c r="E83" s="163" t="s">
        <v>53</v>
      </c>
      <c r="F83" s="163" t="s">
        <v>54</v>
      </c>
      <c r="G83" s="163" t="s">
        <v>107</v>
      </c>
      <c r="H83" s="163" t="s">
        <v>108</v>
      </c>
      <c r="I83" s="164" t="s">
        <v>109</v>
      </c>
      <c r="J83" s="163" t="s">
        <v>92</v>
      </c>
      <c r="K83" s="165" t="s">
        <v>110</v>
      </c>
      <c r="L83" s="166"/>
      <c r="M83" s="69" t="s">
        <v>19</v>
      </c>
      <c r="N83" s="70" t="s">
        <v>42</v>
      </c>
      <c r="O83" s="70" t="s">
        <v>111</v>
      </c>
      <c r="P83" s="70" t="s">
        <v>112</v>
      </c>
      <c r="Q83" s="70" t="s">
        <v>113</v>
      </c>
      <c r="R83" s="70" t="s">
        <v>114</v>
      </c>
      <c r="S83" s="70" t="s">
        <v>115</v>
      </c>
      <c r="T83" s="71" t="s">
        <v>116</v>
      </c>
      <c r="U83" s="160"/>
      <c r="V83" s="160"/>
      <c r="W83" s="160"/>
      <c r="X83" s="160"/>
      <c r="Y83" s="160"/>
      <c r="Z83" s="160"/>
      <c r="AA83" s="160"/>
      <c r="AB83" s="160"/>
      <c r="AC83" s="160"/>
      <c r="AD83" s="160"/>
      <c r="AE83" s="160"/>
    </row>
    <row r="84" spans="1:63" s="2" customFormat="1" ht="22.9" customHeight="1">
      <c r="A84" s="35"/>
      <c r="B84" s="36"/>
      <c r="C84" s="76" t="s">
        <v>117</v>
      </c>
      <c r="D84" s="37"/>
      <c r="E84" s="37"/>
      <c r="F84" s="37"/>
      <c r="G84" s="37"/>
      <c r="H84" s="37"/>
      <c r="I84" s="109"/>
      <c r="J84" s="167">
        <f>BK84</f>
        <v>0</v>
      </c>
      <c r="K84" s="37"/>
      <c r="L84" s="40"/>
      <c r="M84" s="72"/>
      <c r="N84" s="168"/>
      <c r="O84" s="73"/>
      <c r="P84" s="169">
        <f>P85</f>
        <v>0</v>
      </c>
      <c r="Q84" s="73"/>
      <c r="R84" s="169">
        <f>R85</f>
        <v>0</v>
      </c>
      <c r="S84" s="73"/>
      <c r="T84" s="170">
        <f>T85</f>
        <v>0</v>
      </c>
      <c r="U84" s="35"/>
      <c r="V84" s="35"/>
      <c r="W84" s="35"/>
      <c r="X84" s="35"/>
      <c r="Y84" s="35"/>
      <c r="Z84" s="35"/>
      <c r="AA84" s="35"/>
      <c r="AB84" s="35"/>
      <c r="AC84" s="35"/>
      <c r="AD84" s="35"/>
      <c r="AE84" s="35"/>
      <c r="AT84" s="18" t="s">
        <v>71</v>
      </c>
      <c r="AU84" s="18" t="s">
        <v>93</v>
      </c>
      <c r="BK84" s="171">
        <f>BK85</f>
        <v>0</v>
      </c>
    </row>
    <row r="85" spans="2:63" s="12" customFormat="1" ht="25.9" customHeight="1">
      <c r="B85" s="172"/>
      <c r="C85" s="173"/>
      <c r="D85" s="174" t="s">
        <v>71</v>
      </c>
      <c r="E85" s="175" t="s">
        <v>85</v>
      </c>
      <c r="F85" s="175" t="s">
        <v>728</v>
      </c>
      <c r="G85" s="173"/>
      <c r="H85" s="173"/>
      <c r="I85" s="176"/>
      <c r="J85" s="177">
        <f>BK85</f>
        <v>0</v>
      </c>
      <c r="K85" s="173"/>
      <c r="L85" s="178"/>
      <c r="M85" s="179"/>
      <c r="N85" s="180"/>
      <c r="O85" s="180"/>
      <c r="P85" s="181">
        <f>P86+P91+P95+P98</f>
        <v>0</v>
      </c>
      <c r="Q85" s="180"/>
      <c r="R85" s="181">
        <f>R86+R91+R95+R98</f>
        <v>0</v>
      </c>
      <c r="S85" s="180"/>
      <c r="T85" s="182">
        <f>T86+T91+T95+T98</f>
        <v>0</v>
      </c>
      <c r="AR85" s="183" t="s">
        <v>157</v>
      </c>
      <c r="AT85" s="184" t="s">
        <v>71</v>
      </c>
      <c r="AU85" s="184" t="s">
        <v>72</v>
      </c>
      <c r="AY85" s="183" t="s">
        <v>120</v>
      </c>
      <c r="BK85" s="185">
        <f>BK86+BK91+BK95+BK98</f>
        <v>0</v>
      </c>
    </row>
    <row r="86" spans="2:63" s="12" customFormat="1" ht="22.9" customHeight="1">
      <c r="B86" s="172"/>
      <c r="C86" s="173"/>
      <c r="D86" s="174" t="s">
        <v>71</v>
      </c>
      <c r="E86" s="186" t="s">
        <v>729</v>
      </c>
      <c r="F86" s="186" t="s">
        <v>730</v>
      </c>
      <c r="G86" s="173"/>
      <c r="H86" s="173"/>
      <c r="I86" s="176"/>
      <c r="J86" s="187">
        <f>BK86</f>
        <v>0</v>
      </c>
      <c r="K86" s="173"/>
      <c r="L86" s="178"/>
      <c r="M86" s="179"/>
      <c r="N86" s="180"/>
      <c r="O86" s="180"/>
      <c r="P86" s="181">
        <f>SUM(P87:P90)</f>
        <v>0</v>
      </c>
      <c r="Q86" s="180"/>
      <c r="R86" s="181">
        <f>SUM(R87:R90)</f>
        <v>0</v>
      </c>
      <c r="S86" s="180"/>
      <c r="T86" s="182">
        <f>SUM(T87:T90)</f>
        <v>0</v>
      </c>
      <c r="AR86" s="183" t="s">
        <v>157</v>
      </c>
      <c r="AT86" s="184" t="s">
        <v>71</v>
      </c>
      <c r="AU86" s="184" t="s">
        <v>80</v>
      </c>
      <c r="AY86" s="183" t="s">
        <v>120</v>
      </c>
      <c r="BK86" s="185">
        <f>SUM(BK87:BK90)</f>
        <v>0</v>
      </c>
    </row>
    <row r="87" spans="1:65" s="2" customFormat="1" ht="16.5" customHeight="1">
      <c r="A87" s="35"/>
      <c r="B87" s="36"/>
      <c r="C87" s="188" t="s">
        <v>80</v>
      </c>
      <c r="D87" s="188" t="s">
        <v>122</v>
      </c>
      <c r="E87" s="189" t="s">
        <v>731</v>
      </c>
      <c r="F87" s="190" t="s">
        <v>732</v>
      </c>
      <c r="G87" s="191" t="s">
        <v>733</v>
      </c>
      <c r="H87" s="192">
        <v>1</v>
      </c>
      <c r="I87" s="193"/>
      <c r="J87" s="194">
        <f>ROUND(I87*H87,2)</f>
        <v>0</v>
      </c>
      <c r="K87" s="190" t="s">
        <v>126</v>
      </c>
      <c r="L87" s="40"/>
      <c r="M87" s="195" t="s">
        <v>19</v>
      </c>
      <c r="N87" s="196" t="s">
        <v>43</v>
      </c>
      <c r="O87" s="65"/>
      <c r="P87" s="197">
        <f>O87*H87</f>
        <v>0</v>
      </c>
      <c r="Q87" s="197">
        <v>0</v>
      </c>
      <c r="R87" s="197">
        <f>Q87*H87</f>
        <v>0</v>
      </c>
      <c r="S87" s="197">
        <v>0</v>
      </c>
      <c r="T87" s="198">
        <f>S87*H87</f>
        <v>0</v>
      </c>
      <c r="U87" s="35"/>
      <c r="V87" s="35"/>
      <c r="W87" s="35"/>
      <c r="X87" s="35"/>
      <c r="Y87" s="35"/>
      <c r="Z87" s="35"/>
      <c r="AA87" s="35"/>
      <c r="AB87" s="35"/>
      <c r="AC87" s="35"/>
      <c r="AD87" s="35"/>
      <c r="AE87" s="35"/>
      <c r="AR87" s="199" t="s">
        <v>734</v>
      </c>
      <c r="AT87" s="199" t="s">
        <v>122</v>
      </c>
      <c r="AU87" s="199" t="s">
        <v>83</v>
      </c>
      <c r="AY87" s="18" t="s">
        <v>120</v>
      </c>
      <c r="BE87" s="200">
        <f>IF(N87="základní",J87,0)</f>
        <v>0</v>
      </c>
      <c r="BF87" s="200">
        <f>IF(N87="snížená",J87,0)</f>
        <v>0</v>
      </c>
      <c r="BG87" s="200">
        <f>IF(N87="zákl. přenesená",J87,0)</f>
        <v>0</v>
      </c>
      <c r="BH87" s="200">
        <f>IF(N87="sníž. přenesená",J87,0)</f>
        <v>0</v>
      </c>
      <c r="BI87" s="200">
        <f>IF(N87="nulová",J87,0)</f>
        <v>0</v>
      </c>
      <c r="BJ87" s="18" t="s">
        <v>80</v>
      </c>
      <c r="BK87" s="200">
        <f>ROUND(I87*H87,2)</f>
        <v>0</v>
      </c>
      <c r="BL87" s="18" t="s">
        <v>734</v>
      </c>
      <c r="BM87" s="199" t="s">
        <v>735</v>
      </c>
    </row>
    <row r="88" spans="2:51" s="14" customFormat="1" ht="11.25">
      <c r="B88" s="215"/>
      <c r="C88" s="216"/>
      <c r="D88" s="201" t="s">
        <v>131</v>
      </c>
      <c r="E88" s="217" t="s">
        <v>19</v>
      </c>
      <c r="F88" s="218" t="s">
        <v>736</v>
      </c>
      <c r="G88" s="216"/>
      <c r="H88" s="219">
        <v>1</v>
      </c>
      <c r="I88" s="220"/>
      <c r="J88" s="216"/>
      <c r="K88" s="216"/>
      <c r="L88" s="221"/>
      <c r="M88" s="222"/>
      <c r="N88" s="223"/>
      <c r="O88" s="223"/>
      <c r="P88" s="223"/>
      <c r="Q88" s="223"/>
      <c r="R88" s="223"/>
      <c r="S88" s="223"/>
      <c r="T88" s="224"/>
      <c r="AT88" s="225" t="s">
        <v>131</v>
      </c>
      <c r="AU88" s="225" t="s">
        <v>83</v>
      </c>
      <c r="AV88" s="14" t="s">
        <v>83</v>
      </c>
      <c r="AW88" s="14" t="s">
        <v>33</v>
      </c>
      <c r="AX88" s="14" t="s">
        <v>80</v>
      </c>
      <c r="AY88" s="225" t="s">
        <v>120</v>
      </c>
    </row>
    <row r="89" spans="1:65" s="2" customFormat="1" ht="16.5" customHeight="1">
      <c r="A89" s="35"/>
      <c r="B89" s="36"/>
      <c r="C89" s="188" t="s">
        <v>83</v>
      </c>
      <c r="D89" s="188" t="s">
        <v>122</v>
      </c>
      <c r="E89" s="189" t="s">
        <v>737</v>
      </c>
      <c r="F89" s="190" t="s">
        <v>738</v>
      </c>
      <c r="G89" s="191" t="s">
        <v>421</v>
      </c>
      <c r="H89" s="192">
        <v>4</v>
      </c>
      <c r="I89" s="193"/>
      <c r="J89" s="194">
        <f>ROUND(I89*H89,2)</f>
        <v>0</v>
      </c>
      <c r="K89" s="190" t="s">
        <v>126</v>
      </c>
      <c r="L89" s="40"/>
      <c r="M89" s="195" t="s">
        <v>19</v>
      </c>
      <c r="N89" s="196" t="s">
        <v>43</v>
      </c>
      <c r="O89" s="65"/>
      <c r="P89" s="197">
        <f>O89*H89</f>
        <v>0</v>
      </c>
      <c r="Q89" s="197">
        <v>0</v>
      </c>
      <c r="R89" s="197">
        <f>Q89*H89</f>
        <v>0</v>
      </c>
      <c r="S89" s="197">
        <v>0</v>
      </c>
      <c r="T89" s="198">
        <f>S89*H89</f>
        <v>0</v>
      </c>
      <c r="U89" s="35"/>
      <c r="V89" s="35"/>
      <c r="W89" s="35"/>
      <c r="X89" s="35"/>
      <c r="Y89" s="35"/>
      <c r="Z89" s="35"/>
      <c r="AA89" s="35"/>
      <c r="AB89" s="35"/>
      <c r="AC89" s="35"/>
      <c r="AD89" s="35"/>
      <c r="AE89" s="35"/>
      <c r="AR89" s="199" t="s">
        <v>734</v>
      </c>
      <c r="AT89" s="199" t="s">
        <v>122</v>
      </c>
      <c r="AU89" s="199" t="s">
        <v>83</v>
      </c>
      <c r="AY89" s="18" t="s">
        <v>120</v>
      </c>
      <c r="BE89" s="200">
        <f>IF(N89="základní",J89,0)</f>
        <v>0</v>
      </c>
      <c r="BF89" s="200">
        <f>IF(N89="snížená",J89,0)</f>
        <v>0</v>
      </c>
      <c r="BG89" s="200">
        <f>IF(N89="zákl. přenesená",J89,0)</f>
        <v>0</v>
      </c>
      <c r="BH89" s="200">
        <f>IF(N89="sníž. přenesená",J89,0)</f>
        <v>0</v>
      </c>
      <c r="BI89" s="200">
        <f>IF(N89="nulová",J89,0)</f>
        <v>0</v>
      </c>
      <c r="BJ89" s="18" t="s">
        <v>80</v>
      </c>
      <c r="BK89" s="200">
        <f>ROUND(I89*H89,2)</f>
        <v>0</v>
      </c>
      <c r="BL89" s="18" t="s">
        <v>734</v>
      </c>
      <c r="BM89" s="199" t="s">
        <v>739</v>
      </c>
    </row>
    <row r="90" spans="2:51" s="14" customFormat="1" ht="11.25">
      <c r="B90" s="215"/>
      <c r="C90" s="216"/>
      <c r="D90" s="201" t="s">
        <v>131</v>
      </c>
      <c r="E90" s="217" t="s">
        <v>19</v>
      </c>
      <c r="F90" s="218" t="s">
        <v>740</v>
      </c>
      <c r="G90" s="216"/>
      <c r="H90" s="219">
        <v>4</v>
      </c>
      <c r="I90" s="220"/>
      <c r="J90" s="216"/>
      <c r="K90" s="216"/>
      <c r="L90" s="221"/>
      <c r="M90" s="222"/>
      <c r="N90" s="223"/>
      <c r="O90" s="223"/>
      <c r="P90" s="223"/>
      <c r="Q90" s="223"/>
      <c r="R90" s="223"/>
      <c r="S90" s="223"/>
      <c r="T90" s="224"/>
      <c r="AT90" s="225" t="s">
        <v>131</v>
      </c>
      <c r="AU90" s="225" t="s">
        <v>83</v>
      </c>
      <c r="AV90" s="14" t="s">
        <v>83</v>
      </c>
      <c r="AW90" s="14" t="s">
        <v>33</v>
      </c>
      <c r="AX90" s="14" t="s">
        <v>80</v>
      </c>
      <c r="AY90" s="225" t="s">
        <v>120</v>
      </c>
    </row>
    <row r="91" spans="2:63" s="12" customFormat="1" ht="22.9" customHeight="1">
      <c r="B91" s="172"/>
      <c r="C91" s="173"/>
      <c r="D91" s="174" t="s">
        <v>71</v>
      </c>
      <c r="E91" s="186" t="s">
        <v>741</v>
      </c>
      <c r="F91" s="186" t="s">
        <v>742</v>
      </c>
      <c r="G91" s="173"/>
      <c r="H91" s="173"/>
      <c r="I91" s="176"/>
      <c r="J91" s="187">
        <f>BK91</f>
        <v>0</v>
      </c>
      <c r="K91" s="173"/>
      <c r="L91" s="178"/>
      <c r="M91" s="179"/>
      <c r="N91" s="180"/>
      <c r="O91" s="180"/>
      <c r="P91" s="181">
        <f>SUM(P92:P94)</f>
        <v>0</v>
      </c>
      <c r="Q91" s="180"/>
      <c r="R91" s="181">
        <f>SUM(R92:R94)</f>
        <v>0</v>
      </c>
      <c r="S91" s="180"/>
      <c r="T91" s="182">
        <f>SUM(T92:T94)</f>
        <v>0</v>
      </c>
      <c r="AR91" s="183" t="s">
        <v>157</v>
      </c>
      <c r="AT91" s="184" t="s">
        <v>71</v>
      </c>
      <c r="AU91" s="184" t="s">
        <v>80</v>
      </c>
      <c r="AY91" s="183" t="s">
        <v>120</v>
      </c>
      <c r="BK91" s="185">
        <f>SUM(BK92:BK94)</f>
        <v>0</v>
      </c>
    </row>
    <row r="92" spans="1:65" s="2" customFormat="1" ht="16.5" customHeight="1">
      <c r="A92" s="35"/>
      <c r="B92" s="36"/>
      <c r="C92" s="188" t="s">
        <v>140</v>
      </c>
      <c r="D92" s="188" t="s">
        <v>122</v>
      </c>
      <c r="E92" s="189" t="s">
        <v>743</v>
      </c>
      <c r="F92" s="190" t="s">
        <v>744</v>
      </c>
      <c r="G92" s="191" t="s">
        <v>421</v>
      </c>
      <c r="H92" s="192">
        <v>4</v>
      </c>
      <c r="I92" s="193"/>
      <c r="J92" s="194">
        <f>ROUND(I92*H92,2)</f>
        <v>0</v>
      </c>
      <c r="K92" s="190" t="s">
        <v>126</v>
      </c>
      <c r="L92" s="40"/>
      <c r="M92" s="195" t="s">
        <v>19</v>
      </c>
      <c r="N92" s="196" t="s">
        <v>43</v>
      </c>
      <c r="O92" s="65"/>
      <c r="P92" s="197">
        <f>O92*H92</f>
        <v>0</v>
      </c>
      <c r="Q92" s="197">
        <v>0</v>
      </c>
      <c r="R92" s="197">
        <f>Q92*H92</f>
        <v>0</v>
      </c>
      <c r="S92" s="197">
        <v>0</v>
      </c>
      <c r="T92" s="198">
        <f>S92*H92</f>
        <v>0</v>
      </c>
      <c r="U92" s="35"/>
      <c r="V92" s="35"/>
      <c r="W92" s="35"/>
      <c r="X92" s="35"/>
      <c r="Y92" s="35"/>
      <c r="Z92" s="35"/>
      <c r="AA92" s="35"/>
      <c r="AB92" s="35"/>
      <c r="AC92" s="35"/>
      <c r="AD92" s="35"/>
      <c r="AE92" s="35"/>
      <c r="AR92" s="199" t="s">
        <v>734</v>
      </c>
      <c r="AT92" s="199" t="s">
        <v>122</v>
      </c>
      <c r="AU92" s="199" t="s">
        <v>83</v>
      </c>
      <c r="AY92" s="18" t="s">
        <v>120</v>
      </c>
      <c r="BE92" s="200">
        <f>IF(N92="základní",J92,0)</f>
        <v>0</v>
      </c>
      <c r="BF92" s="200">
        <f>IF(N92="snížená",J92,0)</f>
        <v>0</v>
      </c>
      <c r="BG92" s="200">
        <f>IF(N92="zákl. přenesená",J92,0)</f>
        <v>0</v>
      </c>
      <c r="BH92" s="200">
        <f>IF(N92="sníž. přenesená",J92,0)</f>
        <v>0</v>
      </c>
      <c r="BI92" s="200">
        <f>IF(N92="nulová",J92,0)</f>
        <v>0</v>
      </c>
      <c r="BJ92" s="18" t="s">
        <v>80</v>
      </c>
      <c r="BK92" s="200">
        <f>ROUND(I92*H92,2)</f>
        <v>0</v>
      </c>
      <c r="BL92" s="18" t="s">
        <v>734</v>
      </c>
      <c r="BM92" s="199" t="s">
        <v>745</v>
      </c>
    </row>
    <row r="93" spans="2:51" s="14" customFormat="1" ht="11.25">
      <c r="B93" s="215"/>
      <c r="C93" s="216"/>
      <c r="D93" s="201" t="s">
        <v>131</v>
      </c>
      <c r="E93" s="217" t="s">
        <v>19</v>
      </c>
      <c r="F93" s="218" t="s">
        <v>746</v>
      </c>
      <c r="G93" s="216"/>
      <c r="H93" s="219">
        <v>4</v>
      </c>
      <c r="I93" s="220"/>
      <c r="J93" s="216"/>
      <c r="K93" s="216"/>
      <c r="L93" s="221"/>
      <c r="M93" s="222"/>
      <c r="N93" s="223"/>
      <c r="O93" s="223"/>
      <c r="P93" s="223"/>
      <c r="Q93" s="223"/>
      <c r="R93" s="223"/>
      <c r="S93" s="223"/>
      <c r="T93" s="224"/>
      <c r="AT93" s="225" t="s">
        <v>131</v>
      </c>
      <c r="AU93" s="225" t="s">
        <v>83</v>
      </c>
      <c r="AV93" s="14" t="s">
        <v>83</v>
      </c>
      <c r="AW93" s="14" t="s">
        <v>33</v>
      </c>
      <c r="AX93" s="14" t="s">
        <v>80</v>
      </c>
      <c r="AY93" s="225" t="s">
        <v>120</v>
      </c>
    </row>
    <row r="94" spans="2:51" s="13" customFormat="1" ht="11.25">
      <c r="B94" s="205"/>
      <c r="C94" s="206"/>
      <c r="D94" s="201" t="s">
        <v>131</v>
      </c>
      <c r="E94" s="207" t="s">
        <v>19</v>
      </c>
      <c r="F94" s="208" t="s">
        <v>747</v>
      </c>
      <c r="G94" s="206"/>
      <c r="H94" s="207" t="s">
        <v>19</v>
      </c>
      <c r="I94" s="209"/>
      <c r="J94" s="206"/>
      <c r="K94" s="206"/>
      <c r="L94" s="210"/>
      <c r="M94" s="211"/>
      <c r="N94" s="212"/>
      <c r="O94" s="212"/>
      <c r="P94" s="212"/>
      <c r="Q94" s="212"/>
      <c r="R94" s="212"/>
      <c r="S94" s="212"/>
      <c r="T94" s="213"/>
      <c r="AT94" s="214" t="s">
        <v>131</v>
      </c>
      <c r="AU94" s="214" t="s">
        <v>83</v>
      </c>
      <c r="AV94" s="13" t="s">
        <v>80</v>
      </c>
      <c r="AW94" s="13" t="s">
        <v>33</v>
      </c>
      <c r="AX94" s="13" t="s">
        <v>72</v>
      </c>
      <c r="AY94" s="214" t="s">
        <v>120</v>
      </c>
    </row>
    <row r="95" spans="2:63" s="12" customFormat="1" ht="22.9" customHeight="1">
      <c r="B95" s="172"/>
      <c r="C95" s="173"/>
      <c r="D95" s="174" t="s">
        <v>71</v>
      </c>
      <c r="E95" s="186" t="s">
        <v>748</v>
      </c>
      <c r="F95" s="186" t="s">
        <v>749</v>
      </c>
      <c r="G95" s="173"/>
      <c r="H95" s="173"/>
      <c r="I95" s="176"/>
      <c r="J95" s="187">
        <f>BK95</f>
        <v>0</v>
      </c>
      <c r="K95" s="173"/>
      <c r="L95" s="178"/>
      <c r="M95" s="179"/>
      <c r="N95" s="180"/>
      <c r="O95" s="180"/>
      <c r="P95" s="181">
        <f>SUM(P96:P97)</f>
        <v>0</v>
      </c>
      <c r="Q95" s="180"/>
      <c r="R95" s="181">
        <f>SUM(R96:R97)</f>
        <v>0</v>
      </c>
      <c r="S95" s="180"/>
      <c r="T95" s="182">
        <f>SUM(T96:T97)</f>
        <v>0</v>
      </c>
      <c r="AR95" s="183" t="s">
        <v>157</v>
      </c>
      <c r="AT95" s="184" t="s">
        <v>71</v>
      </c>
      <c r="AU95" s="184" t="s">
        <v>80</v>
      </c>
      <c r="AY95" s="183" t="s">
        <v>120</v>
      </c>
      <c r="BK95" s="185">
        <f>SUM(BK96:BK97)</f>
        <v>0</v>
      </c>
    </row>
    <row r="96" spans="1:65" s="2" customFormat="1" ht="16.5" customHeight="1">
      <c r="A96" s="35"/>
      <c r="B96" s="36"/>
      <c r="C96" s="188" t="s">
        <v>127</v>
      </c>
      <c r="D96" s="188" t="s">
        <v>122</v>
      </c>
      <c r="E96" s="189" t="s">
        <v>750</v>
      </c>
      <c r="F96" s="190" t="s">
        <v>751</v>
      </c>
      <c r="G96" s="191" t="s">
        <v>733</v>
      </c>
      <c r="H96" s="192">
        <v>1</v>
      </c>
      <c r="I96" s="193"/>
      <c r="J96" s="194">
        <f>ROUND(I96*H96,2)</f>
        <v>0</v>
      </c>
      <c r="K96" s="190" t="s">
        <v>126</v>
      </c>
      <c r="L96" s="40"/>
      <c r="M96" s="195" t="s">
        <v>19</v>
      </c>
      <c r="N96" s="196" t="s">
        <v>43</v>
      </c>
      <c r="O96" s="65"/>
      <c r="P96" s="197">
        <f>O96*H96</f>
        <v>0</v>
      </c>
      <c r="Q96" s="197">
        <v>0</v>
      </c>
      <c r="R96" s="197">
        <f>Q96*H96</f>
        <v>0</v>
      </c>
      <c r="S96" s="197">
        <v>0</v>
      </c>
      <c r="T96" s="198">
        <f>S96*H96</f>
        <v>0</v>
      </c>
      <c r="U96" s="35"/>
      <c r="V96" s="35"/>
      <c r="W96" s="35"/>
      <c r="X96" s="35"/>
      <c r="Y96" s="35"/>
      <c r="Z96" s="35"/>
      <c r="AA96" s="35"/>
      <c r="AB96" s="35"/>
      <c r="AC96" s="35"/>
      <c r="AD96" s="35"/>
      <c r="AE96" s="35"/>
      <c r="AR96" s="199" t="s">
        <v>734</v>
      </c>
      <c r="AT96" s="199" t="s">
        <v>122</v>
      </c>
      <c r="AU96" s="199" t="s">
        <v>83</v>
      </c>
      <c r="AY96" s="18" t="s">
        <v>120</v>
      </c>
      <c r="BE96" s="200">
        <f>IF(N96="základní",J96,0)</f>
        <v>0</v>
      </c>
      <c r="BF96" s="200">
        <f>IF(N96="snížená",J96,0)</f>
        <v>0</v>
      </c>
      <c r="BG96" s="200">
        <f>IF(N96="zákl. přenesená",J96,0)</f>
        <v>0</v>
      </c>
      <c r="BH96" s="200">
        <f>IF(N96="sníž. přenesená",J96,0)</f>
        <v>0</v>
      </c>
      <c r="BI96" s="200">
        <f>IF(N96="nulová",J96,0)</f>
        <v>0</v>
      </c>
      <c r="BJ96" s="18" t="s">
        <v>80</v>
      </c>
      <c r="BK96" s="200">
        <f>ROUND(I96*H96,2)</f>
        <v>0</v>
      </c>
      <c r="BL96" s="18" t="s">
        <v>734</v>
      </c>
      <c r="BM96" s="199" t="s">
        <v>752</v>
      </c>
    </row>
    <row r="97" spans="2:51" s="14" customFormat="1" ht="11.25">
      <c r="B97" s="215"/>
      <c r="C97" s="216"/>
      <c r="D97" s="201" t="s">
        <v>131</v>
      </c>
      <c r="E97" s="217" t="s">
        <v>19</v>
      </c>
      <c r="F97" s="218" t="s">
        <v>753</v>
      </c>
      <c r="G97" s="216"/>
      <c r="H97" s="219">
        <v>1</v>
      </c>
      <c r="I97" s="220"/>
      <c r="J97" s="216"/>
      <c r="K97" s="216"/>
      <c r="L97" s="221"/>
      <c r="M97" s="222"/>
      <c r="N97" s="223"/>
      <c r="O97" s="223"/>
      <c r="P97" s="223"/>
      <c r="Q97" s="223"/>
      <c r="R97" s="223"/>
      <c r="S97" s="223"/>
      <c r="T97" s="224"/>
      <c r="AT97" s="225" t="s">
        <v>131</v>
      </c>
      <c r="AU97" s="225" t="s">
        <v>83</v>
      </c>
      <c r="AV97" s="14" t="s">
        <v>83</v>
      </c>
      <c r="AW97" s="14" t="s">
        <v>33</v>
      </c>
      <c r="AX97" s="14" t="s">
        <v>80</v>
      </c>
      <c r="AY97" s="225" t="s">
        <v>120</v>
      </c>
    </row>
    <row r="98" spans="2:63" s="12" customFormat="1" ht="22.9" customHeight="1">
      <c r="B98" s="172"/>
      <c r="C98" s="173"/>
      <c r="D98" s="174" t="s">
        <v>71</v>
      </c>
      <c r="E98" s="186" t="s">
        <v>754</v>
      </c>
      <c r="F98" s="186" t="s">
        <v>755</v>
      </c>
      <c r="G98" s="173"/>
      <c r="H98" s="173"/>
      <c r="I98" s="176"/>
      <c r="J98" s="187">
        <f>BK98</f>
        <v>0</v>
      </c>
      <c r="K98" s="173"/>
      <c r="L98" s="178"/>
      <c r="M98" s="179"/>
      <c r="N98" s="180"/>
      <c r="O98" s="180"/>
      <c r="P98" s="181">
        <f>SUM(P99:P100)</f>
        <v>0</v>
      </c>
      <c r="Q98" s="180"/>
      <c r="R98" s="181">
        <f>SUM(R99:R100)</f>
        <v>0</v>
      </c>
      <c r="S98" s="180"/>
      <c r="T98" s="182">
        <f>SUM(T99:T100)</f>
        <v>0</v>
      </c>
      <c r="AR98" s="183" t="s">
        <v>157</v>
      </c>
      <c r="AT98" s="184" t="s">
        <v>71</v>
      </c>
      <c r="AU98" s="184" t="s">
        <v>80</v>
      </c>
      <c r="AY98" s="183" t="s">
        <v>120</v>
      </c>
      <c r="BK98" s="185">
        <f>SUM(BK99:BK100)</f>
        <v>0</v>
      </c>
    </row>
    <row r="99" spans="1:65" s="2" customFormat="1" ht="16.5" customHeight="1">
      <c r="A99" s="35"/>
      <c r="B99" s="36"/>
      <c r="C99" s="188" t="s">
        <v>157</v>
      </c>
      <c r="D99" s="188" t="s">
        <v>122</v>
      </c>
      <c r="E99" s="189" t="s">
        <v>756</v>
      </c>
      <c r="F99" s="190" t="s">
        <v>757</v>
      </c>
      <c r="G99" s="191" t="s">
        <v>733</v>
      </c>
      <c r="H99" s="192">
        <v>1</v>
      </c>
      <c r="I99" s="193"/>
      <c r="J99" s="194">
        <f>ROUND(I99*H99,2)</f>
        <v>0</v>
      </c>
      <c r="K99" s="190" t="s">
        <v>126</v>
      </c>
      <c r="L99" s="40"/>
      <c r="M99" s="195" t="s">
        <v>19</v>
      </c>
      <c r="N99" s="196" t="s">
        <v>43</v>
      </c>
      <c r="O99" s="65"/>
      <c r="P99" s="197">
        <f>O99*H99</f>
        <v>0</v>
      </c>
      <c r="Q99" s="197">
        <v>0</v>
      </c>
      <c r="R99" s="197">
        <f>Q99*H99</f>
        <v>0</v>
      </c>
      <c r="S99" s="197">
        <v>0</v>
      </c>
      <c r="T99" s="198">
        <f>S99*H99</f>
        <v>0</v>
      </c>
      <c r="U99" s="35"/>
      <c r="V99" s="35"/>
      <c r="W99" s="35"/>
      <c r="X99" s="35"/>
      <c r="Y99" s="35"/>
      <c r="Z99" s="35"/>
      <c r="AA99" s="35"/>
      <c r="AB99" s="35"/>
      <c r="AC99" s="35"/>
      <c r="AD99" s="35"/>
      <c r="AE99" s="35"/>
      <c r="AR99" s="199" t="s">
        <v>734</v>
      </c>
      <c r="AT99" s="199" t="s">
        <v>122</v>
      </c>
      <c r="AU99" s="199" t="s">
        <v>83</v>
      </c>
      <c r="AY99" s="18" t="s">
        <v>120</v>
      </c>
      <c r="BE99" s="200">
        <f>IF(N99="základní",J99,0)</f>
        <v>0</v>
      </c>
      <c r="BF99" s="200">
        <f>IF(N99="snížená",J99,0)</f>
        <v>0</v>
      </c>
      <c r="BG99" s="200">
        <f>IF(N99="zákl. přenesená",J99,0)</f>
        <v>0</v>
      </c>
      <c r="BH99" s="200">
        <f>IF(N99="sníž. přenesená",J99,0)</f>
        <v>0</v>
      </c>
      <c r="BI99" s="200">
        <f>IF(N99="nulová",J99,0)</f>
        <v>0</v>
      </c>
      <c r="BJ99" s="18" t="s">
        <v>80</v>
      </c>
      <c r="BK99" s="200">
        <f>ROUND(I99*H99,2)</f>
        <v>0</v>
      </c>
      <c r="BL99" s="18" t="s">
        <v>734</v>
      </c>
      <c r="BM99" s="199" t="s">
        <v>758</v>
      </c>
    </row>
    <row r="100" spans="2:51" s="14" customFormat="1" ht="11.25">
      <c r="B100" s="215"/>
      <c r="C100" s="216"/>
      <c r="D100" s="201" t="s">
        <v>131</v>
      </c>
      <c r="E100" s="217" t="s">
        <v>19</v>
      </c>
      <c r="F100" s="218" t="s">
        <v>759</v>
      </c>
      <c r="G100" s="216"/>
      <c r="H100" s="219">
        <v>1</v>
      </c>
      <c r="I100" s="220"/>
      <c r="J100" s="216"/>
      <c r="K100" s="216"/>
      <c r="L100" s="221"/>
      <c r="M100" s="251"/>
      <c r="N100" s="252"/>
      <c r="O100" s="252"/>
      <c r="P100" s="252"/>
      <c r="Q100" s="252"/>
      <c r="R100" s="252"/>
      <c r="S100" s="252"/>
      <c r="T100" s="253"/>
      <c r="AT100" s="225" t="s">
        <v>131</v>
      </c>
      <c r="AU100" s="225" t="s">
        <v>83</v>
      </c>
      <c r="AV100" s="14" t="s">
        <v>83</v>
      </c>
      <c r="AW100" s="14" t="s">
        <v>33</v>
      </c>
      <c r="AX100" s="14" t="s">
        <v>80</v>
      </c>
      <c r="AY100" s="225" t="s">
        <v>120</v>
      </c>
    </row>
    <row r="101" spans="1:31" s="2" customFormat="1" ht="6.95" customHeight="1">
      <c r="A101" s="35"/>
      <c r="B101" s="48"/>
      <c r="C101" s="49"/>
      <c r="D101" s="49"/>
      <c r="E101" s="49"/>
      <c r="F101" s="49"/>
      <c r="G101" s="49"/>
      <c r="H101" s="49"/>
      <c r="I101" s="137"/>
      <c r="J101" s="49"/>
      <c r="K101" s="49"/>
      <c r="L101" s="40"/>
      <c r="M101" s="35"/>
      <c r="O101" s="35"/>
      <c r="P101" s="35"/>
      <c r="Q101" s="35"/>
      <c r="R101" s="35"/>
      <c r="S101" s="35"/>
      <c r="T101" s="35"/>
      <c r="U101" s="35"/>
      <c r="V101" s="35"/>
      <c r="W101" s="35"/>
      <c r="X101" s="35"/>
      <c r="Y101" s="35"/>
      <c r="Z101" s="35"/>
      <c r="AA101" s="35"/>
      <c r="AB101" s="35"/>
      <c r="AC101" s="35"/>
      <c r="AD101" s="35"/>
      <c r="AE101" s="35"/>
    </row>
  </sheetData>
  <sheetProtection algorithmName="SHA-512" hashValue="wcNhdEfRaePU3Fms3efhxsoA42c4+7nRyrv4RElPJR3Adw0UwnOENkPLWEb0/fD+7paVKHPAaNx8W0avyQLJPQ==" saltValue="wr/jktFGKAP5YDWlKD+phbaZF4BViU6xR15ZgBV+cU/xYtT+awQ3ioQUdEnJyITkCceaKp3OYwXP2EFjaJpHYQ==" spinCount="100000" sheet="1" objects="1" scenarios="1" formatColumns="0" formatRows="0" autoFilter="0"/>
  <autoFilter ref="C83:K10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s="1" customFormat="1" ht="37.5" customHeight="1"/>
    <row r="2" spans="2:11" s="1" customFormat="1" ht="7.5" customHeight="1">
      <c r="B2" s="255"/>
      <c r="C2" s="256"/>
      <c r="D2" s="256"/>
      <c r="E2" s="256"/>
      <c r="F2" s="256"/>
      <c r="G2" s="256"/>
      <c r="H2" s="256"/>
      <c r="I2" s="256"/>
      <c r="J2" s="256"/>
      <c r="K2" s="257"/>
    </row>
    <row r="3" spans="2:11" s="16" customFormat="1" ht="45" customHeight="1">
      <c r="B3" s="258"/>
      <c r="C3" s="383" t="s">
        <v>760</v>
      </c>
      <c r="D3" s="383"/>
      <c r="E3" s="383"/>
      <c r="F3" s="383"/>
      <c r="G3" s="383"/>
      <c r="H3" s="383"/>
      <c r="I3" s="383"/>
      <c r="J3" s="383"/>
      <c r="K3" s="259"/>
    </row>
    <row r="4" spans="2:11" s="1" customFormat="1" ht="25.5" customHeight="1">
      <c r="B4" s="260"/>
      <c r="C4" s="388" t="s">
        <v>761</v>
      </c>
      <c r="D4" s="388"/>
      <c r="E4" s="388"/>
      <c r="F4" s="388"/>
      <c r="G4" s="388"/>
      <c r="H4" s="388"/>
      <c r="I4" s="388"/>
      <c r="J4" s="388"/>
      <c r="K4" s="261"/>
    </row>
    <row r="5" spans="2:11" s="1" customFormat="1" ht="5.25" customHeight="1">
      <c r="B5" s="260"/>
      <c r="C5" s="262"/>
      <c r="D5" s="262"/>
      <c r="E5" s="262"/>
      <c r="F5" s="262"/>
      <c r="G5" s="262"/>
      <c r="H5" s="262"/>
      <c r="I5" s="262"/>
      <c r="J5" s="262"/>
      <c r="K5" s="261"/>
    </row>
    <row r="6" spans="2:11" s="1" customFormat="1" ht="15" customHeight="1">
      <c r="B6" s="260"/>
      <c r="C6" s="387" t="s">
        <v>762</v>
      </c>
      <c r="D6" s="387"/>
      <c r="E6" s="387"/>
      <c r="F6" s="387"/>
      <c r="G6" s="387"/>
      <c r="H6" s="387"/>
      <c r="I6" s="387"/>
      <c r="J6" s="387"/>
      <c r="K6" s="261"/>
    </row>
    <row r="7" spans="2:11" s="1" customFormat="1" ht="15" customHeight="1">
      <c r="B7" s="264"/>
      <c r="C7" s="387" t="s">
        <v>763</v>
      </c>
      <c r="D7" s="387"/>
      <c r="E7" s="387"/>
      <c r="F7" s="387"/>
      <c r="G7" s="387"/>
      <c r="H7" s="387"/>
      <c r="I7" s="387"/>
      <c r="J7" s="387"/>
      <c r="K7" s="261"/>
    </row>
    <row r="8" spans="2:11" s="1" customFormat="1" ht="12.75" customHeight="1">
      <c r="B8" s="264"/>
      <c r="C8" s="263"/>
      <c r="D8" s="263"/>
      <c r="E8" s="263"/>
      <c r="F8" s="263"/>
      <c r="G8" s="263"/>
      <c r="H8" s="263"/>
      <c r="I8" s="263"/>
      <c r="J8" s="263"/>
      <c r="K8" s="261"/>
    </row>
    <row r="9" spans="2:11" s="1" customFormat="1" ht="15" customHeight="1">
      <c r="B9" s="264"/>
      <c r="C9" s="387" t="s">
        <v>764</v>
      </c>
      <c r="D9" s="387"/>
      <c r="E9" s="387"/>
      <c r="F9" s="387"/>
      <c r="G9" s="387"/>
      <c r="H9" s="387"/>
      <c r="I9" s="387"/>
      <c r="J9" s="387"/>
      <c r="K9" s="261"/>
    </row>
    <row r="10" spans="2:11" s="1" customFormat="1" ht="15" customHeight="1">
      <c r="B10" s="264"/>
      <c r="C10" s="263"/>
      <c r="D10" s="387" t="s">
        <v>765</v>
      </c>
      <c r="E10" s="387"/>
      <c r="F10" s="387"/>
      <c r="G10" s="387"/>
      <c r="H10" s="387"/>
      <c r="I10" s="387"/>
      <c r="J10" s="387"/>
      <c r="K10" s="261"/>
    </row>
    <row r="11" spans="2:11" s="1" customFormat="1" ht="15" customHeight="1">
      <c r="B11" s="264"/>
      <c r="C11" s="265"/>
      <c r="D11" s="387" t="s">
        <v>766</v>
      </c>
      <c r="E11" s="387"/>
      <c r="F11" s="387"/>
      <c r="G11" s="387"/>
      <c r="H11" s="387"/>
      <c r="I11" s="387"/>
      <c r="J11" s="387"/>
      <c r="K11" s="261"/>
    </row>
    <row r="12" spans="2:11" s="1" customFormat="1" ht="15" customHeight="1">
      <c r="B12" s="264"/>
      <c r="C12" s="265"/>
      <c r="D12" s="263"/>
      <c r="E12" s="263"/>
      <c r="F12" s="263"/>
      <c r="G12" s="263"/>
      <c r="H12" s="263"/>
      <c r="I12" s="263"/>
      <c r="J12" s="263"/>
      <c r="K12" s="261"/>
    </row>
    <row r="13" spans="2:11" s="1" customFormat="1" ht="15" customHeight="1">
      <c r="B13" s="264"/>
      <c r="C13" s="265"/>
      <c r="D13" s="266" t="s">
        <v>767</v>
      </c>
      <c r="E13" s="263"/>
      <c r="F13" s="263"/>
      <c r="G13" s="263"/>
      <c r="H13" s="263"/>
      <c r="I13" s="263"/>
      <c r="J13" s="263"/>
      <c r="K13" s="261"/>
    </row>
    <row r="14" spans="2:11" s="1" customFormat="1" ht="12.75" customHeight="1">
      <c r="B14" s="264"/>
      <c r="C14" s="265"/>
      <c r="D14" s="265"/>
      <c r="E14" s="265"/>
      <c r="F14" s="265"/>
      <c r="G14" s="265"/>
      <c r="H14" s="265"/>
      <c r="I14" s="265"/>
      <c r="J14" s="265"/>
      <c r="K14" s="261"/>
    </row>
    <row r="15" spans="2:11" s="1" customFormat="1" ht="15" customHeight="1">
      <c r="B15" s="264"/>
      <c r="C15" s="265"/>
      <c r="D15" s="387" t="s">
        <v>768</v>
      </c>
      <c r="E15" s="387"/>
      <c r="F15" s="387"/>
      <c r="G15" s="387"/>
      <c r="H15" s="387"/>
      <c r="I15" s="387"/>
      <c r="J15" s="387"/>
      <c r="K15" s="261"/>
    </row>
    <row r="16" spans="2:11" s="1" customFormat="1" ht="15" customHeight="1">
      <c r="B16" s="264"/>
      <c r="C16" s="265"/>
      <c r="D16" s="387" t="s">
        <v>769</v>
      </c>
      <c r="E16" s="387"/>
      <c r="F16" s="387"/>
      <c r="G16" s="387"/>
      <c r="H16" s="387"/>
      <c r="I16" s="387"/>
      <c r="J16" s="387"/>
      <c r="K16" s="261"/>
    </row>
    <row r="17" spans="2:11" s="1" customFormat="1" ht="15" customHeight="1">
      <c r="B17" s="264"/>
      <c r="C17" s="265"/>
      <c r="D17" s="387" t="s">
        <v>770</v>
      </c>
      <c r="E17" s="387"/>
      <c r="F17" s="387"/>
      <c r="G17" s="387"/>
      <c r="H17" s="387"/>
      <c r="I17" s="387"/>
      <c r="J17" s="387"/>
      <c r="K17" s="261"/>
    </row>
    <row r="18" spans="2:11" s="1" customFormat="1" ht="15" customHeight="1">
      <c r="B18" s="264"/>
      <c r="C18" s="265"/>
      <c r="D18" s="265"/>
      <c r="E18" s="267" t="s">
        <v>79</v>
      </c>
      <c r="F18" s="387" t="s">
        <v>771</v>
      </c>
      <c r="G18" s="387"/>
      <c r="H18" s="387"/>
      <c r="I18" s="387"/>
      <c r="J18" s="387"/>
      <c r="K18" s="261"/>
    </row>
    <row r="19" spans="2:11" s="1" customFormat="1" ht="15" customHeight="1">
      <c r="B19" s="264"/>
      <c r="C19" s="265"/>
      <c r="D19" s="265"/>
      <c r="E19" s="267" t="s">
        <v>772</v>
      </c>
      <c r="F19" s="387" t="s">
        <v>773</v>
      </c>
      <c r="G19" s="387"/>
      <c r="H19" s="387"/>
      <c r="I19" s="387"/>
      <c r="J19" s="387"/>
      <c r="K19" s="261"/>
    </row>
    <row r="20" spans="2:11" s="1" customFormat="1" ht="15" customHeight="1">
      <c r="B20" s="264"/>
      <c r="C20" s="265"/>
      <c r="D20" s="265"/>
      <c r="E20" s="267" t="s">
        <v>774</v>
      </c>
      <c r="F20" s="387" t="s">
        <v>775</v>
      </c>
      <c r="G20" s="387"/>
      <c r="H20" s="387"/>
      <c r="I20" s="387"/>
      <c r="J20" s="387"/>
      <c r="K20" s="261"/>
    </row>
    <row r="21" spans="2:11" s="1" customFormat="1" ht="15" customHeight="1">
      <c r="B21" s="264"/>
      <c r="C21" s="265"/>
      <c r="D21" s="265"/>
      <c r="E21" s="267" t="s">
        <v>776</v>
      </c>
      <c r="F21" s="387" t="s">
        <v>777</v>
      </c>
      <c r="G21" s="387"/>
      <c r="H21" s="387"/>
      <c r="I21" s="387"/>
      <c r="J21" s="387"/>
      <c r="K21" s="261"/>
    </row>
    <row r="22" spans="2:11" s="1" customFormat="1" ht="15" customHeight="1">
      <c r="B22" s="264"/>
      <c r="C22" s="265"/>
      <c r="D22" s="265"/>
      <c r="E22" s="267" t="s">
        <v>778</v>
      </c>
      <c r="F22" s="387" t="s">
        <v>779</v>
      </c>
      <c r="G22" s="387"/>
      <c r="H22" s="387"/>
      <c r="I22" s="387"/>
      <c r="J22" s="387"/>
      <c r="K22" s="261"/>
    </row>
    <row r="23" spans="2:11" s="1" customFormat="1" ht="15" customHeight="1">
      <c r="B23" s="264"/>
      <c r="C23" s="265"/>
      <c r="D23" s="265"/>
      <c r="E23" s="267" t="s">
        <v>780</v>
      </c>
      <c r="F23" s="387" t="s">
        <v>781</v>
      </c>
      <c r="G23" s="387"/>
      <c r="H23" s="387"/>
      <c r="I23" s="387"/>
      <c r="J23" s="387"/>
      <c r="K23" s="261"/>
    </row>
    <row r="24" spans="2:11" s="1" customFormat="1" ht="12.75" customHeight="1">
      <c r="B24" s="264"/>
      <c r="C24" s="265"/>
      <c r="D24" s="265"/>
      <c r="E24" s="265"/>
      <c r="F24" s="265"/>
      <c r="G24" s="265"/>
      <c r="H24" s="265"/>
      <c r="I24" s="265"/>
      <c r="J24" s="265"/>
      <c r="K24" s="261"/>
    </row>
    <row r="25" spans="2:11" s="1" customFormat="1" ht="15" customHeight="1">
      <c r="B25" s="264"/>
      <c r="C25" s="387" t="s">
        <v>782</v>
      </c>
      <c r="D25" s="387"/>
      <c r="E25" s="387"/>
      <c r="F25" s="387"/>
      <c r="G25" s="387"/>
      <c r="H25" s="387"/>
      <c r="I25" s="387"/>
      <c r="J25" s="387"/>
      <c r="K25" s="261"/>
    </row>
    <row r="26" spans="2:11" s="1" customFormat="1" ht="15" customHeight="1">
      <c r="B26" s="264"/>
      <c r="C26" s="387" t="s">
        <v>783</v>
      </c>
      <c r="D26" s="387"/>
      <c r="E26" s="387"/>
      <c r="F26" s="387"/>
      <c r="G26" s="387"/>
      <c r="H26" s="387"/>
      <c r="I26" s="387"/>
      <c r="J26" s="387"/>
      <c r="K26" s="261"/>
    </row>
    <row r="27" spans="2:11" s="1" customFormat="1" ht="15" customHeight="1">
      <c r="B27" s="264"/>
      <c r="C27" s="263"/>
      <c r="D27" s="387" t="s">
        <v>784</v>
      </c>
      <c r="E27" s="387"/>
      <c r="F27" s="387"/>
      <c r="G27" s="387"/>
      <c r="H27" s="387"/>
      <c r="I27" s="387"/>
      <c r="J27" s="387"/>
      <c r="K27" s="261"/>
    </row>
    <row r="28" spans="2:11" s="1" customFormat="1" ht="15" customHeight="1">
      <c r="B28" s="264"/>
      <c r="C28" s="265"/>
      <c r="D28" s="387" t="s">
        <v>785</v>
      </c>
      <c r="E28" s="387"/>
      <c r="F28" s="387"/>
      <c r="G28" s="387"/>
      <c r="H28" s="387"/>
      <c r="I28" s="387"/>
      <c r="J28" s="387"/>
      <c r="K28" s="261"/>
    </row>
    <row r="29" spans="2:11" s="1" customFormat="1" ht="12.75" customHeight="1">
      <c r="B29" s="264"/>
      <c r="C29" s="265"/>
      <c r="D29" s="265"/>
      <c r="E29" s="265"/>
      <c r="F29" s="265"/>
      <c r="G29" s="265"/>
      <c r="H29" s="265"/>
      <c r="I29" s="265"/>
      <c r="J29" s="265"/>
      <c r="K29" s="261"/>
    </row>
    <row r="30" spans="2:11" s="1" customFormat="1" ht="15" customHeight="1">
      <c r="B30" s="264"/>
      <c r="C30" s="265"/>
      <c r="D30" s="387" t="s">
        <v>786</v>
      </c>
      <c r="E30" s="387"/>
      <c r="F30" s="387"/>
      <c r="G30" s="387"/>
      <c r="H30" s="387"/>
      <c r="I30" s="387"/>
      <c r="J30" s="387"/>
      <c r="K30" s="261"/>
    </row>
    <row r="31" spans="2:11" s="1" customFormat="1" ht="15" customHeight="1">
      <c r="B31" s="264"/>
      <c r="C31" s="265"/>
      <c r="D31" s="387" t="s">
        <v>787</v>
      </c>
      <c r="E31" s="387"/>
      <c r="F31" s="387"/>
      <c r="G31" s="387"/>
      <c r="H31" s="387"/>
      <c r="I31" s="387"/>
      <c r="J31" s="387"/>
      <c r="K31" s="261"/>
    </row>
    <row r="32" spans="2:11" s="1" customFormat="1" ht="12.75" customHeight="1">
      <c r="B32" s="264"/>
      <c r="C32" s="265"/>
      <c r="D32" s="265"/>
      <c r="E32" s="265"/>
      <c r="F32" s="265"/>
      <c r="G32" s="265"/>
      <c r="H32" s="265"/>
      <c r="I32" s="265"/>
      <c r="J32" s="265"/>
      <c r="K32" s="261"/>
    </row>
    <row r="33" spans="2:11" s="1" customFormat="1" ht="15" customHeight="1">
      <c r="B33" s="264"/>
      <c r="C33" s="265"/>
      <c r="D33" s="387" t="s">
        <v>788</v>
      </c>
      <c r="E33" s="387"/>
      <c r="F33" s="387"/>
      <c r="G33" s="387"/>
      <c r="H33" s="387"/>
      <c r="I33" s="387"/>
      <c r="J33" s="387"/>
      <c r="K33" s="261"/>
    </row>
    <row r="34" spans="2:11" s="1" customFormat="1" ht="15" customHeight="1">
      <c r="B34" s="264"/>
      <c r="C34" s="265"/>
      <c r="D34" s="387" t="s">
        <v>789</v>
      </c>
      <c r="E34" s="387"/>
      <c r="F34" s="387"/>
      <c r="G34" s="387"/>
      <c r="H34" s="387"/>
      <c r="I34" s="387"/>
      <c r="J34" s="387"/>
      <c r="K34" s="261"/>
    </row>
    <row r="35" spans="2:11" s="1" customFormat="1" ht="15" customHeight="1">
      <c r="B35" s="264"/>
      <c r="C35" s="265"/>
      <c r="D35" s="387" t="s">
        <v>790</v>
      </c>
      <c r="E35" s="387"/>
      <c r="F35" s="387"/>
      <c r="G35" s="387"/>
      <c r="H35" s="387"/>
      <c r="I35" s="387"/>
      <c r="J35" s="387"/>
      <c r="K35" s="261"/>
    </row>
    <row r="36" spans="2:11" s="1" customFormat="1" ht="15" customHeight="1">
      <c r="B36" s="264"/>
      <c r="C36" s="265"/>
      <c r="D36" s="263"/>
      <c r="E36" s="266" t="s">
        <v>106</v>
      </c>
      <c r="F36" s="263"/>
      <c r="G36" s="387" t="s">
        <v>791</v>
      </c>
      <c r="H36" s="387"/>
      <c r="I36" s="387"/>
      <c r="J36" s="387"/>
      <c r="K36" s="261"/>
    </row>
    <row r="37" spans="2:11" s="1" customFormat="1" ht="30.75" customHeight="1">
      <c r="B37" s="264"/>
      <c r="C37" s="265"/>
      <c r="D37" s="263"/>
      <c r="E37" s="266" t="s">
        <v>792</v>
      </c>
      <c r="F37" s="263"/>
      <c r="G37" s="387" t="s">
        <v>793</v>
      </c>
      <c r="H37" s="387"/>
      <c r="I37" s="387"/>
      <c r="J37" s="387"/>
      <c r="K37" s="261"/>
    </row>
    <row r="38" spans="2:11" s="1" customFormat="1" ht="15" customHeight="1">
      <c r="B38" s="264"/>
      <c r="C38" s="265"/>
      <c r="D38" s="263"/>
      <c r="E38" s="266" t="s">
        <v>53</v>
      </c>
      <c r="F38" s="263"/>
      <c r="G38" s="387" t="s">
        <v>794</v>
      </c>
      <c r="H38" s="387"/>
      <c r="I38" s="387"/>
      <c r="J38" s="387"/>
      <c r="K38" s="261"/>
    </row>
    <row r="39" spans="2:11" s="1" customFormat="1" ht="15" customHeight="1">
      <c r="B39" s="264"/>
      <c r="C39" s="265"/>
      <c r="D39" s="263"/>
      <c r="E39" s="266" t="s">
        <v>54</v>
      </c>
      <c r="F39" s="263"/>
      <c r="G39" s="387" t="s">
        <v>795</v>
      </c>
      <c r="H39" s="387"/>
      <c r="I39" s="387"/>
      <c r="J39" s="387"/>
      <c r="K39" s="261"/>
    </row>
    <row r="40" spans="2:11" s="1" customFormat="1" ht="15" customHeight="1">
      <c r="B40" s="264"/>
      <c r="C40" s="265"/>
      <c r="D40" s="263"/>
      <c r="E40" s="266" t="s">
        <v>107</v>
      </c>
      <c r="F40" s="263"/>
      <c r="G40" s="387" t="s">
        <v>796</v>
      </c>
      <c r="H40" s="387"/>
      <c r="I40" s="387"/>
      <c r="J40" s="387"/>
      <c r="K40" s="261"/>
    </row>
    <row r="41" spans="2:11" s="1" customFormat="1" ht="15" customHeight="1">
      <c r="B41" s="264"/>
      <c r="C41" s="265"/>
      <c r="D41" s="263"/>
      <c r="E41" s="266" t="s">
        <v>108</v>
      </c>
      <c r="F41" s="263"/>
      <c r="G41" s="387" t="s">
        <v>797</v>
      </c>
      <c r="H41" s="387"/>
      <c r="I41" s="387"/>
      <c r="J41" s="387"/>
      <c r="K41" s="261"/>
    </row>
    <row r="42" spans="2:11" s="1" customFormat="1" ht="15" customHeight="1">
      <c r="B42" s="264"/>
      <c r="C42" s="265"/>
      <c r="D42" s="263"/>
      <c r="E42" s="266" t="s">
        <v>798</v>
      </c>
      <c r="F42" s="263"/>
      <c r="G42" s="387" t="s">
        <v>799</v>
      </c>
      <c r="H42" s="387"/>
      <c r="I42" s="387"/>
      <c r="J42" s="387"/>
      <c r="K42" s="261"/>
    </row>
    <row r="43" spans="2:11" s="1" customFormat="1" ht="15" customHeight="1">
      <c r="B43" s="264"/>
      <c r="C43" s="265"/>
      <c r="D43" s="263"/>
      <c r="E43" s="266"/>
      <c r="F43" s="263"/>
      <c r="G43" s="387" t="s">
        <v>800</v>
      </c>
      <c r="H43" s="387"/>
      <c r="I43" s="387"/>
      <c r="J43" s="387"/>
      <c r="K43" s="261"/>
    </row>
    <row r="44" spans="2:11" s="1" customFormat="1" ht="15" customHeight="1">
      <c r="B44" s="264"/>
      <c r="C44" s="265"/>
      <c r="D44" s="263"/>
      <c r="E44" s="266" t="s">
        <v>801</v>
      </c>
      <c r="F44" s="263"/>
      <c r="G44" s="387" t="s">
        <v>802</v>
      </c>
      <c r="H44" s="387"/>
      <c r="I44" s="387"/>
      <c r="J44" s="387"/>
      <c r="K44" s="261"/>
    </row>
    <row r="45" spans="2:11" s="1" customFormat="1" ht="15" customHeight="1">
      <c r="B45" s="264"/>
      <c r="C45" s="265"/>
      <c r="D45" s="263"/>
      <c r="E45" s="266" t="s">
        <v>110</v>
      </c>
      <c r="F45" s="263"/>
      <c r="G45" s="387" t="s">
        <v>803</v>
      </c>
      <c r="H45" s="387"/>
      <c r="I45" s="387"/>
      <c r="J45" s="387"/>
      <c r="K45" s="261"/>
    </row>
    <row r="46" spans="2:11" s="1" customFormat="1" ht="12.75" customHeight="1">
      <c r="B46" s="264"/>
      <c r="C46" s="265"/>
      <c r="D46" s="263"/>
      <c r="E46" s="263"/>
      <c r="F46" s="263"/>
      <c r="G46" s="263"/>
      <c r="H46" s="263"/>
      <c r="I46" s="263"/>
      <c r="J46" s="263"/>
      <c r="K46" s="261"/>
    </row>
    <row r="47" spans="2:11" s="1" customFormat="1" ht="15" customHeight="1">
      <c r="B47" s="264"/>
      <c r="C47" s="265"/>
      <c r="D47" s="387" t="s">
        <v>804</v>
      </c>
      <c r="E47" s="387"/>
      <c r="F47" s="387"/>
      <c r="G47" s="387"/>
      <c r="H47" s="387"/>
      <c r="I47" s="387"/>
      <c r="J47" s="387"/>
      <c r="K47" s="261"/>
    </row>
    <row r="48" spans="2:11" s="1" customFormat="1" ht="15" customHeight="1">
      <c r="B48" s="264"/>
      <c r="C48" s="265"/>
      <c r="D48" s="265"/>
      <c r="E48" s="387" t="s">
        <v>805</v>
      </c>
      <c r="F48" s="387"/>
      <c r="G48" s="387"/>
      <c r="H48" s="387"/>
      <c r="I48" s="387"/>
      <c r="J48" s="387"/>
      <c r="K48" s="261"/>
    </row>
    <row r="49" spans="2:11" s="1" customFormat="1" ht="15" customHeight="1">
      <c r="B49" s="264"/>
      <c r="C49" s="265"/>
      <c r="D49" s="265"/>
      <c r="E49" s="387" t="s">
        <v>806</v>
      </c>
      <c r="F49" s="387"/>
      <c r="G49" s="387"/>
      <c r="H49" s="387"/>
      <c r="I49" s="387"/>
      <c r="J49" s="387"/>
      <c r="K49" s="261"/>
    </row>
    <row r="50" spans="2:11" s="1" customFormat="1" ht="15" customHeight="1">
      <c r="B50" s="264"/>
      <c r="C50" s="265"/>
      <c r="D50" s="265"/>
      <c r="E50" s="387" t="s">
        <v>807</v>
      </c>
      <c r="F50" s="387"/>
      <c r="G50" s="387"/>
      <c r="H50" s="387"/>
      <c r="I50" s="387"/>
      <c r="J50" s="387"/>
      <c r="K50" s="261"/>
    </row>
    <row r="51" spans="2:11" s="1" customFormat="1" ht="15" customHeight="1">
      <c r="B51" s="264"/>
      <c r="C51" s="265"/>
      <c r="D51" s="387" t="s">
        <v>808</v>
      </c>
      <c r="E51" s="387"/>
      <c r="F51" s="387"/>
      <c r="G51" s="387"/>
      <c r="H51" s="387"/>
      <c r="I51" s="387"/>
      <c r="J51" s="387"/>
      <c r="K51" s="261"/>
    </row>
    <row r="52" spans="2:11" s="1" customFormat="1" ht="25.5" customHeight="1">
      <c r="B52" s="260"/>
      <c r="C52" s="388" t="s">
        <v>809</v>
      </c>
      <c r="D52" s="388"/>
      <c r="E52" s="388"/>
      <c r="F52" s="388"/>
      <c r="G52" s="388"/>
      <c r="H52" s="388"/>
      <c r="I52" s="388"/>
      <c r="J52" s="388"/>
      <c r="K52" s="261"/>
    </row>
    <row r="53" spans="2:11" s="1" customFormat="1" ht="5.25" customHeight="1">
      <c r="B53" s="260"/>
      <c r="C53" s="262"/>
      <c r="D53" s="262"/>
      <c r="E53" s="262"/>
      <c r="F53" s="262"/>
      <c r="G53" s="262"/>
      <c r="H53" s="262"/>
      <c r="I53" s="262"/>
      <c r="J53" s="262"/>
      <c r="K53" s="261"/>
    </row>
    <row r="54" spans="2:11" s="1" customFormat="1" ht="15" customHeight="1">
      <c r="B54" s="260"/>
      <c r="C54" s="387" t="s">
        <v>810</v>
      </c>
      <c r="D54" s="387"/>
      <c r="E54" s="387"/>
      <c r="F54" s="387"/>
      <c r="G54" s="387"/>
      <c r="H54" s="387"/>
      <c r="I54" s="387"/>
      <c r="J54" s="387"/>
      <c r="K54" s="261"/>
    </row>
    <row r="55" spans="2:11" s="1" customFormat="1" ht="15" customHeight="1">
      <c r="B55" s="260"/>
      <c r="C55" s="387" t="s">
        <v>811</v>
      </c>
      <c r="D55" s="387"/>
      <c r="E55" s="387"/>
      <c r="F55" s="387"/>
      <c r="G55" s="387"/>
      <c r="H55" s="387"/>
      <c r="I55" s="387"/>
      <c r="J55" s="387"/>
      <c r="K55" s="261"/>
    </row>
    <row r="56" spans="2:11" s="1" customFormat="1" ht="12.75" customHeight="1">
      <c r="B56" s="260"/>
      <c r="C56" s="263"/>
      <c r="D56" s="263"/>
      <c r="E56" s="263"/>
      <c r="F56" s="263"/>
      <c r="G56" s="263"/>
      <c r="H56" s="263"/>
      <c r="I56" s="263"/>
      <c r="J56" s="263"/>
      <c r="K56" s="261"/>
    </row>
    <row r="57" spans="2:11" s="1" customFormat="1" ht="15" customHeight="1">
      <c r="B57" s="260"/>
      <c r="C57" s="387" t="s">
        <v>812</v>
      </c>
      <c r="D57" s="387"/>
      <c r="E57" s="387"/>
      <c r="F57" s="387"/>
      <c r="G57" s="387"/>
      <c r="H57" s="387"/>
      <c r="I57" s="387"/>
      <c r="J57" s="387"/>
      <c r="K57" s="261"/>
    </row>
    <row r="58" spans="2:11" s="1" customFormat="1" ht="15" customHeight="1">
      <c r="B58" s="260"/>
      <c r="C58" s="265"/>
      <c r="D58" s="387" t="s">
        <v>813</v>
      </c>
      <c r="E58" s="387"/>
      <c r="F58" s="387"/>
      <c r="G58" s="387"/>
      <c r="H58" s="387"/>
      <c r="I58" s="387"/>
      <c r="J58" s="387"/>
      <c r="K58" s="261"/>
    </row>
    <row r="59" spans="2:11" s="1" customFormat="1" ht="15" customHeight="1">
      <c r="B59" s="260"/>
      <c r="C59" s="265"/>
      <c r="D59" s="387" t="s">
        <v>814</v>
      </c>
      <c r="E59" s="387"/>
      <c r="F59" s="387"/>
      <c r="G59" s="387"/>
      <c r="H59" s="387"/>
      <c r="I59" s="387"/>
      <c r="J59" s="387"/>
      <c r="K59" s="261"/>
    </row>
    <row r="60" spans="2:11" s="1" customFormat="1" ht="15" customHeight="1">
      <c r="B60" s="260"/>
      <c r="C60" s="265"/>
      <c r="D60" s="387" t="s">
        <v>815</v>
      </c>
      <c r="E60" s="387"/>
      <c r="F60" s="387"/>
      <c r="G60" s="387"/>
      <c r="H60" s="387"/>
      <c r="I60" s="387"/>
      <c r="J60" s="387"/>
      <c r="K60" s="261"/>
    </row>
    <row r="61" spans="2:11" s="1" customFormat="1" ht="15" customHeight="1">
      <c r="B61" s="260"/>
      <c r="C61" s="265"/>
      <c r="D61" s="387" t="s">
        <v>816</v>
      </c>
      <c r="E61" s="387"/>
      <c r="F61" s="387"/>
      <c r="G61" s="387"/>
      <c r="H61" s="387"/>
      <c r="I61" s="387"/>
      <c r="J61" s="387"/>
      <c r="K61" s="261"/>
    </row>
    <row r="62" spans="2:11" s="1" customFormat="1" ht="15" customHeight="1">
      <c r="B62" s="260"/>
      <c r="C62" s="265"/>
      <c r="D62" s="389" t="s">
        <v>817</v>
      </c>
      <c r="E62" s="389"/>
      <c r="F62" s="389"/>
      <c r="G62" s="389"/>
      <c r="H62" s="389"/>
      <c r="I62" s="389"/>
      <c r="J62" s="389"/>
      <c r="K62" s="261"/>
    </row>
    <row r="63" spans="2:11" s="1" customFormat="1" ht="15" customHeight="1">
      <c r="B63" s="260"/>
      <c r="C63" s="265"/>
      <c r="D63" s="387" t="s">
        <v>818</v>
      </c>
      <c r="E63" s="387"/>
      <c r="F63" s="387"/>
      <c r="G63" s="387"/>
      <c r="H63" s="387"/>
      <c r="I63" s="387"/>
      <c r="J63" s="387"/>
      <c r="K63" s="261"/>
    </row>
    <row r="64" spans="2:11" s="1" customFormat="1" ht="12.75" customHeight="1">
      <c r="B64" s="260"/>
      <c r="C64" s="265"/>
      <c r="D64" s="265"/>
      <c r="E64" s="268"/>
      <c r="F64" s="265"/>
      <c r="G64" s="265"/>
      <c r="H64" s="265"/>
      <c r="I64" s="265"/>
      <c r="J64" s="265"/>
      <c r="K64" s="261"/>
    </row>
    <row r="65" spans="2:11" s="1" customFormat="1" ht="15" customHeight="1">
      <c r="B65" s="260"/>
      <c r="C65" s="265"/>
      <c r="D65" s="387" t="s">
        <v>819</v>
      </c>
      <c r="E65" s="387"/>
      <c r="F65" s="387"/>
      <c r="G65" s="387"/>
      <c r="H65" s="387"/>
      <c r="I65" s="387"/>
      <c r="J65" s="387"/>
      <c r="K65" s="261"/>
    </row>
    <row r="66" spans="2:11" s="1" customFormat="1" ht="15" customHeight="1">
      <c r="B66" s="260"/>
      <c r="C66" s="265"/>
      <c r="D66" s="389" t="s">
        <v>820</v>
      </c>
      <c r="E66" s="389"/>
      <c r="F66" s="389"/>
      <c r="G66" s="389"/>
      <c r="H66" s="389"/>
      <c r="I66" s="389"/>
      <c r="J66" s="389"/>
      <c r="K66" s="261"/>
    </row>
    <row r="67" spans="2:11" s="1" customFormat="1" ht="15" customHeight="1">
      <c r="B67" s="260"/>
      <c r="C67" s="265"/>
      <c r="D67" s="387" t="s">
        <v>821</v>
      </c>
      <c r="E67" s="387"/>
      <c r="F67" s="387"/>
      <c r="G67" s="387"/>
      <c r="H67" s="387"/>
      <c r="I67" s="387"/>
      <c r="J67" s="387"/>
      <c r="K67" s="261"/>
    </row>
    <row r="68" spans="2:11" s="1" customFormat="1" ht="15" customHeight="1">
      <c r="B68" s="260"/>
      <c r="C68" s="265"/>
      <c r="D68" s="387" t="s">
        <v>822</v>
      </c>
      <c r="E68" s="387"/>
      <c r="F68" s="387"/>
      <c r="G68" s="387"/>
      <c r="H68" s="387"/>
      <c r="I68" s="387"/>
      <c r="J68" s="387"/>
      <c r="K68" s="261"/>
    </row>
    <row r="69" spans="2:11" s="1" customFormat="1" ht="15" customHeight="1">
      <c r="B69" s="260"/>
      <c r="C69" s="265"/>
      <c r="D69" s="387" t="s">
        <v>823</v>
      </c>
      <c r="E69" s="387"/>
      <c r="F69" s="387"/>
      <c r="G69" s="387"/>
      <c r="H69" s="387"/>
      <c r="I69" s="387"/>
      <c r="J69" s="387"/>
      <c r="K69" s="261"/>
    </row>
    <row r="70" spans="2:11" s="1" customFormat="1" ht="15" customHeight="1">
      <c r="B70" s="260"/>
      <c r="C70" s="265"/>
      <c r="D70" s="387" t="s">
        <v>824</v>
      </c>
      <c r="E70" s="387"/>
      <c r="F70" s="387"/>
      <c r="G70" s="387"/>
      <c r="H70" s="387"/>
      <c r="I70" s="387"/>
      <c r="J70" s="387"/>
      <c r="K70" s="261"/>
    </row>
    <row r="71" spans="2:11" s="1" customFormat="1" ht="12.75" customHeight="1">
      <c r="B71" s="269"/>
      <c r="C71" s="270"/>
      <c r="D71" s="270"/>
      <c r="E71" s="270"/>
      <c r="F71" s="270"/>
      <c r="G71" s="270"/>
      <c r="H71" s="270"/>
      <c r="I71" s="270"/>
      <c r="J71" s="270"/>
      <c r="K71" s="271"/>
    </row>
    <row r="72" spans="2:11" s="1" customFormat="1" ht="18.75" customHeight="1">
      <c r="B72" s="272"/>
      <c r="C72" s="272"/>
      <c r="D72" s="272"/>
      <c r="E72" s="272"/>
      <c r="F72" s="272"/>
      <c r="G72" s="272"/>
      <c r="H72" s="272"/>
      <c r="I72" s="272"/>
      <c r="J72" s="272"/>
      <c r="K72" s="273"/>
    </row>
    <row r="73" spans="2:11" s="1" customFormat="1" ht="18.75" customHeight="1">
      <c r="B73" s="273"/>
      <c r="C73" s="273"/>
      <c r="D73" s="273"/>
      <c r="E73" s="273"/>
      <c r="F73" s="273"/>
      <c r="G73" s="273"/>
      <c r="H73" s="273"/>
      <c r="I73" s="273"/>
      <c r="J73" s="273"/>
      <c r="K73" s="273"/>
    </row>
    <row r="74" spans="2:11" s="1" customFormat="1" ht="7.5" customHeight="1">
      <c r="B74" s="274"/>
      <c r="C74" s="275"/>
      <c r="D74" s="275"/>
      <c r="E74" s="275"/>
      <c r="F74" s="275"/>
      <c r="G74" s="275"/>
      <c r="H74" s="275"/>
      <c r="I74" s="275"/>
      <c r="J74" s="275"/>
      <c r="K74" s="276"/>
    </row>
    <row r="75" spans="2:11" s="1" customFormat="1" ht="45" customHeight="1">
      <c r="B75" s="277"/>
      <c r="C75" s="382" t="s">
        <v>825</v>
      </c>
      <c r="D75" s="382"/>
      <c r="E75" s="382"/>
      <c r="F75" s="382"/>
      <c r="G75" s="382"/>
      <c r="H75" s="382"/>
      <c r="I75" s="382"/>
      <c r="J75" s="382"/>
      <c r="K75" s="278"/>
    </row>
    <row r="76" spans="2:11" s="1" customFormat="1" ht="17.25" customHeight="1">
      <c r="B76" s="277"/>
      <c r="C76" s="279" t="s">
        <v>826</v>
      </c>
      <c r="D76" s="279"/>
      <c r="E76" s="279"/>
      <c r="F76" s="279" t="s">
        <v>827</v>
      </c>
      <c r="G76" s="280"/>
      <c r="H76" s="279" t="s">
        <v>54</v>
      </c>
      <c r="I76" s="279" t="s">
        <v>57</v>
      </c>
      <c r="J76" s="279" t="s">
        <v>828</v>
      </c>
      <c r="K76" s="278"/>
    </row>
    <row r="77" spans="2:11" s="1" customFormat="1" ht="17.25" customHeight="1">
      <c r="B77" s="277"/>
      <c r="C77" s="281" t="s">
        <v>829</v>
      </c>
      <c r="D77" s="281"/>
      <c r="E77" s="281"/>
      <c r="F77" s="282" t="s">
        <v>830</v>
      </c>
      <c r="G77" s="283"/>
      <c r="H77" s="281"/>
      <c r="I77" s="281"/>
      <c r="J77" s="281" t="s">
        <v>831</v>
      </c>
      <c r="K77" s="278"/>
    </row>
    <row r="78" spans="2:11" s="1" customFormat="1" ht="5.25" customHeight="1">
      <c r="B78" s="277"/>
      <c r="C78" s="284"/>
      <c r="D78" s="284"/>
      <c r="E78" s="284"/>
      <c r="F78" s="284"/>
      <c r="G78" s="285"/>
      <c r="H78" s="284"/>
      <c r="I78" s="284"/>
      <c r="J78" s="284"/>
      <c r="K78" s="278"/>
    </row>
    <row r="79" spans="2:11" s="1" customFormat="1" ht="15" customHeight="1">
      <c r="B79" s="277"/>
      <c r="C79" s="266" t="s">
        <v>53</v>
      </c>
      <c r="D79" s="284"/>
      <c r="E79" s="284"/>
      <c r="F79" s="286" t="s">
        <v>832</v>
      </c>
      <c r="G79" s="285"/>
      <c r="H79" s="266" t="s">
        <v>833</v>
      </c>
      <c r="I79" s="266" t="s">
        <v>834</v>
      </c>
      <c r="J79" s="266">
        <v>20</v>
      </c>
      <c r="K79" s="278"/>
    </row>
    <row r="80" spans="2:11" s="1" customFormat="1" ht="15" customHeight="1">
      <c r="B80" s="277"/>
      <c r="C80" s="266" t="s">
        <v>835</v>
      </c>
      <c r="D80" s="266"/>
      <c r="E80" s="266"/>
      <c r="F80" s="286" t="s">
        <v>832</v>
      </c>
      <c r="G80" s="285"/>
      <c r="H80" s="266" t="s">
        <v>836</v>
      </c>
      <c r="I80" s="266" t="s">
        <v>834</v>
      </c>
      <c r="J80" s="266">
        <v>120</v>
      </c>
      <c r="K80" s="278"/>
    </row>
    <row r="81" spans="2:11" s="1" customFormat="1" ht="15" customHeight="1">
      <c r="B81" s="287"/>
      <c r="C81" s="266" t="s">
        <v>837</v>
      </c>
      <c r="D81" s="266"/>
      <c r="E81" s="266"/>
      <c r="F81" s="286" t="s">
        <v>838</v>
      </c>
      <c r="G81" s="285"/>
      <c r="H81" s="266" t="s">
        <v>839</v>
      </c>
      <c r="I81" s="266" t="s">
        <v>834</v>
      </c>
      <c r="J81" s="266">
        <v>50</v>
      </c>
      <c r="K81" s="278"/>
    </row>
    <row r="82" spans="2:11" s="1" customFormat="1" ht="15" customHeight="1">
      <c r="B82" s="287"/>
      <c r="C82" s="266" t="s">
        <v>840</v>
      </c>
      <c r="D82" s="266"/>
      <c r="E82" s="266"/>
      <c r="F82" s="286" t="s">
        <v>832</v>
      </c>
      <c r="G82" s="285"/>
      <c r="H82" s="266" t="s">
        <v>841</v>
      </c>
      <c r="I82" s="266" t="s">
        <v>842</v>
      </c>
      <c r="J82" s="266"/>
      <c r="K82" s="278"/>
    </row>
    <row r="83" spans="2:11" s="1" customFormat="1" ht="15" customHeight="1">
      <c r="B83" s="287"/>
      <c r="C83" s="288" t="s">
        <v>843</v>
      </c>
      <c r="D83" s="288"/>
      <c r="E83" s="288"/>
      <c r="F83" s="289" t="s">
        <v>838</v>
      </c>
      <c r="G83" s="288"/>
      <c r="H83" s="288" t="s">
        <v>844</v>
      </c>
      <c r="I83" s="288" t="s">
        <v>834</v>
      </c>
      <c r="J83" s="288">
        <v>15</v>
      </c>
      <c r="K83" s="278"/>
    </row>
    <row r="84" spans="2:11" s="1" customFormat="1" ht="15" customHeight="1">
      <c r="B84" s="287"/>
      <c r="C84" s="288" t="s">
        <v>845</v>
      </c>
      <c r="D84" s="288"/>
      <c r="E84" s="288"/>
      <c r="F84" s="289" t="s">
        <v>838</v>
      </c>
      <c r="G84" s="288"/>
      <c r="H84" s="288" t="s">
        <v>846</v>
      </c>
      <c r="I84" s="288" t="s">
        <v>834</v>
      </c>
      <c r="J84" s="288">
        <v>15</v>
      </c>
      <c r="K84" s="278"/>
    </row>
    <row r="85" spans="2:11" s="1" customFormat="1" ht="15" customHeight="1">
      <c r="B85" s="287"/>
      <c r="C85" s="288" t="s">
        <v>847</v>
      </c>
      <c r="D85" s="288"/>
      <c r="E85" s="288"/>
      <c r="F85" s="289" t="s">
        <v>838</v>
      </c>
      <c r="G85" s="288"/>
      <c r="H85" s="288" t="s">
        <v>848</v>
      </c>
      <c r="I85" s="288" t="s">
        <v>834</v>
      </c>
      <c r="J85" s="288">
        <v>20</v>
      </c>
      <c r="K85" s="278"/>
    </row>
    <row r="86" spans="2:11" s="1" customFormat="1" ht="15" customHeight="1">
      <c r="B86" s="287"/>
      <c r="C86" s="288" t="s">
        <v>849</v>
      </c>
      <c r="D86" s="288"/>
      <c r="E86" s="288"/>
      <c r="F86" s="289" t="s">
        <v>838</v>
      </c>
      <c r="G86" s="288"/>
      <c r="H86" s="288" t="s">
        <v>850</v>
      </c>
      <c r="I86" s="288" t="s">
        <v>834</v>
      </c>
      <c r="J86" s="288">
        <v>20</v>
      </c>
      <c r="K86" s="278"/>
    </row>
    <row r="87" spans="2:11" s="1" customFormat="1" ht="15" customHeight="1">
      <c r="B87" s="287"/>
      <c r="C87" s="266" t="s">
        <v>851</v>
      </c>
      <c r="D87" s="266"/>
      <c r="E87" s="266"/>
      <c r="F87" s="286" t="s">
        <v>838</v>
      </c>
      <c r="G87" s="285"/>
      <c r="H87" s="266" t="s">
        <v>852</v>
      </c>
      <c r="I87" s="266" t="s">
        <v>834</v>
      </c>
      <c r="J87" s="266">
        <v>50</v>
      </c>
      <c r="K87" s="278"/>
    </row>
    <row r="88" spans="2:11" s="1" customFormat="1" ht="15" customHeight="1">
      <c r="B88" s="287"/>
      <c r="C88" s="266" t="s">
        <v>853</v>
      </c>
      <c r="D88" s="266"/>
      <c r="E88" s="266"/>
      <c r="F88" s="286" t="s">
        <v>838</v>
      </c>
      <c r="G88" s="285"/>
      <c r="H88" s="266" t="s">
        <v>854</v>
      </c>
      <c r="I88" s="266" t="s">
        <v>834</v>
      </c>
      <c r="J88" s="266">
        <v>20</v>
      </c>
      <c r="K88" s="278"/>
    </row>
    <row r="89" spans="2:11" s="1" customFormat="1" ht="15" customHeight="1">
      <c r="B89" s="287"/>
      <c r="C89" s="266" t="s">
        <v>855</v>
      </c>
      <c r="D89" s="266"/>
      <c r="E89" s="266"/>
      <c r="F89" s="286" t="s">
        <v>838</v>
      </c>
      <c r="G89" s="285"/>
      <c r="H89" s="266" t="s">
        <v>856</v>
      </c>
      <c r="I89" s="266" t="s">
        <v>834</v>
      </c>
      <c r="J89" s="266">
        <v>20</v>
      </c>
      <c r="K89" s="278"/>
    </row>
    <row r="90" spans="2:11" s="1" customFormat="1" ht="15" customHeight="1">
      <c r="B90" s="287"/>
      <c r="C90" s="266" t="s">
        <v>857</v>
      </c>
      <c r="D90" s="266"/>
      <c r="E90" s="266"/>
      <c r="F90" s="286" t="s">
        <v>838</v>
      </c>
      <c r="G90" s="285"/>
      <c r="H90" s="266" t="s">
        <v>858</v>
      </c>
      <c r="I90" s="266" t="s">
        <v>834</v>
      </c>
      <c r="J90" s="266">
        <v>50</v>
      </c>
      <c r="K90" s="278"/>
    </row>
    <row r="91" spans="2:11" s="1" customFormat="1" ht="15" customHeight="1">
      <c r="B91" s="287"/>
      <c r="C91" s="266" t="s">
        <v>859</v>
      </c>
      <c r="D91" s="266"/>
      <c r="E91" s="266"/>
      <c r="F91" s="286" t="s">
        <v>838</v>
      </c>
      <c r="G91" s="285"/>
      <c r="H91" s="266" t="s">
        <v>859</v>
      </c>
      <c r="I91" s="266" t="s">
        <v>834</v>
      </c>
      <c r="J91" s="266">
        <v>50</v>
      </c>
      <c r="K91" s="278"/>
    </row>
    <row r="92" spans="2:11" s="1" customFormat="1" ht="15" customHeight="1">
      <c r="B92" s="287"/>
      <c r="C92" s="266" t="s">
        <v>860</v>
      </c>
      <c r="D92" s="266"/>
      <c r="E92" s="266"/>
      <c r="F92" s="286" t="s">
        <v>838</v>
      </c>
      <c r="G92" s="285"/>
      <c r="H92" s="266" t="s">
        <v>861</v>
      </c>
      <c r="I92" s="266" t="s">
        <v>834</v>
      </c>
      <c r="J92" s="266">
        <v>255</v>
      </c>
      <c r="K92" s="278"/>
    </row>
    <row r="93" spans="2:11" s="1" customFormat="1" ht="15" customHeight="1">
      <c r="B93" s="287"/>
      <c r="C93" s="266" t="s">
        <v>862</v>
      </c>
      <c r="D93" s="266"/>
      <c r="E93" s="266"/>
      <c r="F93" s="286" t="s">
        <v>832</v>
      </c>
      <c r="G93" s="285"/>
      <c r="H93" s="266" t="s">
        <v>863</v>
      </c>
      <c r="I93" s="266" t="s">
        <v>864</v>
      </c>
      <c r="J93" s="266"/>
      <c r="K93" s="278"/>
    </row>
    <row r="94" spans="2:11" s="1" customFormat="1" ht="15" customHeight="1">
      <c r="B94" s="287"/>
      <c r="C94" s="266" t="s">
        <v>865</v>
      </c>
      <c r="D94" s="266"/>
      <c r="E94" s="266"/>
      <c r="F94" s="286" t="s">
        <v>832</v>
      </c>
      <c r="G94" s="285"/>
      <c r="H94" s="266" t="s">
        <v>866</v>
      </c>
      <c r="I94" s="266" t="s">
        <v>867</v>
      </c>
      <c r="J94" s="266"/>
      <c r="K94" s="278"/>
    </row>
    <row r="95" spans="2:11" s="1" customFormat="1" ht="15" customHeight="1">
      <c r="B95" s="287"/>
      <c r="C95" s="266" t="s">
        <v>868</v>
      </c>
      <c r="D95" s="266"/>
      <c r="E95" s="266"/>
      <c r="F95" s="286" t="s">
        <v>832</v>
      </c>
      <c r="G95" s="285"/>
      <c r="H95" s="266" t="s">
        <v>868</v>
      </c>
      <c r="I95" s="266" t="s">
        <v>867</v>
      </c>
      <c r="J95" s="266"/>
      <c r="K95" s="278"/>
    </row>
    <row r="96" spans="2:11" s="1" customFormat="1" ht="15" customHeight="1">
      <c r="B96" s="287"/>
      <c r="C96" s="266" t="s">
        <v>38</v>
      </c>
      <c r="D96" s="266"/>
      <c r="E96" s="266"/>
      <c r="F96" s="286" t="s">
        <v>832</v>
      </c>
      <c r="G96" s="285"/>
      <c r="H96" s="266" t="s">
        <v>869</v>
      </c>
      <c r="I96" s="266" t="s">
        <v>867</v>
      </c>
      <c r="J96" s="266"/>
      <c r="K96" s="278"/>
    </row>
    <row r="97" spans="2:11" s="1" customFormat="1" ht="15" customHeight="1">
      <c r="B97" s="287"/>
      <c r="C97" s="266" t="s">
        <v>48</v>
      </c>
      <c r="D97" s="266"/>
      <c r="E97" s="266"/>
      <c r="F97" s="286" t="s">
        <v>832</v>
      </c>
      <c r="G97" s="285"/>
      <c r="H97" s="266" t="s">
        <v>870</v>
      </c>
      <c r="I97" s="266" t="s">
        <v>867</v>
      </c>
      <c r="J97" s="266"/>
      <c r="K97" s="278"/>
    </row>
    <row r="98" spans="2:11" s="1" customFormat="1" ht="15" customHeight="1">
      <c r="B98" s="290"/>
      <c r="C98" s="291"/>
      <c r="D98" s="291"/>
      <c r="E98" s="291"/>
      <c r="F98" s="291"/>
      <c r="G98" s="291"/>
      <c r="H98" s="291"/>
      <c r="I98" s="291"/>
      <c r="J98" s="291"/>
      <c r="K98" s="292"/>
    </row>
    <row r="99" spans="2:11" s="1" customFormat="1" ht="18.75" customHeight="1">
      <c r="B99" s="293"/>
      <c r="C99" s="294"/>
      <c r="D99" s="294"/>
      <c r="E99" s="294"/>
      <c r="F99" s="294"/>
      <c r="G99" s="294"/>
      <c r="H99" s="294"/>
      <c r="I99" s="294"/>
      <c r="J99" s="294"/>
      <c r="K99" s="293"/>
    </row>
    <row r="100" spans="2:11" s="1" customFormat="1" ht="18.75" customHeight="1">
      <c r="B100" s="273"/>
      <c r="C100" s="273"/>
      <c r="D100" s="273"/>
      <c r="E100" s="273"/>
      <c r="F100" s="273"/>
      <c r="G100" s="273"/>
      <c r="H100" s="273"/>
      <c r="I100" s="273"/>
      <c r="J100" s="273"/>
      <c r="K100" s="273"/>
    </row>
    <row r="101" spans="2:11" s="1" customFormat="1" ht="7.5" customHeight="1">
      <c r="B101" s="274"/>
      <c r="C101" s="275"/>
      <c r="D101" s="275"/>
      <c r="E101" s="275"/>
      <c r="F101" s="275"/>
      <c r="G101" s="275"/>
      <c r="H101" s="275"/>
      <c r="I101" s="275"/>
      <c r="J101" s="275"/>
      <c r="K101" s="276"/>
    </row>
    <row r="102" spans="2:11" s="1" customFormat="1" ht="45" customHeight="1">
      <c r="B102" s="277"/>
      <c r="C102" s="382" t="s">
        <v>871</v>
      </c>
      <c r="D102" s="382"/>
      <c r="E102" s="382"/>
      <c r="F102" s="382"/>
      <c r="G102" s="382"/>
      <c r="H102" s="382"/>
      <c r="I102" s="382"/>
      <c r="J102" s="382"/>
      <c r="K102" s="278"/>
    </row>
    <row r="103" spans="2:11" s="1" customFormat="1" ht="17.25" customHeight="1">
      <c r="B103" s="277"/>
      <c r="C103" s="279" t="s">
        <v>826</v>
      </c>
      <c r="D103" s="279"/>
      <c r="E103" s="279"/>
      <c r="F103" s="279" t="s">
        <v>827</v>
      </c>
      <c r="G103" s="280"/>
      <c r="H103" s="279" t="s">
        <v>54</v>
      </c>
      <c r="I103" s="279" t="s">
        <v>57</v>
      </c>
      <c r="J103" s="279" t="s">
        <v>828</v>
      </c>
      <c r="K103" s="278"/>
    </row>
    <row r="104" spans="2:11" s="1" customFormat="1" ht="17.25" customHeight="1">
      <c r="B104" s="277"/>
      <c r="C104" s="281" t="s">
        <v>829</v>
      </c>
      <c r="D104" s="281"/>
      <c r="E104" s="281"/>
      <c r="F104" s="282" t="s">
        <v>830</v>
      </c>
      <c r="G104" s="283"/>
      <c r="H104" s="281"/>
      <c r="I104" s="281"/>
      <c r="J104" s="281" t="s">
        <v>831</v>
      </c>
      <c r="K104" s="278"/>
    </row>
    <row r="105" spans="2:11" s="1" customFormat="1" ht="5.25" customHeight="1">
      <c r="B105" s="277"/>
      <c r="C105" s="279"/>
      <c r="D105" s="279"/>
      <c r="E105" s="279"/>
      <c r="F105" s="279"/>
      <c r="G105" s="295"/>
      <c r="H105" s="279"/>
      <c r="I105" s="279"/>
      <c r="J105" s="279"/>
      <c r="K105" s="278"/>
    </row>
    <row r="106" spans="2:11" s="1" customFormat="1" ht="15" customHeight="1">
      <c r="B106" s="277"/>
      <c r="C106" s="266" t="s">
        <v>53</v>
      </c>
      <c r="D106" s="284"/>
      <c r="E106" s="284"/>
      <c r="F106" s="286" t="s">
        <v>832</v>
      </c>
      <c r="G106" s="295"/>
      <c r="H106" s="266" t="s">
        <v>872</v>
      </c>
      <c r="I106" s="266" t="s">
        <v>834</v>
      </c>
      <c r="J106" s="266">
        <v>20</v>
      </c>
      <c r="K106" s="278"/>
    </row>
    <row r="107" spans="2:11" s="1" customFormat="1" ht="15" customHeight="1">
      <c r="B107" s="277"/>
      <c r="C107" s="266" t="s">
        <v>835</v>
      </c>
      <c r="D107" s="266"/>
      <c r="E107" s="266"/>
      <c r="F107" s="286" t="s">
        <v>832</v>
      </c>
      <c r="G107" s="266"/>
      <c r="H107" s="266" t="s">
        <v>872</v>
      </c>
      <c r="I107" s="266" t="s">
        <v>834</v>
      </c>
      <c r="J107" s="266">
        <v>120</v>
      </c>
      <c r="K107" s="278"/>
    </row>
    <row r="108" spans="2:11" s="1" customFormat="1" ht="15" customHeight="1">
      <c r="B108" s="287"/>
      <c r="C108" s="266" t="s">
        <v>837</v>
      </c>
      <c r="D108" s="266"/>
      <c r="E108" s="266"/>
      <c r="F108" s="286" t="s">
        <v>838</v>
      </c>
      <c r="G108" s="266"/>
      <c r="H108" s="266" t="s">
        <v>872</v>
      </c>
      <c r="I108" s="266" t="s">
        <v>834</v>
      </c>
      <c r="J108" s="266">
        <v>50</v>
      </c>
      <c r="K108" s="278"/>
    </row>
    <row r="109" spans="2:11" s="1" customFormat="1" ht="15" customHeight="1">
      <c r="B109" s="287"/>
      <c r="C109" s="266" t="s">
        <v>840</v>
      </c>
      <c r="D109" s="266"/>
      <c r="E109" s="266"/>
      <c r="F109" s="286" t="s">
        <v>832</v>
      </c>
      <c r="G109" s="266"/>
      <c r="H109" s="266" t="s">
        <v>872</v>
      </c>
      <c r="I109" s="266" t="s">
        <v>842</v>
      </c>
      <c r="J109" s="266"/>
      <c r="K109" s="278"/>
    </row>
    <row r="110" spans="2:11" s="1" customFormat="1" ht="15" customHeight="1">
      <c r="B110" s="287"/>
      <c r="C110" s="266" t="s">
        <v>851</v>
      </c>
      <c r="D110" s="266"/>
      <c r="E110" s="266"/>
      <c r="F110" s="286" t="s">
        <v>838</v>
      </c>
      <c r="G110" s="266"/>
      <c r="H110" s="266" t="s">
        <v>872</v>
      </c>
      <c r="I110" s="266" t="s">
        <v>834</v>
      </c>
      <c r="J110" s="266">
        <v>50</v>
      </c>
      <c r="K110" s="278"/>
    </row>
    <row r="111" spans="2:11" s="1" customFormat="1" ht="15" customHeight="1">
      <c r="B111" s="287"/>
      <c r="C111" s="266" t="s">
        <v>859</v>
      </c>
      <c r="D111" s="266"/>
      <c r="E111" s="266"/>
      <c r="F111" s="286" t="s">
        <v>838</v>
      </c>
      <c r="G111" s="266"/>
      <c r="H111" s="266" t="s">
        <v>872</v>
      </c>
      <c r="I111" s="266" t="s">
        <v>834</v>
      </c>
      <c r="J111" s="266">
        <v>50</v>
      </c>
      <c r="K111" s="278"/>
    </row>
    <row r="112" spans="2:11" s="1" customFormat="1" ht="15" customHeight="1">
      <c r="B112" s="287"/>
      <c r="C112" s="266" t="s">
        <v>857</v>
      </c>
      <c r="D112" s="266"/>
      <c r="E112" s="266"/>
      <c r="F112" s="286" t="s">
        <v>838</v>
      </c>
      <c r="G112" s="266"/>
      <c r="H112" s="266" t="s">
        <v>872</v>
      </c>
      <c r="I112" s="266" t="s">
        <v>834</v>
      </c>
      <c r="J112" s="266">
        <v>50</v>
      </c>
      <c r="K112" s="278"/>
    </row>
    <row r="113" spans="2:11" s="1" customFormat="1" ht="15" customHeight="1">
      <c r="B113" s="287"/>
      <c r="C113" s="266" t="s">
        <v>53</v>
      </c>
      <c r="D113" s="266"/>
      <c r="E113" s="266"/>
      <c r="F113" s="286" t="s">
        <v>832</v>
      </c>
      <c r="G113" s="266"/>
      <c r="H113" s="266" t="s">
        <v>873</v>
      </c>
      <c r="I113" s="266" t="s">
        <v>834</v>
      </c>
      <c r="J113" s="266">
        <v>20</v>
      </c>
      <c r="K113" s="278"/>
    </row>
    <row r="114" spans="2:11" s="1" customFormat="1" ht="15" customHeight="1">
      <c r="B114" s="287"/>
      <c r="C114" s="266" t="s">
        <v>874</v>
      </c>
      <c r="D114" s="266"/>
      <c r="E114" s="266"/>
      <c r="F114" s="286" t="s">
        <v>832</v>
      </c>
      <c r="G114" s="266"/>
      <c r="H114" s="266" t="s">
        <v>875</v>
      </c>
      <c r="I114" s="266" t="s">
        <v>834</v>
      </c>
      <c r="J114" s="266">
        <v>120</v>
      </c>
      <c r="K114" s="278"/>
    </row>
    <row r="115" spans="2:11" s="1" customFormat="1" ht="15" customHeight="1">
      <c r="B115" s="287"/>
      <c r="C115" s="266" t="s">
        <v>38</v>
      </c>
      <c r="D115" s="266"/>
      <c r="E115" s="266"/>
      <c r="F115" s="286" t="s">
        <v>832</v>
      </c>
      <c r="G115" s="266"/>
      <c r="H115" s="266" t="s">
        <v>876</v>
      </c>
      <c r="I115" s="266" t="s">
        <v>867</v>
      </c>
      <c r="J115" s="266"/>
      <c r="K115" s="278"/>
    </row>
    <row r="116" spans="2:11" s="1" customFormat="1" ht="15" customHeight="1">
      <c r="B116" s="287"/>
      <c r="C116" s="266" t="s">
        <v>48</v>
      </c>
      <c r="D116" s="266"/>
      <c r="E116" s="266"/>
      <c r="F116" s="286" t="s">
        <v>832</v>
      </c>
      <c r="G116" s="266"/>
      <c r="H116" s="266" t="s">
        <v>877</v>
      </c>
      <c r="I116" s="266" t="s">
        <v>867</v>
      </c>
      <c r="J116" s="266"/>
      <c r="K116" s="278"/>
    </row>
    <row r="117" spans="2:11" s="1" customFormat="1" ht="15" customHeight="1">
      <c r="B117" s="287"/>
      <c r="C117" s="266" t="s">
        <v>57</v>
      </c>
      <c r="D117" s="266"/>
      <c r="E117" s="266"/>
      <c r="F117" s="286" t="s">
        <v>832</v>
      </c>
      <c r="G117" s="266"/>
      <c r="H117" s="266" t="s">
        <v>878</v>
      </c>
      <c r="I117" s="266" t="s">
        <v>879</v>
      </c>
      <c r="J117" s="266"/>
      <c r="K117" s="278"/>
    </row>
    <row r="118" spans="2:11" s="1" customFormat="1" ht="15" customHeight="1">
      <c r="B118" s="290"/>
      <c r="C118" s="296"/>
      <c r="D118" s="296"/>
      <c r="E118" s="296"/>
      <c r="F118" s="296"/>
      <c r="G118" s="296"/>
      <c r="H118" s="296"/>
      <c r="I118" s="296"/>
      <c r="J118" s="296"/>
      <c r="K118" s="292"/>
    </row>
    <row r="119" spans="2:11" s="1" customFormat="1" ht="18.75" customHeight="1">
      <c r="B119" s="297"/>
      <c r="C119" s="263"/>
      <c r="D119" s="263"/>
      <c r="E119" s="263"/>
      <c r="F119" s="298"/>
      <c r="G119" s="263"/>
      <c r="H119" s="263"/>
      <c r="I119" s="263"/>
      <c r="J119" s="263"/>
      <c r="K119" s="297"/>
    </row>
    <row r="120" spans="2:11" s="1" customFormat="1" ht="18.75" customHeight="1">
      <c r="B120" s="273"/>
      <c r="C120" s="273"/>
      <c r="D120" s="273"/>
      <c r="E120" s="273"/>
      <c r="F120" s="273"/>
      <c r="G120" s="273"/>
      <c r="H120" s="273"/>
      <c r="I120" s="273"/>
      <c r="J120" s="273"/>
      <c r="K120" s="273"/>
    </row>
    <row r="121" spans="2:11" s="1" customFormat="1" ht="7.5" customHeight="1">
      <c r="B121" s="299"/>
      <c r="C121" s="300"/>
      <c r="D121" s="300"/>
      <c r="E121" s="300"/>
      <c r="F121" s="300"/>
      <c r="G121" s="300"/>
      <c r="H121" s="300"/>
      <c r="I121" s="300"/>
      <c r="J121" s="300"/>
      <c r="K121" s="301"/>
    </row>
    <row r="122" spans="2:11" s="1" customFormat="1" ht="45" customHeight="1">
      <c r="B122" s="302"/>
      <c r="C122" s="383" t="s">
        <v>880</v>
      </c>
      <c r="D122" s="383"/>
      <c r="E122" s="383"/>
      <c r="F122" s="383"/>
      <c r="G122" s="383"/>
      <c r="H122" s="383"/>
      <c r="I122" s="383"/>
      <c r="J122" s="383"/>
      <c r="K122" s="303"/>
    </row>
    <row r="123" spans="2:11" s="1" customFormat="1" ht="17.25" customHeight="1">
      <c r="B123" s="304"/>
      <c r="C123" s="279" t="s">
        <v>826</v>
      </c>
      <c r="D123" s="279"/>
      <c r="E123" s="279"/>
      <c r="F123" s="279" t="s">
        <v>827</v>
      </c>
      <c r="G123" s="280"/>
      <c r="H123" s="279" t="s">
        <v>54</v>
      </c>
      <c r="I123" s="279" t="s">
        <v>57</v>
      </c>
      <c r="J123" s="279" t="s">
        <v>828</v>
      </c>
      <c r="K123" s="305"/>
    </row>
    <row r="124" spans="2:11" s="1" customFormat="1" ht="17.25" customHeight="1">
      <c r="B124" s="304"/>
      <c r="C124" s="281" t="s">
        <v>829</v>
      </c>
      <c r="D124" s="281"/>
      <c r="E124" s="281"/>
      <c r="F124" s="282" t="s">
        <v>830</v>
      </c>
      <c r="G124" s="283"/>
      <c r="H124" s="281"/>
      <c r="I124" s="281"/>
      <c r="J124" s="281" t="s">
        <v>831</v>
      </c>
      <c r="K124" s="305"/>
    </row>
    <row r="125" spans="2:11" s="1" customFormat="1" ht="5.25" customHeight="1">
      <c r="B125" s="306"/>
      <c r="C125" s="284"/>
      <c r="D125" s="284"/>
      <c r="E125" s="284"/>
      <c r="F125" s="284"/>
      <c r="G125" s="266"/>
      <c r="H125" s="284"/>
      <c r="I125" s="284"/>
      <c r="J125" s="284"/>
      <c r="K125" s="307"/>
    </row>
    <row r="126" spans="2:11" s="1" customFormat="1" ht="15" customHeight="1">
      <c r="B126" s="306"/>
      <c r="C126" s="266" t="s">
        <v>835</v>
      </c>
      <c r="D126" s="284"/>
      <c r="E126" s="284"/>
      <c r="F126" s="286" t="s">
        <v>832</v>
      </c>
      <c r="G126" s="266"/>
      <c r="H126" s="266" t="s">
        <v>872</v>
      </c>
      <c r="I126" s="266" t="s">
        <v>834</v>
      </c>
      <c r="J126" s="266">
        <v>120</v>
      </c>
      <c r="K126" s="308"/>
    </row>
    <row r="127" spans="2:11" s="1" customFormat="1" ht="15" customHeight="1">
      <c r="B127" s="306"/>
      <c r="C127" s="266" t="s">
        <v>881</v>
      </c>
      <c r="D127" s="266"/>
      <c r="E127" s="266"/>
      <c r="F127" s="286" t="s">
        <v>832</v>
      </c>
      <c r="G127" s="266"/>
      <c r="H127" s="266" t="s">
        <v>882</v>
      </c>
      <c r="I127" s="266" t="s">
        <v>834</v>
      </c>
      <c r="J127" s="266" t="s">
        <v>883</v>
      </c>
      <c r="K127" s="308"/>
    </row>
    <row r="128" spans="2:11" s="1" customFormat="1" ht="15" customHeight="1">
      <c r="B128" s="306"/>
      <c r="C128" s="266" t="s">
        <v>780</v>
      </c>
      <c r="D128" s="266"/>
      <c r="E128" s="266"/>
      <c r="F128" s="286" t="s">
        <v>832</v>
      </c>
      <c r="G128" s="266"/>
      <c r="H128" s="266" t="s">
        <v>884</v>
      </c>
      <c r="I128" s="266" t="s">
        <v>834</v>
      </c>
      <c r="J128" s="266" t="s">
        <v>883</v>
      </c>
      <c r="K128" s="308"/>
    </row>
    <row r="129" spans="2:11" s="1" customFormat="1" ht="15" customHeight="1">
      <c r="B129" s="306"/>
      <c r="C129" s="266" t="s">
        <v>843</v>
      </c>
      <c r="D129" s="266"/>
      <c r="E129" s="266"/>
      <c r="F129" s="286" t="s">
        <v>838</v>
      </c>
      <c r="G129" s="266"/>
      <c r="H129" s="266" t="s">
        <v>844</v>
      </c>
      <c r="I129" s="266" t="s">
        <v>834</v>
      </c>
      <c r="J129" s="266">
        <v>15</v>
      </c>
      <c r="K129" s="308"/>
    </row>
    <row r="130" spans="2:11" s="1" customFormat="1" ht="15" customHeight="1">
      <c r="B130" s="306"/>
      <c r="C130" s="288" t="s">
        <v>845</v>
      </c>
      <c r="D130" s="288"/>
      <c r="E130" s="288"/>
      <c r="F130" s="289" t="s">
        <v>838</v>
      </c>
      <c r="G130" s="288"/>
      <c r="H130" s="288" t="s">
        <v>846</v>
      </c>
      <c r="I130" s="288" t="s">
        <v>834</v>
      </c>
      <c r="J130" s="288">
        <v>15</v>
      </c>
      <c r="K130" s="308"/>
    </row>
    <row r="131" spans="2:11" s="1" customFormat="1" ht="15" customHeight="1">
      <c r="B131" s="306"/>
      <c r="C131" s="288" t="s">
        <v>847</v>
      </c>
      <c r="D131" s="288"/>
      <c r="E131" s="288"/>
      <c r="F131" s="289" t="s">
        <v>838</v>
      </c>
      <c r="G131" s="288"/>
      <c r="H131" s="288" t="s">
        <v>848</v>
      </c>
      <c r="I131" s="288" t="s">
        <v>834</v>
      </c>
      <c r="J131" s="288">
        <v>20</v>
      </c>
      <c r="K131" s="308"/>
    </row>
    <row r="132" spans="2:11" s="1" customFormat="1" ht="15" customHeight="1">
      <c r="B132" s="306"/>
      <c r="C132" s="288" t="s">
        <v>849</v>
      </c>
      <c r="D132" s="288"/>
      <c r="E132" s="288"/>
      <c r="F132" s="289" t="s">
        <v>838</v>
      </c>
      <c r="G132" s="288"/>
      <c r="H132" s="288" t="s">
        <v>850</v>
      </c>
      <c r="I132" s="288" t="s">
        <v>834</v>
      </c>
      <c r="J132" s="288">
        <v>20</v>
      </c>
      <c r="K132" s="308"/>
    </row>
    <row r="133" spans="2:11" s="1" customFormat="1" ht="15" customHeight="1">
      <c r="B133" s="306"/>
      <c r="C133" s="266" t="s">
        <v>837</v>
      </c>
      <c r="D133" s="266"/>
      <c r="E133" s="266"/>
      <c r="F133" s="286" t="s">
        <v>838</v>
      </c>
      <c r="G133" s="266"/>
      <c r="H133" s="266" t="s">
        <v>872</v>
      </c>
      <c r="I133" s="266" t="s">
        <v>834</v>
      </c>
      <c r="J133" s="266">
        <v>50</v>
      </c>
      <c r="K133" s="308"/>
    </row>
    <row r="134" spans="2:11" s="1" customFormat="1" ht="15" customHeight="1">
      <c r="B134" s="306"/>
      <c r="C134" s="266" t="s">
        <v>851</v>
      </c>
      <c r="D134" s="266"/>
      <c r="E134" s="266"/>
      <c r="F134" s="286" t="s">
        <v>838</v>
      </c>
      <c r="G134" s="266"/>
      <c r="H134" s="266" t="s">
        <v>872</v>
      </c>
      <c r="I134" s="266" t="s">
        <v>834</v>
      </c>
      <c r="J134" s="266">
        <v>50</v>
      </c>
      <c r="K134" s="308"/>
    </row>
    <row r="135" spans="2:11" s="1" customFormat="1" ht="15" customHeight="1">
      <c r="B135" s="306"/>
      <c r="C135" s="266" t="s">
        <v>857</v>
      </c>
      <c r="D135" s="266"/>
      <c r="E135" s="266"/>
      <c r="F135" s="286" t="s">
        <v>838</v>
      </c>
      <c r="G135" s="266"/>
      <c r="H135" s="266" t="s">
        <v>872</v>
      </c>
      <c r="I135" s="266" t="s">
        <v>834</v>
      </c>
      <c r="J135" s="266">
        <v>50</v>
      </c>
      <c r="K135" s="308"/>
    </row>
    <row r="136" spans="2:11" s="1" customFormat="1" ht="15" customHeight="1">
      <c r="B136" s="306"/>
      <c r="C136" s="266" t="s">
        <v>859</v>
      </c>
      <c r="D136" s="266"/>
      <c r="E136" s="266"/>
      <c r="F136" s="286" t="s">
        <v>838</v>
      </c>
      <c r="G136" s="266"/>
      <c r="H136" s="266" t="s">
        <v>872</v>
      </c>
      <c r="I136" s="266" t="s">
        <v>834</v>
      </c>
      <c r="J136" s="266">
        <v>50</v>
      </c>
      <c r="K136" s="308"/>
    </row>
    <row r="137" spans="2:11" s="1" customFormat="1" ht="15" customHeight="1">
      <c r="B137" s="306"/>
      <c r="C137" s="266" t="s">
        <v>860</v>
      </c>
      <c r="D137" s="266"/>
      <c r="E137" s="266"/>
      <c r="F137" s="286" t="s">
        <v>838</v>
      </c>
      <c r="G137" s="266"/>
      <c r="H137" s="266" t="s">
        <v>885</v>
      </c>
      <c r="I137" s="266" t="s">
        <v>834</v>
      </c>
      <c r="J137" s="266">
        <v>255</v>
      </c>
      <c r="K137" s="308"/>
    </row>
    <row r="138" spans="2:11" s="1" customFormat="1" ht="15" customHeight="1">
      <c r="B138" s="306"/>
      <c r="C138" s="266" t="s">
        <v>862</v>
      </c>
      <c r="D138" s="266"/>
      <c r="E138" s="266"/>
      <c r="F138" s="286" t="s">
        <v>832</v>
      </c>
      <c r="G138" s="266"/>
      <c r="H138" s="266" t="s">
        <v>886</v>
      </c>
      <c r="I138" s="266" t="s">
        <v>864</v>
      </c>
      <c r="J138" s="266"/>
      <c r="K138" s="308"/>
    </row>
    <row r="139" spans="2:11" s="1" customFormat="1" ht="15" customHeight="1">
      <c r="B139" s="306"/>
      <c r="C139" s="266" t="s">
        <v>865</v>
      </c>
      <c r="D139" s="266"/>
      <c r="E139" s="266"/>
      <c r="F139" s="286" t="s">
        <v>832</v>
      </c>
      <c r="G139" s="266"/>
      <c r="H139" s="266" t="s">
        <v>887</v>
      </c>
      <c r="I139" s="266" t="s">
        <v>867</v>
      </c>
      <c r="J139" s="266"/>
      <c r="K139" s="308"/>
    </row>
    <row r="140" spans="2:11" s="1" customFormat="1" ht="15" customHeight="1">
      <c r="B140" s="306"/>
      <c r="C140" s="266" t="s">
        <v>868</v>
      </c>
      <c r="D140" s="266"/>
      <c r="E140" s="266"/>
      <c r="F140" s="286" t="s">
        <v>832</v>
      </c>
      <c r="G140" s="266"/>
      <c r="H140" s="266" t="s">
        <v>868</v>
      </c>
      <c r="I140" s="266" t="s">
        <v>867</v>
      </c>
      <c r="J140" s="266"/>
      <c r="K140" s="308"/>
    </row>
    <row r="141" spans="2:11" s="1" customFormat="1" ht="15" customHeight="1">
      <c r="B141" s="306"/>
      <c r="C141" s="266" t="s">
        <v>38</v>
      </c>
      <c r="D141" s="266"/>
      <c r="E141" s="266"/>
      <c r="F141" s="286" t="s">
        <v>832</v>
      </c>
      <c r="G141" s="266"/>
      <c r="H141" s="266" t="s">
        <v>888</v>
      </c>
      <c r="I141" s="266" t="s">
        <v>867</v>
      </c>
      <c r="J141" s="266"/>
      <c r="K141" s="308"/>
    </row>
    <row r="142" spans="2:11" s="1" customFormat="1" ht="15" customHeight="1">
      <c r="B142" s="306"/>
      <c r="C142" s="266" t="s">
        <v>889</v>
      </c>
      <c r="D142" s="266"/>
      <c r="E142" s="266"/>
      <c r="F142" s="286" t="s">
        <v>832</v>
      </c>
      <c r="G142" s="266"/>
      <c r="H142" s="266" t="s">
        <v>890</v>
      </c>
      <c r="I142" s="266" t="s">
        <v>867</v>
      </c>
      <c r="J142" s="266"/>
      <c r="K142" s="308"/>
    </row>
    <row r="143" spans="2:11" s="1" customFormat="1" ht="15" customHeight="1">
      <c r="B143" s="309"/>
      <c r="C143" s="310"/>
      <c r="D143" s="310"/>
      <c r="E143" s="310"/>
      <c r="F143" s="310"/>
      <c r="G143" s="310"/>
      <c r="H143" s="310"/>
      <c r="I143" s="310"/>
      <c r="J143" s="310"/>
      <c r="K143" s="311"/>
    </row>
    <row r="144" spans="2:11" s="1" customFormat="1" ht="18.75" customHeight="1">
      <c r="B144" s="263"/>
      <c r="C144" s="263"/>
      <c r="D144" s="263"/>
      <c r="E144" s="263"/>
      <c r="F144" s="298"/>
      <c r="G144" s="263"/>
      <c r="H144" s="263"/>
      <c r="I144" s="263"/>
      <c r="J144" s="263"/>
      <c r="K144" s="263"/>
    </row>
    <row r="145" spans="2:11" s="1" customFormat="1" ht="18.75" customHeight="1">
      <c r="B145" s="273"/>
      <c r="C145" s="273"/>
      <c r="D145" s="273"/>
      <c r="E145" s="273"/>
      <c r="F145" s="273"/>
      <c r="G145" s="273"/>
      <c r="H145" s="273"/>
      <c r="I145" s="273"/>
      <c r="J145" s="273"/>
      <c r="K145" s="273"/>
    </row>
    <row r="146" spans="2:11" s="1" customFormat="1" ht="7.5" customHeight="1">
      <c r="B146" s="274"/>
      <c r="C146" s="275"/>
      <c r="D146" s="275"/>
      <c r="E146" s="275"/>
      <c r="F146" s="275"/>
      <c r="G146" s="275"/>
      <c r="H146" s="275"/>
      <c r="I146" s="275"/>
      <c r="J146" s="275"/>
      <c r="K146" s="276"/>
    </row>
    <row r="147" spans="2:11" s="1" customFormat="1" ht="45" customHeight="1">
      <c r="B147" s="277"/>
      <c r="C147" s="382" t="s">
        <v>891</v>
      </c>
      <c r="D147" s="382"/>
      <c r="E147" s="382"/>
      <c r="F147" s="382"/>
      <c r="G147" s="382"/>
      <c r="H147" s="382"/>
      <c r="I147" s="382"/>
      <c r="J147" s="382"/>
      <c r="K147" s="278"/>
    </row>
    <row r="148" spans="2:11" s="1" customFormat="1" ht="17.25" customHeight="1">
      <c r="B148" s="277"/>
      <c r="C148" s="279" t="s">
        <v>826</v>
      </c>
      <c r="D148" s="279"/>
      <c r="E148" s="279"/>
      <c r="F148" s="279" t="s">
        <v>827</v>
      </c>
      <c r="G148" s="280"/>
      <c r="H148" s="279" t="s">
        <v>54</v>
      </c>
      <c r="I148" s="279" t="s">
        <v>57</v>
      </c>
      <c r="J148" s="279" t="s">
        <v>828</v>
      </c>
      <c r="K148" s="278"/>
    </row>
    <row r="149" spans="2:11" s="1" customFormat="1" ht="17.25" customHeight="1">
      <c r="B149" s="277"/>
      <c r="C149" s="281" t="s">
        <v>829</v>
      </c>
      <c r="D149" s="281"/>
      <c r="E149" s="281"/>
      <c r="F149" s="282" t="s">
        <v>830</v>
      </c>
      <c r="G149" s="283"/>
      <c r="H149" s="281"/>
      <c r="I149" s="281"/>
      <c r="J149" s="281" t="s">
        <v>831</v>
      </c>
      <c r="K149" s="278"/>
    </row>
    <row r="150" spans="2:11" s="1" customFormat="1" ht="5.25" customHeight="1">
      <c r="B150" s="287"/>
      <c r="C150" s="284"/>
      <c r="D150" s="284"/>
      <c r="E150" s="284"/>
      <c r="F150" s="284"/>
      <c r="G150" s="285"/>
      <c r="H150" s="284"/>
      <c r="I150" s="284"/>
      <c r="J150" s="284"/>
      <c r="K150" s="308"/>
    </row>
    <row r="151" spans="2:11" s="1" customFormat="1" ht="15" customHeight="1">
      <c r="B151" s="287"/>
      <c r="C151" s="312" t="s">
        <v>835</v>
      </c>
      <c r="D151" s="266"/>
      <c r="E151" s="266"/>
      <c r="F151" s="313" t="s">
        <v>832</v>
      </c>
      <c r="G151" s="266"/>
      <c r="H151" s="312" t="s">
        <v>872</v>
      </c>
      <c r="I151" s="312" t="s">
        <v>834</v>
      </c>
      <c r="J151" s="312">
        <v>120</v>
      </c>
      <c r="K151" s="308"/>
    </row>
    <row r="152" spans="2:11" s="1" customFormat="1" ht="15" customHeight="1">
      <c r="B152" s="287"/>
      <c r="C152" s="312" t="s">
        <v>881</v>
      </c>
      <c r="D152" s="266"/>
      <c r="E152" s="266"/>
      <c r="F152" s="313" t="s">
        <v>832</v>
      </c>
      <c r="G152" s="266"/>
      <c r="H152" s="312" t="s">
        <v>892</v>
      </c>
      <c r="I152" s="312" t="s">
        <v>834</v>
      </c>
      <c r="J152" s="312" t="s">
        <v>883</v>
      </c>
      <c r="K152" s="308"/>
    </row>
    <row r="153" spans="2:11" s="1" customFormat="1" ht="15" customHeight="1">
      <c r="B153" s="287"/>
      <c r="C153" s="312" t="s">
        <v>780</v>
      </c>
      <c r="D153" s="266"/>
      <c r="E153" s="266"/>
      <c r="F153" s="313" t="s">
        <v>832</v>
      </c>
      <c r="G153" s="266"/>
      <c r="H153" s="312" t="s">
        <v>893</v>
      </c>
      <c r="I153" s="312" t="s">
        <v>834</v>
      </c>
      <c r="J153" s="312" t="s">
        <v>883</v>
      </c>
      <c r="K153" s="308"/>
    </row>
    <row r="154" spans="2:11" s="1" customFormat="1" ht="15" customHeight="1">
      <c r="B154" s="287"/>
      <c r="C154" s="312" t="s">
        <v>837</v>
      </c>
      <c r="D154" s="266"/>
      <c r="E154" s="266"/>
      <c r="F154" s="313" t="s">
        <v>838</v>
      </c>
      <c r="G154" s="266"/>
      <c r="H154" s="312" t="s">
        <v>872</v>
      </c>
      <c r="I154" s="312" t="s">
        <v>834</v>
      </c>
      <c r="J154" s="312">
        <v>50</v>
      </c>
      <c r="K154" s="308"/>
    </row>
    <row r="155" spans="2:11" s="1" customFormat="1" ht="15" customHeight="1">
      <c r="B155" s="287"/>
      <c r="C155" s="312" t="s">
        <v>840</v>
      </c>
      <c r="D155" s="266"/>
      <c r="E155" s="266"/>
      <c r="F155" s="313" t="s">
        <v>832</v>
      </c>
      <c r="G155" s="266"/>
      <c r="H155" s="312" t="s">
        <v>872</v>
      </c>
      <c r="I155" s="312" t="s">
        <v>842</v>
      </c>
      <c r="J155" s="312"/>
      <c r="K155" s="308"/>
    </row>
    <row r="156" spans="2:11" s="1" customFormat="1" ht="15" customHeight="1">
      <c r="B156" s="287"/>
      <c r="C156" s="312" t="s">
        <v>851</v>
      </c>
      <c r="D156" s="266"/>
      <c r="E156" s="266"/>
      <c r="F156" s="313" t="s">
        <v>838</v>
      </c>
      <c r="G156" s="266"/>
      <c r="H156" s="312" t="s">
        <v>872</v>
      </c>
      <c r="I156" s="312" t="s">
        <v>834</v>
      </c>
      <c r="J156" s="312">
        <v>50</v>
      </c>
      <c r="K156" s="308"/>
    </row>
    <row r="157" spans="2:11" s="1" customFormat="1" ht="15" customHeight="1">
      <c r="B157" s="287"/>
      <c r="C157" s="312" t="s">
        <v>859</v>
      </c>
      <c r="D157" s="266"/>
      <c r="E157" s="266"/>
      <c r="F157" s="313" t="s">
        <v>838</v>
      </c>
      <c r="G157" s="266"/>
      <c r="H157" s="312" t="s">
        <v>872</v>
      </c>
      <c r="I157" s="312" t="s">
        <v>834</v>
      </c>
      <c r="J157" s="312">
        <v>50</v>
      </c>
      <c r="K157" s="308"/>
    </row>
    <row r="158" spans="2:11" s="1" customFormat="1" ht="15" customHeight="1">
      <c r="B158" s="287"/>
      <c r="C158" s="312" t="s">
        <v>857</v>
      </c>
      <c r="D158" s="266"/>
      <c r="E158" s="266"/>
      <c r="F158" s="313" t="s">
        <v>838</v>
      </c>
      <c r="G158" s="266"/>
      <c r="H158" s="312" t="s">
        <v>872</v>
      </c>
      <c r="I158" s="312" t="s">
        <v>834</v>
      </c>
      <c r="J158" s="312">
        <v>50</v>
      </c>
      <c r="K158" s="308"/>
    </row>
    <row r="159" spans="2:11" s="1" customFormat="1" ht="15" customHeight="1">
      <c r="B159" s="287"/>
      <c r="C159" s="312" t="s">
        <v>91</v>
      </c>
      <c r="D159" s="266"/>
      <c r="E159" s="266"/>
      <c r="F159" s="313" t="s">
        <v>832</v>
      </c>
      <c r="G159" s="266"/>
      <c r="H159" s="312" t="s">
        <v>894</v>
      </c>
      <c r="I159" s="312" t="s">
        <v>834</v>
      </c>
      <c r="J159" s="312" t="s">
        <v>895</v>
      </c>
      <c r="K159" s="308"/>
    </row>
    <row r="160" spans="2:11" s="1" customFormat="1" ht="15" customHeight="1">
      <c r="B160" s="287"/>
      <c r="C160" s="312" t="s">
        <v>896</v>
      </c>
      <c r="D160" s="266"/>
      <c r="E160" s="266"/>
      <c r="F160" s="313" t="s">
        <v>832</v>
      </c>
      <c r="G160" s="266"/>
      <c r="H160" s="312" t="s">
        <v>897</v>
      </c>
      <c r="I160" s="312" t="s">
        <v>867</v>
      </c>
      <c r="J160" s="312"/>
      <c r="K160" s="308"/>
    </row>
    <row r="161" spans="2:11" s="1" customFormat="1" ht="15" customHeight="1">
      <c r="B161" s="314"/>
      <c r="C161" s="296"/>
      <c r="D161" s="296"/>
      <c r="E161" s="296"/>
      <c r="F161" s="296"/>
      <c r="G161" s="296"/>
      <c r="H161" s="296"/>
      <c r="I161" s="296"/>
      <c r="J161" s="296"/>
      <c r="K161" s="315"/>
    </row>
    <row r="162" spans="2:11" s="1" customFormat="1" ht="18.75" customHeight="1">
      <c r="B162" s="263"/>
      <c r="C162" s="266"/>
      <c r="D162" s="266"/>
      <c r="E162" s="266"/>
      <c r="F162" s="286"/>
      <c r="G162" s="266"/>
      <c r="H162" s="266"/>
      <c r="I162" s="266"/>
      <c r="J162" s="266"/>
      <c r="K162" s="263"/>
    </row>
    <row r="163" spans="2:11" s="1" customFormat="1" ht="18.75" customHeight="1">
      <c r="B163" s="273"/>
      <c r="C163" s="273"/>
      <c r="D163" s="273"/>
      <c r="E163" s="273"/>
      <c r="F163" s="273"/>
      <c r="G163" s="273"/>
      <c r="H163" s="273"/>
      <c r="I163" s="273"/>
      <c r="J163" s="273"/>
      <c r="K163" s="273"/>
    </row>
    <row r="164" spans="2:11" s="1" customFormat="1" ht="7.5" customHeight="1">
      <c r="B164" s="255"/>
      <c r="C164" s="256"/>
      <c r="D164" s="256"/>
      <c r="E164" s="256"/>
      <c r="F164" s="256"/>
      <c r="G164" s="256"/>
      <c r="H164" s="256"/>
      <c r="I164" s="256"/>
      <c r="J164" s="256"/>
      <c r="K164" s="257"/>
    </row>
    <row r="165" spans="2:11" s="1" customFormat="1" ht="45" customHeight="1">
      <c r="B165" s="258"/>
      <c r="C165" s="383" t="s">
        <v>898</v>
      </c>
      <c r="D165" s="383"/>
      <c r="E165" s="383"/>
      <c r="F165" s="383"/>
      <c r="G165" s="383"/>
      <c r="H165" s="383"/>
      <c r="I165" s="383"/>
      <c r="J165" s="383"/>
      <c r="K165" s="259"/>
    </row>
    <row r="166" spans="2:11" s="1" customFormat="1" ht="17.25" customHeight="1">
      <c r="B166" s="258"/>
      <c r="C166" s="279" t="s">
        <v>826</v>
      </c>
      <c r="D166" s="279"/>
      <c r="E166" s="279"/>
      <c r="F166" s="279" t="s">
        <v>827</v>
      </c>
      <c r="G166" s="316"/>
      <c r="H166" s="317" t="s">
        <v>54</v>
      </c>
      <c r="I166" s="317" t="s">
        <v>57</v>
      </c>
      <c r="J166" s="279" t="s">
        <v>828</v>
      </c>
      <c r="K166" s="259"/>
    </row>
    <row r="167" spans="2:11" s="1" customFormat="1" ht="17.25" customHeight="1">
      <c r="B167" s="260"/>
      <c r="C167" s="281" t="s">
        <v>829</v>
      </c>
      <c r="D167" s="281"/>
      <c r="E167" s="281"/>
      <c r="F167" s="282" t="s">
        <v>830</v>
      </c>
      <c r="G167" s="318"/>
      <c r="H167" s="319"/>
      <c r="I167" s="319"/>
      <c r="J167" s="281" t="s">
        <v>831</v>
      </c>
      <c r="K167" s="261"/>
    </row>
    <row r="168" spans="2:11" s="1" customFormat="1" ht="5.25" customHeight="1">
      <c r="B168" s="287"/>
      <c r="C168" s="284"/>
      <c r="D168" s="284"/>
      <c r="E168" s="284"/>
      <c r="F168" s="284"/>
      <c r="G168" s="285"/>
      <c r="H168" s="284"/>
      <c r="I168" s="284"/>
      <c r="J168" s="284"/>
      <c r="K168" s="308"/>
    </row>
    <row r="169" spans="2:11" s="1" customFormat="1" ht="15" customHeight="1">
      <c r="B169" s="287"/>
      <c r="C169" s="266" t="s">
        <v>835</v>
      </c>
      <c r="D169" s="266"/>
      <c r="E169" s="266"/>
      <c r="F169" s="286" t="s">
        <v>832</v>
      </c>
      <c r="G169" s="266"/>
      <c r="H169" s="266" t="s">
        <v>872</v>
      </c>
      <c r="I169" s="266" t="s">
        <v>834</v>
      </c>
      <c r="J169" s="266">
        <v>120</v>
      </c>
      <c r="K169" s="308"/>
    </row>
    <row r="170" spans="2:11" s="1" customFormat="1" ht="15" customHeight="1">
      <c r="B170" s="287"/>
      <c r="C170" s="266" t="s">
        <v>881</v>
      </c>
      <c r="D170" s="266"/>
      <c r="E170" s="266"/>
      <c r="F170" s="286" t="s">
        <v>832</v>
      </c>
      <c r="G170" s="266"/>
      <c r="H170" s="266" t="s">
        <v>882</v>
      </c>
      <c r="I170" s="266" t="s">
        <v>834</v>
      </c>
      <c r="J170" s="266" t="s">
        <v>883</v>
      </c>
      <c r="K170" s="308"/>
    </row>
    <row r="171" spans="2:11" s="1" customFormat="1" ht="15" customHeight="1">
      <c r="B171" s="287"/>
      <c r="C171" s="266" t="s">
        <v>780</v>
      </c>
      <c r="D171" s="266"/>
      <c r="E171" s="266"/>
      <c r="F171" s="286" t="s">
        <v>832</v>
      </c>
      <c r="G171" s="266"/>
      <c r="H171" s="266" t="s">
        <v>899</v>
      </c>
      <c r="I171" s="266" t="s">
        <v>834</v>
      </c>
      <c r="J171" s="266" t="s">
        <v>883</v>
      </c>
      <c r="K171" s="308"/>
    </row>
    <row r="172" spans="2:11" s="1" customFormat="1" ht="15" customHeight="1">
      <c r="B172" s="287"/>
      <c r="C172" s="266" t="s">
        <v>837</v>
      </c>
      <c r="D172" s="266"/>
      <c r="E172" s="266"/>
      <c r="F172" s="286" t="s">
        <v>838</v>
      </c>
      <c r="G172" s="266"/>
      <c r="H172" s="266" t="s">
        <v>899</v>
      </c>
      <c r="I172" s="266" t="s">
        <v>834</v>
      </c>
      <c r="J172" s="266">
        <v>50</v>
      </c>
      <c r="K172" s="308"/>
    </row>
    <row r="173" spans="2:11" s="1" customFormat="1" ht="15" customHeight="1">
      <c r="B173" s="287"/>
      <c r="C173" s="266" t="s">
        <v>840</v>
      </c>
      <c r="D173" s="266"/>
      <c r="E173" s="266"/>
      <c r="F173" s="286" t="s">
        <v>832</v>
      </c>
      <c r="G173" s="266"/>
      <c r="H173" s="266" t="s">
        <v>899</v>
      </c>
      <c r="I173" s="266" t="s">
        <v>842</v>
      </c>
      <c r="J173" s="266"/>
      <c r="K173" s="308"/>
    </row>
    <row r="174" spans="2:11" s="1" customFormat="1" ht="15" customHeight="1">
      <c r="B174" s="287"/>
      <c r="C174" s="266" t="s">
        <v>851</v>
      </c>
      <c r="D174" s="266"/>
      <c r="E174" s="266"/>
      <c r="F174" s="286" t="s">
        <v>838</v>
      </c>
      <c r="G174" s="266"/>
      <c r="H174" s="266" t="s">
        <v>899</v>
      </c>
      <c r="I174" s="266" t="s">
        <v>834</v>
      </c>
      <c r="J174" s="266">
        <v>50</v>
      </c>
      <c r="K174" s="308"/>
    </row>
    <row r="175" spans="2:11" s="1" customFormat="1" ht="15" customHeight="1">
      <c r="B175" s="287"/>
      <c r="C175" s="266" t="s">
        <v>859</v>
      </c>
      <c r="D175" s="266"/>
      <c r="E175" s="266"/>
      <c r="F175" s="286" t="s">
        <v>838</v>
      </c>
      <c r="G175" s="266"/>
      <c r="H175" s="266" t="s">
        <v>899</v>
      </c>
      <c r="I175" s="266" t="s">
        <v>834</v>
      </c>
      <c r="J175" s="266">
        <v>50</v>
      </c>
      <c r="K175" s="308"/>
    </row>
    <row r="176" spans="2:11" s="1" customFormat="1" ht="15" customHeight="1">
      <c r="B176" s="287"/>
      <c r="C176" s="266" t="s">
        <v>857</v>
      </c>
      <c r="D176" s="266"/>
      <c r="E176" s="266"/>
      <c r="F176" s="286" t="s">
        <v>838</v>
      </c>
      <c r="G176" s="266"/>
      <c r="H176" s="266" t="s">
        <v>899</v>
      </c>
      <c r="I176" s="266" t="s">
        <v>834</v>
      </c>
      <c r="J176" s="266">
        <v>50</v>
      </c>
      <c r="K176" s="308"/>
    </row>
    <row r="177" spans="2:11" s="1" customFormat="1" ht="15" customHeight="1">
      <c r="B177" s="287"/>
      <c r="C177" s="266" t="s">
        <v>106</v>
      </c>
      <c r="D177" s="266"/>
      <c r="E177" s="266"/>
      <c r="F177" s="286" t="s">
        <v>832</v>
      </c>
      <c r="G177" s="266"/>
      <c r="H177" s="266" t="s">
        <v>900</v>
      </c>
      <c r="I177" s="266" t="s">
        <v>901</v>
      </c>
      <c r="J177" s="266"/>
      <c r="K177" s="308"/>
    </row>
    <row r="178" spans="2:11" s="1" customFormat="1" ht="15" customHeight="1">
      <c r="B178" s="287"/>
      <c r="C178" s="266" t="s">
        <v>57</v>
      </c>
      <c r="D178" s="266"/>
      <c r="E178" s="266"/>
      <c r="F178" s="286" t="s">
        <v>832</v>
      </c>
      <c r="G178" s="266"/>
      <c r="H178" s="266" t="s">
        <v>902</v>
      </c>
      <c r="I178" s="266" t="s">
        <v>903</v>
      </c>
      <c r="J178" s="266">
        <v>1</v>
      </c>
      <c r="K178" s="308"/>
    </row>
    <row r="179" spans="2:11" s="1" customFormat="1" ht="15" customHeight="1">
      <c r="B179" s="287"/>
      <c r="C179" s="266" t="s">
        <v>53</v>
      </c>
      <c r="D179" s="266"/>
      <c r="E179" s="266"/>
      <c r="F179" s="286" t="s">
        <v>832</v>
      </c>
      <c r="G179" s="266"/>
      <c r="H179" s="266" t="s">
        <v>904</v>
      </c>
      <c r="I179" s="266" t="s">
        <v>834</v>
      </c>
      <c r="J179" s="266">
        <v>20</v>
      </c>
      <c r="K179" s="308"/>
    </row>
    <row r="180" spans="2:11" s="1" customFormat="1" ht="15" customHeight="1">
      <c r="B180" s="287"/>
      <c r="C180" s="266" t="s">
        <v>54</v>
      </c>
      <c r="D180" s="266"/>
      <c r="E180" s="266"/>
      <c r="F180" s="286" t="s">
        <v>832</v>
      </c>
      <c r="G180" s="266"/>
      <c r="H180" s="266" t="s">
        <v>905</v>
      </c>
      <c r="I180" s="266" t="s">
        <v>834</v>
      </c>
      <c r="J180" s="266">
        <v>255</v>
      </c>
      <c r="K180" s="308"/>
    </row>
    <row r="181" spans="2:11" s="1" customFormat="1" ht="15" customHeight="1">
      <c r="B181" s="287"/>
      <c r="C181" s="266" t="s">
        <v>107</v>
      </c>
      <c r="D181" s="266"/>
      <c r="E181" s="266"/>
      <c r="F181" s="286" t="s">
        <v>832</v>
      </c>
      <c r="G181" s="266"/>
      <c r="H181" s="266" t="s">
        <v>796</v>
      </c>
      <c r="I181" s="266" t="s">
        <v>834</v>
      </c>
      <c r="J181" s="266">
        <v>10</v>
      </c>
      <c r="K181" s="308"/>
    </row>
    <row r="182" spans="2:11" s="1" customFormat="1" ht="15" customHeight="1">
      <c r="B182" s="287"/>
      <c r="C182" s="266" t="s">
        <v>108</v>
      </c>
      <c r="D182" s="266"/>
      <c r="E182" s="266"/>
      <c r="F182" s="286" t="s">
        <v>832</v>
      </c>
      <c r="G182" s="266"/>
      <c r="H182" s="266" t="s">
        <v>906</v>
      </c>
      <c r="I182" s="266" t="s">
        <v>867</v>
      </c>
      <c r="J182" s="266"/>
      <c r="K182" s="308"/>
    </row>
    <row r="183" spans="2:11" s="1" customFormat="1" ht="15" customHeight="1">
      <c r="B183" s="287"/>
      <c r="C183" s="266" t="s">
        <v>907</v>
      </c>
      <c r="D183" s="266"/>
      <c r="E183" s="266"/>
      <c r="F183" s="286" t="s">
        <v>832</v>
      </c>
      <c r="G183" s="266"/>
      <c r="H183" s="266" t="s">
        <v>908</v>
      </c>
      <c r="I183" s="266" t="s">
        <v>867</v>
      </c>
      <c r="J183" s="266"/>
      <c r="K183" s="308"/>
    </row>
    <row r="184" spans="2:11" s="1" customFormat="1" ht="15" customHeight="1">
      <c r="B184" s="287"/>
      <c r="C184" s="266" t="s">
        <v>896</v>
      </c>
      <c r="D184" s="266"/>
      <c r="E184" s="266"/>
      <c r="F184" s="286" t="s">
        <v>832</v>
      </c>
      <c r="G184" s="266"/>
      <c r="H184" s="266" t="s">
        <v>909</v>
      </c>
      <c r="I184" s="266" t="s">
        <v>867</v>
      </c>
      <c r="J184" s="266"/>
      <c r="K184" s="308"/>
    </row>
    <row r="185" spans="2:11" s="1" customFormat="1" ht="15" customHeight="1">
      <c r="B185" s="287"/>
      <c r="C185" s="266" t="s">
        <v>110</v>
      </c>
      <c r="D185" s="266"/>
      <c r="E185" s="266"/>
      <c r="F185" s="286" t="s">
        <v>838</v>
      </c>
      <c r="G185" s="266"/>
      <c r="H185" s="266" t="s">
        <v>910</v>
      </c>
      <c r="I185" s="266" t="s">
        <v>834</v>
      </c>
      <c r="J185" s="266">
        <v>50</v>
      </c>
      <c r="K185" s="308"/>
    </row>
    <row r="186" spans="2:11" s="1" customFormat="1" ht="15" customHeight="1">
      <c r="B186" s="287"/>
      <c r="C186" s="266" t="s">
        <v>911</v>
      </c>
      <c r="D186" s="266"/>
      <c r="E186" s="266"/>
      <c r="F186" s="286" t="s">
        <v>838</v>
      </c>
      <c r="G186" s="266"/>
      <c r="H186" s="266" t="s">
        <v>912</v>
      </c>
      <c r="I186" s="266" t="s">
        <v>913</v>
      </c>
      <c r="J186" s="266"/>
      <c r="K186" s="308"/>
    </row>
    <row r="187" spans="2:11" s="1" customFormat="1" ht="15" customHeight="1">
      <c r="B187" s="287"/>
      <c r="C187" s="266" t="s">
        <v>914</v>
      </c>
      <c r="D187" s="266"/>
      <c r="E187" s="266"/>
      <c r="F187" s="286" t="s">
        <v>838</v>
      </c>
      <c r="G187" s="266"/>
      <c r="H187" s="266" t="s">
        <v>915</v>
      </c>
      <c r="I187" s="266" t="s">
        <v>913</v>
      </c>
      <c r="J187" s="266"/>
      <c r="K187" s="308"/>
    </row>
    <row r="188" spans="2:11" s="1" customFormat="1" ht="15" customHeight="1">
      <c r="B188" s="287"/>
      <c r="C188" s="266" t="s">
        <v>916</v>
      </c>
      <c r="D188" s="266"/>
      <c r="E188" s="266"/>
      <c r="F188" s="286" t="s">
        <v>838</v>
      </c>
      <c r="G188" s="266"/>
      <c r="H188" s="266" t="s">
        <v>917</v>
      </c>
      <c r="I188" s="266" t="s">
        <v>913</v>
      </c>
      <c r="J188" s="266"/>
      <c r="K188" s="308"/>
    </row>
    <row r="189" spans="2:11" s="1" customFormat="1" ht="15" customHeight="1">
      <c r="B189" s="287"/>
      <c r="C189" s="320" t="s">
        <v>918</v>
      </c>
      <c r="D189" s="266"/>
      <c r="E189" s="266"/>
      <c r="F189" s="286" t="s">
        <v>838</v>
      </c>
      <c r="G189" s="266"/>
      <c r="H189" s="266" t="s">
        <v>919</v>
      </c>
      <c r="I189" s="266" t="s">
        <v>920</v>
      </c>
      <c r="J189" s="321" t="s">
        <v>921</v>
      </c>
      <c r="K189" s="308"/>
    </row>
    <row r="190" spans="2:11" s="1" customFormat="1" ht="15" customHeight="1">
      <c r="B190" s="287"/>
      <c r="C190" s="272" t="s">
        <v>42</v>
      </c>
      <c r="D190" s="266"/>
      <c r="E190" s="266"/>
      <c r="F190" s="286" t="s">
        <v>832</v>
      </c>
      <c r="G190" s="266"/>
      <c r="H190" s="263" t="s">
        <v>922</v>
      </c>
      <c r="I190" s="266" t="s">
        <v>923</v>
      </c>
      <c r="J190" s="266"/>
      <c r="K190" s="308"/>
    </row>
    <row r="191" spans="2:11" s="1" customFormat="1" ht="15" customHeight="1">
      <c r="B191" s="287"/>
      <c r="C191" s="272" t="s">
        <v>924</v>
      </c>
      <c r="D191" s="266"/>
      <c r="E191" s="266"/>
      <c r="F191" s="286" t="s">
        <v>832</v>
      </c>
      <c r="G191" s="266"/>
      <c r="H191" s="266" t="s">
        <v>925</v>
      </c>
      <c r="I191" s="266" t="s">
        <v>867</v>
      </c>
      <c r="J191" s="266"/>
      <c r="K191" s="308"/>
    </row>
    <row r="192" spans="2:11" s="1" customFormat="1" ht="15" customHeight="1">
      <c r="B192" s="287"/>
      <c r="C192" s="272" t="s">
        <v>926</v>
      </c>
      <c r="D192" s="266"/>
      <c r="E192" s="266"/>
      <c r="F192" s="286" t="s">
        <v>832</v>
      </c>
      <c r="G192" s="266"/>
      <c r="H192" s="266" t="s">
        <v>927</v>
      </c>
      <c r="I192" s="266" t="s">
        <v>867</v>
      </c>
      <c r="J192" s="266"/>
      <c r="K192" s="308"/>
    </row>
    <row r="193" spans="2:11" s="1" customFormat="1" ht="15" customHeight="1">
      <c r="B193" s="287"/>
      <c r="C193" s="272" t="s">
        <v>928</v>
      </c>
      <c r="D193" s="266"/>
      <c r="E193" s="266"/>
      <c r="F193" s="286" t="s">
        <v>838</v>
      </c>
      <c r="G193" s="266"/>
      <c r="H193" s="266" t="s">
        <v>929</v>
      </c>
      <c r="I193" s="266" t="s">
        <v>867</v>
      </c>
      <c r="J193" s="266"/>
      <c r="K193" s="308"/>
    </row>
    <row r="194" spans="2:11" s="1" customFormat="1" ht="15" customHeight="1">
      <c r="B194" s="314"/>
      <c r="C194" s="322"/>
      <c r="D194" s="296"/>
      <c r="E194" s="296"/>
      <c r="F194" s="296"/>
      <c r="G194" s="296"/>
      <c r="H194" s="296"/>
      <c r="I194" s="296"/>
      <c r="J194" s="296"/>
      <c r="K194" s="315"/>
    </row>
    <row r="195" spans="2:11" s="1" customFormat="1" ht="18.75" customHeight="1">
      <c r="B195" s="263"/>
      <c r="C195" s="266"/>
      <c r="D195" s="266"/>
      <c r="E195" s="266"/>
      <c r="F195" s="286"/>
      <c r="G195" s="266"/>
      <c r="H195" s="266"/>
      <c r="I195" s="266"/>
      <c r="J195" s="266"/>
      <c r="K195" s="263"/>
    </row>
    <row r="196" spans="2:11" s="1" customFormat="1" ht="18.75" customHeight="1">
      <c r="B196" s="263"/>
      <c r="C196" s="266"/>
      <c r="D196" s="266"/>
      <c r="E196" s="266"/>
      <c r="F196" s="286"/>
      <c r="G196" s="266"/>
      <c r="H196" s="266"/>
      <c r="I196" s="266"/>
      <c r="J196" s="266"/>
      <c r="K196" s="263"/>
    </row>
    <row r="197" spans="2:11" s="1" customFormat="1" ht="18.75" customHeight="1">
      <c r="B197" s="273"/>
      <c r="C197" s="273"/>
      <c r="D197" s="273"/>
      <c r="E197" s="273"/>
      <c r="F197" s="273"/>
      <c r="G197" s="273"/>
      <c r="H197" s="273"/>
      <c r="I197" s="273"/>
      <c r="J197" s="273"/>
      <c r="K197" s="273"/>
    </row>
    <row r="198" spans="2:11" s="1" customFormat="1" ht="13.5">
      <c r="B198" s="255"/>
      <c r="C198" s="256"/>
      <c r="D198" s="256"/>
      <c r="E198" s="256"/>
      <c r="F198" s="256"/>
      <c r="G198" s="256"/>
      <c r="H198" s="256"/>
      <c r="I198" s="256"/>
      <c r="J198" s="256"/>
      <c r="K198" s="257"/>
    </row>
    <row r="199" spans="2:11" s="1" customFormat="1" ht="21">
      <c r="B199" s="258"/>
      <c r="C199" s="383" t="s">
        <v>930</v>
      </c>
      <c r="D199" s="383"/>
      <c r="E199" s="383"/>
      <c r="F199" s="383"/>
      <c r="G199" s="383"/>
      <c r="H199" s="383"/>
      <c r="I199" s="383"/>
      <c r="J199" s="383"/>
      <c r="K199" s="259"/>
    </row>
    <row r="200" spans="2:11" s="1" customFormat="1" ht="25.5" customHeight="1">
      <c r="B200" s="258"/>
      <c r="C200" s="323" t="s">
        <v>931</v>
      </c>
      <c r="D200" s="323"/>
      <c r="E200" s="323"/>
      <c r="F200" s="323" t="s">
        <v>932</v>
      </c>
      <c r="G200" s="324"/>
      <c r="H200" s="384" t="s">
        <v>933</v>
      </c>
      <c r="I200" s="384"/>
      <c r="J200" s="384"/>
      <c r="K200" s="259"/>
    </row>
    <row r="201" spans="2:11" s="1" customFormat="1" ht="5.25" customHeight="1">
      <c r="B201" s="287"/>
      <c r="C201" s="284"/>
      <c r="D201" s="284"/>
      <c r="E201" s="284"/>
      <c r="F201" s="284"/>
      <c r="G201" s="266"/>
      <c r="H201" s="284"/>
      <c r="I201" s="284"/>
      <c r="J201" s="284"/>
      <c r="K201" s="308"/>
    </row>
    <row r="202" spans="2:11" s="1" customFormat="1" ht="15" customHeight="1">
      <c r="B202" s="287"/>
      <c r="C202" s="266" t="s">
        <v>923</v>
      </c>
      <c r="D202" s="266"/>
      <c r="E202" s="266"/>
      <c r="F202" s="286" t="s">
        <v>43</v>
      </c>
      <c r="G202" s="266"/>
      <c r="H202" s="385" t="s">
        <v>934</v>
      </c>
      <c r="I202" s="385"/>
      <c r="J202" s="385"/>
      <c r="K202" s="308"/>
    </row>
    <row r="203" spans="2:11" s="1" customFormat="1" ht="15" customHeight="1">
      <c r="B203" s="287"/>
      <c r="C203" s="293"/>
      <c r="D203" s="266"/>
      <c r="E203" s="266"/>
      <c r="F203" s="286" t="s">
        <v>44</v>
      </c>
      <c r="G203" s="266"/>
      <c r="H203" s="385" t="s">
        <v>935</v>
      </c>
      <c r="I203" s="385"/>
      <c r="J203" s="385"/>
      <c r="K203" s="308"/>
    </row>
    <row r="204" spans="2:11" s="1" customFormat="1" ht="15" customHeight="1">
      <c r="B204" s="287"/>
      <c r="C204" s="293"/>
      <c r="D204" s="266"/>
      <c r="E204" s="266"/>
      <c r="F204" s="286" t="s">
        <v>47</v>
      </c>
      <c r="G204" s="266"/>
      <c r="H204" s="385" t="s">
        <v>936</v>
      </c>
      <c r="I204" s="385"/>
      <c r="J204" s="385"/>
      <c r="K204" s="308"/>
    </row>
    <row r="205" spans="2:11" s="1" customFormat="1" ht="15" customHeight="1">
      <c r="B205" s="287"/>
      <c r="C205" s="266"/>
      <c r="D205" s="266"/>
      <c r="E205" s="266"/>
      <c r="F205" s="286" t="s">
        <v>45</v>
      </c>
      <c r="G205" s="266"/>
      <c r="H205" s="385" t="s">
        <v>937</v>
      </c>
      <c r="I205" s="385"/>
      <c r="J205" s="385"/>
      <c r="K205" s="308"/>
    </row>
    <row r="206" spans="2:11" s="1" customFormat="1" ht="15" customHeight="1">
      <c r="B206" s="287"/>
      <c r="C206" s="266"/>
      <c r="D206" s="266"/>
      <c r="E206" s="266"/>
      <c r="F206" s="286" t="s">
        <v>46</v>
      </c>
      <c r="G206" s="266"/>
      <c r="H206" s="385" t="s">
        <v>938</v>
      </c>
      <c r="I206" s="385"/>
      <c r="J206" s="385"/>
      <c r="K206" s="308"/>
    </row>
    <row r="207" spans="2:11" s="1" customFormat="1" ht="15" customHeight="1">
      <c r="B207" s="287"/>
      <c r="C207" s="266"/>
      <c r="D207" s="266"/>
      <c r="E207" s="266"/>
      <c r="F207" s="286"/>
      <c r="G207" s="266"/>
      <c r="H207" s="266"/>
      <c r="I207" s="266"/>
      <c r="J207" s="266"/>
      <c r="K207" s="308"/>
    </row>
    <row r="208" spans="2:11" s="1" customFormat="1" ht="15" customHeight="1">
      <c r="B208" s="287"/>
      <c r="C208" s="266" t="s">
        <v>879</v>
      </c>
      <c r="D208" s="266"/>
      <c r="E208" s="266"/>
      <c r="F208" s="286" t="s">
        <v>79</v>
      </c>
      <c r="G208" s="266"/>
      <c r="H208" s="385" t="s">
        <v>939</v>
      </c>
      <c r="I208" s="385"/>
      <c r="J208" s="385"/>
      <c r="K208" s="308"/>
    </row>
    <row r="209" spans="2:11" s="1" customFormat="1" ht="15" customHeight="1">
      <c r="B209" s="287"/>
      <c r="C209" s="293"/>
      <c r="D209" s="266"/>
      <c r="E209" s="266"/>
      <c r="F209" s="286" t="s">
        <v>774</v>
      </c>
      <c r="G209" s="266"/>
      <c r="H209" s="385" t="s">
        <v>775</v>
      </c>
      <c r="I209" s="385"/>
      <c r="J209" s="385"/>
      <c r="K209" s="308"/>
    </row>
    <row r="210" spans="2:11" s="1" customFormat="1" ht="15" customHeight="1">
      <c r="B210" s="287"/>
      <c r="C210" s="266"/>
      <c r="D210" s="266"/>
      <c r="E210" s="266"/>
      <c r="F210" s="286" t="s">
        <v>772</v>
      </c>
      <c r="G210" s="266"/>
      <c r="H210" s="385" t="s">
        <v>940</v>
      </c>
      <c r="I210" s="385"/>
      <c r="J210" s="385"/>
      <c r="K210" s="308"/>
    </row>
    <row r="211" spans="2:11" s="1" customFormat="1" ht="15" customHeight="1">
      <c r="B211" s="325"/>
      <c r="C211" s="293"/>
      <c r="D211" s="293"/>
      <c r="E211" s="293"/>
      <c r="F211" s="286" t="s">
        <v>776</v>
      </c>
      <c r="G211" s="272"/>
      <c r="H211" s="386" t="s">
        <v>777</v>
      </c>
      <c r="I211" s="386"/>
      <c r="J211" s="386"/>
      <c r="K211" s="326"/>
    </row>
    <row r="212" spans="2:11" s="1" customFormat="1" ht="15" customHeight="1">
      <c r="B212" s="325"/>
      <c r="C212" s="293"/>
      <c r="D212" s="293"/>
      <c r="E212" s="293"/>
      <c r="F212" s="286" t="s">
        <v>778</v>
      </c>
      <c r="G212" s="272"/>
      <c r="H212" s="386" t="s">
        <v>941</v>
      </c>
      <c r="I212" s="386"/>
      <c r="J212" s="386"/>
      <c r="K212" s="326"/>
    </row>
    <row r="213" spans="2:11" s="1" customFormat="1" ht="15" customHeight="1">
      <c r="B213" s="325"/>
      <c r="C213" s="293"/>
      <c r="D213" s="293"/>
      <c r="E213" s="293"/>
      <c r="F213" s="327"/>
      <c r="G213" s="272"/>
      <c r="H213" s="328"/>
      <c r="I213" s="328"/>
      <c r="J213" s="328"/>
      <c r="K213" s="326"/>
    </row>
    <row r="214" spans="2:11" s="1" customFormat="1" ht="15" customHeight="1">
      <c r="B214" s="325"/>
      <c r="C214" s="266" t="s">
        <v>903</v>
      </c>
      <c r="D214" s="293"/>
      <c r="E214" s="293"/>
      <c r="F214" s="286">
        <v>1</v>
      </c>
      <c r="G214" s="272"/>
      <c r="H214" s="386" t="s">
        <v>942</v>
      </c>
      <c r="I214" s="386"/>
      <c r="J214" s="386"/>
      <c r="K214" s="326"/>
    </row>
    <row r="215" spans="2:11" s="1" customFormat="1" ht="15" customHeight="1">
      <c r="B215" s="325"/>
      <c r="C215" s="293"/>
      <c r="D215" s="293"/>
      <c r="E215" s="293"/>
      <c r="F215" s="286">
        <v>2</v>
      </c>
      <c r="G215" s="272"/>
      <c r="H215" s="386" t="s">
        <v>943</v>
      </c>
      <c r="I215" s="386"/>
      <c r="J215" s="386"/>
      <c r="K215" s="326"/>
    </row>
    <row r="216" spans="2:11" s="1" customFormat="1" ht="15" customHeight="1">
      <c r="B216" s="325"/>
      <c r="C216" s="293"/>
      <c r="D216" s="293"/>
      <c r="E216" s="293"/>
      <c r="F216" s="286">
        <v>3</v>
      </c>
      <c r="G216" s="272"/>
      <c r="H216" s="386" t="s">
        <v>944</v>
      </c>
      <c r="I216" s="386"/>
      <c r="J216" s="386"/>
      <c r="K216" s="326"/>
    </row>
    <row r="217" spans="2:11" s="1" customFormat="1" ht="15" customHeight="1">
      <c r="B217" s="325"/>
      <c r="C217" s="293"/>
      <c r="D217" s="293"/>
      <c r="E217" s="293"/>
      <c r="F217" s="286">
        <v>4</v>
      </c>
      <c r="G217" s="272"/>
      <c r="H217" s="386" t="s">
        <v>945</v>
      </c>
      <c r="I217" s="386"/>
      <c r="J217" s="386"/>
      <c r="K217" s="326"/>
    </row>
    <row r="218" spans="2:11" s="1" customFormat="1" ht="12.75" customHeight="1">
      <c r="B218" s="329"/>
      <c r="C218" s="330"/>
      <c r="D218" s="330"/>
      <c r="E218" s="330"/>
      <c r="F218" s="330"/>
      <c r="G218" s="330"/>
      <c r="H218" s="330"/>
      <c r="I218" s="330"/>
      <c r="J218" s="330"/>
      <c r="K218" s="33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Spisarová Hana</cp:lastModifiedBy>
  <dcterms:created xsi:type="dcterms:W3CDTF">2020-04-22T11:33:11Z</dcterms:created>
  <dcterms:modified xsi:type="dcterms:W3CDTF">2020-07-09T06:48:34Z</dcterms:modified>
  <cp:category/>
  <cp:version/>
  <cp:contentType/>
  <cp:contentStatus/>
</cp:coreProperties>
</file>